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PC\Desktop\"/>
    </mc:Choice>
  </mc:AlternateContent>
  <bookViews>
    <workbookView minimized="1" xWindow="-105" yWindow="-105" windowWidth="16215" windowHeight="8505" firstSheet="3" activeTab="5"/>
  </bookViews>
  <sheets>
    <sheet name="HP " sheetId="18" r:id="rId1"/>
    <sheet name="khoi 4t" sheetId="7" r:id="rId2"/>
    <sheet name=" DỰ KIẾN CĐ HĐH LỚP 4C" sheetId="19" r:id="rId3"/>
    <sheet name=" DỰ KIẾN CĐ LỚP 4C" sheetId="4" r:id="rId4"/>
    <sheet name="LỄ HỘI T10" sheetId="23" r:id="rId5"/>
    <sheet name="GĐ" sheetId="27" r:id="rId6"/>
    <sheet name="KH NĂM LỚP 4C" sheetId="22" r:id="rId7"/>
    <sheet name="Sheet1 (2)" sheetId="25" r:id="rId8"/>
    <sheet name="GD" sheetId="21" r:id="rId9"/>
    <sheet name="Sheet1" sheetId="24" r:id="rId10"/>
  </sheets>
  <definedNames>
    <definedName name="_xlnm._FilterDatabase" localSheetId="8" hidden="1">GD!$C$5:$BC$441</definedName>
    <definedName name="_xlnm._FilterDatabase" localSheetId="5" hidden="1">GĐ!$C$5:$BC$431</definedName>
    <definedName name="_xlnm._FilterDatabase" localSheetId="0" hidden="1">'HP '!$A$7:$W$629</definedName>
    <definedName name="_xlnm._FilterDatabase" localSheetId="6" hidden="1">'KH NĂM LỚP 4C'!$C$5:$BC$435</definedName>
    <definedName name="_xlnm._FilterDatabase" localSheetId="1" hidden="1">'khoi 4t'!$C$5:$BC$442</definedName>
    <definedName name="_xlnm._FilterDatabase" localSheetId="4" hidden="1">'LỄ HỘI T10'!$C$5:$BC$441</definedName>
    <definedName name="A0" localSheetId="8">GD!$A:$A</definedName>
    <definedName name="A0" localSheetId="5">GĐ!$A:$A</definedName>
    <definedName name="A0" localSheetId="6">'KH NĂM LỚP 4C'!$A:$A</definedName>
    <definedName name="A0" localSheetId="4">'LỄ HỘI T10'!$A:$A</definedName>
    <definedName name="A0">'khoi 4t'!$A:$A</definedName>
    <definedName name="_xlnm.Print_Titles" localSheetId="8">GD!$2:$5</definedName>
    <definedName name="_xlnm.Print_Titles" localSheetId="5">GĐ!$2:$5</definedName>
    <definedName name="_xlnm.Print_Titles" localSheetId="6">'KH NĂM LỚP 4C'!$2:$5</definedName>
    <definedName name="_xlnm.Print_Titles" localSheetId="1">'khoi 4t'!$2:$5</definedName>
    <definedName name="_xlnm.Print_Titles" localSheetId="4">'LỄ HỘI T10'!$2:$5</definedName>
  </definedNames>
  <calcPr calcId="152511"/>
</workbook>
</file>

<file path=xl/calcChain.xml><?xml version="1.0" encoding="utf-8"?>
<calcChain xmlns="http://schemas.openxmlformats.org/spreadsheetml/2006/main">
  <c r="CA424" i="27" l="1"/>
  <c r="BZ424" i="27"/>
  <c r="BY424" i="27"/>
  <c r="BX424" i="27"/>
  <c r="BW424" i="27"/>
  <c r="BV424" i="27"/>
  <c r="BU424" i="27"/>
  <c r="BT424" i="27"/>
  <c r="BS424" i="27"/>
  <c r="BR424" i="27"/>
  <c r="BQ424" i="27"/>
  <c r="BP424" i="27"/>
  <c r="BO424" i="27"/>
  <c r="BN424" i="27"/>
  <c r="BM424" i="27"/>
  <c r="BL424" i="27"/>
  <c r="BK424" i="27"/>
  <c r="BJ424" i="27"/>
  <c r="BI424" i="27"/>
  <c r="BH424" i="27"/>
  <c r="BG424" i="27"/>
  <c r="BF424" i="27"/>
  <c r="BE424" i="27"/>
  <c r="BD424" i="27"/>
  <c r="CA423" i="27"/>
  <c r="BZ423" i="27"/>
  <c r="BY423" i="27"/>
  <c r="BX423" i="27"/>
  <c r="BW423" i="27"/>
  <c r="BV423" i="27"/>
  <c r="BU423" i="27"/>
  <c r="BT423" i="27"/>
  <c r="BS423" i="27"/>
  <c r="BR423" i="27"/>
  <c r="BQ423" i="27"/>
  <c r="BP423" i="27"/>
  <c r="BO423" i="27"/>
  <c r="BN423" i="27"/>
  <c r="BM423" i="27"/>
  <c r="BL423" i="27"/>
  <c r="BK423" i="27"/>
  <c r="BJ423" i="27"/>
  <c r="BI423" i="27"/>
  <c r="BH423" i="27"/>
  <c r="BG423" i="27"/>
  <c r="BF423" i="27"/>
  <c r="BE423" i="27"/>
  <c r="BD423" i="27"/>
  <c r="CA422" i="27"/>
  <c r="CA425" i="27" s="1"/>
  <c r="CA426" i="27" s="1"/>
  <c r="BZ422" i="27"/>
  <c r="BZ425" i="27" s="1"/>
  <c r="BZ426" i="27" s="1"/>
  <c r="BY422" i="27"/>
  <c r="BY425" i="27" s="1"/>
  <c r="BY426" i="27" s="1"/>
  <c r="BX422" i="27"/>
  <c r="BX425" i="27" s="1"/>
  <c r="BX426" i="27" s="1"/>
  <c r="BW422" i="27"/>
  <c r="BV422" i="27"/>
  <c r="BU422" i="27"/>
  <c r="BT422" i="27"/>
  <c r="BS422" i="27"/>
  <c r="BS425" i="27" s="1"/>
  <c r="BS426" i="27" s="1"/>
  <c r="BR422" i="27"/>
  <c r="BR425" i="27" s="1"/>
  <c r="BR426" i="27" s="1"/>
  <c r="BQ422" i="27"/>
  <c r="BQ425" i="27" s="1"/>
  <c r="BQ426" i="27" s="1"/>
  <c r="BP422" i="27"/>
  <c r="BP425" i="27" s="1"/>
  <c r="BP426" i="27" s="1"/>
  <c r="BO422" i="27"/>
  <c r="BN422" i="27"/>
  <c r="BM422" i="27"/>
  <c r="BL422" i="27"/>
  <c r="BK422" i="27"/>
  <c r="BJ422" i="27"/>
  <c r="BJ425" i="27" s="1"/>
  <c r="BJ426" i="27" s="1"/>
  <c r="BI422" i="27"/>
  <c r="BH422" i="27"/>
  <c r="BH425" i="27" s="1"/>
  <c r="BH426" i="27" s="1"/>
  <c r="BG422" i="27"/>
  <c r="BF422" i="27"/>
  <c r="BE422" i="27"/>
  <c r="BD422" i="27"/>
  <c r="CA419" i="27"/>
  <c r="BZ419" i="27"/>
  <c r="BY419" i="27"/>
  <c r="BX419" i="27"/>
  <c r="BW419" i="27"/>
  <c r="BV419" i="27"/>
  <c r="BU419" i="27"/>
  <c r="BT419" i="27"/>
  <c r="BS419" i="27"/>
  <c r="BR419" i="27"/>
  <c r="BQ419" i="27"/>
  <c r="BP419" i="27"/>
  <c r="BO419" i="27"/>
  <c r="BN419" i="27"/>
  <c r="BM419" i="27"/>
  <c r="BL419" i="27"/>
  <c r="BK419" i="27"/>
  <c r="BJ419" i="27"/>
  <c r="BI419" i="27"/>
  <c r="BH419" i="27"/>
  <c r="BG419" i="27"/>
  <c r="BF419" i="27"/>
  <c r="BE419" i="27"/>
  <c r="BD419" i="27"/>
  <c r="CA418" i="27"/>
  <c r="BZ418" i="27"/>
  <c r="BY418" i="27"/>
  <c r="BX418" i="27"/>
  <c r="BW418" i="27"/>
  <c r="BV418" i="27"/>
  <c r="BU418" i="27"/>
  <c r="BT418" i="27"/>
  <c r="BS418" i="27"/>
  <c r="BR418" i="27"/>
  <c r="BQ418" i="27"/>
  <c r="BP418" i="27"/>
  <c r="BO418" i="27"/>
  <c r="BN418" i="27"/>
  <c r="BM418" i="27"/>
  <c r="BL418" i="27"/>
  <c r="BK418" i="27"/>
  <c r="BJ418" i="27"/>
  <c r="BI418" i="27"/>
  <c r="BH418" i="27"/>
  <c r="BG418" i="27"/>
  <c r="BF418" i="27"/>
  <c r="BE418" i="27"/>
  <c r="BD418" i="27"/>
  <c r="CA417" i="27"/>
  <c r="CA420" i="27" s="1"/>
  <c r="CA421" i="27" s="1"/>
  <c r="BZ417" i="27"/>
  <c r="BZ420" i="27" s="1"/>
  <c r="BZ421" i="27" s="1"/>
  <c r="BY417" i="27"/>
  <c r="BY420" i="27" s="1"/>
  <c r="BY421" i="27" s="1"/>
  <c r="BX417" i="27"/>
  <c r="BX420" i="27" s="1"/>
  <c r="BX421" i="27" s="1"/>
  <c r="BW417" i="27"/>
  <c r="BV417" i="27"/>
  <c r="BU417" i="27"/>
  <c r="BT417" i="27"/>
  <c r="BS417" i="27"/>
  <c r="BS420" i="27" s="1"/>
  <c r="BS421" i="27" s="1"/>
  <c r="BR417" i="27"/>
  <c r="BR420" i="27" s="1"/>
  <c r="BR421" i="27" s="1"/>
  <c r="BQ417" i="27"/>
  <c r="BP417" i="27"/>
  <c r="BO417" i="27"/>
  <c r="BN417" i="27"/>
  <c r="BM417" i="27"/>
  <c r="BL417" i="27"/>
  <c r="BK417" i="27"/>
  <c r="BJ417" i="27"/>
  <c r="BJ420" i="27" s="1"/>
  <c r="BJ421" i="27" s="1"/>
  <c r="BI417" i="27"/>
  <c r="BH417" i="27"/>
  <c r="BH420" i="27" s="1"/>
  <c r="BH421" i="27" s="1"/>
  <c r="BG417" i="27"/>
  <c r="BF417" i="27"/>
  <c r="BE417" i="27"/>
  <c r="BD417" i="27"/>
  <c r="CA414" i="27"/>
  <c r="BZ414" i="27"/>
  <c r="BY414" i="27"/>
  <c r="BX414" i="27"/>
  <c r="BW414" i="27"/>
  <c r="BV414" i="27"/>
  <c r="BU414" i="27"/>
  <c r="BT414" i="27"/>
  <c r="BS414" i="27"/>
  <c r="BR414" i="27"/>
  <c r="BQ414" i="27"/>
  <c r="BP414" i="27"/>
  <c r="BO414" i="27"/>
  <c r="BN414" i="27"/>
  <c r="BM414" i="27"/>
  <c r="BL414" i="27"/>
  <c r="BK414" i="27"/>
  <c r="BJ414" i="27"/>
  <c r="BI414" i="27"/>
  <c r="BH414" i="27"/>
  <c r="BG414" i="27"/>
  <c r="BF414" i="27"/>
  <c r="BE414" i="27"/>
  <c r="BD414" i="27"/>
  <c r="CA413" i="27"/>
  <c r="BZ413" i="27"/>
  <c r="BY413" i="27"/>
  <c r="BX413" i="27"/>
  <c r="BW413" i="27"/>
  <c r="BV413" i="27"/>
  <c r="BU413" i="27"/>
  <c r="BT413" i="27"/>
  <c r="BS413" i="27"/>
  <c r="BR413" i="27"/>
  <c r="BQ413" i="27"/>
  <c r="BP413" i="27"/>
  <c r="BO413" i="27"/>
  <c r="BN413" i="27"/>
  <c r="BM413" i="27"/>
  <c r="BL413" i="27"/>
  <c r="BK413" i="27"/>
  <c r="BJ413" i="27"/>
  <c r="BI413" i="27"/>
  <c r="BH413" i="27"/>
  <c r="BG413" i="27"/>
  <c r="BF413" i="27"/>
  <c r="BE413" i="27"/>
  <c r="BD413" i="27"/>
  <c r="CA412" i="27"/>
  <c r="CA415" i="27" s="1"/>
  <c r="CA416" i="27" s="1"/>
  <c r="BZ412" i="27"/>
  <c r="BZ415" i="27" s="1"/>
  <c r="BZ416" i="27" s="1"/>
  <c r="BY412" i="27"/>
  <c r="BX412" i="27"/>
  <c r="BX415" i="27" s="1"/>
  <c r="BX416" i="27" s="1"/>
  <c r="BW412" i="27"/>
  <c r="BV412" i="27"/>
  <c r="BU412" i="27"/>
  <c r="BT412" i="27"/>
  <c r="BS412" i="27"/>
  <c r="BS415" i="27" s="1"/>
  <c r="BS416" i="27" s="1"/>
  <c r="BR412" i="27"/>
  <c r="BR415" i="27" s="1"/>
  <c r="BR416" i="27" s="1"/>
  <c r="BQ412" i="27"/>
  <c r="BQ415" i="27" s="1"/>
  <c r="BQ416" i="27" s="1"/>
  <c r="BP412" i="27"/>
  <c r="BP415" i="27" s="1"/>
  <c r="BP416" i="27" s="1"/>
  <c r="BO412" i="27"/>
  <c r="BN412" i="27"/>
  <c r="BM412" i="27"/>
  <c r="BL412" i="27"/>
  <c r="BK412" i="27"/>
  <c r="BJ412" i="27"/>
  <c r="BJ415" i="27" s="1"/>
  <c r="BJ416" i="27" s="1"/>
  <c r="BI412" i="27"/>
  <c r="BI415" i="27" s="1"/>
  <c r="BI416" i="27" s="1"/>
  <c r="BH412" i="27"/>
  <c r="BG412" i="27"/>
  <c r="BF412" i="27"/>
  <c r="BE412" i="27"/>
  <c r="BD412" i="27"/>
  <c r="CA409" i="27"/>
  <c r="BZ409" i="27"/>
  <c r="BY409" i="27"/>
  <c r="BX409" i="27"/>
  <c r="BW409" i="27"/>
  <c r="BV409" i="27"/>
  <c r="BU409" i="27"/>
  <c r="BT409" i="27"/>
  <c r="BS409" i="27"/>
  <c r="BR409" i="27"/>
  <c r="BQ409" i="27"/>
  <c r="BP409" i="27"/>
  <c r="BO409" i="27"/>
  <c r="BN409" i="27"/>
  <c r="BM409" i="27"/>
  <c r="BL409" i="27"/>
  <c r="BK409" i="27"/>
  <c r="BJ409" i="27"/>
  <c r="BI409" i="27"/>
  <c r="BH409" i="27"/>
  <c r="BG409" i="27"/>
  <c r="BF409" i="27"/>
  <c r="BE409" i="27"/>
  <c r="BD409" i="27"/>
  <c r="CA408" i="27"/>
  <c r="BZ408" i="27"/>
  <c r="BY408" i="27"/>
  <c r="BX408" i="27"/>
  <c r="BW408" i="27"/>
  <c r="BV408" i="27"/>
  <c r="BU408" i="27"/>
  <c r="BT408" i="27"/>
  <c r="BS408" i="27"/>
  <c r="BR408" i="27"/>
  <c r="BQ408" i="27"/>
  <c r="BP408" i="27"/>
  <c r="BO408" i="27"/>
  <c r="BN408" i="27"/>
  <c r="BM408" i="27"/>
  <c r="BL408" i="27"/>
  <c r="BK408" i="27"/>
  <c r="BJ408" i="27"/>
  <c r="BI408" i="27"/>
  <c r="BH408" i="27"/>
  <c r="BG408" i="27"/>
  <c r="BF408" i="27"/>
  <c r="BE408" i="27"/>
  <c r="BD408" i="27"/>
  <c r="CA407" i="27"/>
  <c r="CA410" i="27" s="1"/>
  <c r="CA411" i="27" s="1"/>
  <c r="BZ407" i="27"/>
  <c r="BZ410" i="27" s="1"/>
  <c r="BZ411" i="27" s="1"/>
  <c r="BY407" i="27"/>
  <c r="BY410" i="27" s="1"/>
  <c r="BY411" i="27" s="1"/>
  <c r="BX407" i="27"/>
  <c r="BX410" i="27" s="1"/>
  <c r="BX411" i="27" s="1"/>
  <c r="BW407" i="27"/>
  <c r="BV407" i="27"/>
  <c r="BU407" i="27"/>
  <c r="BT407" i="27"/>
  <c r="BS407" i="27"/>
  <c r="BS410" i="27" s="1"/>
  <c r="BS411" i="27" s="1"/>
  <c r="BR407" i="27"/>
  <c r="BR410" i="27" s="1"/>
  <c r="BR411" i="27" s="1"/>
  <c r="BQ407" i="27"/>
  <c r="BQ410" i="27" s="1"/>
  <c r="BQ411" i="27" s="1"/>
  <c r="BP407" i="27"/>
  <c r="BP410" i="27" s="1"/>
  <c r="BP411" i="27" s="1"/>
  <c r="BO407" i="27"/>
  <c r="BN407" i="27"/>
  <c r="BM407" i="27"/>
  <c r="BL407" i="27"/>
  <c r="BK407" i="27"/>
  <c r="BK410" i="27" s="1"/>
  <c r="BK411" i="27" s="1"/>
  <c r="BJ407" i="27"/>
  <c r="BJ410" i="27" s="1"/>
  <c r="BJ411" i="27" s="1"/>
  <c r="BI407" i="27"/>
  <c r="BI410" i="27" s="1"/>
  <c r="BI411" i="27" s="1"/>
  <c r="BH407" i="27"/>
  <c r="BH410" i="27" s="1"/>
  <c r="BH411" i="27" s="1"/>
  <c r="BG407" i="27"/>
  <c r="BF407" i="27"/>
  <c r="BE407" i="27"/>
  <c r="BD407" i="27"/>
  <c r="CA404" i="27"/>
  <c r="BZ404" i="27"/>
  <c r="BY404" i="27"/>
  <c r="BX404" i="27"/>
  <c r="BX429" i="27" s="1"/>
  <c r="BW404" i="27"/>
  <c r="BV404" i="27"/>
  <c r="BU404" i="27"/>
  <c r="BT404" i="27"/>
  <c r="BS404" i="27"/>
  <c r="BR404" i="27"/>
  <c r="BQ404" i="27"/>
  <c r="BP404" i="27"/>
  <c r="BO404" i="27"/>
  <c r="BN404" i="27"/>
  <c r="BM404" i="27"/>
  <c r="BL404" i="27"/>
  <c r="BK404" i="27"/>
  <c r="BJ404" i="27"/>
  <c r="BI404" i="27"/>
  <c r="BH404" i="27"/>
  <c r="BH429" i="27" s="1"/>
  <c r="BG404" i="27"/>
  <c r="BG429" i="27" s="1"/>
  <c r="BF404" i="27"/>
  <c r="BE404" i="27"/>
  <c r="BD404" i="27"/>
  <c r="CA403" i="27"/>
  <c r="BZ403" i="27"/>
  <c r="BY403" i="27"/>
  <c r="BX403" i="27"/>
  <c r="BX428" i="27" s="1"/>
  <c r="BW403" i="27"/>
  <c r="BW428" i="27" s="1"/>
  <c r="BV403" i="27"/>
  <c r="BU403" i="27"/>
  <c r="BT403" i="27"/>
  <c r="BS403" i="27"/>
  <c r="BR403" i="27"/>
  <c r="BQ403" i="27"/>
  <c r="BP403" i="27"/>
  <c r="BP428" i="27" s="1"/>
  <c r="BO403" i="27"/>
  <c r="BN403" i="27"/>
  <c r="BM403" i="27"/>
  <c r="BL403" i="27"/>
  <c r="BK403" i="27"/>
  <c r="BJ403" i="27"/>
  <c r="BI403" i="27"/>
  <c r="BH403" i="27"/>
  <c r="BG403" i="27"/>
  <c r="BG428" i="27" s="1"/>
  <c r="BF403" i="27"/>
  <c r="BE403" i="27"/>
  <c r="BD403" i="27"/>
  <c r="CA402" i="27"/>
  <c r="BZ402" i="27"/>
  <c r="BY402" i="27"/>
  <c r="BX402" i="27"/>
  <c r="BW402" i="27"/>
  <c r="BW427" i="27" s="1"/>
  <c r="BV402" i="27"/>
  <c r="BU402" i="27"/>
  <c r="BT402" i="27"/>
  <c r="BS402" i="27"/>
  <c r="BR402" i="27"/>
  <c r="BQ402" i="27"/>
  <c r="BP402" i="27"/>
  <c r="BO402" i="27"/>
  <c r="BN402" i="27"/>
  <c r="BM402" i="27"/>
  <c r="BL402" i="27"/>
  <c r="BK402" i="27"/>
  <c r="BJ402" i="27"/>
  <c r="BI402" i="27"/>
  <c r="BH402" i="27"/>
  <c r="BG402" i="27"/>
  <c r="BF402" i="27"/>
  <c r="BE402" i="27"/>
  <c r="BD402" i="27"/>
  <c r="CA399" i="27"/>
  <c r="BZ399" i="27"/>
  <c r="BY399" i="27"/>
  <c r="BX399" i="27"/>
  <c r="BW399" i="27"/>
  <c r="BV399" i="27"/>
  <c r="BU399" i="27"/>
  <c r="BT399" i="27"/>
  <c r="BS399" i="27"/>
  <c r="BR399" i="27"/>
  <c r="BQ399" i="27"/>
  <c r="BP399" i="27"/>
  <c r="BO399" i="27"/>
  <c r="BN399" i="27"/>
  <c r="BM399" i="27"/>
  <c r="BL399" i="27"/>
  <c r="BK399" i="27"/>
  <c r="BJ399" i="27"/>
  <c r="BI399" i="27"/>
  <c r="BH399" i="27"/>
  <c r="BG399" i="27"/>
  <c r="BF399" i="27"/>
  <c r="BE399" i="27"/>
  <c r="BD399" i="27"/>
  <c r="CA398" i="27"/>
  <c r="BZ398" i="27"/>
  <c r="BY398" i="27"/>
  <c r="BX398" i="27"/>
  <c r="BW398" i="27"/>
  <c r="BV398" i="27"/>
  <c r="BU398" i="27"/>
  <c r="BT398" i="27"/>
  <c r="BS398" i="27"/>
  <c r="BR398" i="27"/>
  <c r="BQ398" i="27"/>
  <c r="BP398" i="27"/>
  <c r="BO398" i="27"/>
  <c r="BN398" i="27"/>
  <c r="BM398" i="27"/>
  <c r="BL398" i="27"/>
  <c r="BK398" i="27"/>
  <c r="BJ398" i="27"/>
  <c r="BI398" i="27"/>
  <c r="BH398" i="27"/>
  <c r="BG398" i="27"/>
  <c r="BF398" i="27"/>
  <c r="BE398" i="27"/>
  <c r="BD398" i="27"/>
  <c r="CA397" i="27"/>
  <c r="CA400" i="27" s="1"/>
  <c r="CA401" i="27" s="1"/>
  <c r="BZ397" i="27"/>
  <c r="BZ400" i="27" s="1"/>
  <c r="BZ401" i="27" s="1"/>
  <c r="BY397" i="27"/>
  <c r="BY400" i="27" s="1"/>
  <c r="BY401" i="27" s="1"/>
  <c r="BX397" i="27"/>
  <c r="BX400" i="27" s="1"/>
  <c r="BX401" i="27" s="1"/>
  <c r="BW397" i="27"/>
  <c r="BV397" i="27"/>
  <c r="BU397" i="27"/>
  <c r="BT397" i="27"/>
  <c r="BT400" i="27" s="1"/>
  <c r="BT401" i="27" s="1"/>
  <c r="BS397" i="27"/>
  <c r="BS400" i="27" s="1"/>
  <c r="BS401" i="27" s="1"/>
  <c r="BR397" i="27"/>
  <c r="BR400" i="27" s="1"/>
  <c r="BR401" i="27" s="1"/>
  <c r="BQ397" i="27"/>
  <c r="BQ400" i="27" s="1"/>
  <c r="BQ401" i="27" s="1"/>
  <c r="BP397" i="27"/>
  <c r="BP400" i="27" s="1"/>
  <c r="BP401" i="27" s="1"/>
  <c r="BO397" i="27"/>
  <c r="BN397" i="27"/>
  <c r="BM397" i="27"/>
  <c r="BL397" i="27"/>
  <c r="BL400" i="27" s="1"/>
  <c r="BL401" i="27" s="1"/>
  <c r="BK397" i="27"/>
  <c r="BK400" i="27" s="1"/>
  <c r="BK401" i="27" s="1"/>
  <c r="BJ397" i="27"/>
  <c r="BJ400" i="27" s="1"/>
  <c r="BJ401" i="27" s="1"/>
  <c r="BI397" i="27"/>
  <c r="BI400" i="27" s="1"/>
  <c r="BI401" i="27" s="1"/>
  <c r="BH397" i="27"/>
  <c r="BG397" i="27"/>
  <c r="BF397" i="27"/>
  <c r="BE397" i="27"/>
  <c r="BD397" i="27"/>
  <c r="CA394" i="27"/>
  <c r="BZ394" i="27"/>
  <c r="BY394" i="27"/>
  <c r="BX394" i="27"/>
  <c r="BW394" i="27"/>
  <c r="BV394" i="27"/>
  <c r="BU394" i="27"/>
  <c r="BT394" i="27"/>
  <c r="BS394" i="27"/>
  <c r="BR394" i="27"/>
  <c r="BQ394" i="27"/>
  <c r="BP394" i="27"/>
  <c r="BO394" i="27"/>
  <c r="BN394" i="27"/>
  <c r="BM394" i="27"/>
  <c r="BL394" i="27"/>
  <c r="BK394" i="27"/>
  <c r="BJ394" i="27"/>
  <c r="BI394" i="27"/>
  <c r="BH394" i="27"/>
  <c r="BG394" i="27"/>
  <c r="BF394" i="27"/>
  <c r="BE394" i="27"/>
  <c r="BD394" i="27"/>
  <c r="CA393" i="27"/>
  <c r="BZ393" i="27"/>
  <c r="BY393" i="27"/>
  <c r="BX393" i="27"/>
  <c r="BW393" i="27"/>
  <c r="BV393" i="27"/>
  <c r="BU393" i="27"/>
  <c r="BT393" i="27"/>
  <c r="BS393" i="27"/>
  <c r="BR393" i="27"/>
  <c r="BQ393" i="27"/>
  <c r="BP393" i="27"/>
  <c r="BO393" i="27"/>
  <c r="BN393" i="27"/>
  <c r="BM393" i="27"/>
  <c r="BL393" i="27"/>
  <c r="BK393" i="27"/>
  <c r="BJ393" i="27"/>
  <c r="BI393" i="27"/>
  <c r="BH393" i="27"/>
  <c r="BG393" i="27"/>
  <c r="BF393" i="27"/>
  <c r="BE393" i="27"/>
  <c r="BD393" i="27"/>
  <c r="CA392" i="27"/>
  <c r="CA395" i="27" s="1"/>
  <c r="CA396" i="27" s="1"/>
  <c r="BZ392" i="27"/>
  <c r="BZ395" i="27" s="1"/>
  <c r="BZ396" i="27" s="1"/>
  <c r="BY392" i="27"/>
  <c r="BX392" i="27"/>
  <c r="BX395" i="27" s="1"/>
  <c r="BX396" i="27" s="1"/>
  <c r="BW392" i="27"/>
  <c r="BW395" i="27" s="1"/>
  <c r="BW396" i="27" s="1"/>
  <c r="BV392" i="27"/>
  <c r="BV395" i="27" s="1"/>
  <c r="BV396" i="27" s="1"/>
  <c r="BU392" i="27"/>
  <c r="BU395" i="27" s="1"/>
  <c r="BU396" i="27" s="1"/>
  <c r="BT392" i="27"/>
  <c r="BS392" i="27"/>
  <c r="BS395" i="27" s="1"/>
  <c r="BS396" i="27" s="1"/>
  <c r="BR392" i="27"/>
  <c r="BR395" i="27" s="1"/>
  <c r="BR396" i="27" s="1"/>
  <c r="BQ392" i="27"/>
  <c r="BQ395" i="27" s="1"/>
  <c r="BQ396" i="27" s="1"/>
  <c r="BP392" i="27"/>
  <c r="BO392" i="27"/>
  <c r="BO395" i="27" s="1"/>
  <c r="BO396" i="27" s="1"/>
  <c r="BN392" i="27"/>
  <c r="BM392" i="27"/>
  <c r="BL392" i="27"/>
  <c r="BK392" i="27"/>
  <c r="BK395" i="27" s="1"/>
  <c r="BK396" i="27" s="1"/>
  <c r="BJ392" i="27"/>
  <c r="BJ395" i="27" s="1"/>
  <c r="BJ396" i="27" s="1"/>
  <c r="BI392" i="27"/>
  <c r="BH392" i="27"/>
  <c r="BG392" i="27"/>
  <c r="BF392" i="27"/>
  <c r="BE392" i="27"/>
  <c r="BD392" i="27"/>
  <c r="CA389" i="27"/>
  <c r="BZ389" i="27"/>
  <c r="BY389" i="27"/>
  <c r="BX389" i="27"/>
  <c r="BW389" i="27"/>
  <c r="BV389" i="27"/>
  <c r="BU389" i="27"/>
  <c r="BT389" i="27"/>
  <c r="BS389" i="27"/>
  <c r="BR389" i="27"/>
  <c r="BQ389" i="27"/>
  <c r="BP389" i="27"/>
  <c r="BO389" i="27"/>
  <c r="BN389" i="27"/>
  <c r="BM389" i="27"/>
  <c r="BL389" i="27"/>
  <c r="BK389" i="27"/>
  <c r="BJ389" i="27"/>
  <c r="BI389" i="27"/>
  <c r="BH389" i="27"/>
  <c r="BG389" i="27"/>
  <c r="BF389" i="27"/>
  <c r="BE389" i="27"/>
  <c r="BD389" i="27"/>
  <c r="CA388" i="27"/>
  <c r="BZ388" i="27"/>
  <c r="BY388" i="27"/>
  <c r="BX388" i="27"/>
  <c r="BW388" i="27"/>
  <c r="BV388" i="27"/>
  <c r="BU388" i="27"/>
  <c r="BT388" i="27"/>
  <c r="BS388" i="27"/>
  <c r="BR388" i="27"/>
  <c r="BQ388" i="27"/>
  <c r="BP388" i="27"/>
  <c r="BO388" i="27"/>
  <c r="BN388" i="27"/>
  <c r="BM388" i="27"/>
  <c r="BL388" i="27"/>
  <c r="BK388" i="27"/>
  <c r="BJ388" i="27"/>
  <c r="BI388" i="27"/>
  <c r="BH388" i="27"/>
  <c r="BG388" i="27"/>
  <c r="BF388" i="27"/>
  <c r="BE388" i="27"/>
  <c r="BD388" i="27"/>
  <c r="CA387" i="27"/>
  <c r="CA390" i="27" s="1"/>
  <c r="CA391" i="27" s="1"/>
  <c r="BZ387" i="27"/>
  <c r="BZ390" i="27" s="1"/>
  <c r="BZ391" i="27" s="1"/>
  <c r="BY387" i="27"/>
  <c r="BY390" i="27" s="1"/>
  <c r="BY391" i="27" s="1"/>
  <c r="BX387" i="27"/>
  <c r="BX390" i="27" s="1"/>
  <c r="BX391" i="27" s="1"/>
  <c r="BW387" i="27"/>
  <c r="BV387" i="27"/>
  <c r="BU387" i="27"/>
  <c r="BT387" i="27"/>
  <c r="BS387" i="27"/>
  <c r="BS390" i="27" s="1"/>
  <c r="BS391" i="27" s="1"/>
  <c r="BR387" i="27"/>
  <c r="BQ387" i="27"/>
  <c r="BQ390" i="27" s="1"/>
  <c r="BQ391" i="27" s="1"/>
  <c r="BP387" i="27"/>
  <c r="BP390" i="27" s="1"/>
  <c r="BP391" i="27" s="1"/>
  <c r="BO387" i="27"/>
  <c r="BN387" i="27"/>
  <c r="BM387" i="27"/>
  <c r="BL387" i="27"/>
  <c r="BK387" i="27"/>
  <c r="BK390" i="27" s="1"/>
  <c r="BK391" i="27" s="1"/>
  <c r="BJ387" i="27"/>
  <c r="BJ390" i="27" s="1"/>
  <c r="BJ391" i="27" s="1"/>
  <c r="BI387" i="27"/>
  <c r="BI390" i="27" s="1"/>
  <c r="BI391" i="27" s="1"/>
  <c r="BH387" i="27"/>
  <c r="BG387" i="27"/>
  <c r="BF387" i="27"/>
  <c r="BE387" i="27"/>
  <c r="BD387" i="27"/>
  <c r="CA384" i="27"/>
  <c r="BZ384" i="27"/>
  <c r="BY384" i="27"/>
  <c r="BX384" i="27"/>
  <c r="BW384" i="27"/>
  <c r="BV384" i="27"/>
  <c r="BU384" i="27"/>
  <c r="BT384" i="27"/>
  <c r="BS384" i="27"/>
  <c r="BR384" i="27"/>
  <c r="BQ384" i="27"/>
  <c r="BP384" i="27"/>
  <c r="BO384" i="27"/>
  <c r="BN384" i="27"/>
  <c r="BM384" i="27"/>
  <c r="BL384" i="27"/>
  <c r="BK384" i="27"/>
  <c r="BJ384" i="27"/>
  <c r="BI384" i="27"/>
  <c r="BH384" i="27"/>
  <c r="BG384" i="27"/>
  <c r="BF384" i="27"/>
  <c r="BE384" i="27"/>
  <c r="BD384" i="27"/>
  <c r="CA383" i="27"/>
  <c r="BZ383" i="27"/>
  <c r="BY383" i="27"/>
  <c r="BX383" i="27"/>
  <c r="BW383" i="27"/>
  <c r="BV383" i="27"/>
  <c r="BU383" i="27"/>
  <c r="BT383" i="27"/>
  <c r="BS383" i="27"/>
  <c r="BR383" i="27"/>
  <c r="BQ383" i="27"/>
  <c r="BP383" i="27"/>
  <c r="BO383" i="27"/>
  <c r="BN383" i="27"/>
  <c r="BM383" i="27"/>
  <c r="BL383" i="27"/>
  <c r="BK383" i="27"/>
  <c r="BJ383" i="27"/>
  <c r="BI383" i="27"/>
  <c r="BH383" i="27"/>
  <c r="BG383" i="27"/>
  <c r="BF383" i="27"/>
  <c r="BE383" i="27"/>
  <c r="BD383" i="27"/>
  <c r="CA382" i="27"/>
  <c r="BZ382" i="27"/>
  <c r="BY382" i="27"/>
  <c r="BY385" i="27" s="1"/>
  <c r="BY386" i="27" s="1"/>
  <c r="BX382" i="27"/>
  <c r="BW382" i="27"/>
  <c r="BV382" i="27"/>
  <c r="BU382" i="27"/>
  <c r="BT382" i="27"/>
  <c r="BS382" i="27"/>
  <c r="BS385" i="27" s="1"/>
  <c r="BS386" i="27" s="1"/>
  <c r="BR382" i="27"/>
  <c r="BR385" i="27" s="1"/>
  <c r="BR386" i="27" s="1"/>
  <c r="BQ382" i="27"/>
  <c r="BQ385" i="27" s="1"/>
  <c r="BQ386" i="27" s="1"/>
  <c r="BP382" i="27"/>
  <c r="BP385" i="27" s="1"/>
  <c r="BP386" i="27" s="1"/>
  <c r="BO382" i="27"/>
  <c r="BN382" i="27"/>
  <c r="BM382" i="27"/>
  <c r="BL382" i="27"/>
  <c r="BK382" i="27"/>
  <c r="BK385" i="27" s="1"/>
  <c r="BK386" i="27" s="1"/>
  <c r="BJ382" i="27"/>
  <c r="BJ385" i="27" s="1"/>
  <c r="BJ386" i="27" s="1"/>
  <c r="BI382" i="27"/>
  <c r="BI385" i="27" s="1"/>
  <c r="BI386" i="27" s="1"/>
  <c r="BH382" i="27"/>
  <c r="BH385" i="27" s="1"/>
  <c r="BH386" i="27" s="1"/>
  <c r="BG382" i="27"/>
  <c r="BF382" i="27"/>
  <c r="BE382" i="27"/>
  <c r="BD382" i="27"/>
  <c r="CA379" i="27"/>
  <c r="BZ379" i="27"/>
  <c r="BY379" i="27"/>
  <c r="BX379" i="27"/>
  <c r="BW379" i="27"/>
  <c r="BV379" i="27"/>
  <c r="BU379" i="27"/>
  <c r="BT379" i="27"/>
  <c r="BS379" i="27"/>
  <c r="BR379" i="27"/>
  <c r="BQ379" i="27"/>
  <c r="BP379" i="27"/>
  <c r="BO379" i="27"/>
  <c r="BN379" i="27"/>
  <c r="BM379" i="27"/>
  <c r="BL379" i="27"/>
  <c r="BK379" i="27"/>
  <c r="BJ379" i="27"/>
  <c r="BI379" i="27"/>
  <c r="BH379" i="27"/>
  <c r="BG379" i="27"/>
  <c r="BF379" i="27"/>
  <c r="BE379" i="27"/>
  <c r="BD379" i="27"/>
  <c r="CA378" i="27"/>
  <c r="BZ378" i="27"/>
  <c r="BY378" i="27"/>
  <c r="BX378" i="27"/>
  <c r="BW378" i="27"/>
  <c r="BV378" i="27"/>
  <c r="BU378" i="27"/>
  <c r="BT378" i="27"/>
  <c r="BS378" i="27"/>
  <c r="BR378" i="27"/>
  <c r="BQ378" i="27"/>
  <c r="BP378" i="27"/>
  <c r="BO378" i="27"/>
  <c r="BN378" i="27"/>
  <c r="BM378" i="27"/>
  <c r="BL378" i="27"/>
  <c r="BK378" i="27"/>
  <c r="BJ378" i="27"/>
  <c r="BI378" i="27"/>
  <c r="BH378" i="27"/>
  <c r="BG378" i="27"/>
  <c r="BF378" i="27"/>
  <c r="BE378" i="27"/>
  <c r="BD378" i="27"/>
  <c r="CA377" i="27"/>
  <c r="CA380" i="27" s="1"/>
  <c r="CA381" i="27" s="1"/>
  <c r="BZ377" i="27"/>
  <c r="BY377" i="27"/>
  <c r="BY380" i="27" s="1"/>
  <c r="BY381" i="27" s="1"/>
  <c r="BX377" i="27"/>
  <c r="BW377" i="27"/>
  <c r="BV377" i="27"/>
  <c r="BU377" i="27"/>
  <c r="BT377" i="27"/>
  <c r="BS377" i="27"/>
  <c r="BR377" i="27"/>
  <c r="BQ377" i="27"/>
  <c r="BQ380" i="27" s="1"/>
  <c r="BQ381" i="27" s="1"/>
  <c r="BP377" i="27"/>
  <c r="BO377" i="27"/>
  <c r="BO380" i="27" s="1"/>
  <c r="BO381" i="27" s="1"/>
  <c r="BN377" i="27"/>
  <c r="BM377" i="27"/>
  <c r="BL377" i="27"/>
  <c r="BK377" i="27"/>
  <c r="BK380" i="27" s="1"/>
  <c r="BK381" i="27" s="1"/>
  <c r="BJ377" i="27"/>
  <c r="BJ380" i="27" s="1"/>
  <c r="BJ381" i="27" s="1"/>
  <c r="BI377" i="27"/>
  <c r="BI380" i="27" s="1"/>
  <c r="BI381" i="27" s="1"/>
  <c r="BH377" i="27"/>
  <c r="BH380" i="27" s="1"/>
  <c r="BH381" i="27" s="1"/>
  <c r="BG377" i="27"/>
  <c r="BF377" i="27"/>
  <c r="BE377" i="27"/>
  <c r="BD377" i="27"/>
  <c r="CA374" i="27"/>
  <c r="BZ374" i="27"/>
  <c r="BY374" i="27"/>
  <c r="BX374" i="27"/>
  <c r="BW374" i="27"/>
  <c r="BV374" i="27"/>
  <c r="BU374" i="27"/>
  <c r="BT374" i="27"/>
  <c r="BS374" i="27"/>
  <c r="BR374" i="27"/>
  <c r="BQ374" i="27"/>
  <c r="BP374" i="27"/>
  <c r="BO374" i="27"/>
  <c r="BN374" i="27"/>
  <c r="BM374" i="27"/>
  <c r="BL374" i="27"/>
  <c r="BK374" i="27"/>
  <c r="BJ374" i="27"/>
  <c r="BI374" i="27"/>
  <c r="BH374" i="27"/>
  <c r="BG374" i="27"/>
  <c r="BF374" i="27"/>
  <c r="BE374" i="27"/>
  <c r="BD374" i="27"/>
  <c r="CA373" i="27"/>
  <c r="BZ373" i="27"/>
  <c r="BY373" i="27"/>
  <c r="BX373" i="27"/>
  <c r="BW373" i="27"/>
  <c r="BV373" i="27"/>
  <c r="BU373" i="27"/>
  <c r="BT373" i="27"/>
  <c r="BS373" i="27"/>
  <c r="BR373" i="27"/>
  <c r="BQ373" i="27"/>
  <c r="BP373" i="27"/>
  <c r="BO373" i="27"/>
  <c r="BN373" i="27"/>
  <c r="BM373" i="27"/>
  <c r="BL373" i="27"/>
  <c r="BK373" i="27"/>
  <c r="BJ373" i="27"/>
  <c r="BI373" i="27"/>
  <c r="BH373" i="27"/>
  <c r="BG373" i="27"/>
  <c r="BF373" i="27"/>
  <c r="BE373" i="27"/>
  <c r="BD373" i="27"/>
  <c r="CA372" i="27"/>
  <c r="CA375" i="27" s="1"/>
  <c r="CA376" i="27" s="1"/>
  <c r="BZ372" i="27"/>
  <c r="BZ375" i="27" s="1"/>
  <c r="BZ376" i="27" s="1"/>
  <c r="BY372" i="27"/>
  <c r="BY375" i="27" s="1"/>
  <c r="BY376" i="27" s="1"/>
  <c r="BX372" i="27"/>
  <c r="BX375" i="27" s="1"/>
  <c r="BX376" i="27" s="1"/>
  <c r="BW372" i="27"/>
  <c r="BV372" i="27"/>
  <c r="BU372" i="27"/>
  <c r="BT372" i="27"/>
  <c r="BS372" i="27"/>
  <c r="BR372" i="27"/>
  <c r="BR375" i="27" s="1"/>
  <c r="BR376" i="27" s="1"/>
  <c r="BQ372" i="27"/>
  <c r="BQ375" i="27" s="1"/>
  <c r="BQ376" i="27" s="1"/>
  <c r="BP372" i="27"/>
  <c r="BO372" i="27"/>
  <c r="BN372" i="27"/>
  <c r="BM372" i="27"/>
  <c r="BL372" i="27"/>
  <c r="BK372" i="27"/>
  <c r="BJ372" i="27"/>
  <c r="BJ375" i="27" s="1"/>
  <c r="BJ376" i="27" s="1"/>
  <c r="BI372" i="27"/>
  <c r="BI375" i="27" s="1"/>
  <c r="BI376" i="27" s="1"/>
  <c r="BH372" i="27"/>
  <c r="BG372" i="27"/>
  <c r="BF372" i="27"/>
  <c r="BE372" i="27"/>
  <c r="BD372" i="27"/>
  <c r="CA369" i="27"/>
  <c r="BZ369" i="27"/>
  <c r="BY369" i="27"/>
  <c r="BX369" i="27"/>
  <c r="BW369" i="27"/>
  <c r="BV369" i="27"/>
  <c r="BU369" i="27"/>
  <c r="BT369" i="27"/>
  <c r="BS369" i="27"/>
  <c r="BR369" i="27"/>
  <c r="BQ369" i="27"/>
  <c r="BP369" i="27"/>
  <c r="BO369" i="27"/>
  <c r="BN369" i="27"/>
  <c r="BM369" i="27"/>
  <c r="BL369" i="27"/>
  <c r="BK369" i="27"/>
  <c r="BJ369" i="27"/>
  <c r="BI369" i="27"/>
  <c r="BH369" i="27"/>
  <c r="BG369" i="27"/>
  <c r="BF369" i="27"/>
  <c r="BE369" i="27"/>
  <c r="BD369" i="27"/>
  <c r="CA368" i="27"/>
  <c r="BZ368" i="27"/>
  <c r="BY368" i="27"/>
  <c r="BX368" i="27"/>
  <c r="BW368" i="27"/>
  <c r="BV368" i="27"/>
  <c r="BU368" i="27"/>
  <c r="BT368" i="27"/>
  <c r="BS368" i="27"/>
  <c r="BR368" i="27"/>
  <c r="BQ368" i="27"/>
  <c r="BP368" i="27"/>
  <c r="BO368" i="27"/>
  <c r="BN368" i="27"/>
  <c r="BM368" i="27"/>
  <c r="BL368" i="27"/>
  <c r="BK368" i="27"/>
  <c r="BJ368" i="27"/>
  <c r="BI368" i="27"/>
  <c r="BH368" i="27"/>
  <c r="BG368" i="27"/>
  <c r="BF368" i="27"/>
  <c r="BE368" i="27"/>
  <c r="BD368" i="27"/>
  <c r="CA367" i="27"/>
  <c r="CA370" i="27" s="1"/>
  <c r="CA371" i="27" s="1"/>
  <c r="BZ367" i="27"/>
  <c r="BZ370" i="27" s="1"/>
  <c r="BZ371" i="27" s="1"/>
  <c r="BY367" i="27"/>
  <c r="BY370" i="27" s="1"/>
  <c r="BY371" i="27" s="1"/>
  <c r="BX367" i="27"/>
  <c r="BX370" i="27" s="1"/>
  <c r="BX371" i="27" s="1"/>
  <c r="BW367" i="27"/>
  <c r="BV367" i="27"/>
  <c r="BU367" i="27"/>
  <c r="BT367" i="27"/>
  <c r="BS367" i="27"/>
  <c r="BS370" i="27" s="1"/>
  <c r="BS371" i="27" s="1"/>
  <c r="BR367" i="27"/>
  <c r="BR370" i="27" s="1"/>
  <c r="BR371" i="27" s="1"/>
  <c r="BQ367" i="27"/>
  <c r="BQ370" i="27" s="1"/>
  <c r="BQ371" i="27" s="1"/>
  <c r="BP367" i="27"/>
  <c r="BO367" i="27"/>
  <c r="BN367" i="27"/>
  <c r="BM367" i="27"/>
  <c r="BL367" i="27"/>
  <c r="BK367" i="27"/>
  <c r="BK370" i="27" s="1"/>
  <c r="BK371" i="27" s="1"/>
  <c r="BJ367" i="27"/>
  <c r="BJ370" i="27" s="1"/>
  <c r="BJ371" i="27" s="1"/>
  <c r="BI367" i="27"/>
  <c r="BI370" i="27" s="1"/>
  <c r="BI371" i="27" s="1"/>
  <c r="BH367" i="27"/>
  <c r="BH370" i="27" s="1"/>
  <c r="BH371" i="27" s="1"/>
  <c r="BG367" i="27"/>
  <c r="BF367" i="27"/>
  <c r="BE367" i="27"/>
  <c r="BD367" i="27"/>
  <c r="CA364" i="27"/>
  <c r="BZ364" i="27"/>
  <c r="BY364" i="27"/>
  <c r="BX364" i="27"/>
  <c r="BW364" i="27"/>
  <c r="BV364" i="27"/>
  <c r="BU364" i="27"/>
  <c r="BT364" i="27"/>
  <c r="BS364" i="27"/>
  <c r="BR364" i="27"/>
  <c r="BQ364" i="27"/>
  <c r="BP364" i="27"/>
  <c r="BO364" i="27"/>
  <c r="BN364" i="27"/>
  <c r="BM364" i="27"/>
  <c r="BL364" i="27"/>
  <c r="BK364" i="27"/>
  <c r="BJ364" i="27"/>
  <c r="BI364" i="27"/>
  <c r="BH364" i="27"/>
  <c r="BG364" i="27"/>
  <c r="BF364" i="27"/>
  <c r="BE364" i="27"/>
  <c r="BD364" i="27"/>
  <c r="CA363" i="27"/>
  <c r="BZ363" i="27"/>
  <c r="BY363" i="27"/>
  <c r="BX363" i="27"/>
  <c r="BW363" i="27"/>
  <c r="BV363" i="27"/>
  <c r="BU363" i="27"/>
  <c r="BT363" i="27"/>
  <c r="BS363" i="27"/>
  <c r="BR363" i="27"/>
  <c r="BQ363" i="27"/>
  <c r="BP363" i="27"/>
  <c r="BO363" i="27"/>
  <c r="BN363" i="27"/>
  <c r="BM363" i="27"/>
  <c r="BL363" i="27"/>
  <c r="BK363" i="27"/>
  <c r="BJ363" i="27"/>
  <c r="BI363" i="27"/>
  <c r="BH363" i="27"/>
  <c r="BG363" i="27"/>
  <c r="BF363" i="27"/>
  <c r="BE363" i="27"/>
  <c r="BD363" i="27"/>
  <c r="CA362" i="27"/>
  <c r="BZ362" i="27"/>
  <c r="BZ365" i="27" s="1"/>
  <c r="BZ366" i="27" s="1"/>
  <c r="BY362" i="27"/>
  <c r="BX362" i="27"/>
  <c r="BX365" i="27" s="1"/>
  <c r="BX366" i="27" s="1"/>
  <c r="BW362" i="27"/>
  <c r="BV362" i="27"/>
  <c r="BU362" i="27"/>
  <c r="BT362" i="27"/>
  <c r="BS362" i="27"/>
  <c r="BR362" i="27"/>
  <c r="BR365" i="27" s="1"/>
  <c r="BR366" i="27" s="1"/>
  <c r="BQ362" i="27"/>
  <c r="BP362" i="27"/>
  <c r="BO362" i="27"/>
  <c r="BN362" i="27"/>
  <c r="BM362" i="27"/>
  <c r="BL362" i="27"/>
  <c r="BK362" i="27"/>
  <c r="BJ362" i="27"/>
  <c r="BJ365" i="27" s="1"/>
  <c r="BJ366" i="27" s="1"/>
  <c r="BI362" i="27"/>
  <c r="BI365" i="27" s="1"/>
  <c r="BI366" i="27" s="1"/>
  <c r="BH362" i="27"/>
  <c r="BH365" i="27" s="1"/>
  <c r="BH366" i="27" s="1"/>
  <c r="BG362" i="27"/>
  <c r="BF362" i="27"/>
  <c r="BE362" i="27"/>
  <c r="BD362" i="27"/>
  <c r="CA359" i="27"/>
  <c r="BZ359" i="27"/>
  <c r="BY359" i="27"/>
  <c r="BX359" i="27"/>
  <c r="BW359" i="27"/>
  <c r="BV359" i="27"/>
  <c r="BU359" i="27"/>
  <c r="BT359" i="27"/>
  <c r="BS359" i="27"/>
  <c r="BR359" i="27"/>
  <c r="BQ359" i="27"/>
  <c r="BP359" i="27"/>
  <c r="BO359" i="27"/>
  <c r="BN359" i="27"/>
  <c r="BM359" i="27"/>
  <c r="BL359" i="27"/>
  <c r="BK359" i="27"/>
  <c r="BJ359" i="27"/>
  <c r="BI359" i="27"/>
  <c r="BH359" i="27"/>
  <c r="BG359" i="27"/>
  <c r="BF359" i="27"/>
  <c r="BE359" i="27"/>
  <c r="BD359" i="27"/>
  <c r="CA358" i="27"/>
  <c r="BZ358" i="27"/>
  <c r="BY358" i="27"/>
  <c r="BX358" i="27"/>
  <c r="BW358" i="27"/>
  <c r="BV358" i="27"/>
  <c r="BU358" i="27"/>
  <c r="BT358" i="27"/>
  <c r="BS358" i="27"/>
  <c r="BR358" i="27"/>
  <c r="BQ358" i="27"/>
  <c r="BP358" i="27"/>
  <c r="BO358" i="27"/>
  <c r="BN358" i="27"/>
  <c r="BM358" i="27"/>
  <c r="BL358" i="27"/>
  <c r="BK358" i="27"/>
  <c r="BJ358" i="27"/>
  <c r="BI358" i="27"/>
  <c r="BH358" i="27"/>
  <c r="BG358" i="27"/>
  <c r="BF358" i="27"/>
  <c r="BE358" i="27"/>
  <c r="BD358" i="27"/>
  <c r="CA357" i="27"/>
  <c r="CA360" i="27" s="1"/>
  <c r="CA361" i="27" s="1"/>
  <c r="BZ357" i="27"/>
  <c r="BZ360" i="27" s="1"/>
  <c r="BZ361" i="27" s="1"/>
  <c r="BY357" i="27"/>
  <c r="BY360" i="27" s="1"/>
  <c r="BY361" i="27" s="1"/>
  <c r="BX357" i="27"/>
  <c r="BW357" i="27"/>
  <c r="BV357" i="27"/>
  <c r="BU357" i="27"/>
  <c r="BT357" i="27"/>
  <c r="BS357" i="27"/>
  <c r="BS360" i="27" s="1"/>
  <c r="BS361" i="27" s="1"/>
  <c r="BR357" i="27"/>
  <c r="BQ357" i="27"/>
  <c r="BQ360" i="27" s="1"/>
  <c r="BQ361" i="27" s="1"/>
  <c r="BP357" i="27"/>
  <c r="BP360" i="27" s="1"/>
  <c r="BP361" i="27" s="1"/>
  <c r="BO357" i="27"/>
  <c r="BN357" i="27"/>
  <c r="BM357" i="27"/>
  <c r="BL357" i="27"/>
  <c r="BK357" i="27"/>
  <c r="BJ357" i="27"/>
  <c r="BJ360" i="27" s="1"/>
  <c r="BJ361" i="27" s="1"/>
  <c r="BI357" i="27"/>
  <c r="BI360" i="27" s="1"/>
  <c r="BI361" i="27" s="1"/>
  <c r="BH357" i="27"/>
  <c r="BH360" i="27" s="1"/>
  <c r="BH361" i="27" s="1"/>
  <c r="BG357" i="27"/>
  <c r="BF357" i="27"/>
  <c r="BE357" i="27"/>
  <c r="BD357" i="27"/>
  <c r="CA354" i="27"/>
  <c r="BZ354" i="27"/>
  <c r="BY354" i="27"/>
  <c r="BX354" i="27"/>
  <c r="BW354" i="27"/>
  <c r="BV354" i="27"/>
  <c r="BU354" i="27"/>
  <c r="BT354" i="27"/>
  <c r="BS354" i="27"/>
  <c r="BR354" i="27"/>
  <c r="BQ354" i="27"/>
  <c r="BP354" i="27"/>
  <c r="BO354" i="27"/>
  <c r="BN354" i="27"/>
  <c r="BM354" i="27"/>
  <c r="BL354" i="27"/>
  <c r="BK354" i="27"/>
  <c r="BJ354" i="27"/>
  <c r="BI354" i="27"/>
  <c r="BH354" i="27"/>
  <c r="BG354" i="27"/>
  <c r="BF354" i="27"/>
  <c r="BE354" i="27"/>
  <c r="BD354" i="27"/>
  <c r="CA353" i="27"/>
  <c r="BZ353" i="27"/>
  <c r="BY353" i="27"/>
  <c r="BX353" i="27"/>
  <c r="BW353" i="27"/>
  <c r="BV353" i="27"/>
  <c r="BU353" i="27"/>
  <c r="BT353" i="27"/>
  <c r="BS353" i="27"/>
  <c r="BR353" i="27"/>
  <c r="BQ353" i="27"/>
  <c r="BP353" i="27"/>
  <c r="BO353" i="27"/>
  <c r="BN353" i="27"/>
  <c r="BM353" i="27"/>
  <c r="BL353" i="27"/>
  <c r="BK353" i="27"/>
  <c r="BJ353" i="27"/>
  <c r="BI353" i="27"/>
  <c r="BH353" i="27"/>
  <c r="BG353" i="27"/>
  <c r="BF353" i="27"/>
  <c r="BE353" i="27"/>
  <c r="BD353" i="27"/>
  <c r="CA352" i="27"/>
  <c r="CA355" i="27" s="1"/>
  <c r="CA356" i="27" s="1"/>
  <c r="BZ352" i="27"/>
  <c r="BZ355" i="27" s="1"/>
  <c r="BZ356" i="27" s="1"/>
  <c r="BY352" i="27"/>
  <c r="BY355" i="27" s="1"/>
  <c r="BY356" i="27" s="1"/>
  <c r="BX352" i="27"/>
  <c r="BX355" i="27" s="1"/>
  <c r="BX356" i="27" s="1"/>
  <c r="BW352" i="27"/>
  <c r="BV352" i="27"/>
  <c r="BU352" i="27"/>
  <c r="BT352" i="27"/>
  <c r="BS352" i="27"/>
  <c r="BS355" i="27" s="1"/>
  <c r="BS356" i="27" s="1"/>
  <c r="BR352" i="27"/>
  <c r="BQ352" i="27"/>
  <c r="BQ355" i="27" s="1"/>
  <c r="BQ356" i="27" s="1"/>
  <c r="BP352" i="27"/>
  <c r="BO352" i="27"/>
  <c r="BN352" i="27"/>
  <c r="BM352" i="27"/>
  <c r="BL352" i="27"/>
  <c r="BK352" i="27"/>
  <c r="BK355" i="27" s="1"/>
  <c r="BK356" i="27" s="1"/>
  <c r="BJ352" i="27"/>
  <c r="BJ355" i="27" s="1"/>
  <c r="BJ356" i="27" s="1"/>
  <c r="BI352" i="27"/>
  <c r="BI355" i="27" s="1"/>
  <c r="BI356" i="27" s="1"/>
  <c r="BH352" i="27"/>
  <c r="BG352" i="27"/>
  <c r="BF352" i="27"/>
  <c r="BE352" i="27"/>
  <c r="BD352" i="27"/>
  <c r="BC350" i="27"/>
  <c r="BA350" i="27"/>
  <c r="AZ350" i="27"/>
  <c r="AY350" i="27"/>
  <c r="AX350" i="27"/>
  <c r="AW350" i="27"/>
  <c r="AV350" i="27"/>
  <c r="AU350" i="27"/>
  <c r="AT350" i="27"/>
  <c r="AS350" i="27"/>
  <c r="AR350" i="27"/>
  <c r="AQ350" i="27"/>
  <c r="AP350" i="27"/>
  <c r="AO350" i="27"/>
  <c r="AN350" i="27"/>
  <c r="AM350" i="27"/>
  <c r="AL350" i="27"/>
  <c r="AK350" i="27"/>
  <c r="AJ350" i="27"/>
  <c r="AI350" i="27"/>
  <c r="AH350" i="27"/>
  <c r="AG350" i="27"/>
  <c r="AF350" i="27"/>
  <c r="AE350" i="27"/>
  <c r="AD350" i="27"/>
  <c r="AC350" i="27"/>
  <c r="AB350" i="27"/>
  <c r="AA350" i="27"/>
  <c r="Z350" i="27"/>
  <c r="Y350" i="27"/>
  <c r="X350" i="27"/>
  <c r="W350" i="27"/>
  <c r="V350" i="27"/>
  <c r="U350" i="27"/>
  <c r="BC349" i="27"/>
  <c r="BA349" i="27"/>
  <c r="AZ349" i="27"/>
  <c r="AY349" i="27"/>
  <c r="AX349" i="27"/>
  <c r="AW349" i="27"/>
  <c r="AV349" i="27"/>
  <c r="AU349" i="27"/>
  <c r="AT349" i="27"/>
  <c r="AS349" i="27"/>
  <c r="AR349" i="27"/>
  <c r="AQ349" i="27"/>
  <c r="AP349" i="27"/>
  <c r="AO349" i="27"/>
  <c r="AN349" i="27"/>
  <c r="AM349" i="27"/>
  <c r="AL349" i="27"/>
  <c r="AK349" i="27"/>
  <c r="AJ349" i="27"/>
  <c r="AI349" i="27"/>
  <c r="AH349" i="27"/>
  <c r="AG349" i="27"/>
  <c r="AF349" i="27"/>
  <c r="AE349" i="27"/>
  <c r="AD349" i="27"/>
  <c r="AC349" i="27"/>
  <c r="AB349" i="27"/>
  <c r="AA349" i="27"/>
  <c r="Z349" i="27"/>
  <c r="Y349" i="27"/>
  <c r="X349" i="27"/>
  <c r="W349" i="27"/>
  <c r="V349" i="27"/>
  <c r="U349" i="27"/>
  <c r="BC348" i="27"/>
  <c r="BA348" i="27"/>
  <c r="AZ348" i="27"/>
  <c r="AY348" i="27"/>
  <c r="AX348" i="27"/>
  <c r="AW348" i="27"/>
  <c r="AV348" i="27"/>
  <c r="AU348" i="27"/>
  <c r="AT348" i="27"/>
  <c r="AS348" i="27"/>
  <c r="AR348" i="27"/>
  <c r="AQ348" i="27"/>
  <c r="AP348" i="27"/>
  <c r="AO348" i="27"/>
  <c r="AN348" i="27"/>
  <c r="AM348" i="27"/>
  <c r="AL348" i="27"/>
  <c r="AK348" i="27"/>
  <c r="AJ348" i="27"/>
  <c r="AI348" i="27"/>
  <c r="AH348" i="27"/>
  <c r="AG348" i="27"/>
  <c r="AF348" i="27"/>
  <c r="AE348" i="27"/>
  <c r="AD348" i="27"/>
  <c r="AC348" i="27"/>
  <c r="AB348" i="27"/>
  <c r="AA348" i="27"/>
  <c r="Z348" i="27"/>
  <c r="Y348" i="27"/>
  <c r="X348" i="27"/>
  <c r="W348" i="27"/>
  <c r="V348" i="27"/>
  <c r="U348" i="27"/>
  <c r="BC347" i="27"/>
  <c r="BA347" i="27"/>
  <c r="AZ347" i="27"/>
  <c r="AY347" i="27"/>
  <c r="AX347" i="27"/>
  <c r="AW347" i="27"/>
  <c r="AV347" i="27"/>
  <c r="AU347" i="27"/>
  <c r="AT347" i="27"/>
  <c r="AS347" i="27"/>
  <c r="AR347" i="27"/>
  <c r="AQ347" i="27"/>
  <c r="AP347" i="27"/>
  <c r="AO347" i="27"/>
  <c r="AN347" i="27"/>
  <c r="AM347" i="27"/>
  <c r="AL347" i="27"/>
  <c r="AK347" i="27"/>
  <c r="AJ347" i="27"/>
  <c r="AI347" i="27"/>
  <c r="AH347" i="27"/>
  <c r="AG347" i="27"/>
  <c r="AF347" i="27"/>
  <c r="AE347" i="27"/>
  <c r="AD347" i="27"/>
  <c r="AC347" i="27"/>
  <c r="AB347" i="27"/>
  <c r="AA347" i="27"/>
  <c r="Z347" i="27"/>
  <c r="Y347" i="27"/>
  <c r="X347" i="27"/>
  <c r="W347" i="27"/>
  <c r="V347" i="27"/>
  <c r="U347" i="27"/>
  <c r="BC346" i="27"/>
  <c r="BA346" i="27"/>
  <c r="AZ346" i="27"/>
  <c r="AY346" i="27"/>
  <c r="AX346" i="27"/>
  <c r="AW346" i="27"/>
  <c r="AV346" i="27"/>
  <c r="AU346" i="27"/>
  <c r="AT346" i="27"/>
  <c r="AS346" i="27"/>
  <c r="AR346" i="27"/>
  <c r="AQ346" i="27"/>
  <c r="AP346" i="27"/>
  <c r="AO346" i="27"/>
  <c r="AN346" i="27"/>
  <c r="AM346" i="27"/>
  <c r="AL346" i="27"/>
  <c r="AK346" i="27"/>
  <c r="AJ346" i="27"/>
  <c r="AI346" i="27"/>
  <c r="AH346" i="27"/>
  <c r="AG346" i="27"/>
  <c r="AF346" i="27"/>
  <c r="AE346" i="27"/>
  <c r="AD346" i="27"/>
  <c r="AC346" i="27"/>
  <c r="AB346" i="27"/>
  <c r="AA346" i="27"/>
  <c r="Z346" i="27"/>
  <c r="Y346" i="27"/>
  <c r="X346" i="27"/>
  <c r="W346" i="27"/>
  <c r="V346" i="27"/>
  <c r="U346" i="27"/>
  <c r="BC344" i="27"/>
  <c r="BA344" i="27"/>
  <c r="AZ344" i="27"/>
  <c r="AY344" i="27"/>
  <c r="AX344" i="27"/>
  <c r="AW344" i="27"/>
  <c r="AV344" i="27"/>
  <c r="AU344" i="27"/>
  <c r="AT344" i="27"/>
  <c r="AS344" i="27"/>
  <c r="AR344" i="27"/>
  <c r="AQ344" i="27"/>
  <c r="AP344" i="27"/>
  <c r="AO344" i="27"/>
  <c r="AN344" i="27"/>
  <c r="AM344" i="27"/>
  <c r="AL344" i="27"/>
  <c r="AK344" i="27"/>
  <c r="AJ344" i="27"/>
  <c r="AI344" i="27"/>
  <c r="AH344" i="27"/>
  <c r="AG344" i="27"/>
  <c r="AF344" i="27"/>
  <c r="AE344" i="27"/>
  <c r="AD344" i="27"/>
  <c r="AC344" i="27"/>
  <c r="AB344" i="27"/>
  <c r="AA344" i="27"/>
  <c r="Z344" i="27"/>
  <c r="Y344" i="27"/>
  <c r="X344" i="27"/>
  <c r="W344" i="27"/>
  <c r="V344" i="27"/>
  <c r="BC343" i="27"/>
  <c r="BA343" i="27"/>
  <c r="AZ343" i="27"/>
  <c r="AY343" i="27"/>
  <c r="AX343" i="27"/>
  <c r="AW343" i="27"/>
  <c r="AV343" i="27"/>
  <c r="AU343" i="27"/>
  <c r="AT343" i="27"/>
  <c r="AS343" i="27"/>
  <c r="AR343" i="27"/>
  <c r="AQ343" i="27"/>
  <c r="AP343" i="27"/>
  <c r="AO343" i="27"/>
  <c r="AN343" i="27"/>
  <c r="AM343" i="27"/>
  <c r="AL343" i="27"/>
  <c r="AK343" i="27"/>
  <c r="AJ343" i="27"/>
  <c r="AI343" i="27"/>
  <c r="AH343" i="27"/>
  <c r="AG343" i="27"/>
  <c r="AF343" i="27"/>
  <c r="AE343" i="27"/>
  <c r="AD343" i="27"/>
  <c r="AC343" i="27"/>
  <c r="AB343" i="27"/>
  <c r="AA343" i="27"/>
  <c r="Z343" i="27"/>
  <c r="Y343" i="27"/>
  <c r="X343" i="27"/>
  <c r="W343" i="27"/>
  <c r="V343" i="27"/>
  <c r="U343" i="27"/>
  <c r="BC342" i="27"/>
  <c r="BA342" i="27"/>
  <c r="AZ342" i="27"/>
  <c r="AY342" i="27"/>
  <c r="AX342" i="27"/>
  <c r="AW342" i="27"/>
  <c r="AV342" i="27"/>
  <c r="AU342" i="27"/>
  <c r="AT342" i="27"/>
  <c r="AS342" i="27"/>
  <c r="AR342" i="27"/>
  <c r="AQ342" i="27"/>
  <c r="AP342" i="27"/>
  <c r="AO342" i="27"/>
  <c r="AN342" i="27"/>
  <c r="AM342" i="27"/>
  <c r="AL342" i="27"/>
  <c r="AK342" i="27"/>
  <c r="AJ342" i="27"/>
  <c r="AI342" i="27"/>
  <c r="AH342" i="27"/>
  <c r="AG342" i="27"/>
  <c r="AF342" i="27"/>
  <c r="AE342" i="27"/>
  <c r="AD342" i="27"/>
  <c r="AC342" i="27"/>
  <c r="AB342" i="27"/>
  <c r="AA342" i="27"/>
  <c r="Z342" i="27"/>
  <c r="Y342" i="27"/>
  <c r="X342" i="27"/>
  <c r="W342" i="27"/>
  <c r="V342" i="27"/>
  <c r="U342" i="27"/>
  <c r="BC341" i="27"/>
  <c r="BA341" i="27"/>
  <c r="AZ341" i="27"/>
  <c r="AY341" i="27"/>
  <c r="AX341" i="27"/>
  <c r="AW341" i="27"/>
  <c r="AV341" i="27"/>
  <c r="AU341" i="27"/>
  <c r="AT341" i="27"/>
  <c r="AS341" i="27"/>
  <c r="AR341" i="27"/>
  <c r="AQ341" i="27"/>
  <c r="AP341" i="27"/>
  <c r="AO341" i="27"/>
  <c r="AN341" i="27"/>
  <c r="AM341" i="27"/>
  <c r="AL341" i="27"/>
  <c r="AK341" i="27"/>
  <c r="AJ341" i="27"/>
  <c r="AI341" i="27"/>
  <c r="AH341" i="27"/>
  <c r="AG341" i="27"/>
  <c r="AF341" i="27"/>
  <c r="AE341" i="27"/>
  <c r="AD341" i="27"/>
  <c r="AC341" i="27"/>
  <c r="AB341" i="27"/>
  <c r="AA341" i="27"/>
  <c r="Z341" i="27"/>
  <c r="Y341" i="27"/>
  <c r="X341" i="27"/>
  <c r="W341" i="27"/>
  <c r="V341" i="27"/>
  <c r="U341" i="27"/>
  <c r="BC340" i="27"/>
  <c r="BA340" i="27"/>
  <c r="AZ340" i="27"/>
  <c r="AY340" i="27"/>
  <c r="AX340" i="27"/>
  <c r="AW340" i="27"/>
  <c r="AV340" i="27"/>
  <c r="AU340" i="27"/>
  <c r="AT340" i="27"/>
  <c r="AS340" i="27"/>
  <c r="AR340" i="27"/>
  <c r="AQ340" i="27"/>
  <c r="AP340" i="27"/>
  <c r="AO340" i="27"/>
  <c r="AN340" i="27"/>
  <c r="AM340" i="27"/>
  <c r="AL340" i="27"/>
  <c r="AK340" i="27"/>
  <c r="AJ340" i="27"/>
  <c r="AI340" i="27"/>
  <c r="AH340" i="27"/>
  <c r="AG340" i="27"/>
  <c r="AF340" i="27"/>
  <c r="AE340" i="27"/>
  <c r="AD340" i="27"/>
  <c r="AC340" i="27"/>
  <c r="AB340" i="27"/>
  <c r="AA340" i="27"/>
  <c r="Z340" i="27"/>
  <c r="Y340" i="27"/>
  <c r="X340" i="27"/>
  <c r="W340" i="27"/>
  <c r="V340" i="27"/>
  <c r="U340" i="27"/>
  <c r="BC339" i="27"/>
  <c r="BA339" i="27"/>
  <c r="AZ339" i="27"/>
  <c r="AY339" i="27"/>
  <c r="AX339" i="27"/>
  <c r="AW339" i="27"/>
  <c r="AV339" i="27"/>
  <c r="AU339" i="27"/>
  <c r="AT339" i="27"/>
  <c r="AS339" i="27"/>
  <c r="AR339" i="27"/>
  <c r="AQ339" i="27"/>
  <c r="AP339" i="27"/>
  <c r="AO339" i="27"/>
  <c r="AN339" i="27"/>
  <c r="AM339" i="27"/>
  <c r="AL339" i="27"/>
  <c r="AK339" i="27"/>
  <c r="AJ339" i="27"/>
  <c r="AI339" i="27"/>
  <c r="AH339" i="27"/>
  <c r="AG339" i="27"/>
  <c r="AF339" i="27"/>
  <c r="AE339" i="27"/>
  <c r="AD339" i="27"/>
  <c r="AC339" i="27"/>
  <c r="AB339" i="27"/>
  <c r="AA339" i="27"/>
  <c r="Z339" i="27"/>
  <c r="Y339" i="27"/>
  <c r="X339" i="27"/>
  <c r="W339" i="27"/>
  <c r="V339" i="27"/>
  <c r="U339" i="27"/>
  <c r="BC338" i="27"/>
  <c r="BA338" i="27"/>
  <c r="AZ338" i="27"/>
  <c r="AY338" i="27"/>
  <c r="AX338" i="27"/>
  <c r="AW338" i="27"/>
  <c r="AV338" i="27"/>
  <c r="AU338" i="27"/>
  <c r="AT338" i="27"/>
  <c r="AS338" i="27"/>
  <c r="AR338" i="27"/>
  <c r="AQ338" i="27"/>
  <c r="AP338" i="27"/>
  <c r="AO338" i="27"/>
  <c r="AN338" i="27"/>
  <c r="AM338" i="27"/>
  <c r="AL338" i="27"/>
  <c r="AK338" i="27"/>
  <c r="AJ338" i="27"/>
  <c r="AI338" i="27"/>
  <c r="AH338" i="27"/>
  <c r="AG338" i="27"/>
  <c r="AF338" i="27"/>
  <c r="AE338" i="27"/>
  <c r="AD338" i="27"/>
  <c r="AC338" i="27"/>
  <c r="AB338" i="27"/>
  <c r="AA338" i="27"/>
  <c r="Z338" i="27"/>
  <c r="Y338" i="27"/>
  <c r="X338" i="27"/>
  <c r="W338" i="27"/>
  <c r="V338" i="27"/>
  <c r="U338" i="27"/>
  <c r="BC337" i="27"/>
  <c r="BA337" i="27"/>
  <c r="AZ337" i="27"/>
  <c r="AY337" i="27"/>
  <c r="AX337" i="27"/>
  <c r="AW337" i="27"/>
  <c r="AV337" i="27"/>
  <c r="AU337" i="27"/>
  <c r="AT337" i="27"/>
  <c r="AS337" i="27"/>
  <c r="AR337" i="27"/>
  <c r="AQ337" i="27"/>
  <c r="AP337" i="27"/>
  <c r="AO337" i="27"/>
  <c r="AN337" i="27"/>
  <c r="AM337" i="27"/>
  <c r="AL337" i="27"/>
  <c r="AK337" i="27"/>
  <c r="AJ337" i="27"/>
  <c r="AI337" i="27"/>
  <c r="AH337" i="27"/>
  <c r="AG337" i="27"/>
  <c r="AF337" i="27"/>
  <c r="AE337" i="27"/>
  <c r="AD337" i="27"/>
  <c r="AC337" i="27"/>
  <c r="AB337" i="27"/>
  <c r="AA337" i="27"/>
  <c r="Z337" i="27"/>
  <c r="Y337" i="27"/>
  <c r="X337" i="27"/>
  <c r="W337" i="27"/>
  <c r="V337" i="27"/>
  <c r="U337" i="27"/>
  <c r="T336" i="27"/>
  <c r="S336" i="27"/>
  <c r="R336" i="27"/>
  <c r="Q336" i="27"/>
  <c r="P336" i="27"/>
  <c r="O336" i="27"/>
  <c r="N336" i="27"/>
  <c r="M336" i="27"/>
  <c r="L336" i="27"/>
  <c r="S335" i="27"/>
  <c r="R335" i="27"/>
  <c r="Q335" i="27"/>
  <c r="P335" i="27"/>
  <c r="O335" i="27"/>
  <c r="N335" i="27"/>
  <c r="M335" i="27"/>
  <c r="L335" i="27"/>
  <c r="K335" i="27"/>
  <c r="J335" i="27"/>
  <c r="S334" i="27"/>
  <c r="R334" i="27"/>
  <c r="Q334" i="27"/>
  <c r="P334" i="27"/>
  <c r="O334" i="27"/>
  <c r="N334" i="27"/>
  <c r="M334" i="27"/>
  <c r="L334" i="27"/>
  <c r="K334" i="27"/>
  <c r="J334" i="27"/>
  <c r="S333" i="27"/>
  <c r="R333" i="27"/>
  <c r="Q333" i="27"/>
  <c r="P333" i="27"/>
  <c r="O333" i="27"/>
  <c r="N333" i="27"/>
  <c r="M333" i="27"/>
  <c r="L333" i="27"/>
  <c r="K333" i="27"/>
  <c r="J333" i="27"/>
  <c r="S332" i="27"/>
  <c r="R332" i="27"/>
  <c r="Q332" i="27"/>
  <c r="P332" i="27"/>
  <c r="O332" i="27"/>
  <c r="N332" i="27"/>
  <c r="M332" i="27"/>
  <c r="L332" i="27"/>
  <c r="K332" i="27"/>
  <c r="J332" i="27"/>
  <c r="S331" i="27"/>
  <c r="R331" i="27"/>
  <c r="Q331" i="27"/>
  <c r="P331" i="27"/>
  <c r="O331" i="27"/>
  <c r="N331" i="27"/>
  <c r="M331" i="27"/>
  <c r="L331" i="27"/>
  <c r="K331" i="27"/>
  <c r="J331" i="27"/>
  <c r="CF329" i="27"/>
  <c r="CG329" i="27" s="1"/>
  <c r="CD329" i="27"/>
  <c r="CE329" i="27" s="1"/>
  <c r="CB329" i="27"/>
  <c r="T329" i="27"/>
  <c r="CF328" i="27"/>
  <c r="CG328" i="27" s="1"/>
  <c r="CD328" i="27"/>
  <c r="CE328" i="27" s="1"/>
  <c r="CB328" i="27"/>
  <c r="T328" i="27"/>
  <c r="T327" i="27"/>
  <c r="CF326" i="27"/>
  <c r="CG326" i="27" s="1"/>
  <c r="CD326" i="27"/>
  <c r="CE326" i="27" s="1"/>
  <c r="CB326" i="27"/>
  <c r="T326" i="27"/>
  <c r="CF325" i="27"/>
  <c r="CG325" i="27" s="1"/>
  <c r="CD325" i="27"/>
  <c r="CE325" i="27" s="1"/>
  <c r="CB325" i="27"/>
  <c r="T325" i="27"/>
  <c r="CF324" i="27"/>
  <c r="CG324" i="27" s="1"/>
  <c r="CD324" i="27"/>
  <c r="CE324" i="27" s="1"/>
  <c r="CB324" i="27"/>
  <c r="T324" i="27"/>
  <c r="CF323" i="27"/>
  <c r="CG323" i="27" s="1"/>
  <c r="CD323" i="27"/>
  <c r="CE323" i="27" s="1"/>
  <c r="CB323" i="27"/>
  <c r="T323" i="27"/>
  <c r="CF322" i="27"/>
  <c r="CG322" i="27" s="1"/>
  <c r="CD322" i="27"/>
  <c r="CE322" i="27" s="1"/>
  <c r="CB322" i="27"/>
  <c r="CC322" i="27" s="1"/>
  <c r="T322" i="27"/>
  <c r="CF321" i="27"/>
  <c r="CG321" i="27" s="1"/>
  <c r="CD321" i="27"/>
  <c r="CE321" i="27" s="1"/>
  <c r="CB321" i="27"/>
  <c r="T321" i="27"/>
  <c r="CF320" i="27"/>
  <c r="CG320" i="27" s="1"/>
  <c r="CD320" i="27"/>
  <c r="CB320" i="27"/>
  <c r="CC320" i="27" s="1"/>
  <c r="T320" i="27"/>
  <c r="CF319" i="27"/>
  <c r="CG319" i="27" s="1"/>
  <c r="CD319" i="27"/>
  <c r="CB319" i="27"/>
  <c r="CC319" i="27" s="1"/>
  <c r="T319" i="27"/>
  <c r="CF316" i="27"/>
  <c r="CG316" i="27" s="1"/>
  <c r="CD316" i="27"/>
  <c r="CE316" i="27" s="1"/>
  <c r="CB316" i="27"/>
  <c r="CC316" i="27" s="1"/>
  <c r="T316" i="27"/>
  <c r="CF315" i="27"/>
  <c r="CG315" i="27" s="1"/>
  <c r="CD315" i="27"/>
  <c r="CE315" i="27" s="1"/>
  <c r="CB315" i="27"/>
  <c r="CC315" i="27" s="1"/>
  <c r="T315" i="27"/>
  <c r="CF314" i="27"/>
  <c r="CG314" i="27" s="1"/>
  <c r="CD314" i="27"/>
  <c r="CE314" i="27" s="1"/>
  <c r="CB314" i="27"/>
  <c r="CC314" i="27" s="1"/>
  <c r="T314" i="27"/>
  <c r="CF313" i="27"/>
  <c r="CG313" i="27" s="1"/>
  <c r="CD313" i="27"/>
  <c r="CE313" i="27" s="1"/>
  <c r="CB313" i="27"/>
  <c r="CC313" i="27" s="1"/>
  <c r="T313" i="27"/>
  <c r="CF312" i="27"/>
  <c r="CG312" i="27" s="1"/>
  <c r="CD312" i="27"/>
  <c r="CE312" i="27" s="1"/>
  <c r="CB312" i="27"/>
  <c r="CC312" i="27" s="1"/>
  <c r="T312" i="27"/>
  <c r="CF311" i="27"/>
  <c r="CD311" i="27"/>
  <c r="CE311" i="27" s="1"/>
  <c r="CB311" i="27"/>
  <c r="CC311" i="27" s="1"/>
  <c r="T311" i="27"/>
  <c r="CF310" i="27"/>
  <c r="CG310" i="27" s="1"/>
  <c r="CD310" i="27"/>
  <c r="CB310" i="27"/>
  <c r="CC310" i="27" s="1"/>
  <c r="T310" i="27"/>
  <c r="CF308" i="27"/>
  <c r="CG308" i="27" s="1"/>
  <c r="CD308" i="27"/>
  <c r="CE308" i="27" s="1"/>
  <c r="CB308" i="27"/>
  <c r="CC308" i="27" s="1"/>
  <c r="T308" i="27"/>
  <c r="CF307" i="27"/>
  <c r="CE307" i="27"/>
  <c r="CD307" i="27"/>
  <c r="CB307" i="27"/>
  <c r="CC307" i="27" s="1"/>
  <c r="T307" i="27"/>
  <c r="CF306" i="27"/>
  <c r="CG306" i="27" s="1"/>
  <c r="CD306" i="27"/>
  <c r="CE306" i="27" s="1"/>
  <c r="CB306" i="27"/>
  <c r="T306" i="27"/>
  <c r="CF305" i="27"/>
  <c r="CG305" i="27" s="1"/>
  <c r="CD305" i="27"/>
  <c r="CE305" i="27" s="1"/>
  <c r="CB305" i="27"/>
  <c r="T305" i="27"/>
  <c r="CF304" i="27"/>
  <c r="CG304" i="27" s="1"/>
  <c r="CD304" i="27"/>
  <c r="CE304" i="27" s="1"/>
  <c r="CB304" i="27"/>
  <c r="T304" i="27"/>
  <c r="CF303" i="27"/>
  <c r="CG303" i="27" s="1"/>
  <c r="CD303" i="27"/>
  <c r="CE303" i="27" s="1"/>
  <c r="CB303" i="27"/>
  <c r="CC303" i="27" s="1"/>
  <c r="T303" i="27"/>
  <c r="CF302" i="27"/>
  <c r="CG302" i="27" s="1"/>
  <c r="CD302" i="27"/>
  <c r="CE302" i="27" s="1"/>
  <c r="CB302" i="27"/>
  <c r="CC302" i="27" s="1"/>
  <c r="T302" i="27"/>
  <c r="CF301" i="27"/>
  <c r="CG301" i="27" s="1"/>
  <c r="CD301" i="27"/>
  <c r="CB301" i="27"/>
  <c r="CC301" i="27" s="1"/>
  <c r="T301" i="27"/>
  <c r="CF300" i="27"/>
  <c r="CG300" i="27" s="1"/>
  <c r="CD300" i="27"/>
  <c r="CE300" i="27" s="1"/>
  <c r="CB300" i="27"/>
  <c r="T300" i="27"/>
  <c r="CF299" i="27"/>
  <c r="CG299" i="27" s="1"/>
  <c r="CD299" i="27"/>
  <c r="CE299" i="27" s="1"/>
  <c r="CB299" i="27"/>
  <c r="CC299" i="27" s="1"/>
  <c r="T299" i="27"/>
  <c r="CF298" i="27"/>
  <c r="CG298" i="27" s="1"/>
  <c r="CD298" i="27"/>
  <c r="CE298" i="27" s="1"/>
  <c r="CB298" i="27"/>
  <c r="T298" i="27"/>
  <c r="CF297" i="27"/>
  <c r="CG297" i="27" s="1"/>
  <c r="CD297" i="27"/>
  <c r="CE297" i="27" s="1"/>
  <c r="CB297" i="27"/>
  <c r="CC297" i="27" s="1"/>
  <c r="T297" i="27"/>
  <c r="T296" i="27"/>
  <c r="CF295" i="27"/>
  <c r="CG295" i="27" s="1"/>
  <c r="CD295" i="27"/>
  <c r="CE295" i="27" s="1"/>
  <c r="CB295" i="27"/>
  <c r="T295" i="27"/>
  <c r="CF294" i="27"/>
  <c r="CG294" i="27" s="1"/>
  <c r="CD294" i="27"/>
  <c r="CE294" i="27" s="1"/>
  <c r="CB294" i="27"/>
  <c r="CC294" i="27" s="1"/>
  <c r="T294" i="27"/>
  <c r="CF293" i="27"/>
  <c r="CG293" i="27" s="1"/>
  <c r="CD293" i="27"/>
  <c r="CE293" i="27" s="1"/>
  <c r="CB293" i="27"/>
  <c r="T293" i="27"/>
  <c r="CF292" i="27"/>
  <c r="CG292" i="27" s="1"/>
  <c r="CD292" i="27"/>
  <c r="CE292" i="27" s="1"/>
  <c r="CB292" i="27"/>
  <c r="CC292" i="27" s="1"/>
  <c r="T292" i="27"/>
  <c r="CF291" i="27"/>
  <c r="CG291" i="27" s="1"/>
  <c r="CD291" i="27"/>
  <c r="CE291" i="27" s="1"/>
  <c r="CB291" i="27"/>
  <c r="CC291" i="27" s="1"/>
  <c r="T291" i="27"/>
  <c r="CG290" i="27"/>
  <c r="CF290" i="27"/>
  <c r="CD290" i="27"/>
  <c r="CE290" i="27" s="1"/>
  <c r="CB290" i="27"/>
  <c r="T290" i="27"/>
  <c r="CF289" i="27"/>
  <c r="CG289" i="27" s="1"/>
  <c r="CD289" i="27"/>
  <c r="CE289" i="27" s="1"/>
  <c r="CB289" i="27"/>
  <c r="CC289" i="27" s="1"/>
  <c r="T289" i="27"/>
  <c r="CF288" i="27"/>
  <c r="CG288" i="27" s="1"/>
  <c r="CD288" i="27"/>
  <c r="CE288" i="27" s="1"/>
  <c r="CB288" i="27"/>
  <c r="T288" i="27"/>
  <c r="CF287" i="27"/>
  <c r="CG287" i="27" s="1"/>
  <c r="CD287" i="27"/>
  <c r="CB287" i="27"/>
  <c r="CC287" i="27" s="1"/>
  <c r="T287" i="27"/>
  <c r="CF286" i="27"/>
  <c r="CG286" i="27" s="1"/>
  <c r="CD286" i="27"/>
  <c r="CE286" i="27" s="1"/>
  <c r="CB286" i="27"/>
  <c r="CC286" i="27" s="1"/>
  <c r="T286" i="27"/>
  <c r="CF285" i="27"/>
  <c r="CD285" i="27"/>
  <c r="CE285" i="27" s="1"/>
  <c r="CB285" i="27"/>
  <c r="CC285" i="27" s="1"/>
  <c r="T285" i="27"/>
  <c r="CF284" i="27"/>
  <c r="CD284" i="27"/>
  <c r="CE284" i="27" s="1"/>
  <c r="CB284" i="27"/>
  <c r="CC284" i="27" s="1"/>
  <c r="T284" i="27"/>
  <c r="CF283" i="27"/>
  <c r="CD283" i="27"/>
  <c r="CE283" i="27" s="1"/>
  <c r="CB283" i="27"/>
  <c r="CC283" i="27" s="1"/>
  <c r="T283" i="27"/>
  <c r="CF282" i="27"/>
  <c r="CG282" i="27" s="1"/>
  <c r="CD282" i="27"/>
  <c r="CE282" i="27" s="1"/>
  <c r="CB282" i="27"/>
  <c r="CC282" i="27" s="1"/>
  <c r="T282" i="27"/>
  <c r="CF281" i="27"/>
  <c r="CG281" i="27" s="1"/>
  <c r="CD281" i="27"/>
  <c r="CE281" i="27" s="1"/>
  <c r="CB281" i="27"/>
  <c r="CC281" i="27" s="1"/>
  <c r="T281" i="27"/>
  <c r="CF280" i="27"/>
  <c r="CG280" i="27" s="1"/>
  <c r="CD280" i="27"/>
  <c r="CE280" i="27" s="1"/>
  <c r="CB280" i="27"/>
  <c r="CC280" i="27" s="1"/>
  <c r="T280" i="27"/>
  <c r="CF279" i="27"/>
  <c r="CG279" i="27" s="1"/>
  <c r="CD279" i="27"/>
  <c r="CB279" i="27"/>
  <c r="CC279" i="27" s="1"/>
  <c r="T279" i="27"/>
  <c r="CF278" i="27"/>
  <c r="CG278" i="27" s="1"/>
  <c r="CD278" i="27"/>
  <c r="CE278" i="27" s="1"/>
  <c r="CB278" i="27"/>
  <c r="CC278" i="27" s="1"/>
  <c r="T278" i="27"/>
  <c r="CF277" i="27"/>
  <c r="CD277" i="27"/>
  <c r="CE277" i="27" s="1"/>
  <c r="CB277" i="27"/>
  <c r="CC277" i="27" s="1"/>
  <c r="T277" i="27"/>
  <c r="CF276" i="27"/>
  <c r="CG276" i="27" s="1"/>
  <c r="CD276" i="27"/>
  <c r="CE276" i="27" s="1"/>
  <c r="CB276" i="27"/>
  <c r="CC276" i="27" s="1"/>
  <c r="T276" i="27"/>
  <c r="CF275" i="27"/>
  <c r="CG275" i="27" s="1"/>
  <c r="CD275" i="27"/>
  <c r="CE275" i="27" s="1"/>
  <c r="CB275" i="27"/>
  <c r="T275" i="27"/>
  <c r="CF273" i="27"/>
  <c r="CG273" i="27" s="1"/>
  <c r="CD273" i="27"/>
  <c r="CE273" i="27" s="1"/>
  <c r="CB273" i="27"/>
  <c r="CH273" i="27" s="1"/>
  <c r="CI273" i="27" s="1"/>
  <c r="T273" i="27"/>
  <c r="CF272" i="27"/>
  <c r="CG272" i="27" s="1"/>
  <c r="CD272" i="27"/>
  <c r="CE272" i="27" s="1"/>
  <c r="CB272" i="27"/>
  <c r="T272" i="27"/>
  <c r="CF271" i="27"/>
  <c r="CG271" i="27" s="1"/>
  <c r="CD271" i="27"/>
  <c r="CE271" i="27" s="1"/>
  <c r="CB271" i="27"/>
  <c r="T271" i="27"/>
  <c r="CF268" i="27"/>
  <c r="CG268" i="27" s="1"/>
  <c r="CD268" i="27"/>
  <c r="CE268" i="27" s="1"/>
  <c r="CB268" i="27"/>
  <c r="CC268" i="27" s="1"/>
  <c r="T268" i="27"/>
  <c r="CF267" i="27"/>
  <c r="CG267" i="27" s="1"/>
  <c r="CD267" i="27"/>
  <c r="CE267" i="27" s="1"/>
  <c r="CB267" i="27"/>
  <c r="T267" i="27"/>
  <c r="CF266" i="27"/>
  <c r="CG266" i="27" s="1"/>
  <c r="CD266" i="27"/>
  <c r="CE266" i="27" s="1"/>
  <c r="CB266" i="27"/>
  <c r="T266" i="27"/>
  <c r="CF265" i="27"/>
  <c r="CD265" i="27"/>
  <c r="CE265" i="27" s="1"/>
  <c r="CB265" i="27"/>
  <c r="CC265" i="27" s="1"/>
  <c r="T265" i="27"/>
  <c r="CF263" i="27"/>
  <c r="CG263" i="27" s="1"/>
  <c r="CD263" i="27"/>
  <c r="CE263" i="27" s="1"/>
  <c r="CB263" i="27"/>
  <c r="T263" i="27"/>
  <c r="CF262" i="27"/>
  <c r="CG262" i="27" s="1"/>
  <c r="CD262" i="27"/>
  <c r="CE262" i="27" s="1"/>
  <c r="CB262" i="27"/>
  <c r="T262" i="27"/>
  <c r="CF261" i="27"/>
  <c r="CG261" i="27" s="1"/>
  <c r="CD261" i="27"/>
  <c r="CE261" i="27" s="1"/>
  <c r="CB261" i="27"/>
  <c r="T261" i="27"/>
  <c r="CF260" i="27"/>
  <c r="CG260" i="27" s="1"/>
  <c r="CD260" i="27"/>
  <c r="CE260" i="27" s="1"/>
  <c r="CB260" i="27"/>
  <c r="T260" i="27"/>
  <c r="CF259" i="27"/>
  <c r="CG259" i="27" s="1"/>
  <c r="CD259" i="27"/>
  <c r="CE259" i="27" s="1"/>
  <c r="CB259" i="27"/>
  <c r="T259" i="27"/>
  <c r="CF258" i="27"/>
  <c r="CG258" i="27" s="1"/>
  <c r="CD258" i="27"/>
  <c r="CE258" i="27" s="1"/>
  <c r="CB258" i="27"/>
  <c r="CH258" i="27" s="1"/>
  <c r="CI258" i="27" s="1"/>
  <c r="T258" i="27"/>
  <c r="CF255" i="27"/>
  <c r="CG255" i="27" s="1"/>
  <c r="CD255" i="27"/>
  <c r="CE255" i="27" s="1"/>
  <c r="CB255" i="27"/>
  <c r="CC255" i="27" s="1"/>
  <c r="T255" i="27"/>
  <c r="CF254" i="27"/>
  <c r="CD254" i="27"/>
  <c r="CE254" i="27" s="1"/>
  <c r="CB254" i="27"/>
  <c r="CC254" i="27" s="1"/>
  <c r="T254" i="27"/>
  <c r="CF253" i="27"/>
  <c r="CG253" i="27" s="1"/>
  <c r="CD253" i="27"/>
  <c r="CE253" i="27" s="1"/>
  <c r="CB253" i="27"/>
  <c r="CC253" i="27" s="1"/>
  <c r="T253" i="27"/>
  <c r="CF252" i="27"/>
  <c r="CG252" i="27" s="1"/>
  <c r="CD252" i="27"/>
  <c r="CE252" i="27" s="1"/>
  <c r="CB252" i="27"/>
  <c r="T252" i="27"/>
  <c r="CF250" i="27"/>
  <c r="CG250" i="27" s="1"/>
  <c r="CD250" i="27"/>
  <c r="CE250" i="27" s="1"/>
  <c r="CB250" i="27"/>
  <c r="CC250" i="27" s="1"/>
  <c r="T250" i="27"/>
  <c r="CF249" i="27"/>
  <c r="CG249" i="27" s="1"/>
  <c r="CD249" i="27"/>
  <c r="CE249" i="27" s="1"/>
  <c r="CB249" i="27"/>
  <c r="T249" i="27"/>
  <c r="CF248" i="27"/>
  <c r="CD248" i="27"/>
  <c r="CE248" i="27" s="1"/>
  <c r="CB248" i="27"/>
  <c r="CC248" i="27" s="1"/>
  <c r="T248" i="27"/>
  <c r="CF246" i="27"/>
  <c r="CG246" i="27" s="1"/>
  <c r="CD246" i="27"/>
  <c r="CE246" i="27" s="1"/>
  <c r="CB246" i="27"/>
  <c r="CC246" i="27" s="1"/>
  <c r="T246" i="27"/>
  <c r="CF245" i="27"/>
  <c r="CD245" i="27"/>
  <c r="CE245" i="27" s="1"/>
  <c r="CB245" i="27"/>
  <c r="CC245" i="27" s="1"/>
  <c r="T245" i="27"/>
  <c r="CF241" i="27"/>
  <c r="CG241" i="27" s="1"/>
  <c r="CD241" i="27"/>
  <c r="CE241" i="27" s="1"/>
  <c r="CB241" i="27"/>
  <c r="CC241" i="27" s="1"/>
  <c r="T241" i="27"/>
  <c r="CF240" i="27"/>
  <c r="CD240" i="27"/>
  <c r="CE240" i="27" s="1"/>
  <c r="CB240" i="27"/>
  <c r="CC240" i="27" s="1"/>
  <c r="T240" i="27"/>
  <c r="CF239" i="27"/>
  <c r="CG239" i="27" s="1"/>
  <c r="CD239" i="27"/>
  <c r="CE239" i="27" s="1"/>
  <c r="CB239" i="27"/>
  <c r="T239" i="27"/>
  <c r="CF238" i="27"/>
  <c r="CG238" i="27" s="1"/>
  <c r="CD238" i="27"/>
  <c r="CE238" i="27" s="1"/>
  <c r="CB238" i="27"/>
  <c r="CC238" i="27" s="1"/>
  <c r="T238" i="27"/>
  <c r="CF237" i="27"/>
  <c r="CG237" i="27" s="1"/>
  <c r="CD237" i="27"/>
  <c r="CE237" i="27" s="1"/>
  <c r="CB237" i="27"/>
  <c r="CC237" i="27" s="1"/>
  <c r="T237" i="27"/>
  <c r="CF236" i="27"/>
  <c r="CG236" i="27" s="1"/>
  <c r="CD236" i="27"/>
  <c r="CE236" i="27" s="1"/>
  <c r="CB236" i="27"/>
  <c r="CC236" i="27" s="1"/>
  <c r="T236" i="27"/>
  <c r="CF235" i="27"/>
  <c r="CG235" i="27" s="1"/>
  <c r="CD235" i="27"/>
  <c r="CE235" i="27" s="1"/>
  <c r="CB235" i="27"/>
  <c r="CC235" i="27" s="1"/>
  <c r="T235" i="27"/>
  <c r="CF233" i="27"/>
  <c r="CG233" i="27" s="1"/>
  <c r="CD233" i="27"/>
  <c r="CE233" i="27" s="1"/>
  <c r="CB233" i="27"/>
  <c r="T233" i="27"/>
  <c r="CF232" i="27"/>
  <c r="CG232" i="27" s="1"/>
  <c r="CD232" i="27"/>
  <c r="CE232" i="27" s="1"/>
  <c r="CB232" i="27"/>
  <c r="CC232" i="27" s="1"/>
  <c r="T232" i="27"/>
  <c r="CF231" i="27"/>
  <c r="CG231" i="27" s="1"/>
  <c r="CD231" i="27"/>
  <c r="CE231" i="27" s="1"/>
  <c r="CB231" i="27"/>
  <c r="T231" i="27"/>
  <c r="CF230" i="27"/>
  <c r="CG230" i="27" s="1"/>
  <c r="CD230" i="27"/>
  <c r="CE230" i="27" s="1"/>
  <c r="CB230" i="27"/>
  <c r="CC230" i="27" s="1"/>
  <c r="T230" i="27"/>
  <c r="CF229" i="27"/>
  <c r="CG229" i="27" s="1"/>
  <c r="CD229" i="27"/>
  <c r="CE229" i="27" s="1"/>
  <c r="CB229" i="27"/>
  <c r="T229" i="27"/>
  <c r="CF228" i="27"/>
  <c r="CG228" i="27" s="1"/>
  <c r="CD228" i="27"/>
  <c r="CE228" i="27" s="1"/>
  <c r="CB228" i="27"/>
  <c r="CC228" i="27" s="1"/>
  <c r="T228" i="27"/>
  <c r="CF227" i="27"/>
  <c r="CG227" i="27" s="1"/>
  <c r="CD227" i="27"/>
  <c r="CE227" i="27" s="1"/>
  <c r="CB227" i="27"/>
  <c r="T227" i="27"/>
  <c r="CF226" i="27"/>
  <c r="CG226" i="27" s="1"/>
  <c r="CD226" i="27"/>
  <c r="CE226" i="27" s="1"/>
  <c r="CB226" i="27"/>
  <c r="CC226" i="27" s="1"/>
  <c r="T226" i="27"/>
  <c r="CF225" i="27"/>
  <c r="CG225" i="27" s="1"/>
  <c r="CD225" i="27"/>
  <c r="CE225" i="27" s="1"/>
  <c r="CB225" i="27"/>
  <c r="T225" i="27"/>
  <c r="CF224" i="27"/>
  <c r="CD224" i="27"/>
  <c r="CE224" i="27" s="1"/>
  <c r="CB224" i="27"/>
  <c r="CC224" i="27" s="1"/>
  <c r="T224" i="27"/>
  <c r="CF223" i="27"/>
  <c r="CG223" i="27" s="1"/>
  <c r="CD223" i="27"/>
  <c r="CE223" i="27" s="1"/>
  <c r="CB223" i="27"/>
  <c r="T223" i="27"/>
  <c r="CF222" i="27"/>
  <c r="CG222" i="27" s="1"/>
  <c r="CD222" i="27"/>
  <c r="CE222" i="27" s="1"/>
  <c r="CB222" i="27"/>
  <c r="T222" i="27"/>
  <c r="CF221" i="27"/>
  <c r="CG221" i="27" s="1"/>
  <c r="CD221" i="27"/>
  <c r="CE221" i="27" s="1"/>
  <c r="CB221" i="27"/>
  <c r="CC221" i="27" s="1"/>
  <c r="T221" i="27"/>
  <c r="CF220" i="27"/>
  <c r="CG220" i="27" s="1"/>
  <c r="CD220" i="27"/>
  <c r="CE220" i="27" s="1"/>
  <c r="CB220" i="27"/>
  <c r="CC220" i="27" s="1"/>
  <c r="T220" i="27"/>
  <c r="CF219" i="27"/>
  <c r="CG219" i="27" s="1"/>
  <c r="CD219" i="27"/>
  <c r="CE219" i="27" s="1"/>
  <c r="CB219" i="27"/>
  <c r="CC219" i="27" s="1"/>
  <c r="T219" i="27"/>
  <c r="CF218" i="27"/>
  <c r="CG218" i="27" s="1"/>
  <c r="CD218" i="27"/>
  <c r="CE218" i="27" s="1"/>
  <c r="CB218" i="27"/>
  <c r="CC218" i="27" s="1"/>
  <c r="T218" i="27"/>
  <c r="CF217" i="27"/>
  <c r="CD217" i="27"/>
  <c r="CE217" i="27" s="1"/>
  <c r="CB217" i="27"/>
  <c r="CC217" i="27" s="1"/>
  <c r="T217" i="27"/>
  <c r="CF216" i="27"/>
  <c r="CG216" i="27" s="1"/>
  <c r="CD216" i="27"/>
  <c r="CB216" i="27"/>
  <c r="CC216" i="27" s="1"/>
  <c r="T216" i="27"/>
  <c r="CF215" i="27"/>
  <c r="CG215" i="27" s="1"/>
  <c r="CD215" i="27"/>
  <c r="CE215" i="27" s="1"/>
  <c r="CB215" i="27"/>
  <c r="CC215" i="27" s="1"/>
  <c r="T215" i="27"/>
  <c r="CF214" i="27"/>
  <c r="CG214" i="27" s="1"/>
  <c r="CD214" i="27"/>
  <c r="CE214" i="27" s="1"/>
  <c r="CB214" i="27"/>
  <c r="T214" i="27"/>
  <c r="CF213" i="27"/>
  <c r="CG213" i="27" s="1"/>
  <c r="CD213" i="27"/>
  <c r="CE213" i="27" s="1"/>
  <c r="CB213" i="27"/>
  <c r="T213" i="27"/>
  <c r="CF212" i="27"/>
  <c r="CG212" i="27" s="1"/>
  <c r="CD212" i="27"/>
  <c r="CE212" i="27" s="1"/>
  <c r="CB212" i="27"/>
  <c r="T212" i="27"/>
  <c r="CF211" i="27"/>
  <c r="CG211" i="27" s="1"/>
  <c r="CD211" i="27"/>
  <c r="CE211" i="27" s="1"/>
  <c r="CB211" i="27"/>
  <c r="CC211" i="27" s="1"/>
  <c r="T211" i="27"/>
  <c r="CF210" i="27"/>
  <c r="CG210" i="27" s="1"/>
  <c r="CD210" i="27"/>
  <c r="CE210" i="27" s="1"/>
  <c r="CB210" i="27"/>
  <c r="CC210" i="27" s="1"/>
  <c r="T210" i="27"/>
  <c r="CF209" i="27"/>
  <c r="CD209" i="27"/>
  <c r="CE209" i="27" s="1"/>
  <c r="CB209" i="27"/>
  <c r="CC209" i="27" s="1"/>
  <c r="T209" i="27"/>
  <c r="CF207" i="27"/>
  <c r="CG207" i="27" s="1"/>
  <c r="CD207" i="27"/>
  <c r="CB207" i="27"/>
  <c r="CC207" i="27" s="1"/>
  <c r="T207" i="27"/>
  <c r="CF206" i="27"/>
  <c r="CG206" i="27" s="1"/>
  <c r="CD206" i="27"/>
  <c r="CE206" i="27" s="1"/>
  <c r="CB206" i="27"/>
  <c r="CC206" i="27" s="1"/>
  <c r="T206" i="27"/>
  <c r="CF205" i="27"/>
  <c r="CG205" i="27" s="1"/>
  <c r="CD205" i="27"/>
  <c r="CE205" i="27" s="1"/>
  <c r="CB205" i="27"/>
  <c r="CC205" i="27" s="1"/>
  <c r="T205" i="27"/>
  <c r="CF204" i="27"/>
  <c r="CG204" i="27" s="1"/>
  <c r="CD204" i="27"/>
  <c r="CE204" i="27" s="1"/>
  <c r="CB204" i="27"/>
  <c r="CC204" i="27" s="1"/>
  <c r="T204" i="27"/>
  <c r="CF203" i="27"/>
  <c r="CG203" i="27" s="1"/>
  <c r="CD203" i="27"/>
  <c r="CE203" i="27" s="1"/>
  <c r="CB203" i="27"/>
  <c r="T203" i="27"/>
  <c r="CF202" i="27"/>
  <c r="CG202" i="27" s="1"/>
  <c r="CD202" i="27"/>
  <c r="CE202" i="27" s="1"/>
  <c r="CB202" i="27"/>
  <c r="T202" i="27"/>
  <c r="CF201" i="27"/>
  <c r="CG201" i="27" s="1"/>
  <c r="CD201" i="27"/>
  <c r="CE201" i="27" s="1"/>
  <c r="CB201" i="27"/>
  <c r="CC201" i="27" s="1"/>
  <c r="T201" i="27"/>
  <c r="CF200" i="27"/>
  <c r="CG200" i="27" s="1"/>
  <c r="CD200" i="27"/>
  <c r="CE200" i="27" s="1"/>
  <c r="CB200" i="27"/>
  <c r="T200" i="27"/>
  <c r="CF199" i="27"/>
  <c r="CG199" i="27" s="1"/>
  <c r="CD199" i="27"/>
  <c r="CB199" i="27"/>
  <c r="CC199" i="27" s="1"/>
  <c r="T199" i="27"/>
  <c r="CF198" i="27"/>
  <c r="CG198" i="27" s="1"/>
  <c r="CD198" i="27"/>
  <c r="CE198" i="27" s="1"/>
  <c r="CB198" i="27"/>
  <c r="CC198" i="27" s="1"/>
  <c r="T198" i="27"/>
  <c r="CF197" i="27"/>
  <c r="CD197" i="27"/>
  <c r="CE197" i="27" s="1"/>
  <c r="CB197" i="27"/>
  <c r="CC197" i="27" s="1"/>
  <c r="T197" i="27"/>
  <c r="CF196" i="27"/>
  <c r="CG196" i="27" s="1"/>
  <c r="CD196" i="27"/>
  <c r="CB196" i="27"/>
  <c r="CC196" i="27" s="1"/>
  <c r="T196" i="27"/>
  <c r="CF195" i="27"/>
  <c r="CG195" i="27" s="1"/>
  <c r="CD195" i="27"/>
  <c r="CB195" i="27"/>
  <c r="CC195" i="27" s="1"/>
  <c r="T195" i="27"/>
  <c r="CF194" i="27"/>
  <c r="CG194" i="27" s="1"/>
  <c r="CD194" i="27"/>
  <c r="CB194" i="27"/>
  <c r="CC194" i="27" s="1"/>
  <c r="T194" i="27"/>
  <c r="CF193" i="27"/>
  <c r="CG193" i="27" s="1"/>
  <c r="CD193" i="27"/>
  <c r="CE193" i="27" s="1"/>
  <c r="CB193" i="27"/>
  <c r="CC193" i="27" s="1"/>
  <c r="T193" i="27"/>
  <c r="CF192" i="27"/>
  <c r="CG192" i="27" s="1"/>
  <c r="CD192" i="27"/>
  <c r="CE192" i="27" s="1"/>
  <c r="CB192" i="27"/>
  <c r="CC192" i="27" s="1"/>
  <c r="T192" i="27"/>
  <c r="CF189" i="27"/>
  <c r="CD189" i="27"/>
  <c r="CE189" i="27" s="1"/>
  <c r="CB189" i="27"/>
  <c r="CC189" i="27" s="1"/>
  <c r="T189" i="27"/>
  <c r="CF188" i="27"/>
  <c r="CG188" i="27" s="1"/>
  <c r="CD188" i="27"/>
  <c r="CE188" i="27" s="1"/>
  <c r="CB188" i="27"/>
  <c r="T188" i="27"/>
  <c r="CF187" i="27"/>
  <c r="CD187" i="27"/>
  <c r="CE187" i="27" s="1"/>
  <c r="CB187" i="27"/>
  <c r="CC187" i="27" s="1"/>
  <c r="T187" i="27"/>
  <c r="CF186" i="27"/>
  <c r="CG186" i="27" s="1"/>
  <c r="CD186" i="27"/>
  <c r="CE186" i="27" s="1"/>
  <c r="CB186" i="27"/>
  <c r="CC186" i="27" s="1"/>
  <c r="T186" i="27"/>
  <c r="CF185" i="27"/>
  <c r="CG185" i="27" s="1"/>
  <c r="CD185" i="27"/>
  <c r="CE185" i="27" s="1"/>
  <c r="CB185" i="27"/>
  <c r="T185" i="27"/>
  <c r="CF184" i="27"/>
  <c r="CG184" i="27" s="1"/>
  <c r="CD184" i="27"/>
  <c r="CE184" i="27" s="1"/>
  <c r="CB184" i="27"/>
  <c r="CC184" i="27" s="1"/>
  <c r="T184" i="27"/>
  <c r="CF183" i="27"/>
  <c r="CG183" i="27" s="1"/>
  <c r="CD183" i="27"/>
  <c r="CE183" i="27" s="1"/>
  <c r="CB183" i="27"/>
  <c r="T183" i="27"/>
  <c r="CF182" i="27"/>
  <c r="CG182" i="27" s="1"/>
  <c r="CD182" i="27"/>
  <c r="CB182" i="27"/>
  <c r="CC182" i="27" s="1"/>
  <c r="T182" i="27"/>
  <c r="CF179" i="27"/>
  <c r="CG179" i="27" s="1"/>
  <c r="CD179" i="27"/>
  <c r="CE179" i="27" s="1"/>
  <c r="CB179" i="27"/>
  <c r="T179" i="27"/>
  <c r="CF178" i="27"/>
  <c r="CG178" i="27" s="1"/>
  <c r="CD178" i="27"/>
  <c r="CE178" i="27" s="1"/>
  <c r="CB178" i="27"/>
  <c r="T178" i="27"/>
  <c r="CF177" i="27"/>
  <c r="CG177" i="27" s="1"/>
  <c r="CD177" i="27"/>
  <c r="CE177" i="27" s="1"/>
  <c r="CB177" i="27"/>
  <c r="T177" i="27"/>
  <c r="CF175" i="27"/>
  <c r="CG175" i="27" s="1"/>
  <c r="CD175" i="27"/>
  <c r="CE175" i="27" s="1"/>
  <c r="CB175" i="27"/>
  <c r="CH175" i="27" s="1"/>
  <c r="CI175" i="27" s="1"/>
  <c r="T175" i="27"/>
  <c r="CF174" i="27"/>
  <c r="CG174" i="27" s="1"/>
  <c r="CD174" i="27"/>
  <c r="CE174" i="27" s="1"/>
  <c r="CB174" i="27"/>
  <c r="T174" i="27"/>
  <c r="CF173" i="27"/>
  <c r="CG173" i="27" s="1"/>
  <c r="CD173" i="27"/>
  <c r="CB173" i="27"/>
  <c r="CC173" i="27" s="1"/>
  <c r="T173" i="27"/>
  <c r="CF172" i="27"/>
  <c r="CG172" i="27" s="1"/>
  <c r="CD172" i="27"/>
  <c r="CE172" i="27" s="1"/>
  <c r="CB172" i="27"/>
  <c r="CC172" i="27" s="1"/>
  <c r="T172" i="27"/>
  <c r="CF171" i="27"/>
  <c r="CG171" i="27" s="1"/>
  <c r="CD171" i="27"/>
  <c r="CE171" i="27" s="1"/>
  <c r="CB171" i="27"/>
  <c r="T171" i="27"/>
  <c r="CF169" i="27"/>
  <c r="CG169" i="27" s="1"/>
  <c r="CD169" i="27"/>
  <c r="CE169" i="27" s="1"/>
  <c r="CB169" i="27"/>
  <c r="CC169" i="27" s="1"/>
  <c r="T169" i="27"/>
  <c r="CF168" i="27"/>
  <c r="CG168" i="27" s="1"/>
  <c r="CD168" i="27"/>
  <c r="CB168" i="27"/>
  <c r="CC168" i="27" s="1"/>
  <c r="T168" i="27"/>
  <c r="CF166" i="27"/>
  <c r="CG166" i="27" s="1"/>
  <c r="CD166" i="27"/>
  <c r="CE166" i="27" s="1"/>
  <c r="CB166" i="27"/>
  <c r="CC166" i="27" s="1"/>
  <c r="T166" i="27"/>
  <c r="CF164" i="27"/>
  <c r="CG164" i="27" s="1"/>
  <c r="CD164" i="27"/>
  <c r="CE164" i="27" s="1"/>
  <c r="CB164" i="27"/>
  <c r="CC164" i="27" s="1"/>
  <c r="T164" i="27"/>
  <c r="CF162" i="27"/>
  <c r="CE162" i="27"/>
  <c r="CD162" i="27"/>
  <c r="CB162" i="27"/>
  <c r="CC162" i="27" s="1"/>
  <c r="T162" i="27"/>
  <c r="CF161" i="27"/>
  <c r="CG161" i="27" s="1"/>
  <c r="CD161" i="27"/>
  <c r="CB161" i="27"/>
  <c r="CC161" i="27" s="1"/>
  <c r="T161" i="27"/>
  <c r="CF160" i="27"/>
  <c r="CG160" i="27" s="1"/>
  <c r="CD160" i="27"/>
  <c r="CE160" i="27" s="1"/>
  <c r="CB160" i="27"/>
  <c r="T160" i="27"/>
  <c r="CF159" i="27"/>
  <c r="CD159" i="27"/>
  <c r="CE159" i="27" s="1"/>
  <c r="CB159" i="27"/>
  <c r="CC159" i="27" s="1"/>
  <c r="T159" i="27"/>
  <c r="CF158" i="27"/>
  <c r="CD158" i="27"/>
  <c r="CE158" i="27" s="1"/>
  <c r="CB158" i="27"/>
  <c r="CC158" i="27" s="1"/>
  <c r="T158" i="27"/>
  <c r="CF157" i="27"/>
  <c r="CG157" i="27" s="1"/>
  <c r="CD157" i="27"/>
  <c r="CB157" i="27"/>
  <c r="CC157" i="27" s="1"/>
  <c r="T157" i="27"/>
  <c r="CF156" i="27"/>
  <c r="CG156" i="27" s="1"/>
  <c r="CD156" i="27"/>
  <c r="CE156" i="27" s="1"/>
  <c r="CB156" i="27"/>
  <c r="CC156" i="27" s="1"/>
  <c r="T156" i="27"/>
  <c r="CF155" i="27"/>
  <c r="CG155" i="27" s="1"/>
  <c r="CD155" i="27"/>
  <c r="CE155" i="27" s="1"/>
  <c r="CB155" i="27"/>
  <c r="T155" i="27"/>
  <c r="CF154" i="27"/>
  <c r="CG154" i="27" s="1"/>
  <c r="CD154" i="27"/>
  <c r="CB154" i="27"/>
  <c r="CC154" i="27" s="1"/>
  <c r="T154" i="27"/>
  <c r="CF153" i="27"/>
  <c r="CG153" i="27" s="1"/>
  <c r="CD153" i="27"/>
  <c r="CE153" i="27" s="1"/>
  <c r="CB153" i="27"/>
  <c r="CH153" i="27" s="1"/>
  <c r="CI153" i="27" s="1"/>
  <c r="T153" i="27"/>
  <c r="CF152" i="27"/>
  <c r="CG152" i="27" s="1"/>
  <c r="CD152" i="27"/>
  <c r="CE152" i="27" s="1"/>
  <c r="CB152" i="27"/>
  <c r="CC152" i="27" s="1"/>
  <c r="T152" i="27"/>
  <c r="CF149" i="27"/>
  <c r="CG149" i="27" s="1"/>
  <c r="CD149" i="27"/>
  <c r="CE149" i="27" s="1"/>
  <c r="CB149" i="27"/>
  <c r="T149" i="27"/>
  <c r="CF147" i="27"/>
  <c r="CG147" i="27" s="1"/>
  <c r="CD147" i="27"/>
  <c r="CB147" i="27"/>
  <c r="CC147" i="27" s="1"/>
  <c r="T147" i="27"/>
  <c r="CF146" i="27"/>
  <c r="CG146" i="27" s="1"/>
  <c r="CD146" i="27"/>
  <c r="CE146" i="27" s="1"/>
  <c r="CB146" i="27"/>
  <c r="T146" i="27"/>
  <c r="CF145" i="27"/>
  <c r="CG145" i="27" s="1"/>
  <c r="CD145" i="27"/>
  <c r="CE145" i="27" s="1"/>
  <c r="CB145" i="27"/>
  <c r="T145" i="27"/>
  <c r="CF144" i="27"/>
  <c r="CG144" i="27" s="1"/>
  <c r="CD144" i="27"/>
  <c r="CB144" i="27"/>
  <c r="CC144" i="27" s="1"/>
  <c r="T144" i="27"/>
  <c r="CF143" i="27"/>
  <c r="CG143" i="27" s="1"/>
  <c r="CD143" i="27"/>
  <c r="CB143" i="27"/>
  <c r="CC143" i="27" s="1"/>
  <c r="T143" i="27"/>
  <c r="CF142" i="27"/>
  <c r="CG142" i="27" s="1"/>
  <c r="CD142" i="27"/>
  <c r="CB142" i="27"/>
  <c r="CC142" i="27" s="1"/>
  <c r="T142" i="27"/>
  <c r="CF141" i="27"/>
  <c r="CG141" i="27" s="1"/>
  <c r="CD141" i="27"/>
  <c r="CE141" i="27" s="1"/>
  <c r="CB141" i="27"/>
  <c r="CC141" i="27" s="1"/>
  <c r="T141" i="27"/>
  <c r="CF140" i="27"/>
  <c r="CG140" i="27" s="1"/>
  <c r="CD140" i="27"/>
  <c r="CB140" i="27"/>
  <c r="CC140" i="27" s="1"/>
  <c r="T140" i="27"/>
  <c r="CF139" i="27"/>
  <c r="CG139" i="27" s="1"/>
  <c r="CD139" i="27"/>
  <c r="CB139" i="27"/>
  <c r="CC139" i="27" s="1"/>
  <c r="T139" i="27"/>
  <c r="CF137" i="27"/>
  <c r="CG137" i="27" s="1"/>
  <c r="CD137" i="27"/>
  <c r="CE137" i="27" s="1"/>
  <c r="CB137" i="27"/>
  <c r="T137" i="27"/>
  <c r="CF135" i="27"/>
  <c r="CG135" i="27" s="1"/>
  <c r="CD135" i="27"/>
  <c r="CE135" i="27" s="1"/>
  <c r="CB135" i="27"/>
  <c r="CC135" i="27" s="1"/>
  <c r="T135" i="27"/>
  <c r="CF132" i="27"/>
  <c r="CG132" i="27" s="1"/>
  <c r="CD132" i="27"/>
  <c r="CE132" i="27" s="1"/>
  <c r="CB132" i="27"/>
  <c r="T132" i="27"/>
  <c r="CF131" i="27"/>
  <c r="CG131" i="27" s="1"/>
  <c r="CD131" i="27"/>
  <c r="CE131" i="27" s="1"/>
  <c r="CB131" i="27"/>
  <c r="T131" i="27"/>
  <c r="CF130" i="27"/>
  <c r="CG130" i="27" s="1"/>
  <c r="CD130" i="27"/>
  <c r="CE130" i="27" s="1"/>
  <c r="CB130" i="27"/>
  <c r="T130" i="27"/>
  <c r="CF129" i="27"/>
  <c r="CG129" i="27" s="1"/>
  <c r="CD129" i="27"/>
  <c r="CE129" i="27" s="1"/>
  <c r="CB129" i="27"/>
  <c r="T129" i="27"/>
  <c r="CF128" i="27"/>
  <c r="CG128" i="27" s="1"/>
  <c r="CD128" i="27"/>
  <c r="CE128" i="27" s="1"/>
  <c r="CB128" i="27"/>
  <c r="CC128" i="27" s="1"/>
  <c r="T128" i="27"/>
  <c r="CF127" i="27"/>
  <c r="CG127" i="27" s="1"/>
  <c r="CD127" i="27"/>
  <c r="CE127" i="27" s="1"/>
  <c r="CB127" i="27"/>
  <c r="CC127" i="27" s="1"/>
  <c r="T127" i="27"/>
  <c r="CF126" i="27"/>
  <c r="CG126" i="27" s="1"/>
  <c r="CD126" i="27"/>
  <c r="CE126" i="27" s="1"/>
  <c r="CB126" i="27"/>
  <c r="CC126" i="27" s="1"/>
  <c r="T126" i="27"/>
  <c r="CF123" i="27"/>
  <c r="CG123" i="27" s="1"/>
  <c r="CD123" i="27"/>
  <c r="CE123" i="27" s="1"/>
  <c r="CB123" i="27"/>
  <c r="T123" i="27"/>
  <c r="CF122" i="27"/>
  <c r="CG122" i="27" s="1"/>
  <c r="CD122" i="27"/>
  <c r="CE122" i="27" s="1"/>
  <c r="CB122" i="27"/>
  <c r="T122" i="27"/>
  <c r="CF121" i="27"/>
  <c r="CG121" i="27" s="1"/>
  <c r="CD121" i="27"/>
  <c r="CE121" i="27" s="1"/>
  <c r="CB121" i="27"/>
  <c r="T121" i="27"/>
  <c r="CF120" i="27"/>
  <c r="CG120" i="27" s="1"/>
  <c r="CD120" i="27"/>
  <c r="CE120" i="27" s="1"/>
  <c r="CB120" i="27"/>
  <c r="T120" i="27"/>
  <c r="CF119" i="27"/>
  <c r="CG119" i="27" s="1"/>
  <c r="CD119" i="27"/>
  <c r="CE119" i="27" s="1"/>
  <c r="CB119" i="27"/>
  <c r="T119" i="27"/>
  <c r="CF116" i="27"/>
  <c r="CG116" i="27" s="1"/>
  <c r="CD116" i="27"/>
  <c r="CE116" i="27" s="1"/>
  <c r="CB116" i="27"/>
  <c r="T116" i="27"/>
  <c r="CF115" i="27"/>
  <c r="CG115" i="27" s="1"/>
  <c r="CD115" i="27"/>
  <c r="CB115" i="27"/>
  <c r="CC115" i="27" s="1"/>
  <c r="T115" i="27"/>
  <c r="CF111" i="27"/>
  <c r="CG111" i="27" s="1"/>
  <c r="CD111" i="27"/>
  <c r="CE111" i="27" s="1"/>
  <c r="CB111" i="27"/>
  <c r="T111" i="27"/>
  <c r="CF110" i="27"/>
  <c r="CG110" i="27" s="1"/>
  <c r="CD110" i="27"/>
  <c r="CE110" i="27" s="1"/>
  <c r="CB110" i="27"/>
  <c r="CH110" i="27" s="1"/>
  <c r="CI110" i="27" s="1"/>
  <c r="T110" i="27"/>
  <c r="CF109" i="27"/>
  <c r="CG109" i="27" s="1"/>
  <c r="CD109" i="27"/>
  <c r="CE109" i="27" s="1"/>
  <c r="CB109" i="27"/>
  <c r="T109" i="27"/>
  <c r="CF108" i="27"/>
  <c r="CG108" i="27" s="1"/>
  <c r="CD108" i="27"/>
  <c r="CB108" i="27"/>
  <c r="CC108" i="27" s="1"/>
  <c r="T108" i="27"/>
  <c r="CF107" i="27"/>
  <c r="CG107" i="27" s="1"/>
  <c r="CD107" i="27"/>
  <c r="CE107" i="27" s="1"/>
  <c r="CC107" i="27"/>
  <c r="CB107" i="27"/>
  <c r="T107" i="27"/>
  <c r="CF106" i="27"/>
  <c r="CG106" i="27" s="1"/>
  <c r="CD106" i="27"/>
  <c r="CE106" i="27" s="1"/>
  <c r="CB106" i="27"/>
  <c r="T106" i="27"/>
  <c r="CF104" i="27"/>
  <c r="CG104" i="27" s="1"/>
  <c r="CE104" i="27"/>
  <c r="CD104" i="27"/>
  <c r="CB104" i="27"/>
  <c r="CC104" i="27" s="1"/>
  <c r="T104" i="27"/>
  <c r="CF102" i="27"/>
  <c r="CG102" i="27" s="1"/>
  <c r="CD102" i="27"/>
  <c r="CB102" i="27"/>
  <c r="CC102" i="27" s="1"/>
  <c r="T102" i="27"/>
  <c r="CF101" i="27"/>
  <c r="CG101" i="27" s="1"/>
  <c r="CD101" i="27"/>
  <c r="CE101" i="27" s="1"/>
  <c r="CB101" i="27"/>
  <c r="T101" i="27"/>
  <c r="CF100" i="27"/>
  <c r="CD100" i="27"/>
  <c r="CE100" i="27" s="1"/>
  <c r="CB100" i="27"/>
  <c r="CC100" i="27" s="1"/>
  <c r="T100" i="27"/>
  <c r="CF99" i="27"/>
  <c r="CG99" i="27" s="1"/>
  <c r="CD99" i="27"/>
  <c r="CB99" i="27"/>
  <c r="CC99" i="27" s="1"/>
  <c r="T99" i="27"/>
  <c r="CF98" i="27"/>
  <c r="CG98" i="27" s="1"/>
  <c r="CD98" i="27"/>
  <c r="CB98" i="27"/>
  <c r="CC98" i="27" s="1"/>
  <c r="T98" i="27"/>
  <c r="CF97" i="27"/>
  <c r="CG97" i="27" s="1"/>
  <c r="CD97" i="27"/>
  <c r="CE97" i="27" s="1"/>
  <c r="CB97" i="27"/>
  <c r="CC97" i="27" s="1"/>
  <c r="T97" i="27"/>
  <c r="CF96" i="27"/>
  <c r="CG96" i="27" s="1"/>
  <c r="CD96" i="27"/>
  <c r="CE96" i="27" s="1"/>
  <c r="CB96" i="27"/>
  <c r="T96" i="27"/>
  <c r="CF95" i="27"/>
  <c r="CG95" i="27" s="1"/>
  <c r="CD95" i="27"/>
  <c r="CB95" i="27"/>
  <c r="CC95" i="27" s="1"/>
  <c r="T95" i="27"/>
  <c r="CF94" i="27"/>
  <c r="CG94" i="27" s="1"/>
  <c r="CD94" i="27"/>
  <c r="CE94" i="27" s="1"/>
  <c r="CB94" i="27"/>
  <c r="CC94" i="27" s="1"/>
  <c r="T94" i="27"/>
  <c r="CF93" i="27"/>
  <c r="CD93" i="27"/>
  <c r="CE93" i="27" s="1"/>
  <c r="CB93" i="27"/>
  <c r="CC93" i="27" s="1"/>
  <c r="T93" i="27"/>
  <c r="CF92" i="27"/>
  <c r="CD92" i="27"/>
  <c r="CE92" i="27" s="1"/>
  <c r="CB92" i="27"/>
  <c r="CC92" i="27" s="1"/>
  <c r="T92" i="27"/>
  <c r="CF91" i="27"/>
  <c r="CG91" i="27" s="1"/>
  <c r="CD91" i="27"/>
  <c r="CB91" i="27"/>
  <c r="CC91" i="27" s="1"/>
  <c r="T91" i="27"/>
  <c r="CF90" i="27"/>
  <c r="CG90" i="27" s="1"/>
  <c r="CD90" i="27"/>
  <c r="CE90" i="27" s="1"/>
  <c r="CB90" i="27"/>
  <c r="CC90" i="27" s="1"/>
  <c r="T90" i="27"/>
  <c r="CF89" i="27"/>
  <c r="CG89" i="27" s="1"/>
  <c r="CD89" i="27"/>
  <c r="CE89" i="27" s="1"/>
  <c r="CB89" i="27"/>
  <c r="CC89" i="27" s="1"/>
  <c r="T89" i="27"/>
  <c r="CF88" i="27"/>
  <c r="CG88" i="27" s="1"/>
  <c r="CD88" i="27"/>
  <c r="CE88" i="27" s="1"/>
  <c r="CB88" i="27"/>
  <c r="CC88" i="27" s="1"/>
  <c r="T88" i="27"/>
  <c r="CF87" i="27"/>
  <c r="CG87" i="27" s="1"/>
  <c r="CD87" i="27"/>
  <c r="CB87" i="27"/>
  <c r="CC87" i="27" s="1"/>
  <c r="T87" i="27"/>
  <c r="CF86" i="27"/>
  <c r="CG86" i="27" s="1"/>
  <c r="CD86" i="27"/>
  <c r="CB86" i="27"/>
  <c r="CC86" i="27" s="1"/>
  <c r="T86" i="27"/>
  <c r="CF85" i="27"/>
  <c r="CD85" i="27"/>
  <c r="CE85" i="27" s="1"/>
  <c r="CB85" i="27"/>
  <c r="CC85" i="27" s="1"/>
  <c r="T85" i="27"/>
  <c r="CF84" i="27"/>
  <c r="CD84" i="27"/>
  <c r="CE84" i="27" s="1"/>
  <c r="CB84" i="27"/>
  <c r="CC84" i="27" s="1"/>
  <c r="T84" i="27"/>
  <c r="CF83" i="27"/>
  <c r="CD83" i="27"/>
  <c r="CE83" i="27" s="1"/>
  <c r="CB83" i="27"/>
  <c r="CC83" i="27" s="1"/>
  <c r="T83" i="27"/>
  <c r="CF81" i="27"/>
  <c r="CG81" i="27" s="1"/>
  <c r="CD81" i="27"/>
  <c r="CE81" i="27" s="1"/>
  <c r="CB81" i="27"/>
  <c r="CC81" i="27" s="1"/>
  <c r="T81" i="27"/>
  <c r="CF79" i="27"/>
  <c r="CG79" i="27" s="1"/>
  <c r="CD79" i="27"/>
  <c r="CE79" i="27" s="1"/>
  <c r="CB79" i="27"/>
  <c r="T79" i="27"/>
  <c r="CF78" i="27"/>
  <c r="CG78" i="27" s="1"/>
  <c r="CD78" i="27"/>
  <c r="CE78" i="27" s="1"/>
  <c r="CB78" i="27"/>
  <c r="CC78" i="27" s="1"/>
  <c r="T78" i="27"/>
  <c r="CF77" i="27"/>
  <c r="CG77" i="27" s="1"/>
  <c r="CD77" i="27"/>
  <c r="CB77" i="27"/>
  <c r="CC77" i="27" s="1"/>
  <c r="T77" i="27"/>
  <c r="CF76" i="27"/>
  <c r="CD76" i="27"/>
  <c r="CE76" i="27" s="1"/>
  <c r="CB76" i="27"/>
  <c r="CC76" i="27" s="1"/>
  <c r="T76" i="27"/>
  <c r="CF75" i="27"/>
  <c r="CD75" i="27"/>
  <c r="CE75" i="27" s="1"/>
  <c r="CB75" i="27"/>
  <c r="CC75" i="27" s="1"/>
  <c r="T75" i="27"/>
  <c r="CF74" i="27"/>
  <c r="CD74" i="27"/>
  <c r="CE74" i="27" s="1"/>
  <c r="CB74" i="27"/>
  <c r="CC74" i="27" s="1"/>
  <c r="T74" i="27"/>
  <c r="CF73" i="27"/>
  <c r="CG73" i="27" s="1"/>
  <c r="CD73" i="27"/>
  <c r="CE73" i="27" s="1"/>
  <c r="CB73" i="27"/>
  <c r="CC73" i="27" s="1"/>
  <c r="T73" i="27"/>
  <c r="CF70" i="27"/>
  <c r="CG70" i="27" s="1"/>
  <c r="CD70" i="27"/>
  <c r="CE70" i="27" s="1"/>
  <c r="CB70" i="27"/>
  <c r="T70" i="27"/>
  <c r="CF69" i="27"/>
  <c r="CG69" i="27" s="1"/>
  <c r="CD69" i="27"/>
  <c r="CE69" i="27" s="1"/>
  <c r="CB69" i="27"/>
  <c r="T69" i="27"/>
  <c r="CF68" i="27"/>
  <c r="CG68" i="27" s="1"/>
  <c r="CD68" i="27"/>
  <c r="CE68" i="27" s="1"/>
  <c r="CB68" i="27"/>
  <c r="T68" i="27"/>
  <c r="CF67" i="27"/>
  <c r="CD67" i="27"/>
  <c r="CE67" i="27" s="1"/>
  <c r="CB67" i="27"/>
  <c r="CC67" i="27" s="1"/>
  <c r="T67" i="27"/>
  <c r="CF66" i="27"/>
  <c r="CD66" i="27"/>
  <c r="CE66" i="27" s="1"/>
  <c r="CB66" i="27"/>
  <c r="CC66" i="27" s="1"/>
  <c r="T66" i="27"/>
  <c r="CF65" i="27"/>
  <c r="CG65" i="27" s="1"/>
  <c r="CD65" i="27"/>
  <c r="CE65" i="27" s="1"/>
  <c r="CB65" i="27"/>
  <c r="CC65" i="27" s="1"/>
  <c r="T65" i="27"/>
  <c r="CF64" i="27"/>
  <c r="CG64" i="27" s="1"/>
  <c r="CD64" i="27"/>
  <c r="CE64" i="27" s="1"/>
  <c r="CB64" i="27"/>
  <c r="CH64" i="27" s="1"/>
  <c r="CI64" i="27" s="1"/>
  <c r="T64" i="27"/>
  <c r="CG63" i="27"/>
  <c r="CF63" i="27"/>
  <c r="CD63" i="27"/>
  <c r="CE63" i="27" s="1"/>
  <c r="CB63" i="27"/>
  <c r="CC63" i="27" s="1"/>
  <c r="T63" i="27"/>
  <c r="CF62" i="27"/>
  <c r="CG62" i="27" s="1"/>
  <c r="CD62" i="27"/>
  <c r="CE62" i="27" s="1"/>
  <c r="CB62" i="27"/>
  <c r="CC62" i="27" s="1"/>
  <c r="T62" i="27"/>
  <c r="CF61" i="27"/>
  <c r="CG61" i="27" s="1"/>
  <c r="CD61" i="27"/>
  <c r="CE61" i="27" s="1"/>
  <c r="CB61" i="27"/>
  <c r="CC61" i="27" s="1"/>
  <c r="T61" i="27"/>
  <c r="CF59" i="27"/>
  <c r="CG59" i="27" s="1"/>
  <c r="CD59" i="27"/>
  <c r="CE59" i="27" s="1"/>
  <c r="CB59" i="27"/>
  <c r="T59" i="27"/>
  <c r="CF58" i="27"/>
  <c r="CG58" i="27" s="1"/>
  <c r="CD58" i="27"/>
  <c r="CE58" i="27" s="1"/>
  <c r="CB58" i="27"/>
  <c r="T58" i="27"/>
  <c r="CF57" i="27"/>
  <c r="CG57" i="27" s="1"/>
  <c r="CD57" i="27"/>
  <c r="CE57" i="27" s="1"/>
  <c r="CB57" i="27"/>
  <c r="CC57" i="27" s="1"/>
  <c r="T57" i="27"/>
  <c r="CF56" i="27"/>
  <c r="CG56" i="27" s="1"/>
  <c r="CD56" i="27"/>
  <c r="CE56" i="27" s="1"/>
  <c r="CB56" i="27"/>
  <c r="CC56" i="27" s="1"/>
  <c r="T56" i="27"/>
  <c r="CF55" i="27"/>
  <c r="CD55" i="27"/>
  <c r="CE55" i="27" s="1"/>
  <c r="CB55" i="27"/>
  <c r="CC55" i="27" s="1"/>
  <c r="T55" i="27"/>
  <c r="CF54" i="27"/>
  <c r="CG54" i="27" s="1"/>
  <c r="CD54" i="27"/>
  <c r="CE54" i="27" s="1"/>
  <c r="CB54" i="27"/>
  <c r="T54" i="27"/>
  <c r="CF52" i="27"/>
  <c r="CG52" i="27" s="1"/>
  <c r="CD52" i="27"/>
  <c r="CE52" i="27" s="1"/>
  <c r="CB52" i="27"/>
  <c r="T52" i="27"/>
  <c r="CF51" i="27"/>
  <c r="CG51" i="27" s="1"/>
  <c r="CD51" i="27"/>
  <c r="CE51" i="27" s="1"/>
  <c r="CB51" i="27"/>
  <c r="T51" i="27"/>
  <c r="CF50" i="27"/>
  <c r="CG50" i="27" s="1"/>
  <c r="CD50" i="27"/>
  <c r="CE50" i="27" s="1"/>
  <c r="CC50" i="27"/>
  <c r="CB50" i="27"/>
  <c r="T50" i="27"/>
  <c r="CF49" i="27"/>
  <c r="CG49" i="27" s="1"/>
  <c r="CD49" i="27"/>
  <c r="CE49" i="27" s="1"/>
  <c r="CB49" i="27"/>
  <c r="CH49" i="27" s="1"/>
  <c r="CI49" i="27" s="1"/>
  <c r="T49" i="27"/>
  <c r="CF48" i="27"/>
  <c r="CG48" i="27" s="1"/>
  <c r="CD48" i="27"/>
  <c r="CE48" i="27" s="1"/>
  <c r="CB48" i="27"/>
  <c r="T48" i="27"/>
  <c r="CF47" i="27"/>
  <c r="CG47" i="27" s="1"/>
  <c r="CD47" i="27"/>
  <c r="CE47" i="27" s="1"/>
  <c r="CB47" i="27"/>
  <c r="T47" i="27"/>
  <c r="CF46" i="27"/>
  <c r="CG46" i="27" s="1"/>
  <c r="CD46" i="27"/>
  <c r="CE46" i="27" s="1"/>
  <c r="CB46" i="27"/>
  <c r="T46" i="27"/>
  <c r="CF45" i="27"/>
  <c r="CG45" i="27" s="1"/>
  <c r="CD45" i="27"/>
  <c r="CE45" i="27" s="1"/>
  <c r="CB45" i="27"/>
  <c r="T45" i="27"/>
  <c r="CF44" i="27"/>
  <c r="CG44" i="27" s="1"/>
  <c r="CD44" i="27"/>
  <c r="CE44" i="27" s="1"/>
  <c r="CB44" i="27"/>
  <c r="T44" i="27"/>
  <c r="CF42" i="27"/>
  <c r="CG42" i="27" s="1"/>
  <c r="CD42" i="27"/>
  <c r="CE42" i="27" s="1"/>
  <c r="CB42" i="27"/>
  <c r="T42" i="27"/>
  <c r="CG41" i="27"/>
  <c r="CF41" i="27"/>
  <c r="CD41" i="27"/>
  <c r="CE41" i="27" s="1"/>
  <c r="CB41" i="27"/>
  <c r="T41" i="27"/>
  <c r="CF40" i="27"/>
  <c r="CG40" i="27" s="1"/>
  <c r="CD40" i="27"/>
  <c r="CE40" i="27" s="1"/>
  <c r="CB40" i="27"/>
  <c r="CC40" i="27" s="1"/>
  <c r="T40" i="27"/>
  <c r="CF39" i="27"/>
  <c r="CG39" i="27" s="1"/>
  <c r="CD39" i="27"/>
  <c r="CB39" i="27"/>
  <c r="CC39" i="27" s="1"/>
  <c r="T39" i="27"/>
  <c r="CF38" i="27"/>
  <c r="CG38" i="27" s="1"/>
  <c r="CD38" i="27"/>
  <c r="CE38" i="27" s="1"/>
  <c r="CB38" i="27"/>
  <c r="T38" i="27"/>
  <c r="CF37" i="27"/>
  <c r="CG37" i="27" s="1"/>
  <c r="CD37" i="27"/>
  <c r="CE37" i="27" s="1"/>
  <c r="CB37" i="27"/>
  <c r="CC37" i="27" s="1"/>
  <c r="T37" i="27"/>
  <c r="CF35" i="27"/>
  <c r="CG35" i="27" s="1"/>
  <c r="CD35" i="27"/>
  <c r="CE35" i="27" s="1"/>
  <c r="CB35" i="27"/>
  <c r="T35" i="27"/>
  <c r="CF34" i="27"/>
  <c r="CG34" i="27" s="1"/>
  <c r="CD34" i="27"/>
  <c r="CB34" i="27"/>
  <c r="CC34" i="27" s="1"/>
  <c r="T34" i="27"/>
  <c r="CF33" i="27"/>
  <c r="CG33" i="27" s="1"/>
  <c r="CD33" i="27"/>
  <c r="CE33" i="27" s="1"/>
  <c r="CB33" i="27"/>
  <c r="CC33" i="27" s="1"/>
  <c r="T33" i="27"/>
  <c r="CF32" i="27"/>
  <c r="CG32" i="27" s="1"/>
  <c r="CD32" i="27"/>
  <c r="CE32" i="27" s="1"/>
  <c r="CB32" i="27"/>
  <c r="T32" i="27"/>
  <c r="CF31" i="27"/>
  <c r="CG31" i="27" s="1"/>
  <c r="CD31" i="27"/>
  <c r="CE31" i="27" s="1"/>
  <c r="CB31" i="27"/>
  <c r="CC31" i="27" s="1"/>
  <c r="T31" i="27"/>
  <c r="CF30" i="27"/>
  <c r="CG30" i="27" s="1"/>
  <c r="CD30" i="27"/>
  <c r="CB30" i="27"/>
  <c r="CC30" i="27" s="1"/>
  <c r="T30" i="27"/>
  <c r="CF29" i="27"/>
  <c r="CG29" i="27" s="1"/>
  <c r="CD29" i="27"/>
  <c r="CE29" i="27" s="1"/>
  <c r="CB29" i="27"/>
  <c r="T29" i="27"/>
  <c r="CF28" i="27"/>
  <c r="CG28" i="27" s="1"/>
  <c r="CD28" i="27"/>
  <c r="CE28" i="27" s="1"/>
  <c r="CB28" i="27"/>
  <c r="CC28" i="27" s="1"/>
  <c r="T28" i="27"/>
  <c r="CF27" i="27"/>
  <c r="CG27" i="27" s="1"/>
  <c r="CD27" i="27"/>
  <c r="CB27" i="27"/>
  <c r="CC27" i="27" s="1"/>
  <c r="T27" i="27"/>
  <c r="CF26" i="27"/>
  <c r="CG26" i="27" s="1"/>
  <c r="CD26" i="27"/>
  <c r="CB26" i="27"/>
  <c r="CC26" i="27" s="1"/>
  <c r="T26" i="27"/>
  <c r="CF25" i="27"/>
  <c r="CG25" i="27" s="1"/>
  <c r="CD25" i="27"/>
  <c r="CE25" i="27" s="1"/>
  <c r="CB25" i="27"/>
  <c r="CC25" i="27" s="1"/>
  <c r="T25" i="27"/>
  <c r="CF24" i="27"/>
  <c r="CG24" i="27" s="1"/>
  <c r="CD24" i="27"/>
  <c r="CE24" i="27" s="1"/>
  <c r="CB24" i="27"/>
  <c r="CC24" i="27" s="1"/>
  <c r="T24" i="27"/>
  <c r="CF23" i="27"/>
  <c r="CG23" i="27" s="1"/>
  <c r="CD23" i="27"/>
  <c r="CB23" i="27"/>
  <c r="CC23" i="27" s="1"/>
  <c r="T23" i="27"/>
  <c r="CF22" i="27"/>
  <c r="CG22" i="27" s="1"/>
  <c r="CD22" i="27"/>
  <c r="CE22" i="27" s="1"/>
  <c r="CB22" i="27"/>
  <c r="CC22" i="27" s="1"/>
  <c r="T22" i="27"/>
  <c r="CF21" i="27"/>
  <c r="CD21" i="27"/>
  <c r="CE21" i="27" s="1"/>
  <c r="CB21" i="27"/>
  <c r="CC21" i="27" s="1"/>
  <c r="T21" i="27"/>
  <c r="CF20" i="27"/>
  <c r="CD20" i="27"/>
  <c r="CE20" i="27" s="1"/>
  <c r="CB20" i="27"/>
  <c r="CC20" i="27" s="1"/>
  <c r="T20" i="27"/>
  <c r="CF17" i="27"/>
  <c r="CG17" i="27" s="1"/>
  <c r="CD17" i="27"/>
  <c r="CB17" i="27"/>
  <c r="CC17" i="27" s="1"/>
  <c r="T17" i="27"/>
  <c r="CF16" i="27"/>
  <c r="CG16" i="27" s="1"/>
  <c r="CD16" i="27"/>
  <c r="CB16" i="27"/>
  <c r="CC16" i="27" s="1"/>
  <c r="T16" i="27"/>
  <c r="CF15" i="27"/>
  <c r="CG15" i="27" s="1"/>
  <c r="CD15" i="27"/>
  <c r="CE15" i="27" s="1"/>
  <c r="CB15" i="27"/>
  <c r="CC15" i="27" s="1"/>
  <c r="T15" i="27"/>
  <c r="CF14" i="27"/>
  <c r="CG14" i="27" s="1"/>
  <c r="CD14" i="27"/>
  <c r="CE14" i="27" s="1"/>
  <c r="CB14" i="27"/>
  <c r="CC14" i="27" s="1"/>
  <c r="T14" i="27"/>
  <c r="CF13" i="27"/>
  <c r="CG13" i="27" s="1"/>
  <c r="CD13" i="27"/>
  <c r="CB13" i="27"/>
  <c r="CC13" i="27" s="1"/>
  <c r="T13" i="27"/>
  <c r="CF12" i="27"/>
  <c r="CG12" i="27" s="1"/>
  <c r="CD12" i="27"/>
  <c r="CE12" i="27" s="1"/>
  <c r="CB12" i="27"/>
  <c r="CC12" i="27" s="1"/>
  <c r="T12" i="27"/>
  <c r="CF11" i="27"/>
  <c r="CD11" i="27"/>
  <c r="CE11" i="27" s="1"/>
  <c r="CB11" i="27"/>
  <c r="CC11" i="27" s="1"/>
  <c r="T11" i="27"/>
  <c r="CF10" i="27"/>
  <c r="CD10" i="27"/>
  <c r="CE10" i="27" s="1"/>
  <c r="CB10" i="27"/>
  <c r="CC10" i="27" s="1"/>
  <c r="T10" i="27"/>
  <c r="CF9" i="27"/>
  <c r="CG9" i="27" s="1"/>
  <c r="CD9" i="27"/>
  <c r="CE9" i="27" s="1"/>
  <c r="CB9" i="27"/>
  <c r="CC9" i="27" s="1"/>
  <c r="T9" i="27"/>
  <c r="CH250" i="27" l="1"/>
  <c r="CI250" i="27" s="1"/>
  <c r="CH287" i="27"/>
  <c r="CI287" i="27" s="1"/>
  <c r="BE395" i="27"/>
  <c r="BE396" i="27" s="1"/>
  <c r="BW429" i="27"/>
  <c r="CH145" i="27"/>
  <c r="CI145" i="27" s="1"/>
  <c r="CH154" i="27"/>
  <c r="CI154" i="27" s="1"/>
  <c r="CH140" i="27"/>
  <c r="CI140" i="27" s="1"/>
  <c r="CH98" i="27"/>
  <c r="CI98" i="27" s="1"/>
  <c r="BH375" i="27"/>
  <c r="BH376" i="27" s="1"/>
  <c r="BG395" i="27"/>
  <c r="BG396" i="27" s="1"/>
  <c r="BP429" i="27"/>
  <c r="BP420" i="27"/>
  <c r="BP421" i="27" s="1"/>
  <c r="BY415" i="27"/>
  <c r="BY416" i="27" s="1"/>
  <c r="BI425" i="27"/>
  <c r="BI426" i="27" s="1"/>
  <c r="BY395" i="27"/>
  <c r="BY396" i="27" s="1"/>
  <c r="BK360" i="27"/>
  <c r="BK361" i="27" s="1"/>
  <c r="CA385" i="27"/>
  <c r="CA386" i="27" s="1"/>
  <c r="BI395" i="27"/>
  <c r="BI396" i="27" s="1"/>
  <c r="BZ385" i="27"/>
  <c r="BZ386" i="27" s="1"/>
  <c r="BY365" i="27"/>
  <c r="BY366" i="27" s="1"/>
  <c r="BQ365" i="27"/>
  <c r="BQ366" i="27" s="1"/>
  <c r="BL395" i="27"/>
  <c r="BL396" i="27" s="1"/>
  <c r="CH10" i="27"/>
  <c r="CI10" i="27" s="1"/>
  <c r="BO429" i="27"/>
  <c r="CH55" i="27"/>
  <c r="CI55" i="27" s="1"/>
  <c r="CH62" i="27"/>
  <c r="CI62" i="27" s="1"/>
  <c r="BG410" i="27"/>
  <c r="BG411" i="27" s="1"/>
  <c r="BO360" i="27"/>
  <c r="BO361" i="27" s="1"/>
  <c r="BW360" i="27"/>
  <c r="BW361" i="27" s="1"/>
  <c r="BS375" i="27"/>
  <c r="BS376" i="27" s="1"/>
  <c r="BS380" i="27"/>
  <c r="BS381" i="27" s="1"/>
  <c r="BK415" i="27"/>
  <c r="BK416" i="27" s="1"/>
  <c r="BK420" i="27"/>
  <c r="BK421" i="27" s="1"/>
  <c r="BK425" i="27"/>
  <c r="BK426" i="27" s="1"/>
  <c r="BK375" i="27"/>
  <c r="BK376" i="27" s="1"/>
  <c r="BK365" i="27"/>
  <c r="BK366" i="27" s="1"/>
  <c r="CH102" i="27"/>
  <c r="CI102" i="27" s="1"/>
  <c r="BH390" i="27"/>
  <c r="BH391" i="27" s="1"/>
  <c r="BD395" i="27"/>
  <c r="BD396" i="27" s="1"/>
  <c r="BR360" i="27"/>
  <c r="BR361" i="27" s="1"/>
  <c r="BP370" i="27"/>
  <c r="BP371" i="27" s="1"/>
  <c r="CH128" i="27"/>
  <c r="CI128" i="27" s="1"/>
  <c r="CH135" i="27"/>
  <c r="CI135" i="27" s="1"/>
  <c r="BG375" i="27"/>
  <c r="BG376" i="27" s="1"/>
  <c r="BW380" i="27"/>
  <c r="BW381" i="27" s="1"/>
  <c r="BR355" i="27"/>
  <c r="BR356" i="27" s="1"/>
  <c r="BR390" i="27"/>
  <c r="BR391" i="27" s="1"/>
  <c r="BW400" i="27"/>
  <c r="BW401" i="27" s="1"/>
  <c r="BG380" i="27"/>
  <c r="BG381" i="27" s="1"/>
  <c r="BO375" i="27"/>
  <c r="BO376" i="27" s="1"/>
  <c r="BV370" i="27"/>
  <c r="BV371" i="27" s="1"/>
  <c r="BO390" i="27"/>
  <c r="BO391" i="27" s="1"/>
  <c r="BW355" i="27"/>
  <c r="BW356" i="27" s="1"/>
  <c r="BX380" i="27"/>
  <c r="BX381" i="27" s="1"/>
  <c r="BX385" i="27"/>
  <c r="BX386" i="27" s="1"/>
  <c r="BM395" i="27"/>
  <c r="BM396" i="27" s="1"/>
  <c r="BN365" i="27"/>
  <c r="BN366" i="27" s="1"/>
  <c r="BG425" i="27"/>
  <c r="BG426" i="27" s="1"/>
  <c r="BE420" i="27"/>
  <c r="BE421" i="27" s="1"/>
  <c r="BT380" i="27"/>
  <c r="BT381" i="27" s="1"/>
  <c r="CH173" i="27"/>
  <c r="CI173" i="27" s="1"/>
  <c r="BL385" i="27"/>
  <c r="BL386" i="27" s="1"/>
  <c r="BF390" i="27"/>
  <c r="BF391" i="27" s="1"/>
  <c r="BO365" i="27"/>
  <c r="BO366" i="27" s="1"/>
  <c r="BD370" i="27"/>
  <c r="BD371" i="27" s="1"/>
  <c r="BN420" i="27"/>
  <c r="BN421" i="27" s="1"/>
  <c r="BM400" i="27"/>
  <c r="BM401" i="27" s="1"/>
  <c r="BP375" i="27"/>
  <c r="BP376" i="27" s="1"/>
  <c r="BP380" i="27"/>
  <c r="BP381" i="27" s="1"/>
  <c r="BE415" i="27"/>
  <c r="BE416" i="27" s="1"/>
  <c r="BG400" i="27"/>
  <c r="BG401" i="27" s="1"/>
  <c r="CH212" i="27"/>
  <c r="CI212" i="27" s="1"/>
  <c r="BL420" i="27"/>
  <c r="BL421" i="27" s="1"/>
  <c r="BM385" i="27"/>
  <c r="BM386" i="27" s="1"/>
  <c r="BE400" i="27"/>
  <c r="BE401" i="27" s="1"/>
  <c r="BG390" i="27"/>
  <c r="BG391" i="27" s="1"/>
  <c r="BN355" i="27"/>
  <c r="BN356" i="27" s="1"/>
  <c r="BO385" i="27"/>
  <c r="BO386" i="27" s="1"/>
  <c r="BO420" i="27"/>
  <c r="BO421" i="27" s="1"/>
  <c r="BP365" i="27"/>
  <c r="BP366" i="27" s="1"/>
  <c r="BP395" i="27"/>
  <c r="BP396" i="27" s="1"/>
  <c r="BN390" i="27"/>
  <c r="BN391" i="27" s="1"/>
  <c r="BD425" i="27"/>
  <c r="BD426" i="27" s="1"/>
  <c r="BO355" i="27"/>
  <c r="BO356" i="27" s="1"/>
  <c r="BG415" i="27"/>
  <c r="BG416" i="27" s="1"/>
  <c r="BF380" i="27"/>
  <c r="BF381" i="27" s="1"/>
  <c r="BD380" i="27"/>
  <c r="BD381" i="27" s="1"/>
  <c r="BH415" i="27"/>
  <c r="BH416" i="27" s="1"/>
  <c r="BH428" i="27"/>
  <c r="BM365" i="27"/>
  <c r="BM366" i="27" s="1"/>
  <c r="BL365" i="27"/>
  <c r="BL366" i="27" s="1"/>
  <c r="BT355" i="27"/>
  <c r="BT356" i="27" s="1"/>
  <c r="BU360" i="27"/>
  <c r="BU361" i="27" s="1"/>
  <c r="BF385" i="27"/>
  <c r="BF386" i="27" s="1"/>
  <c r="BF415" i="27"/>
  <c r="BF416" i="27" s="1"/>
  <c r="BV380" i="27"/>
  <c r="BV381" i="27" s="1"/>
  <c r="BF395" i="27"/>
  <c r="BF396" i="27" s="1"/>
  <c r="BD385" i="27"/>
  <c r="BD386" i="27" s="1"/>
  <c r="BF355" i="27"/>
  <c r="BF356" i="27" s="1"/>
  <c r="BV390" i="27"/>
  <c r="BV391" i="27" s="1"/>
  <c r="BG365" i="27"/>
  <c r="BG366" i="27" s="1"/>
  <c r="BW385" i="27"/>
  <c r="BW386" i="27" s="1"/>
  <c r="CH260" i="27"/>
  <c r="CI260" i="27" s="1"/>
  <c r="BR380" i="27"/>
  <c r="BR381" i="27" s="1"/>
  <c r="BT360" i="27"/>
  <c r="BT361" i="27" s="1"/>
  <c r="CH271" i="27"/>
  <c r="CI271" i="27" s="1"/>
  <c r="BV400" i="27"/>
  <c r="BV401" i="27" s="1"/>
  <c r="BL410" i="27"/>
  <c r="BL411" i="27" s="1"/>
  <c r="BD415" i="27"/>
  <c r="BD416" i="27" s="1"/>
  <c r="BN400" i="27"/>
  <c r="BN401" i="27" s="1"/>
  <c r="BV415" i="27"/>
  <c r="BV416" i="27" s="1"/>
  <c r="BL380" i="27"/>
  <c r="BL381" i="27" s="1"/>
  <c r="BT415" i="27"/>
  <c r="BT416" i="27" s="1"/>
  <c r="BU375" i="27"/>
  <c r="BU376" i="27" s="1"/>
  <c r="BU400" i="27"/>
  <c r="BU401" i="27" s="1"/>
  <c r="BN375" i="27"/>
  <c r="BN376" i="27" s="1"/>
  <c r="BV385" i="27"/>
  <c r="BV386" i="27" s="1"/>
  <c r="BE365" i="27"/>
  <c r="BE366" i="27" s="1"/>
  <c r="BH400" i="27"/>
  <c r="BH401" i="27" s="1"/>
  <c r="CH283" i="27"/>
  <c r="CI283" i="27" s="1"/>
  <c r="BD420" i="27"/>
  <c r="BD421" i="27" s="1"/>
  <c r="BW365" i="27"/>
  <c r="BW366" i="27" s="1"/>
  <c r="BL355" i="27"/>
  <c r="BL356" i="27" s="1"/>
  <c r="BL375" i="27"/>
  <c r="BL376" i="27" s="1"/>
  <c r="BT395" i="27"/>
  <c r="BT396" i="27" s="1"/>
  <c r="BG360" i="27"/>
  <c r="BG361" i="27" s="1"/>
  <c r="BO400" i="27"/>
  <c r="BO401" i="27" s="1"/>
  <c r="BD365" i="27"/>
  <c r="BD366" i="27" s="1"/>
  <c r="BT390" i="27"/>
  <c r="BT391" i="27" s="1"/>
  <c r="BE390" i="27"/>
  <c r="BE391" i="27" s="1"/>
  <c r="BM360" i="27"/>
  <c r="BM361" i="27" s="1"/>
  <c r="BL360" i="27"/>
  <c r="BL361" i="27" s="1"/>
  <c r="BT375" i="27"/>
  <c r="BT376" i="27" s="1"/>
  <c r="BD410" i="27"/>
  <c r="BD411" i="27" s="1"/>
  <c r="BV360" i="27"/>
  <c r="BV361" i="27" s="1"/>
  <c r="BE370" i="27"/>
  <c r="BE371" i="27" s="1"/>
  <c r="BM420" i="27"/>
  <c r="BM421" i="27" s="1"/>
  <c r="BE425" i="27"/>
  <c r="BE426" i="27" s="1"/>
  <c r="BF365" i="27"/>
  <c r="BF366" i="27" s="1"/>
  <c r="BD400" i="27"/>
  <c r="BD401" i="27" s="1"/>
  <c r="BE385" i="27"/>
  <c r="BE386" i="27" s="1"/>
  <c r="BU390" i="27"/>
  <c r="BU391" i="27" s="1"/>
  <c r="BF370" i="27"/>
  <c r="BF371" i="27" s="1"/>
  <c r="BV410" i="27"/>
  <c r="BV411" i="27" s="1"/>
  <c r="BW375" i="27"/>
  <c r="BW376" i="27" s="1"/>
  <c r="BO370" i="27"/>
  <c r="BO371" i="27" s="1"/>
  <c r="BW390" i="27"/>
  <c r="BW391" i="27" s="1"/>
  <c r="BW410" i="27"/>
  <c r="BW411" i="27" s="1"/>
  <c r="BU355" i="27"/>
  <c r="BU356" i="27" s="1"/>
  <c r="BE360" i="27"/>
  <c r="BE361" i="27" s="1"/>
  <c r="BF420" i="27"/>
  <c r="BF421" i="27" s="1"/>
  <c r="BG355" i="27"/>
  <c r="BG356" i="27" s="1"/>
  <c r="BD390" i="27"/>
  <c r="BD391" i="27" s="1"/>
  <c r="BE355" i="27"/>
  <c r="BE356" i="27" s="1"/>
  <c r="BM370" i="27"/>
  <c r="BM371" i="27" s="1"/>
  <c r="BM380" i="27"/>
  <c r="BM381" i="27" s="1"/>
  <c r="BH395" i="27"/>
  <c r="BH396" i="27" s="1"/>
  <c r="BD360" i="27"/>
  <c r="BD361" i="27" s="1"/>
  <c r="BT385" i="27"/>
  <c r="BT386" i="27" s="1"/>
  <c r="BU380" i="27"/>
  <c r="BU381" i="27" s="1"/>
  <c r="BO415" i="27"/>
  <c r="BO416" i="27" s="1"/>
  <c r="BU415" i="27"/>
  <c r="BU416" i="27" s="1"/>
  <c r="BL415" i="27"/>
  <c r="BL416" i="27" s="1"/>
  <c r="BN370" i="27"/>
  <c r="BN371" i="27" s="1"/>
  <c r="BN385" i="27"/>
  <c r="BN386" i="27" s="1"/>
  <c r="BG370" i="27"/>
  <c r="BG371" i="27" s="1"/>
  <c r="BM415" i="27"/>
  <c r="BM416" i="27" s="1"/>
  <c r="BL390" i="27"/>
  <c r="BL391" i="27" s="1"/>
  <c r="BM355" i="27"/>
  <c r="BM356" i="27" s="1"/>
  <c r="BU370" i="27"/>
  <c r="BU371" i="27" s="1"/>
  <c r="BE375" i="27"/>
  <c r="BE376" i="27" s="1"/>
  <c r="BM390" i="27"/>
  <c r="BM391" i="27" s="1"/>
  <c r="BU420" i="27"/>
  <c r="BU421" i="27" s="1"/>
  <c r="BM425" i="27"/>
  <c r="BM426" i="27" s="1"/>
  <c r="BV355" i="27"/>
  <c r="BV356" i="27" s="1"/>
  <c r="BV375" i="27"/>
  <c r="BV376" i="27" s="1"/>
  <c r="BN395" i="27"/>
  <c r="BN396" i="27" s="1"/>
  <c r="BM375" i="27"/>
  <c r="BM376" i="27" s="1"/>
  <c r="BF360" i="27"/>
  <c r="BF361" i="27" s="1"/>
  <c r="BG420" i="27"/>
  <c r="BG421" i="27" s="1"/>
  <c r="BO425" i="27"/>
  <c r="BO426" i="27" s="1"/>
  <c r="BP355" i="27"/>
  <c r="BP356" i="27" s="1"/>
  <c r="BX360" i="27"/>
  <c r="BX361" i="27" s="1"/>
  <c r="BD355" i="27"/>
  <c r="BD356" i="27" s="1"/>
  <c r="BL370" i="27"/>
  <c r="BL371" i="27" s="1"/>
  <c r="BD375" i="27"/>
  <c r="BD376" i="27" s="1"/>
  <c r="BL425" i="27"/>
  <c r="BL426" i="27" s="1"/>
  <c r="BE380" i="27"/>
  <c r="BE381" i="27" s="1"/>
  <c r="BU405" i="27"/>
  <c r="BU406" i="27" s="1"/>
  <c r="BN410" i="27"/>
  <c r="BN411" i="27" s="1"/>
  <c r="BW415" i="27"/>
  <c r="BW416" i="27" s="1"/>
  <c r="BW420" i="27"/>
  <c r="BW421" i="27" s="1"/>
  <c r="BT370" i="27"/>
  <c r="BT371" i="27" s="1"/>
  <c r="BU385" i="27"/>
  <c r="BU386" i="27" s="1"/>
  <c r="BE410" i="27"/>
  <c r="BE411" i="27" s="1"/>
  <c r="BN360" i="27"/>
  <c r="BN361" i="27" s="1"/>
  <c r="BN380" i="27"/>
  <c r="BN381" i="27" s="1"/>
  <c r="CH86" i="27"/>
  <c r="CI86" i="27" s="1"/>
  <c r="BH355" i="27"/>
  <c r="BH356" i="27" s="1"/>
  <c r="BT420" i="27"/>
  <c r="BT421" i="27" s="1"/>
  <c r="CH26" i="27"/>
  <c r="CI26" i="27" s="1"/>
  <c r="CH67" i="27"/>
  <c r="CI67" i="27" s="1"/>
  <c r="CH127" i="27"/>
  <c r="CI127" i="27" s="1"/>
  <c r="BG385" i="27"/>
  <c r="BG386" i="27" s="1"/>
  <c r="BW430" i="27"/>
  <c r="BW431" i="27" s="1"/>
  <c r="CH35" i="27"/>
  <c r="CI35" i="27" s="1"/>
  <c r="CH48" i="27"/>
  <c r="CI48" i="27" s="1"/>
  <c r="CH57" i="27"/>
  <c r="CI57" i="27" s="1"/>
  <c r="CH75" i="27"/>
  <c r="CI75" i="27" s="1"/>
  <c r="CH121" i="27"/>
  <c r="CI121" i="27" s="1"/>
  <c r="CH156" i="27"/>
  <c r="CI156" i="27" s="1"/>
  <c r="CH164" i="27"/>
  <c r="CI164" i="27" s="1"/>
  <c r="CH216" i="27"/>
  <c r="CI216" i="27" s="1"/>
  <c r="CH218" i="27"/>
  <c r="CI218" i="27" s="1"/>
  <c r="CH276" i="27"/>
  <c r="CI276" i="27" s="1"/>
  <c r="CH100" i="27"/>
  <c r="CI100" i="27" s="1"/>
  <c r="CH161" i="27"/>
  <c r="CI161" i="27" s="1"/>
  <c r="CH215" i="27"/>
  <c r="CI215" i="27" s="1"/>
  <c r="CH16" i="27"/>
  <c r="CI16" i="27" s="1"/>
  <c r="CH217" i="27"/>
  <c r="CI217" i="27" s="1"/>
  <c r="CC273" i="27"/>
  <c r="BS365" i="27"/>
  <c r="BS366" i="27" s="1"/>
  <c r="CH11" i="27"/>
  <c r="CI11" i="27" s="1"/>
  <c r="CH83" i="27"/>
  <c r="CI83" i="27" s="1"/>
  <c r="CH109" i="27"/>
  <c r="CI109" i="27" s="1"/>
  <c r="CH187" i="27"/>
  <c r="CI187" i="27" s="1"/>
  <c r="CH198" i="27"/>
  <c r="CI198" i="27" s="1"/>
  <c r="CH202" i="27"/>
  <c r="CI202" i="27" s="1"/>
  <c r="CH213" i="27"/>
  <c r="CI213" i="27" s="1"/>
  <c r="CH254" i="27"/>
  <c r="CI254" i="27" s="1"/>
  <c r="CH159" i="27"/>
  <c r="CI159" i="27" s="1"/>
  <c r="CH308" i="27"/>
  <c r="CI308" i="27" s="1"/>
  <c r="M330" i="27"/>
  <c r="BC345" i="27"/>
  <c r="BC336" i="27" s="1"/>
  <c r="CH52" i="27"/>
  <c r="CI52" i="27" s="1"/>
  <c r="CH58" i="27"/>
  <c r="CI58" i="27" s="1"/>
  <c r="CH96" i="27"/>
  <c r="CI96" i="27" s="1"/>
  <c r="CH179" i="27"/>
  <c r="CI179" i="27" s="1"/>
  <c r="CH84" i="27"/>
  <c r="CI84" i="27" s="1"/>
  <c r="CH206" i="27"/>
  <c r="CI206" i="27" s="1"/>
  <c r="AL345" i="27"/>
  <c r="AL336" i="27" s="1"/>
  <c r="CH205" i="27"/>
  <c r="CI205" i="27" s="1"/>
  <c r="CH307" i="27"/>
  <c r="CI307" i="27" s="1"/>
  <c r="CH32" i="27"/>
  <c r="CI32" i="27" s="1"/>
  <c r="CH45" i="27"/>
  <c r="CI45" i="27" s="1"/>
  <c r="CH56" i="27"/>
  <c r="CI56" i="27" s="1"/>
  <c r="CH90" i="27"/>
  <c r="CI90" i="27" s="1"/>
  <c r="CH116" i="27"/>
  <c r="CI116" i="27" s="1"/>
  <c r="CH162" i="27"/>
  <c r="CI162" i="27" s="1"/>
  <c r="CC179" i="27"/>
  <c r="CH293" i="27"/>
  <c r="CI293" i="27" s="1"/>
  <c r="CH328" i="27"/>
  <c r="CI328" i="27" s="1"/>
  <c r="BO428" i="27"/>
  <c r="BO410" i="27"/>
  <c r="BO411" i="27" s="1"/>
  <c r="CA365" i="27"/>
  <c r="CA366" i="27" s="1"/>
  <c r="BF400" i="27"/>
  <c r="BF401" i="27" s="1"/>
  <c r="BD405" i="27"/>
  <c r="BD406" i="27" s="1"/>
  <c r="BT425" i="27"/>
  <c r="BT426" i="27" s="1"/>
  <c r="BU410" i="27"/>
  <c r="BU411" i="27" s="1"/>
  <c r="BU425" i="27"/>
  <c r="BU426" i="27" s="1"/>
  <c r="BF410" i="27"/>
  <c r="BF411" i="27" s="1"/>
  <c r="BN415" i="27"/>
  <c r="BN416" i="27" s="1"/>
  <c r="BN425" i="27"/>
  <c r="BN426" i="27" s="1"/>
  <c r="J330" i="27"/>
  <c r="BF425" i="27"/>
  <c r="BF426" i="27" s="1"/>
  <c r="AA345" i="27"/>
  <c r="AA336" i="27" s="1"/>
  <c r="BL428" i="27"/>
  <c r="BT428" i="27"/>
  <c r="BT429" i="27"/>
  <c r="CE161" i="27"/>
  <c r="CG254" i="27"/>
  <c r="CG307" i="27"/>
  <c r="CH313" i="27"/>
  <c r="CI313" i="27" s="1"/>
  <c r="CH46" i="27"/>
  <c r="CI46" i="27" s="1"/>
  <c r="CC46" i="27"/>
  <c r="CH289" i="27"/>
  <c r="CI289" i="27" s="1"/>
  <c r="CC52" i="27"/>
  <c r="CH66" i="27"/>
  <c r="CI66" i="27" s="1"/>
  <c r="CH279" i="27"/>
  <c r="CI279" i="27" s="1"/>
  <c r="CC49" i="27"/>
  <c r="CG83" i="27"/>
  <c r="CH42" i="27"/>
  <c r="CI42" i="27" s="1"/>
  <c r="CC42" i="27"/>
  <c r="CH168" i="27"/>
  <c r="CI168" i="27" s="1"/>
  <c r="CE168" i="27"/>
  <c r="CH70" i="27"/>
  <c r="CI70" i="27" s="1"/>
  <c r="CH74" i="27"/>
  <c r="CI74" i="27" s="1"/>
  <c r="CC110" i="27"/>
  <c r="CC116" i="27"/>
  <c r="CH142" i="27"/>
  <c r="CI142" i="27" s="1"/>
  <c r="CC153" i="27"/>
  <c r="CE154" i="27"/>
  <c r="CH158" i="27"/>
  <c r="CI158" i="27" s="1"/>
  <c r="CH230" i="27"/>
  <c r="CI230" i="27" s="1"/>
  <c r="CE287" i="27"/>
  <c r="CC293" i="27"/>
  <c r="CH311" i="27"/>
  <c r="CI311" i="27" s="1"/>
  <c r="CG311" i="27"/>
  <c r="L330" i="27"/>
  <c r="BT405" i="27"/>
  <c r="BT406" i="27" s="1"/>
  <c r="CE16" i="27"/>
  <c r="CH9" i="27"/>
  <c r="CI9" i="27" s="1"/>
  <c r="CC32" i="27"/>
  <c r="CH39" i="27"/>
  <c r="CI39" i="27" s="1"/>
  <c r="CE39" i="27"/>
  <c r="CC70" i="27"/>
  <c r="CH81" i="27"/>
  <c r="CI81" i="27" s="1"/>
  <c r="CH87" i="27"/>
  <c r="CI87" i="27" s="1"/>
  <c r="CH94" i="27"/>
  <c r="CI94" i="27" s="1"/>
  <c r="CH104" i="27"/>
  <c r="CI104" i="27" s="1"/>
  <c r="CH107" i="27"/>
  <c r="CI107" i="27" s="1"/>
  <c r="CC137" i="27"/>
  <c r="CH137" i="27"/>
  <c r="CI137" i="27" s="1"/>
  <c r="CH152" i="27"/>
  <c r="CI152" i="27" s="1"/>
  <c r="CH186" i="27"/>
  <c r="CI186" i="27" s="1"/>
  <c r="CH189" i="27"/>
  <c r="CI189" i="27" s="1"/>
  <c r="CE216" i="27"/>
  <c r="CG217" i="27"/>
  <c r="CH241" i="27"/>
  <c r="CI241" i="27" s="1"/>
  <c r="CH262" i="27"/>
  <c r="CI262" i="27" s="1"/>
  <c r="CH282" i="27"/>
  <c r="CI282" i="27" s="1"/>
  <c r="CH298" i="27"/>
  <c r="CI298" i="27" s="1"/>
  <c r="CH301" i="27"/>
  <c r="CI301" i="27" s="1"/>
  <c r="CH303" i="27"/>
  <c r="CI303" i="27" s="1"/>
  <c r="Q330" i="27"/>
  <c r="CG55" i="27"/>
  <c r="CG162" i="27"/>
  <c r="CC202" i="27"/>
  <c r="CH22" i="27"/>
  <c r="CI22" i="27" s="1"/>
  <c r="CC64" i="27"/>
  <c r="CE98" i="27"/>
  <c r="CC48" i="27"/>
  <c r="CC58" i="27"/>
  <c r="CH139" i="27"/>
  <c r="CI139" i="27" s="1"/>
  <c r="CC212" i="27"/>
  <c r="CH226" i="27"/>
  <c r="CI226" i="27" s="1"/>
  <c r="CC252" i="27"/>
  <c r="CH252" i="27"/>
  <c r="CI252" i="27" s="1"/>
  <c r="CH325" i="27"/>
  <c r="CI325" i="27" s="1"/>
  <c r="CH65" i="27"/>
  <c r="CI65" i="27" s="1"/>
  <c r="CH166" i="27"/>
  <c r="CI166" i="27" s="1"/>
  <c r="CH203" i="27"/>
  <c r="CI203" i="27" s="1"/>
  <c r="CH209" i="27"/>
  <c r="CI209" i="27" s="1"/>
  <c r="CH297" i="27"/>
  <c r="CI297" i="27" s="1"/>
  <c r="CH305" i="27"/>
  <c r="CI305" i="27" s="1"/>
  <c r="N330" i="27"/>
  <c r="R330" i="27"/>
  <c r="BW370" i="27"/>
  <c r="BW371" i="27" s="1"/>
  <c r="BZ380" i="27"/>
  <c r="BZ381" i="27" s="1"/>
  <c r="BL405" i="27"/>
  <c r="BL406" i="27" s="1"/>
  <c r="BT365" i="27"/>
  <c r="BT366" i="27" s="1"/>
  <c r="BF375" i="27"/>
  <c r="BF376" i="27" s="1"/>
  <c r="CH77" i="27"/>
  <c r="CI77" i="27" s="1"/>
  <c r="CC213" i="27"/>
  <c r="CC258" i="27"/>
  <c r="K330" i="27"/>
  <c r="CH73" i="27"/>
  <c r="CI73" i="27" s="1"/>
  <c r="CH149" i="27"/>
  <c r="CI149" i="27" s="1"/>
  <c r="CH177" i="27"/>
  <c r="CI177" i="27" s="1"/>
  <c r="CH195" i="27"/>
  <c r="CI195" i="27" s="1"/>
  <c r="CC214" i="27"/>
  <c r="CH214" i="27"/>
  <c r="CI214" i="27" s="1"/>
  <c r="CH249" i="27"/>
  <c r="CI249" i="27" s="1"/>
  <c r="CH294" i="27"/>
  <c r="CI294" i="27" s="1"/>
  <c r="AE345" i="27"/>
  <c r="AE336" i="27" s="1"/>
  <c r="AM345" i="27"/>
  <c r="AM336" i="27" s="1"/>
  <c r="AU345" i="27"/>
  <c r="AU336" i="27" s="1"/>
  <c r="AC345" i="27"/>
  <c r="AC336" i="27" s="1"/>
  <c r="AS345" i="27"/>
  <c r="AS336" i="27" s="1"/>
  <c r="CH13" i="27"/>
  <c r="CI13" i="27" s="1"/>
  <c r="CH34" i="27"/>
  <c r="CI34" i="27" s="1"/>
  <c r="CH37" i="27"/>
  <c r="CI37" i="27" s="1"/>
  <c r="CH40" i="27"/>
  <c r="CI40" i="27" s="1"/>
  <c r="CH44" i="27"/>
  <c r="CI44" i="27" s="1"/>
  <c r="CH50" i="27"/>
  <c r="CI50" i="27" s="1"/>
  <c r="CH61" i="27"/>
  <c r="CI61" i="27" s="1"/>
  <c r="CH63" i="27"/>
  <c r="CI63" i="27" s="1"/>
  <c r="CG100" i="27"/>
  <c r="CH119" i="27"/>
  <c r="CI119" i="27" s="1"/>
  <c r="CH130" i="27"/>
  <c r="CI130" i="27" s="1"/>
  <c r="CC149" i="27"/>
  <c r="CH169" i="27"/>
  <c r="CI169" i="27" s="1"/>
  <c r="CH192" i="27"/>
  <c r="CI192" i="27" s="1"/>
  <c r="CE195" i="27"/>
  <c r="CH222" i="27"/>
  <c r="CI222" i="27" s="1"/>
  <c r="CH240" i="27"/>
  <c r="CI240" i="27" s="1"/>
  <c r="CC249" i="27"/>
  <c r="CH288" i="27"/>
  <c r="CI288" i="27" s="1"/>
  <c r="CC288" i="27"/>
  <c r="CC328" i="27"/>
  <c r="P330" i="27"/>
  <c r="AI345" i="27"/>
  <c r="AI336" i="27" s="1"/>
  <c r="CH85" i="27"/>
  <c r="CI85" i="27" s="1"/>
  <c r="CH115" i="27"/>
  <c r="CI115" i="27" s="1"/>
  <c r="CH129" i="27"/>
  <c r="CI129" i="27" s="1"/>
  <c r="CH132" i="27"/>
  <c r="CI132" i="27" s="1"/>
  <c r="CH267" i="27"/>
  <c r="CI267" i="27" s="1"/>
  <c r="CH272" i="27"/>
  <c r="CI272" i="27" s="1"/>
  <c r="AR345" i="27"/>
  <c r="AR336" i="27" s="1"/>
  <c r="AZ345" i="27"/>
  <c r="AZ336" i="27" s="1"/>
  <c r="AF345" i="27"/>
  <c r="AF336" i="27" s="1"/>
  <c r="AN345" i="27"/>
  <c r="AN336" i="27" s="1"/>
  <c r="AV345" i="27"/>
  <c r="AV336" i="27" s="1"/>
  <c r="CH28" i="27"/>
  <c r="CI28" i="27" s="1"/>
  <c r="CH31" i="27"/>
  <c r="CI31" i="27" s="1"/>
  <c r="CH76" i="27"/>
  <c r="CI76" i="27" s="1"/>
  <c r="CG85" i="27"/>
  <c r="CE115" i="27"/>
  <c r="CC129" i="27"/>
  <c r="CH171" i="27"/>
  <c r="CI171" i="27" s="1"/>
  <c r="CH174" i="27"/>
  <c r="CI174" i="27" s="1"/>
  <c r="CH199" i="27"/>
  <c r="CI199" i="27" s="1"/>
  <c r="CH220" i="27"/>
  <c r="CI220" i="27" s="1"/>
  <c r="CH245" i="27"/>
  <c r="CI245" i="27" s="1"/>
  <c r="CC267" i="27"/>
  <c r="CC272" i="27"/>
  <c r="CH285" i="27"/>
  <c r="CI285" i="27" s="1"/>
  <c r="CH319" i="27"/>
  <c r="CI319" i="27" s="1"/>
  <c r="BV420" i="27"/>
  <c r="BV421" i="27" s="1"/>
  <c r="CC323" i="27"/>
  <c r="CH323" i="27"/>
  <c r="CI323" i="27" s="1"/>
  <c r="BG427" i="27"/>
  <c r="BG430" i="27" s="1"/>
  <c r="BG431" i="27" s="1"/>
  <c r="BG405" i="27"/>
  <c r="BG406" i="27" s="1"/>
  <c r="BW405" i="27"/>
  <c r="BW406" i="27" s="1"/>
  <c r="BQ428" i="27"/>
  <c r="BI428" i="27"/>
  <c r="BY429" i="27"/>
  <c r="AB345" i="27"/>
  <c r="AB336" i="27" s="1"/>
  <c r="AX345" i="27"/>
  <c r="AX336" i="27" s="1"/>
  <c r="BJ428" i="27"/>
  <c r="BZ429" i="27"/>
  <c r="BM410" i="27"/>
  <c r="BM411" i="27" s="1"/>
  <c r="BK427" i="27"/>
  <c r="BS427" i="27"/>
  <c r="CA427" i="27"/>
  <c r="BK428" i="27"/>
  <c r="BS428" i="27"/>
  <c r="CA428" i="27"/>
  <c r="BK429" i="27"/>
  <c r="BS429" i="27"/>
  <c r="CA429" i="27"/>
  <c r="CH320" i="27"/>
  <c r="CI320" i="27" s="1"/>
  <c r="BQ427" i="27"/>
  <c r="BI429" i="27"/>
  <c r="CC325" i="27"/>
  <c r="AJ345" i="27"/>
  <c r="AJ336" i="27" s="1"/>
  <c r="Z345" i="27"/>
  <c r="Z336" i="27" s="1"/>
  <c r="BR429" i="27"/>
  <c r="BD428" i="27"/>
  <c r="BD429" i="27"/>
  <c r="BL429" i="27"/>
  <c r="BY427" i="27"/>
  <c r="BQ429" i="27"/>
  <c r="BJ429" i="27"/>
  <c r="BE429" i="27"/>
  <c r="BV425" i="27"/>
  <c r="BV426" i="27" s="1"/>
  <c r="BU365" i="27"/>
  <c r="BU366" i="27" s="1"/>
  <c r="BI427" i="27"/>
  <c r="BY428" i="27"/>
  <c r="BT410" i="27"/>
  <c r="BT411" i="27" s="1"/>
  <c r="BW425" i="27"/>
  <c r="BW426" i="27" s="1"/>
  <c r="AH345" i="27"/>
  <c r="AH336" i="27" s="1"/>
  <c r="BV365" i="27"/>
  <c r="BV366" i="27" s="1"/>
  <c r="BR428" i="27"/>
  <c r="BZ428" i="27"/>
  <c r="BI420" i="27"/>
  <c r="BI421" i="27" s="1"/>
  <c r="BQ420" i="27"/>
  <c r="BQ421" i="27" s="1"/>
  <c r="W345" i="27"/>
  <c r="W336" i="27" s="1"/>
  <c r="U345" i="27"/>
  <c r="AK345" i="27"/>
  <c r="AK336" i="27" s="1"/>
  <c r="BA345" i="27"/>
  <c r="BA336" i="27" s="1"/>
  <c r="AW345" i="27"/>
  <c r="AW336" i="27" s="1"/>
  <c r="BM427" i="27"/>
  <c r="BE428" i="27"/>
  <c r="BM428" i="27"/>
  <c r="BU428" i="27"/>
  <c r="BM429" i="27"/>
  <c r="BU429" i="27"/>
  <c r="CH329" i="27"/>
  <c r="CI329" i="27" s="1"/>
  <c r="S330" i="27"/>
  <c r="BF428" i="27"/>
  <c r="BN428" i="27"/>
  <c r="BV428" i="27"/>
  <c r="BF429" i="27"/>
  <c r="BN429" i="27"/>
  <c r="BV429" i="27"/>
  <c r="BM405" i="27"/>
  <c r="BM406" i="27" s="1"/>
  <c r="BD427" i="27"/>
  <c r="CH41" i="27"/>
  <c r="CI41" i="27" s="1"/>
  <c r="CC41" i="27"/>
  <c r="CH106" i="27"/>
  <c r="CI106" i="27" s="1"/>
  <c r="CC106" i="27"/>
  <c r="CE157" i="27"/>
  <c r="CH157" i="27"/>
  <c r="CI157" i="27" s="1"/>
  <c r="CC185" i="27"/>
  <c r="CH185" i="27"/>
  <c r="CI185" i="27" s="1"/>
  <c r="CC275" i="27"/>
  <c r="CH275" i="27"/>
  <c r="CI275" i="27" s="1"/>
  <c r="BH427" i="27"/>
  <c r="BH405" i="27"/>
  <c r="BH406" i="27" s="1"/>
  <c r="CH21" i="27"/>
  <c r="CI21" i="27" s="1"/>
  <c r="CG21" i="27"/>
  <c r="CG84" i="27"/>
  <c r="CC203" i="27"/>
  <c r="CH93" i="27"/>
  <c r="CI93" i="27" s="1"/>
  <c r="CG93" i="27"/>
  <c r="CC188" i="27"/>
  <c r="CH188" i="27"/>
  <c r="CI188" i="27" s="1"/>
  <c r="CH200" i="27"/>
  <c r="CI200" i="27" s="1"/>
  <c r="CC200" i="27"/>
  <c r="CH306" i="27"/>
  <c r="CI306" i="27" s="1"/>
  <c r="CC306" i="27"/>
  <c r="CH321" i="27"/>
  <c r="CI321" i="27" s="1"/>
  <c r="CC321" i="27"/>
  <c r="CE13" i="27"/>
  <c r="CC96" i="27"/>
  <c r="CH131" i="27"/>
  <c r="CI131" i="27" s="1"/>
  <c r="CC131" i="27"/>
  <c r="CC233" i="27"/>
  <c r="CH233" i="27"/>
  <c r="CI233" i="27" s="1"/>
  <c r="T330" i="27"/>
  <c r="CC35" i="27"/>
  <c r="CC121" i="27"/>
  <c r="BP427" i="27"/>
  <c r="BP430" i="27" s="1"/>
  <c r="BP431" i="27" s="1"/>
  <c r="BP405" i="27"/>
  <c r="BP406" i="27" s="1"/>
  <c r="CH284" i="27"/>
  <c r="CI284" i="27" s="1"/>
  <c r="CG284" i="27"/>
  <c r="CE87" i="27"/>
  <c r="CE173" i="27"/>
  <c r="CH51" i="27"/>
  <c r="CI51" i="27" s="1"/>
  <c r="CC51" i="27"/>
  <c r="CC109" i="27"/>
  <c r="CC45" i="27"/>
  <c r="CE182" i="27"/>
  <c r="CH182" i="27"/>
  <c r="CI182" i="27" s="1"/>
  <c r="CH194" i="27"/>
  <c r="CI194" i="27" s="1"/>
  <c r="CE194" i="27"/>
  <c r="CC155" i="27"/>
  <c r="CH155" i="27"/>
  <c r="CI155" i="27" s="1"/>
  <c r="CH12" i="27"/>
  <c r="CI12" i="27" s="1"/>
  <c r="CH23" i="27"/>
  <c r="CI23" i="27" s="1"/>
  <c r="CE23" i="27"/>
  <c r="CG66" i="27"/>
  <c r="CG67" i="27"/>
  <c r="CG75" i="27"/>
  <c r="CE86" i="27"/>
  <c r="CE99" i="27"/>
  <c r="CH99" i="27"/>
  <c r="CI99" i="27" s="1"/>
  <c r="CH108" i="27"/>
  <c r="CI108" i="27" s="1"/>
  <c r="CE108" i="27"/>
  <c r="CH120" i="27"/>
  <c r="CI120" i="27" s="1"/>
  <c r="CC120" i="27"/>
  <c r="CC239" i="27"/>
  <c r="CH239" i="27"/>
  <c r="CI239" i="27" s="1"/>
  <c r="CG10" i="27"/>
  <c r="CE26" i="27"/>
  <c r="CH33" i="27"/>
  <c r="CI33" i="27" s="1"/>
  <c r="CE34" i="27"/>
  <c r="CC38" i="27"/>
  <c r="CH38" i="27"/>
  <c r="CI38" i="27" s="1"/>
  <c r="CH54" i="27"/>
  <c r="CI54" i="27" s="1"/>
  <c r="CC54" i="27"/>
  <c r="CG74" i="27"/>
  <c r="CE91" i="27"/>
  <c r="CH91" i="27"/>
  <c r="CI91" i="27" s="1"/>
  <c r="CH92" i="27"/>
  <c r="CI92" i="27" s="1"/>
  <c r="CG92" i="27"/>
  <c r="CH95" i="27"/>
  <c r="CI95" i="27" s="1"/>
  <c r="CE95" i="27"/>
  <c r="CC178" i="27"/>
  <c r="CH178" i="27"/>
  <c r="CI178" i="27" s="1"/>
  <c r="CG197" i="27"/>
  <c r="CH197" i="27"/>
  <c r="CI197" i="27" s="1"/>
  <c r="CE207" i="27"/>
  <c r="CH207" i="27"/>
  <c r="CI207" i="27" s="1"/>
  <c r="CC290" i="27"/>
  <c r="CH290" i="27"/>
  <c r="CI290" i="27" s="1"/>
  <c r="BX427" i="27"/>
  <c r="BX430" i="27" s="1"/>
  <c r="BX431" i="27" s="1"/>
  <c r="BX405" i="27"/>
  <c r="BX406" i="27" s="1"/>
  <c r="CE77" i="27"/>
  <c r="CE27" i="27"/>
  <c r="CH27" i="27"/>
  <c r="CI27" i="27" s="1"/>
  <c r="CE17" i="27"/>
  <c r="CH17" i="27"/>
  <c r="CI17" i="27" s="1"/>
  <c r="CG76" i="27"/>
  <c r="CC111" i="27"/>
  <c r="CH111" i="27"/>
  <c r="CI111" i="27" s="1"/>
  <c r="CE144" i="27"/>
  <c r="CH144" i="27"/>
  <c r="CI144" i="27" s="1"/>
  <c r="CC171" i="27"/>
  <c r="CC29" i="27"/>
  <c r="CH29" i="27"/>
  <c r="CI29" i="27" s="1"/>
  <c r="CH30" i="27"/>
  <c r="CI30" i="27" s="1"/>
  <c r="CE30" i="27"/>
  <c r="CC47" i="27"/>
  <c r="CH47" i="27"/>
  <c r="CI47" i="27" s="1"/>
  <c r="CH143" i="27"/>
  <c r="CI143" i="27" s="1"/>
  <c r="CE143" i="27"/>
  <c r="CE196" i="27"/>
  <c r="CH196" i="27"/>
  <c r="CI196" i="27" s="1"/>
  <c r="CC225" i="27"/>
  <c r="CH225" i="27"/>
  <c r="CI225" i="27" s="1"/>
  <c r="CC259" i="27"/>
  <c r="CH259" i="27"/>
  <c r="CI259" i="27" s="1"/>
  <c r="CG248" i="27"/>
  <c r="CH248" i="27"/>
  <c r="CI248" i="27" s="1"/>
  <c r="CG283" i="27"/>
  <c r="CG11" i="27"/>
  <c r="CH20" i="27"/>
  <c r="CI20" i="27" s="1"/>
  <c r="CG20" i="27"/>
  <c r="CC44" i="27"/>
  <c r="CH123" i="27"/>
  <c r="CI123" i="27" s="1"/>
  <c r="CC123" i="27"/>
  <c r="CH24" i="27"/>
  <c r="CI24" i="27" s="1"/>
  <c r="CC101" i="27"/>
  <c r="CH101" i="27"/>
  <c r="CI101" i="27" s="1"/>
  <c r="CH122" i="27"/>
  <c r="CI122" i="27" s="1"/>
  <c r="CC122" i="27"/>
  <c r="CH227" i="27"/>
  <c r="CI227" i="27" s="1"/>
  <c r="CC227" i="27"/>
  <c r="CG277" i="27"/>
  <c r="CH277" i="27"/>
  <c r="CI277" i="27" s="1"/>
  <c r="CG285" i="27"/>
  <c r="CE310" i="27"/>
  <c r="CH310" i="27"/>
  <c r="CI310" i="27" s="1"/>
  <c r="CC263" i="27"/>
  <c r="CH263" i="27"/>
  <c r="CI263" i="27" s="1"/>
  <c r="CE102" i="27"/>
  <c r="CC119" i="27"/>
  <c r="CC130" i="27"/>
  <c r="CC132" i="27"/>
  <c r="CE142" i="27"/>
  <c r="CG158" i="27"/>
  <c r="CG159" i="27"/>
  <c r="CC177" i="27"/>
  <c r="CG209" i="27"/>
  <c r="CH211" i="27"/>
  <c r="CI211" i="27" s="1"/>
  <c r="CC231" i="27"/>
  <c r="CH231" i="27"/>
  <c r="CI231" i="27" s="1"/>
  <c r="CG240" i="27"/>
  <c r="CG245" i="27"/>
  <c r="CC262" i="27"/>
  <c r="CH265" i="27"/>
  <c r="CI265" i="27" s="1"/>
  <c r="CG265" i="27"/>
  <c r="CC298" i="27"/>
  <c r="CC305" i="27"/>
  <c r="CH315" i="27"/>
  <c r="CI315" i="27" s="1"/>
  <c r="CH69" i="27"/>
  <c r="CI69" i="27" s="1"/>
  <c r="CC146" i="27"/>
  <c r="CH146" i="27"/>
  <c r="CI146" i="27" s="1"/>
  <c r="CH286" i="27"/>
  <c r="CI286" i="27" s="1"/>
  <c r="CC69" i="27"/>
  <c r="CC175" i="27"/>
  <c r="CG187" i="27"/>
  <c r="CE199" i="27"/>
  <c r="CH219" i="27"/>
  <c r="CI219" i="27" s="1"/>
  <c r="CH59" i="27"/>
  <c r="CI59" i="27" s="1"/>
  <c r="CH281" i="27"/>
  <c r="CI281" i="27" s="1"/>
  <c r="CH324" i="27"/>
  <c r="CI324" i="27" s="1"/>
  <c r="CC324" i="27"/>
  <c r="CC59" i="27"/>
  <c r="CH68" i="27"/>
  <c r="CI68" i="27" s="1"/>
  <c r="CH79" i="27"/>
  <c r="CI79" i="27" s="1"/>
  <c r="CE139" i="27"/>
  <c r="CE140" i="27"/>
  <c r="CH183" i="27"/>
  <c r="CI183" i="27" s="1"/>
  <c r="CC183" i="27"/>
  <c r="CC222" i="27"/>
  <c r="CH224" i="27"/>
  <c r="CI224" i="27" s="1"/>
  <c r="CG224" i="27"/>
  <c r="CH229" i="27"/>
  <c r="CI229" i="27" s="1"/>
  <c r="CH261" i="27"/>
  <c r="CI261" i="27" s="1"/>
  <c r="CC271" i="27"/>
  <c r="CH291" i="27"/>
  <c r="CI291" i="27" s="1"/>
  <c r="CH295" i="27"/>
  <c r="CI295" i="27" s="1"/>
  <c r="CC295" i="27"/>
  <c r="CC300" i="27"/>
  <c r="CH300" i="27"/>
  <c r="CI300" i="27" s="1"/>
  <c r="CE301" i="27"/>
  <c r="CH302" i="27"/>
  <c r="CI302" i="27" s="1"/>
  <c r="CH304" i="27"/>
  <c r="CI304" i="27" s="1"/>
  <c r="CH314" i="27"/>
  <c r="CI314" i="27" s="1"/>
  <c r="CE320" i="27"/>
  <c r="CH15" i="27"/>
  <c r="CI15" i="27" s="1"/>
  <c r="CC68" i="27"/>
  <c r="CH78" i="27"/>
  <c r="CI78" i="27" s="1"/>
  <c r="CC79" i="27"/>
  <c r="CH89" i="27"/>
  <c r="CI89" i="27" s="1"/>
  <c r="CC145" i="27"/>
  <c r="CH160" i="27"/>
  <c r="CI160" i="27" s="1"/>
  <c r="CC160" i="27"/>
  <c r="CC174" i="27"/>
  <c r="CH184" i="27"/>
  <c r="CI184" i="27" s="1"/>
  <c r="CG189" i="27"/>
  <c r="CH201" i="27"/>
  <c r="CI201" i="27" s="1"/>
  <c r="CH228" i="27"/>
  <c r="CI228" i="27" s="1"/>
  <c r="CC229" i="27"/>
  <c r="CH232" i="27"/>
  <c r="CI232" i="27" s="1"/>
  <c r="CH238" i="27"/>
  <c r="CI238" i="27" s="1"/>
  <c r="CH246" i="27"/>
  <c r="CI246" i="27" s="1"/>
  <c r="CC260" i="27"/>
  <c r="CC261" i="27"/>
  <c r="CC266" i="27"/>
  <c r="CH266" i="27"/>
  <c r="CI266" i="27" s="1"/>
  <c r="CE279" i="27"/>
  <c r="CC304" i="27"/>
  <c r="CH316" i="27"/>
  <c r="CI316" i="27" s="1"/>
  <c r="CE319" i="27"/>
  <c r="CC329" i="27"/>
  <c r="CH147" i="27"/>
  <c r="CI147" i="27" s="1"/>
  <c r="CE147" i="27"/>
  <c r="CC223" i="27"/>
  <c r="CH223" i="27"/>
  <c r="CI223" i="27" s="1"/>
  <c r="CH14" i="27"/>
  <c r="CI14" i="27" s="1"/>
  <c r="CH25" i="27"/>
  <c r="CI25" i="27" s="1"/>
  <c r="CH88" i="27"/>
  <c r="CI88" i="27" s="1"/>
  <c r="CH97" i="27"/>
  <c r="CI97" i="27" s="1"/>
  <c r="CH126" i="27"/>
  <c r="CI126" i="27" s="1"/>
  <c r="CH172" i="27"/>
  <c r="CI172" i="27" s="1"/>
  <c r="CH204" i="27"/>
  <c r="CI204" i="27" s="1"/>
  <c r="CH221" i="27"/>
  <c r="CI221" i="27" s="1"/>
  <c r="CH236" i="27"/>
  <c r="CI236" i="27" s="1"/>
  <c r="CH253" i="27"/>
  <c r="CI253" i="27" s="1"/>
  <c r="CH255" i="27"/>
  <c r="CI255" i="27" s="1"/>
  <c r="CH268" i="27"/>
  <c r="CI268" i="27" s="1"/>
  <c r="CH299" i="27"/>
  <c r="CI299" i="27" s="1"/>
  <c r="CC326" i="27"/>
  <c r="CH326" i="27"/>
  <c r="CI326" i="27" s="1"/>
  <c r="CH210" i="27"/>
  <c r="CI210" i="27" s="1"/>
  <c r="CH322" i="27"/>
  <c r="CI322" i="27" s="1"/>
  <c r="V345" i="27"/>
  <c r="V336" i="27" s="1"/>
  <c r="AD345" i="27"/>
  <c r="AD336" i="27" s="1"/>
  <c r="AT345" i="27"/>
  <c r="AT336" i="27" s="1"/>
  <c r="CH193" i="27"/>
  <c r="CI193" i="27" s="1"/>
  <c r="CH237" i="27"/>
  <c r="CI237" i="27" s="1"/>
  <c r="CH280" i="27"/>
  <c r="CI280" i="27" s="1"/>
  <c r="O330" i="27"/>
  <c r="CH141" i="27"/>
  <c r="CI141" i="27" s="1"/>
  <c r="CH235" i="27"/>
  <c r="CI235" i="27" s="1"/>
  <c r="CH278" i="27"/>
  <c r="CI278" i="27" s="1"/>
  <c r="CH292" i="27"/>
  <c r="CI292" i="27" s="1"/>
  <c r="X345" i="27"/>
  <c r="X336" i="27" s="1"/>
  <c r="CH312" i="27"/>
  <c r="CI312" i="27" s="1"/>
  <c r="AP345" i="27"/>
  <c r="AP336" i="27" s="1"/>
  <c r="BF427" i="27"/>
  <c r="BF405" i="27"/>
  <c r="BF406" i="27" s="1"/>
  <c r="AQ345" i="27"/>
  <c r="AQ336" i="27" s="1"/>
  <c r="AY345" i="27"/>
  <c r="AY336" i="27" s="1"/>
  <c r="Y345" i="27"/>
  <c r="Y336" i="27" s="1"/>
  <c r="AG345" i="27"/>
  <c r="AG336" i="27" s="1"/>
  <c r="AO345" i="27"/>
  <c r="AO336" i="27" s="1"/>
  <c r="BL427" i="27"/>
  <c r="BE405" i="27"/>
  <c r="BE406" i="27" s="1"/>
  <c r="BE427" i="27"/>
  <c r="BN427" i="27"/>
  <c r="BN405" i="27"/>
  <c r="BN406" i="27" s="1"/>
  <c r="BV427" i="27"/>
  <c r="BV405" i="27"/>
  <c r="BV406" i="27" s="1"/>
  <c r="BO427" i="27"/>
  <c r="BO405" i="27"/>
  <c r="BO406" i="27" s="1"/>
  <c r="BK405" i="27"/>
  <c r="BK406" i="27" s="1"/>
  <c r="CA405" i="27"/>
  <c r="CA406" i="27" s="1"/>
  <c r="BJ427" i="27"/>
  <c r="BJ405" i="27"/>
  <c r="BJ406" i="27" s="1"/>
  <c r="BR427" i="27"/>
  <c r="BR405" i="27"/>
  <c r="BR406" i="27" s="1"/>
  <c r="BZ427" i="27"/>
  <c r="BZ405" i="27"/>
  <c r="BZ406" i="27" s="1"/>
  <c r="BT427" i="27"/>
  <c r="BS405" i="27"/>
  <c r="BS406" i="27" s="1"/>
  <c r="BU427" i="27"/>
  <c r="BI405" i="27"/>
  <c r="BI406" i="27" s="1"/>
  <c r="BQ405" i="27"/>
  <c r="BQ406" i="27" s="1"/>
  <c r="BY405" i="27"/>
  <c r="BY406" i="27" s="1"/>
  <c r="AF343" i="22"/>
  <c r="AF344" i="22"/>
  <c r="AE346" i="22"/>
  <c r="AD343" i="22"/>
  <c r="BH430" i="27" l="1"/>
  <c r="BH431" i="27" s="1"/>
  <c r="CB400" i="27"/>
  <c r="CC400" i="27" s="1"/>
  <c r="CF375" i="27"/>
  <c r="CG375" i="27" s="1"/>
  <c r="BL430" i="27"/>
  <c r="BL431" i="27" s="1"/>
  <c r="CB360" i="27"/>
  <c r="CC360" i="27" s="1"/>
  <c r="CD395" i="27"/>
  <c r="CE395" i="27" s="1"/>
  <c r="CD375" i="27"/>
  <c r="CE375" i="27" s="1"/>
  <c r="CB390" i="27"/>
  <c r="CC390" i="27" s="1"/>
  <c r="CF415" i="27"/>
  <c r="CG415" i="27" s="1"/>
  <c r="CD360" i="27"/>
  <c r="CE360" i="27" s="1"/>
  <c r="CB385" i="27"/>
  <c r="CC385" i="27" s="1"/>
  <c r="CD390" i="27"/>
  <c r="CE390" i="27" s="1"/>
  <c r="CF390" i="27"/>
  <c r="CG390" i="27" s="1"/>
  <c r="CB380" i="27"/>
  <c r="CC380" i="27" s="1"/>
  <c r="CF385" i="27"/>
  <c r="CG385" i="27" s="1"/>
  <c r="CD385" i="27"/>
  <c r="CE385" i="27" s="1"/>
  <c r="CB370" i="27"/>
  <c r="CC370" i="27" s="1"/>
  <c r="CB395" i="27"/>
  <c r="CC395" i="27" s="1"/>
  <c r="CD400" i="27"/>
  <c r="CE400" i="27" s="1"/>
  <c r="CD365" i="27"/>
  <c r="CE365" i="27" s="1"/>
  <c r="CF355" i="27"/>
  <c r="CG355" i="27" s="1"/>
  <c r="CF360" i="27"/>
  <c r="CG360" i="27" s="1"/>
  <c r="CF395" i="27"/>
  <c r="CG395" i="27" s="1"/>
  <c r="CF400" i="27"/>
  <c r="CG400" i="27" s="1"/>
  <c r="CF370" i="27"/>
  <c r="CG370" i="27" s="1"/>
  <c r="CB375" i="27"/>
  <c r="CC375" i="27" s="1"/>
  <c r="CD355" i="27"/>
  <c r="CE355" i="27" s="1"/>
  <c r="CD415" i="27"/>
  <c r="CE415" i="27" s="1"/>
  <c r="CB355" i="27"/>
  <c r="CC355" i="27" s="1"/>
  <c r="CB365" i="27"/>
  <c r="CC365" i="27" s="1"/>
  <c r="CB425" i="27"/>
  <c r="CC425" i="27" s="1"/>
  <c r="BO430" i="27"/>
  <c r="BO431" i="27" s="1"/>
  <c r="CF365" i="27"/>
  <c r="CG365" i="27" s="1"/>
  <c r="BI430" i="27"/>
  <c r="BI431" i="27" s="1"/>
  <c r="BJ430" i="27"/>
  <c r="BJ431" i="27" s="1"/>
  <c r="BV430" i="27"/>
  <c r="BV431" i="27" s="1"/>
  <c r="CF410" i="27"/>
  <c r="CG410" i="27" s="1"/>
  <c r="CB415" i="27"/>
  <c r="CD370" i="27"/>
  <c r="CE370" i="27" s="1"/>
  <c r="CF420" i="27"/>
  <c r="CG420" i="27" s="1"/>
  <c r="CF380" i="27"/>
  <c r="CG380" i="27" s="1"/>
  <c r="CD380" i="27"/>
  <c r="CE380" i="27" s="1"/>
  <c r="BT430" i="27"/>
  <c r="BT431" i="27" s="1"/>
  <c r="BE430" i="27"/>
  <c r="BE431" i="27" s="1"/>
  <c r="CF425" i="27"/>
  <c r="CG425" i="27" s="1"/>
  <c r="CD425" i="27"/>
  <c r="CE425" i="27" s="1"/>
  <c r="BF430" i="27"/>
  <c r="BF431" i="27" s="1"/>
  <c r="BU430" i="27"/>
  <c r="BU431" i="27" s="1"/>
  <c r="CA430" i="27"/>
  <c r="CA431" i="27" s="1"/>
  <c r="CB420" i="27"/>
  <c r="CD420" i="27"/>
  <c r="CE420" i="27" s="1"/>
  <c r="BN430" i="27"/>
  <c r="BN431" i="27" s="1"/>
  <c r="BD430" i="27"/>
  <c r="BD431" i="27" s="1"/>
  <c r="BM430" i="27"/>
  <c r="BM431" i="27" s="1"/>
  <c r="BY430" i="27"/>
  <c r="BY431" i="27" s="1"/>
  <c r="BZ430" i="27"/>
  <c r="BZ431" i="27" s="1"/>
  <c r="CD405" i="27"/>
  <c r="CE405" i="27" s="1"/>
  <c r="BQ430" i="27"/>
  <c r="BQ431" i="27" s="1"/>
  <c r="BS430" i="27"/>
  <c r="BS431" i="27" s="1"/>
  <c r="CB410" i="27"/>
  <c r="CC410" i="27" s="1"/>
  <c r="BR430" i="27"/>
  <c r="BR431" i="27" s="1"/>
  <c r="CD410" i="27"/>
  <c r="CE410" i="27" s="1"/>
  <c r="BK430" i="27"/>
  <c r="BK431" i="27" s="1"/>
  <c r="CF405" i="27"/>
  <c r="CG405" i="27" s="1"/>
  <c r="CB405" i="27"/>
  <c r="CA434" i="23"/>
  <c r="BZ434" i="23"/>
  <c r="BY434" i="23"/>
  <c r="BX434" i="23"/>
  <c r="BW434" i="23"/>
  <c r="BV434" i="23"/>
  <c r="BU434" i="23"/>
  <c r="BT434" i="23"/>
  <c r="BS434" i="23"/>
  <c r="BR434" i="23"/>
  <c r="BQ434" i="23"/>
  <c r="BP434" i="23"/>
  <c r="BO434" i="23"/>
  <c r="BN434" i="23"/>
  <c r="BM434" i="23"/>
  <c r="BL434" i="23"/>
  <c r="BK434" i="23"/>
  <c r="BJ434" i="23"/>
  <c r="BI434" i="23"/>
  <c r="BH434" i="23"/>
  <c r="BG434" i="23"/>
  <c r="BF434" i="23"/>
  <c r="BE434" i="23"/>
  <c r="BD434" i="23"/>
  <c r="CA433" i="23"/>
  <c r="BZ433" i="23"/>
  <c r="BY433" i="23"/>
  <c r="BX433" i="23"/>
  <c r="BW433" i="23"/>
  <c r="BV433" i="23"/>
  <c r="BU433" i="23"/>
  <c r="BT433" i="23"/>
  <c r="BS433" i="23"/>
  <c r="BR433" i="23"/>
  <c r="BQ433" i="23"/>
  <c r="BP433" i="23"/>
  <c r="BO433" i="23"/>
  <c r="BN433" i="23"/>
  <c r="BM433" i="23"/>
  <c r="BL433" i="23"/>
  <c r="BK433" i="23"/>
  <c r="BJ433" i="23"/>
  <c r="BI433" i="23"/>
  <c r="BH433" i="23"/>
  <c r="BG433" i="23"/>
  <c r="BF433" i="23"/>
  <c r="BE433" i="23"/>
  <c r="BD433" i="23"/>
  <c r="CA432" i="23"/>
  <c r="CA435" i="23" s="1"/>
  <c r="CA436" i="23" s="1"/>
  <c r="BZ432" i="23"/>
  <c r="BY432" i="23"/>
  <c r="BX432" i="23"/>
  <c r="BW432" i="23"/>
  <c r="BV432" i="23"/>
  <c r="BU432" i="23"/>
  <c r="BT432" i="23"/>
  <c r="BS432" i="23"/>
  <c r="BS435" i="23" s="1"/>
  <c r="BS436" i="23" s="1"/>
  <c r="BR432" i="23"/>
  <c r="BR435" i="23" s="1"/>
  <c r="BR436" i="23" s="1"/>
  <c r="BQ432" i="23"/>
  <c r="BQ435" i="23" s="1"/>
  <c r="BQ436" i="23" s="1"/>
  <c r="BP432" i="23"/>
  <c r="BP435" i="23" s="1"/>
  <c r="BP436" i="23" s="1"/>
  <c r="BO432" i="23"/>
  <c r="BN432" i="23"/>
  <c r="BM432" i="23"/>
  <c r="BL432" i="23"/>
  <c r="BK432" i="23"/>
  <c r="BK435" i="23" s="1"/>
  <c r="BK436" i="23" s="1"/>
  <c r="BJ432" i="23"/>
  <c r="BJ435" i="23" s="1"/>
  <c r="BJ436" i="23" s="1"/>
  <c r="BI432" i="23"/>
  <c r="BH432" i="23"/>
  <c r="BH435" i="23" s="1"/>
  <c r="BH436" i="23" s="1"/>
  <c r="BG432" i="23"/>
  <c r="BF432" i="23"/>
  <c r="BE432" i="23"/>
  <c r="BD432" i="23"/>
  <c r="CA429" i="23"/>
  <c r="BZ429" i="23"/>
  <c r="BY429" i="23"/>
  <c r="BX429" i="23"/>
  <c r="BW429" i="23"/>
  <c r="BV429" i="23"/>
  <c r="BU429" i="23"/>
  <c r="BT429" i="23"/>
  <c r="BS429" i="23"/>
  <c r="BR429" i="23"/>
  <c r="BQ429" i="23"/>
  <c r="BP429" i="23"/>
  <c r="BO429" i="23"/>
  <c r="BN429" i="23"/>
  <c r="BM429" i="23"/>
  <c r="BL429" i="23"/>
  <c r="BK429" i="23"/>
  <c r="BJ429" i="23"/>
  <c r="BI429" i="23"/>
  <c r="BH429" i="23"/>
  <c r="BG429" i="23"/>
  <c r="BF429" i="23"/>
  <c r="BE429" i="23"/>
  <c r="BD429" i="23"/>
  <c r="CA428" i="23"/>
  <c r="BZ428" i="23"/>
  <c r="BY428" i="23"/>
  <c r="BX428" i="23"/>
  <c r="BW428" i="23"/>
  <c r="BV428" i="23"/>
  <c r="BU428" i="23"/>
  <c r="BT428" i="23"/>
  <c r="BS428" i="23"/>
  <c r="BR428" i="23"/>
  <c r="BQ428" i="23"/>
  <c r="BP428" i="23"/>
  <c r="BO428" i="23"/>
  <c r="BN428" i="23"/>
  <c r="BM428" i="23"/>
  <c r="BL428" i="23"/>
  <c r="BK428" i="23"/>
  <c r="BJ428" i="23"/>
  <c r="BI428" i="23"/>
  <c r="BH428" i="23"/>
  <c r="BG428" i="23"/>
  <c r="BF428" i="23"/>
  <c r="BE428" i="23"/>
  <c r="BD428" i="23"/>
  <c r="CA427" i="23"/>
  <c r="CA430" i="23" s="1"/>
  <c r="CA431" i="23" s="1"/>
  <c r="BZ427" i="23"/>
  <c r="BY427" i="23"/>
  <c r="BY430" i="23" s="1"/>
  <c r="BY431" i="23" s="1"/>
  <c r="BX427" i="23"/>
  <c r="BX430" i="23" s="1"/>
  <c r="BX431" i="23" s="1"/>
  <c r="BW427" i="23"/>
  <c r="BV427" i="23"/>
  <c r="BU427" i="23"/>
  <c r="BT427" i="23"/>
  <c r="BS427" i="23"/>
  <c r="BS430" i="23" s="1"/>
  <c r="BS431" i="23" s="1"/>
  <c r="BR427" i="23"/>
  <c r="BQ427" i="23"/>
  <c r="BQ430" i="23" s="1"/>
  <c r="BQ431" i="23" s="1"/>
  <c r="BP427" i="23"/>
  <c r="BP430" i="23" s="1"/>
  <c r="BP431" i="23" s="1"/>
  <c r="BO427" i="23"/>
  <c r="BN427" i="23"/>
  <c r="BM427" i="23"/>
  <c r="BL427" i="23"/>
  <c r="BK427" i="23"/>
  <c r="BK430" i="23" s="1"/>
  <c r="BK431" i="23" s="1"/>
  <c r="BJ427" i="23"/>
  <c r="BI427" i="23"/>
  <c r="BI430" i="23" s="1"/>
  <c r="BI431" i="23" s="1"/>
  <c r="BH427" i="23"/>
  <c r="BH430" i="23" s="1"/>
  <c r="BH431" i="23" s="1"/>
  <c r="BG427" i="23"/>
  <c r="BF427" i="23"/>
  <c r="BE427" i="23"/>
  <c r="BD427" i="23"/>
  <c r="CA424" i="23"/>
  <c r="BZ424" i="23"/>
  <c r="BY424" i="23"/>
  <c r="BX424" i="23"/>
  <c r="BW424" i="23"/>
  <c r="BV424" i="23"/>
  <c r="BU424" i="23"/>
  <c r="BT424" i="23"/>
  <c r="BS424" i="23"/>
  <c r="BR424" i="23"/>
  <c r="BQ424" i="23"/>
  <c r="BP424" i="23"/>
  <c r="BO424" i="23"/>
  <c r="BN424" i="23"/>
  <c r="BM424" i="23"/>
  <c r="BL424" i="23"/>
  <c r="BK424" i="23"/>
  <c r="BJ424" i="23"/>
  <c r="BI424" i="23"/>
  <c r="BH424" i="23"/>
  <c r="BG424" i="23"/>
  <c r="BF424" i="23"/>
  <c r="BE424" i="23"/>
  <c r="BD424" i="23"/>
  <c r="CA423" i="23"/>
  <c r="BZ423" i="23"/>
  <c r="BY423" i="23"/>
  <c r="BX423" i="23"/>
  <c r="BW423" i="23"/>
  <c r="BV423" i="23"/>
  <c r="BU423" i="23"/>
  <c r="BT423" i="23"/>
  <c r="BS423" i="23"/>
  <c r="BR423" i="23"/>
  <c r="BQ423" i="23"/>
  <c r="BP423" i="23"/>
  <c r="BO423" i="23"/>
  <c r="BN423" i="23"/>
  <c r="BM423" i="23"/>
  <c r="BL423" i="23"/>
  <c r="BK423" i="23"/>
  <c r="BJ423" i="23"/>
  <c r="BI423" i="23"/>
  <c r="BH423" i="23"/>
  <c r="BG423" i="23"/>
  <c r="BF423" i="23"/>
  <c r="BE423" i="23"/>
  <c r="BD423" i="23"/>
  <c r="CA422" i="23"/>
  <c r="CA425" i="23" s="1"/>
  <c r="CA426" i="23" s="1"/>
  <c r="BZ422" i="23"/>
  <c r="BY422" i="23"/>
  <c r="BY425" i="23" s="1"/>
  <c r="BY426" i="23" s="1"/>
  <c r="BX422" i="23"/>
  <c r="BX425" i="23" s="1"/>
  <c r="BX426" i="23" s="1"/>
  <c r="BW422" i="23"/>
  <c r="BV422" i="23"/>
  <c r="BU422" i="23"/>
  <c r="BT422" i="23"/>
  <c r="BS422" i="23"/>
  <c r="BS425" i="23" s="1"/>
  <c r="BS426" i="23" s="1"/>
  <c r="BR422" i="23"/>
  <c r="BR425" i="23" s="1"/>
  <c r="BR426" i="23" s="1"/>
  <c r="BQ422" i="23"/>
  <c r="BQ425" i="23" s="1"/>
  <c r="BQ426" i="23" s="1"/>
  <c r="BP422" i="23"/>
  <c r="BP425" i="23" s="1"/>
  <c r="BP426" i="23" s="1"/>
  <c r="BO422" i="23"/>
  <c r="BO425" i="23" s="1"/>
  <c r="BO426" i="23" s="1"/>
  <c r="BN422" i="23"/>
  <c r="BM422" i="23"/>
  <c r="BL422" i="23"/>
  <c r="BK422" i="23"/>
  <c r="BK425" i="23" s="1"/>
  <c r="BK426" i="23" s="1"/>
  <c r="BJ422" i="23"/>
  <c r="BI422" i="23"/>
  <c r="BI425" i="23" s="1"/>
  <c r="BI426" i="23" s="1"/>
  <c r="BH422" i="23"/>
  <c r="BH425" i="23" s="1"/>
  <c r="BH426" i="23" s="1"/>
  <c r="BG422" i="23"/>
  <c r="BF422" i="23"/>
  <c r="BE422" i="23"/>
  <c r="BD422" i="23"/>
  <c r="CA419" i="23"/>
  <c r="BZ419" i="23"/>
  <c r="BY419" i="23"/>
  <c r="BX419" i="23"/>
  <c r="BW419" i="23"/>
  <c r="BV419" i="23"/>
  <c r="BU419" i="23"/>
  <c r="BT419" i="23"/>
  <c r="BS419" i="23"/>
  <c r="BR419" i="23"/>
  <c r="BQ419" i="23"/>
  <c r="BP419" i="23"/>
  <c r="BO419" i="23"/>
  <c r="BN419" i="23"/>
  <c r="BM419" i="23"/>
  <c r="BL419" i="23"/>
  <c r="BK419" i="23"/>
  <c r="BJ419" i="23"/>
  <c r="BI419" i="23"/>
  <c r="BH419" i="23"/>
  <c r="BG419" i="23"/>
  <c r="BF419" i="23"/>
  <c r="BE419" i="23"/>
  <c r="BD419" i="23"/>
  <c r="CA418" i="23"/>
  <c r="BZ418" i="23"/>
  <c r="BY418" i="23"/>
  <c r="BX418" i="23"/>
  <c r="BW418" i="23"/>
  <c r="BV418" i="23"/>
  <c r="BU418" i="23"/>
  <c r="BT418" i="23"/>
  <c r="BS418" i="23"/>
  <c r="BR418" i="23"/>
  <c r="BQ418" i="23"/>
  <c r="BP418" i="23"/>
  <c r="BO418" i="23"/>
  <c r="BN418" i="23"/>
  <c r="BM418" i="23"/>
  <c r="BL418" i="23"/>
  <c r="BK418" i="23"/>
  <c r="BJ418" i="23"/>
  <c r="BI418" i="23"/>
  <c r="BH418" i="23"/>
  <c r="BG418" i="23"/>
  <c r="BF418" i="23"/>
  <c r="BE418" i="23"/>
  <c r="BD418" i="23"/>
  <c r="CA417" i="23"/>
  <c r="BZ417" i="23"/>
  <c r="BY417" i="23"/>
  <c r="BX417" i="23"/>
  <c r="BX420" i="23" s="1"/>
  <c r="BX421" i="23" s="1"/>
  <c r="BW417" i="23"/>
  <c r="BV417" i="23"/>
  <c r="BU417" i="23"/>
  <c r="BT417" i="23"/>
  <c r="BS417" i="23"/>
  <c r="BS420" i="23" s="1"/>
  <c r="BS421" i="23" s="1"/>
  <c r="BR417" i="23"/>
  <c r="BQ417" i="23"/>
  <c r="BP417" i="23"/>
  <c r="BP420" i="23" s="1"/>
  <c r="BP421" i="23" s="1"/>
  <c r="BO417" i="23"/>
  <c r="BN417" i="23"/>
  <c r="BM417" i="23"/>
  <c r="BL417" i="23"/>
  <c r="BK417" i="23"/>
  <c r="BJ417" i="23"/>
  <c r="BI417" i="23"/>
  <c r="BI420" i="23" s="1"/>
  <c r="BI421" i="23" s="1"/>
  <c r="BH417" i="23"/>
  <c r="BH420" i="23" s="1"/>
  <c r="BH421" i="23" s="1"/>
  <c r="BG417" i="23"/>
  <c r="BF417" i="23"/>
  <c r="BE417" i="23"/>
  <c r="BD417" i="23"/>
  <c r="CA414" i="23"/>
  <c r="CA439" i="23" s="1"/>
  <c r="BZ414" i="23"/>
  <c r="BY414" i="23"/>
  <c r="BX414" i="23"/>
  <c r="BW414" i="23"/>
  <c r="BV414" i="23"/>
  <c r="BU414" i="23"/>
  <c r="BT414" i="23"/>
  <c r="BS414" i="23"/>
  <c r="BS439" i="23" s="1"/>
  <c r="BR414" i="23"/>
  <c r="BQ414" i="23"/>
  <c r="BP414" i="23"/>
  <c r="BO414" i="23"/>
  <c r="BN414" i="23"/>
  <c r="BM414" i="23"/>
  <c r="BL414" i="23"/>
  <c r="BK414" i="23"/>
  <c r="BK439" i="23" s="1"/>
  <c r="BJ414" i="23"/>
  <c r="BI414" i="23"/>
  <c r="BH414" i="23"/>
  <c r="BG414" i="23"/>
  <c r="BF414" i="23"/>
  <c r="BE414" i="23"/>
  <c r="BD414" i="23"/>
  <c r="CA413" i="23"/>
  <c r="BZ413" i="23"/>
  <c r="BY413" i="23"/>
  <c r="BX413" i="23"/>
  <c r="BW413" i="23"/>
  <c r="BV413" i="23"/>
  <c r="BU413" i="23"/>
  <c r="BT413" i="23"/>
  <c r="BS413" i="23"/>
  <c r="BS438" i="23" s="1"/>
  <c r="BR413" i="23"/>
  <c r="BQ413" i="23"/>
  <c r="BP413" i="23"/>
  <c r="BO413" i="23"/>
  <c r="BN413" i="23"/>
  <c r="BM413" i="23"/>
  <c r="BL413" i="23"/>
  <c r="BK413" i="23"/>
  <c r="BK438" i="23" s="1"/>
  <c r="BJ413" i="23"/>
  <c r="BI413" i="23"/>
  <c r="BH413" i="23"/>
  <c r="BG413" i="23"/>
  <c r="BF413" i="23"/>
  <c r="BE413" i="23"/>
  <c r="BD413" i="23"/>
  <c r="CA412" i="23"/>
  <c r="BZ412" i="23"/>
  <c r="BY412" i="23"/>
  <c r="BX412" i="23"/>
  <c r="BW412" i="23"/>
  <c r="BV412" i="23"/>
  <c r="BU412" i="23"/>
  <c r="BT412" i="23"/>
  <c r="BS412" i="23"/>
  <c r="BR412" i="23"/>
  <c r="BQ412" i="23"/>
  <c r="BP412" i="23"/>
  <c r="BO412" i="23"/>
  <c r="BN412" i="23"/>
  <c r="BM412" i="23"/>
  <c r="BL412" i="23"/>
  <c r="BK412" i="23"/>
  <c r="BJ412" i="23"/>
  <c r="BI412" i="23"/>
  <c r="BH412" i="23"/>
  <c r="BG412" i="23"/>
  <c r="BF412" i="23"/>
  <c r="BE412" i="23"/>
  <c r="BD412" i="23"/>
  <c r="CA409" i="23"/>
  <c r="BZ409" i="23"/>
  <c r="BY409" i="23"/>
  <c r="BX409" i="23"/>
  <c r="BW409" i="23"/>
  <c r="BV409" i="23"/>
  <c r="BU409" i="23"/>
  <c r="BT409" i="23"/>
  <c r="BS409" i="23"/>
  <c r="BR409" i="23"/>
  <c r="BQ409" i="23"/>
  <c r="BP409" i="23"/>
  <c r="BO409" i="23"/>
  <c r="BN409" i="23"/>
  <c r="BM409" i="23"/>
  <c r="BL409" i="23"/>
  <c r="BK409" i="23"/>
  <c r="BJ409" i="23"/>
  <c r="BI409" i="23"/>
  <c r="BH409" i="23"/>
  <c r="BG409" i="23"/>
  <c r="BF409" i="23"/>
  <c r="BE409" i="23"/>
  <c r="BD409" i="23"/>
  <c r="CA408" i="23"/>
  <c r="BZ408" i="23"/>
  <c r="BY408" i="23"/>
  <c r="BX408" i="23"/>
  <c r="BW408" i="23"/>
  <c r="BV408" i="23"/>
  <c r="BU408" i="23"/>
  <c r="BT408" i="23"/>
  <c r="BS408" i="23"/>
  <c r="BR408" i="23"/>
  <c r="BQ408" i="23"/>
  <c r="BP408" i="23"/>
  <c r="BO408" i="23"/>
  <c r="BN408" i="23"/>
  <c r="BM408" i="23"/>
  <c r="BL408" i="23"/>
  <c r="BK408" i="23"/>
  <c r="BJ408" i="23"/>
  <c r="BI408" i="23"/>
  <c r="BH408" i="23"/>
  <c r="BG408" i="23"/>
  <c r="BF408" i="23"/>
  <c r="BE408" i="23"/>
  <c r="BD408" i="23"/>
  <c r="CA407" i="23"/>
  <c r="CA410" i="23" s="1"/>
  <c r="CA411" i="23" s="1"/>
  <c r="BZ407" i="23"/>
  <c r="BZ410" i="23" s="1"/>
  <c r="BZ411" i="23" s="1"/>
  <c r="BY407" i="23"/>
  <c r="BY410" i="23" s="1"/>
  <c r="BY411" i="23" s="1"/>
  <c r="BX407" i="23"/>
  <c r="BX410" i="23" s="1"/>
  <c r="BX411" i="23" s="1"/>
  <c r="BW407" i="23"/>
  <c r="BV407" i="23"/>
  <c r="BU407" i="23"/>
  <c r="BT407" i="23"/>
  <c r="BT410" i="23" s="1"/>
  <c r="BT411" i="23" s="1"/>
  <c r="BS407" i="23"/>
  <c r="BS410" i="23" s="1"/>
  <c r="BS411" i="23" s="1"/>
  <c r="BR407" i="23"/>
  <c r="BR410" i="23" s="1"/>
  <c r="BR411" i="23" s="1"/>
  <c r="BQ407" i="23"/>
  <c r="BQ410" i="23" s="1"/>
  <c r="BQ411" i="23" s="1"/>
  <c r="BP407" i="23"/>
  <c r="BP410" i="23" s="1"/>
  <c r="BP411" i="23" s="1"/>
  <c r="BO407" i="23"/>
  <c r="BN407" i="23"/>
  <c r="BM407" i="23"/>
  <c r="BL407" i="23"/>
  <c r="BK407" i="23"/>
  <c r="BK410" i="23" s="1"/>
  <c r="BK411" i="23" s="1"/>
  <c r="BJ407" i="23"/>
  <c r="BJ410" i="23" s="1"/>
  <c r="BJ411" i="23" s="1"/>
  <c r="BI407" i="23"/>
  <c r="BI410" i="23" s="1"/>
  <c r="BI411" i="23" s="1"/>
  <c r="BH407" i="23"/>
  <c r="BH410" i="23" s="1"/>
  <c r="BH411" i="23" s="1"/>
  <c r="BG407" i="23"/>
  <c r="BF407" i="23"/>
  <c r="BF410" i="23" s="1"/>
  <c r="BF411" i="23" s="1"/>
  <c r="BE407" i="23"/>
  <c r="BD407" i="23"/>
  <c r="CA404" i="23"/>
  <c r="BZ404" i="23"/>
  <c r="BY404" i="23"/>
  <c r="BX404" i="23"/>
  <c r="BW404" i="23"/>
  <c r="BV404" i="23"/>
  <c r="BU404" i="23"/>
  <c r="BT404" i="23"/>
  <c r="BS404" i="23"/>
  <c r="BR404" i="23"/>
  <c r="BQ404" i="23"/>
  <c r="BP404" i="23"/>
  <c r="BO404" i="23"/>
  <c r="BN404" i="23"/>
  <c r="BM404" i="23"/>
  <c r="BL404" i="23"/>
  <c r="BK404" i="23"/>
  <c r="BJ404" i="23"/>
  <c r="BI404" i="23"/>
  <c r="BH404" i="23"/>
  <c r="BG404" i="23"/>
  <c r="BF404" i="23"/>
  <c r="BE404" i="23"/>
  <c r="BD404" i="23"/>
  <c r="CA403" i="23"/>
  <c r="BZ403" i="23"/>
  <c r="BY403" i="23"/>
  <c r="BX403" i="23"/>
  <c r="BW403" i="23"/>
  <c r="BV403" i="23"/>
  <c r="BU403" i="23"/>
  <c r="BT403" i="23"/>
  <c r="BS403" i="23"/>
  <c r="BR403" i="23"/>
  <c r="BQ403" i="23"/>
  <c r="BP403" i="23"/>
  <c r="BO403" i="23"/>
  <c r="BN403" i="23"/>
  <c r="BM403" i="23"/>
  <c r="BL403" i="23"/>
  <c r="BK403" i="23"/>
  <c r="BJ403" i="23"/>
  <c r="BI403" i="23"/>
  <c r="BH403" i="23"/>
  <c r="BG403" i="23"/>
  <c r="BF403" i="23"/>
  <c r="BE403" i="23"/>
  <c r="BD403" i="23"/>
  <c r="CA402" i="23"/>
  <c r="CA405" i="23" s="1"/>
  <c r="CA406" i="23" s="1"/>
  <c r="BZ402" i="23"/>
  <c r="BY402" i="23"/>
  <c r="BY405" i="23" s="1"/>
  <c r="BY406" i="23" s="1"/>
  <c r="BX402" i="23"/>
  <c r="BX405" i="23" s="1"/>
  <c r="BX406" i="23" s="1"/>
  <c r="BW402" i="23"/>
  <c r="BV402" i="23"/>
  <c r="BU402" i="23"/>
  <c r="BT402" i="23"/>
  <c r="BS402" i="23"/>
  <c r="BS405" i="23" s="1"/>
  <c r="BS406" i="23" s="1"/>
  <c r="BR402" i="23"/>
  <c r="BR405" i="23" s="1"/>
  <c r="BR406" i="23" s="1"/>
  <c r="BQ402" i="23"/>
  <c r="BQ405" i="23" s="1"/>
  <c r="BQ406" i="23" s="1"/>
  <c r="BP402" i="23"/>
  <c r="BP405" i="23" s="1"/>
  <c r="BP406" i="23" s="1"/>
  <c r="BO402" i="23"/>
  <c r="BN402" i="23"/>
  <c r="BM402" i="23"/>
  <c r="BL402" i="23"/>
  <c r="BK402" i="23"/>
  <c r="BK405" i="23" s="1"/>
  <c r="BK406" i="23" s="1"/>
  <c r="BJ402" i="23"/>
  <c r="BI402" i="23"/>
  <c r="BI405" i="23" s="1"/>
  <c r="BI406" i="23" s="1"/>
  <c r="BH402" i="23"/>
  <c r="BG402" i="23"/>
  <c r="BF402" i="23"/>
  <c r="BE402" i="23"/>
  <c r="BD402" i="23"/>
  <c r="BD405" i="23" s="1"/>
  <c r="BD406" i="23" s="1"/>
  <c r="CA399" i="23"/>
  <c r="BZ399" i="23"/>
  <c r="BY399" i="23"/>
  <c r="BX399" i="23"/>
  <c r="BW399" i="23"/>
  <c r="BV399" i="23"/>
  <c r="BU399" i="23"/>
  <c r="BT399" i="23"/>
  <c r="BS399" i="23"/>
  <c r="BR399" i="23"/>
  <c r="BQ399" i="23"/>
  <c r="BP399" i="23"/>
  <c r="BO399" i="23"/>
  <c r="BN399" i="23"/>
  <c r="BM399" i="23"/>
  <c r="BL399" i="23"/>
  <c r="BK399" i="23"/>
  <c r="BJ399" i="23"/>
  <c r="BI399" i="23"/>
  <c r="BH399" i="23"/>
  <c r="BG399" i="23"/>
  <c r="BF399" i="23"/>
  <c r="BE399" i="23"/>
  <c r="BD399" i="23"/>
  <c r="CA398" i="23"/>
  <c r="BZ398" i="23"/>
  <c r="BY398" i="23"/>
  <c r="BX398" i="23"/>
  <c r="BW398" i="23"/>
  <c r="BV398" i="23"/>
  <c r="BU398" i="23"/>
  <c r="BT398" i="23"/>
  <c r="BS398" i="23"/>
  <c r="BR398" i="23"/>
  <c r="BQ398" i="23"/>
  <c r="BP398" i="23"/>
  <c r="BO398" i="23"/>
  <c r="BN398" i="23"/>
  <c r="BM398" i="23"/>
  <c r="BL398" i="23"/>
  <c r="BK398" i="23"/>
  <c r="BJ398" i="23"/>
  <c r="BI398" i="23"/>
  <c r="BH398" i="23"/>
  <c r="BG398" i="23"/>
  <c r="BF398" i="23"/>
  <c r="BE398" i="23"/>
  <c r="BD398" i="23"/>
  <c r="CA397" i="23"/>
  <c r="CA400" i="23" s="1"/>
  <c r="CA401" i="23" s="1"/>
  <c r="BZ397" i="23"/>
  <c r="BY397" i="23"/>
  <c r="BY400" i="23" s="1"/>
  <c r="BY401" i="23" s="1"/>
  <c r="BX397" i="23"/>
  <c r="BX400" i="23" s="1"/>
  <c r="BX401" i="23" s="1"/>
  <c r="BW397" i="23"/>
  <c r="BV397" i="23"/>
  <c r="BU397" i="23"/>
  <c r="BT397" i="23"/>
  <c r="BS397" i="23"/>
  <c r="BS400" i="23" s="1"/>
  <c r="BS401" i="23" s="1"/>
  <c r="BR397" i="23"/>
  <c r="BR400" i="23" s="1"/>
  <c r="BR401" i="23" s="1"/>
  <c r="BQ397" i="23"/>
  <c r="BQ400" i="23" s="1"/>
  <c r="BQ401" i="23" s="1"/>
  <c r="BP397" i="23"/>
  <c r="BP400" i="23" s="1"/>
  <c r="BP401" i="23" s="1"/>
  <c r="BO397" i="23"/>
  <c r="BN397" i="23"/>
  <c r="BM397" i="23"/>
  <c r="BL397" i="23"/>
  <c r="BK397" i="23"/>
  <c r="BJ397" i="23"/>
  <c r="BJ400" i="23" s="1"/>
  <c r="BJ401" i="23" s="1"/>
  <c r="BI397" i="23"/>
  <c r="BI400" i="23" s="1"/>
  <c r="BI401" i="23" s="1"/>
  <c r="BH397" i="23"/>
  <c r="BH400" i="23" s="1"/>
  <c r="BH401" i="23" s="1"/>
  <c r="BG397" i="23"/>
  <c r="BF397" i="23"/>
  <c r="BE397" i="23"/>
  <c r="BD397" i="23"/>
  <c r="CA394" i="23"/>
  <c r="BZ394" i="23"/>
  <c r="BY394" i="23"/>
  <c r="BX394" i="23"/>
  <c r="BW394" i="23"/>
  <c r="BV394" i="23"/>
  <c r="BU394" i="23"/>
  <c r="BT394" i="23"/>
  <c r="BS394" i="23"/>
  <c r="BR394" i="23"/>
  <c r="BQ394" i="23"/>
  <c r="BP394" i="23"/>
  <c r="BO394" i="23"/>
  <c r="BN394" i="23"/>
  <c r="BM394" i="23"/>
  <c r="BL394" i="23"/>
  <c r="BK394" i="23"/>
  <c r="BJ394" i="23"/>
  <c r="BI394" i="23"/>
  <c r="BH394" i="23"/>
  <c r="BG394" i="23"/>
  <c r="BF394" i="23"/>
  <c r="BE394" i="23"/>
  <c r="BD394" i="23"/>
  <c r="CA393" i="23"/>
  <c r="BZ393" i="23"/>
  <c r="BY393" i="23"/>
  <c r="BX393" i="23"/>
  <c r="BW393" i="23"/>
  <c r="BV393" i="23"/>
  <c r="BU393" i="23"/>
  <c r="BT393" i="23"/>
  <c r="BS393" i="23"/>
  <c r="BR393" i="23"/>
  <c r="BQ393" i="23"/>
  <c r="BP393" i="23"/>
  <c r="BO393" i="23"/>
  <c r="BN393" i="23"/>
  <c r="BM393" i="23"/>
  <c r="BL393" i="23"/>
  <c r="BK393" i="23"/>
  <c r="BJ393" i="23"/>
  <c r="BI393" i="23"/>
  <c r="BH393" i="23"/>
  <c r="BG393" i="23"/>
  <c r="BF393" i="23"/>
  <c r="BE393" i="23"/>
  <c r="BD393" i="23"/>
  <c r="CA392" i="23"/>
  <c r="BZ392" i="23"/>
  <c r="BY392" i="23"/>
  <c r="BX392" i="23"/>
  <c r="BX395" i="23" s="1"/>
  <c r="BX396" i="23" s="1"/>
  <c r="BW392" i="23"/>
  <c r="BV392" i="23"/>
  <c r="BU392" i="23"/>
  <c r="BT392" i="23"/>
  <c r="BS392" i="23"/>
  <c r="BR392" i="23"/>
  <c r="BQ392" i="23"/>
  <c r="BQ395" i="23" s="1"/>
  <c r="BQ396" i="23" s="1"/>
  <c r="BP392" i="23"/>
  <c r="BP395" i="23" s="1"/>
  <c r="BP396" i="23" s="1"/>
  <c r="BO392" i="23"/>
  <c r="BN392" i="23"/>
  <c r="BM392" i="23"/>
  <c r="BL392" i="23"/>
  <c r="BK392" i="23"/>
  <c r="BK395" i="23" s="1"/>
  <c r="BK396" i="23" s="1"/>
  <c r="BJ392" i="23"/>
  <c r="BJ395" i="23" s="1"/>
  <c r="BJ396" i="23" s="1"/>
  <c r="BI392" i="23"/>
  <c r="BI395" i="23" s="1"/>
  <c r="BI396" i="23" s="1"/>
  <c r="BH392" i="23"/>
  <c r="BH395" i="23" s="1"/>
  <c r="BH396" i="23" s="1"/>
  <c r="BG392" i="23"/>
  <c r="BF392" i="23"/>
  <c r="BE392" i="23"/>
  <c r="BD392" i="23"/>
  <c r="CA389" i="23"/>
  <c r="BZ389" i="23"/>
  <c r="BY389" i="23"/>
  <c r="BX389" i="23"/>
  <c r="BW389" i="23"/>
  <c r="BV389" i="23"/>
  <c r="BU389" i="23"/>
  <c r="BT389" i="23"/>
  <c r="BS389" i="23"/>
  <c r="BR389" i="23"/>
  <c r="BQ389" i="23"/>
  <c r="BP389" i="23"/>
  <c r="BO389" i="23"/>
  <c r="BN389" i="23"/>
  <c r="BM389" i="23"/>
  <c r="BL389" i="23"/>
  <c r="BK389" i="23"/>
  <c r="BJ389" i="23"/>
  <c r="BI389" i="23"/>
  <c r="BH389" i="23"/>
  <c r="BG389" i="23"/>
  <c r="BF389" i="23"/>
  <c r="BE389" i="23"/>
  <c r="BD389" i="23"/>
  <c r="CA388" i="23"/>
  <c r="BZ388" i="23"/>
  <c r="BY388" i="23"/>
  <c r="BX388" i="23"/>
  <c r="BW388" i="23"/>
  <c r="BV388" i="23"/>
  <c r="BU388" i="23"/>
  <c r="BT388" i="23"/>
  <c r="BS388" i="23"/>
  <c r="BR388" i="23"/>
  <c r="BQ388" i="23"/>
  <c r="BP388" i="23"/>
  <c r="BO388" i="23"/>
  <c r="BN388" i="23"/>
  <c r="BM388" i="23"/>
  <c r="BL388" i="23"/>
  <c r="BK388" i="23"/>
  <c r="BJ388" i="23"/>
  <c r="BI388" i="23"/>
  <c r="BH388" i="23"/>
  <c r="BG388" i="23"/>
  <c r="BF388" i="23"/>
  <c r="BE388" i="23"/>
  <c r="BD388" i="23"/>
  <c r="CA387" i="23"/>
  <c r="CA390" i="23" s="1"/>
  <c r="CA391" i="23" s="1"/>
  <c r="BZ387" i="23"/>
  <c r="BZ390" i="23" s="1"/>
  <c r="BZ391" i="23" s="1"/>
  <c r="BY387" i="23"/>
  <c r="BY390" i="23" s="1"/>
  <c r="BY391" i="23" s="1"/>
  <c r="BX387" i="23"/>
  <c r="BW387" i="23"/>
  <c r="BV387" i="23"/>
  <c r="BU387" i="23"/>
  <c r="BT387" i="23"/>
  <c r="BS387" i="23"/>
  <c r="BS390" i="23" s="1"/>
  <c r="BS391" i="23" s="1"/>
  <c r="BR387" i="23"/>
  <c r="BR390" i="23" s="1"/>
  <c r="BR391" i="23" s="1"/>
  <c r="BQ387" i="23"/>
  <c r="BQ390" i="23" s="1"/>
  <c r="BQ391" i="23" s="1"/>
  <c r="BP387" i="23"/>
  <c r="BP390" i="23" s="1"/>
  <c r="BP391" i="23" s="1"/>
  <c r="BO387" i="23"/>
  <c r="BN387" i="23"/>
  <c r="BM387" i="23"/>
  <c r="BL387" i="23"/>
  <c r="BK387" i="23"/>
  <c r="BK390" i="23" s="1"/>
  <c r="BK391" i="23" s="1"/>
  <c r="BJ387" i="23"/>
  <c r="BJ390" i="23" s="1"/>
  <c r="BJ391" i="23" s="1"/>
  <c r="BI387" i="23"/>
  <c r="BI390" i="23" s="1"/>
  <c r="BI391" i="23" s="1"/>
  <c r="BH387" i="23"/>
  <c r="BG387" i="23"/>
  <c r="BF387" i="23"/>
  <c r="BE387" i="23"/>
  <c r="BD387" i="23"/>
  <c r="CA384" i="23"/>
  <c r="BZ384" i="23"/>
  <c r="BY384" i="23"/>
  <c r="BX384" i="23"/>
  <c r="BW384" i="23"/>
  <c r="BV384" i="23"/>
  <c r="BU384" i="23"/>
  <c r="BT384" i="23"/>
  <c r="BS384" i="23"/>
  <c r="BR384" i="23"/>
  <c r="BQ384" i="23"/>
  <c r="BP384" i="23"/>
  <c r="BO384" i="23"/>
  <c r="BN384" i="23"/>
  <c r="BM384" i="23"/>
  <c r="BL384" i="23"/>
  <c r="BK384" i="23"/>
  <c r="BJ384" i="23"/>
  <c r="BI384" i="23"/>
  <c r="BH384" i="23"/>
  <c r="BG384" i="23"/>
  <c r="BF384" i="23"/>
  <c r="BE384" i="23"/>
  <c r="BD384" i="23"/>
  <c r="CA383" i="23"/>
  <c r="BZ383" i="23"/>
  <c r="BY383" i="23"/>
  <c r="BX383" i="23"/>
  <c r="BW383" i="23"/>
  <c r="BV383" i="23"/>
  <c r="BU383" i="23"/>
  <c r="BT383" i="23"/>
  <c r="BS383" i="23"/>
  <c r="BR383" i="23"/>
  <c r="BQ383" i="23"/>
  <c r="BP383" i="23"/>
  <c r="BO383" i="23"/>
  <c r="BN383" i="23"/>
  <c r="BM383" i="23"/>
  <c r="BL383" i="23"/>
  <c r="BK383" i="23"/>
  <c r="BJ383" i="23"/>
  <c r="BI383" i="23"/>
  <c r="BH383" i="23"/>
  <c r="BG383" i="23"/>
  <c r="BF383" i="23"/>
  <c r="BE383" i="23"/>
  <c r="BD383" i="23"/>
  <c r="CA382" i="23"/>
  <c r="BZ382" i="23"/>
  <c r="BY382" i="23"/>
  <c r="BY385" i="23" s="1"/>
  <c r="BY386" i="23" s="1"/>
  <c r="BX382" i="23"/>
  <c r="BX385" i="23" s="1"/>
  <c r="BX386" i="23" s="1"/>
  <c r="BW382" i="23"/>
  <c r="BV382" i="23"/>
  <c r="BU382" i="23"/>
  <c r="BT382" i="23"/>
  <c r="BS382" i="23"/>
  <c r="BR382" i="23"/>
  <c r="BQ382" i="23"/>
  <c r="BQ385" i="23" s="1"/>
  <c r="BQ386" i="23" s="1"/>
  <c r="BP382" i="23"/>
  <c r="BO382" i="23"/>
  <c r="BN382" i="23"/>
  <c r="BM382" i="23"/>
  <c r="BL382" i="23"/>
  <c r="BK382" i="23"/>
  <c r="BJ382" i="23"/>
  <c r="BI382" i="23"/>
  <c r="BI385" i="23" s="1"/>
  <c r="BI386" i="23" s="1"/>
  <c r="BH382" i="23"/>
  <c r="BH385" i="23" s="1"/>
  <c r="BH386" i="23" s="1"/>
  <c r="BG382" i="23"/>
  <c r="BF382" i="23"/>
  <c r="BE382" i="23"/>
  <c r="BD382" i="23"/>
  <c r="CA379" i="23"/>
  <c r="BZ379" i="23"/>
  <c r="BY379" i="23"/>
  <c r="BX379" i="23"/>
  <c r="BW379" i="23"/>
  <c r="BV379" i="23"/>
  <c r="BU379" i="23"/>
  <c r="BT379" i="23"/>
  <c r="BS379" i="23"/>
  <c r="BR379" i="23"/>
  <c r="BQ379" i="23"/>
  <c r="BP379" i="23"/>
  <c r="BO379" i="23"/>
  <c r="BN379" i="23"/>
  <c r="BM379" i="23"/>
  <c r="BL379" i="23"/>
  <c r="BK379" i="23"/>
  <c r="BJ379" i="23"/>
  <c r="BI379" i="23"/>
  <c r="BH379" i="23"/>
  <c r="BG379" i="23"/>
  <c r="BF379" i="23"/>
  <c r="BE379" i="23"/>
  <c r="BD379" i="23"/>
  <c r="CA378" i="23"/>
  <c r="BZ378" i="23"/>
  <c r="BY378" i="23"/>
  <c r="BX378" i="23"/>
  <c r="BW378" i="23"/>
  <c r="BV378" i="23"/>
  <c r="BU378" i="23"/>
  <c r="BT378" i="23"/>
  <c r="BS378" i="23"/>
  <c r="BR378" i="23"/>
  <c r="BQ378" i="23"/>
  <c r="BP378" i="23"/>
  <c r="BO378" i="23"/>
  <c r="BN378" i="23"/>
  <c r="BM378" i="23"/>
  <c r="BL378" i="23"/>
  <c r="BK378" i="23"/>
  <c r="BJ378" i="23"/>
  <c r="BI378" i="23"/>
  <c r="BH378" i="23"/>
  <c r="BG378" i="23"/>
  <c r="BF378" i="23"/>
  <c r="BE378" i="23"/>
  <c r="BD378" i="23"/>
  <c r="CA377" i="23"/>
  <c r="CA380" i="23" s="1"/>
  <c r="CA381" i="23" s="1"/>
  <c r="BZ377" i="23"/>
  <c r="BZ380" i="23" s="1"/>
  <c r="BZ381" i="23" s="1"/>
  <c r="BY377" i="23"/>
  <c r="BY380" i="23" s="1"/>
  <c r="BY381" i="23" s="1"/>
  <c r="BX377" i="23"/>
  <c r="BX380" i="23" s="1"/>
  <c r="BX381" i="23" s="1"/>
  <c r="BW377" i="23"/>
  <c r="BV377" i="23"/>
  <c r="BU377" i="23"/>
  <c r="BT377" i="23"/>
  <c r="BS377" i="23"/>
  <c r="BR377" i="23"/>
  <c r="BR380" i="23" s="1"/>
  <c r="BR381" i="23" s="1"/>
  <c r="BQ377" i="23"/>
  <c r="BQ380" i="23" s="1"/>
  <c r="BQ381" i="23" s="1"/>
  <c r="BP377" i="23"/>
  <c r="BP380" i="23" s="1"/>
  <c r="BP381" i="23" s="1"/>
  <c r="BO377" i="23"/>
  <c r="BN377" i="23"/>
  <c r="BM377" i="23"/>
  <c r="BL377" i="23"/>
  <c r="BK377" i="23"/>
  <c r="BJ377" i="23"/>
  <c r="BJ380" i="23" s="1"/>
  <c r="BJ381" i="23" s="1"/>
  <c r="BI377" i="23"/>
  <c r="BH377" i="23"/>
  <c r="BG377" i="23"/>
  <c r="BF377" i="23"/>
  <c r="BE377" i="23"/>
  <c r="BD377" i="23"/>
  <c r="CA374" i="23"/>
  <c r="BZ374" i="23"/>
  <c r="BY374" i="23"/>
  <c r="BX374" i="23"/>
  <c r="BW374" i="23"/>
  <c r="BV374" i="23"/>
  <c r="BU374" i="23"/>
  <c r="BT374" i="23"/>
  <c r="BS374" i="23"/>
  <c r="BR374" i="23"/>
  <c r="BQ374" i="23"/>
  <c r="BP374" i="23"/>
  <c r="BO374" i="23"/>
  <c r="BN374" i="23"/>
  <c r="BM374" i="23"/>
  <c r="BL374" i="23"/>
  <c r="BK374" i="23"/>
  <c r="BJ374" i="23"/>
  <c r="BI374" i="23"/>
  <c r="BH374" i="23"/>
  <c r="BG374" i="23"/>
  <c r="BF374" i="23"/>
  <c r="BE374" i="23"/>
  <c r="BD374" i="23"/>
  <c r="CA373" i="23"/>
  <c r="BZ373" i="23"/>
  <c r="BY373" i="23"/>
  <c r="BX373" i="23"/>
  <c r="BW373" i="23"/>
  <c r="BV373" i="23"/>
  <c r="BU373" i="23"/>
  <c r="BT373" i="23"/>
  <c r="BS373" i="23"/>
  <c r="BR373" i="23"/>
  <c r="BQ373" i="23"/>
  <c r="BP373" i="23"/>
  <c r="BO373" i="23"/>
  <c r="BN373" i="23"/>
  <c r="BM373" i="23"/>
  <c r="BL373" i="23"/>
  <c r="BK373" i="23"/>
  <c r="BJ373" i="23"/>
  <c r="BI373" i="23"/>
  <c r="BH373" i="23"/>
  <c r="BG373" i="23"/>
  <c r="BF373" i="23"/>
  <c r="BE373" i="23"/>
  <c r="BD373" i="23"/>
  <c r="CA372" i="23"/>
  <c r="CA375" i="23" s="1"/>
  <c r="CA376" i="23" s="1"/>
  <c r="BZ372" i="23"/>
  <c r="BY372" i="23"/>
  <c r="BY375" i="23" s="1"/>
  <c r="BY376" i="23" s="1"/>
  <c r="BX372" i="23"/>
  <c r="BX375" i="23" s="1"/>
  <c r="BX376" i="23" s="1"/>
  <c r="BW372" i="23"/>
  <c r="BV372" i="23"/>
  <c r="BU372" i="23"/>
  <c r="BT372" i="23"/>
  <c r="BS372" i="23"/>
  <c r="BS375" i="23" s="1"/>
  <c r="BS376" i="23" s="1"/>
  <c r="BR372" i="23"/>
  <c r="BQ372" i="23"/>
  <c r="BQ375" i="23" s="1"/>
  <c r="BQ376" i="23" s="1"/>
  <c r="BP372" i="23"/>
  <c r="BO372" i="23"/>
  <c r="BN372" i="23"/>
  <c r="BM372" i="23"/>
  <c r="BL372" i="23"/>
  <c r="BK372" i="23"/>
  <c r="BK375" i="23" s="1"/>
  <c r="BK376" i="23" s="1"/>
  <c r="BJ372" i="23"/>
  <c r="BI372" i="23"/>
  <c r="BI375" i="23" s="1"/>
  <c r="BI376" i="23" s="1"/>
  <c r="BH372" i="23"/>
  <c r="BH375" i="23" s="1"/>
  <c r="BH376" i="23" s="1"/>
  <c r="BG372" i="23"/>
  <c r="BF372" i="23"/>
  <c r="BE372" i="23"/>
  <c r="BD372" i="23"/>
  <c r="CA369" i="23"/>
  <c r="BZ369" i="23"/>
  <c r="BY369" i="23"/>
  <c r="BX369" i="23"/>
  <c r="BW369" i="23"/>
  <c r="BV369" i="23"/>
  <c r="BU369" i="23"/>
  <c r="BT369" i="23"/>
  <c r="BS369" i="23"/>
  <c r="BR369" i="23"/>
  <c r="BQ369" i="23"/>
  <c r="BP369" i="23"/>
  <c r="BO369" i="23"/>
  <c r="BN369" i="23"/>
  <c r="BM369" i="23"/>
  <c r="BL369" i="23"/>
  <c r="BK369" i="23"/>
  <c r="BJ369" i="23"/>
  <c r="BI369" i="23"/>
  <c r="BH369" i="23"/>
  <c r="BG369" i="23"/>
  <c r="BF369" i="23"/>
  <c r="BE369" i="23"/>
  <c r="BD369" i="23"/>
  <c r="CA368" i="23"/>
  <c r="BZ368" i="23"/>
  <c r="BY368" i="23"/>
  <c r="BX368" i="23"/>
  <c r="BW368" i="23"/>
  <c r="BV368" i="23"/>
  <c r="BU368" i="23"/>
  <c r="BT368" i="23"/>
  <c r="BS368" i="23"/>
  <c r="BR368" i="23"/>
  <c r="BQ368" i="23"/>
  <c r="BP368" i="23"/>
  <c r="BO368" i="23"/>
  <c r="BN368" i="23"/>
  <c r="BM368" i="23"/>
  <c r="BL368" i="23"/>
  <c r="BK368" i="23"/>
  <c r="BJ368" i="23"/>
  <c r="BI368" i="23"/>
  <c r="BH368" i="23"/>
  <c r="BG368" i="23"/>
  <c r="BF368" i="23"/>
  <c r="BE368" i="23"/>
  <c r="BD368" i="23"/>
  <c r="CA367" i="23"/>
  <c r="BZ367" i="23"/>
  <c r="BZ370" i="23" s="1"/>
  <c r="BZ371" i="23" s="1"/>
  <c r="BY367" i="23"/>
  <c r="BY370" i="23" s="1"/>
  <c r="BY371" i="23" s="1"/>
  <c r="BX367" i="23"/>
  <c r="BW367" i="23"/>
  <c r="BV367" i="23"/>
  <c r="BU367" i="23"/>
  <c r="BT367" i="23"/>
  <c r="BS367" i="23"/>
  <c r="BS370" i="23" s="1"/>
  <c r="BS371" i="23" s="1"/>
  <c r="BR367" i="23"/>
  <c r="BR370" i="23" s="1"/>
  <c r="BR371" i="23" s="1"/>
  <c r="BQ367" i="23"/>
  <c r="BP367" i="23"/>
  <c r="BO367" i="23"/>
  <c r="BN367" i="23"/>
  <c r="BM367" i="23"/>
  <c r="BL367" i="23"/>
  <c r="BK367" i="23"/>
  <c r="BK370" i="23" s="1"/>
  <c r="BK371" i="23" s="1"/>
  <c r="BJ367" i="23"/>
  <c r="BJ370" i="23" s="1"/>
  <c r="BJ371" i="23" s="1"/>
  <c r="BI367" i="23"/>
  <c r="BI370" i="23" s="1"/>
  <c r="BI371" i="23" s="1"/>
  <c r="BH367" i="23"/>
  <c r="BH370" i="23" s="1"/>
  <c r="BH371" i="23" s="1"/>
  <c r="BG367" i="23"/>
  <c r="BF367" i="23"/>
  <c r="BE367" i="23"/>
  <c r="BD367" i="23"/>
  <c r="CA364" i="23"/>
  <c r="BZ364" i="23"/>
  <c r="BY364" i="23"/>
  <c r="BX364" i="23"/>
  <c r="BW364" i="23"/>
  <c r="BV364" i="23"/>
  <c r="BU364" i="23"/>
  <c r="BT364" i="23"/>
  <c r="BS364" i="23"/>
  <c r="BR364" i="23"/>
  <c r="BQ364" i="23"/>
  <c r="BP364" i="23"/>
  <c r="BO364" i="23"/>
  <c r="BN364" i="23"/>
  <c r="BM364" i="23"/>
  <c r="BL364" i="23"/>
  <c r="BK364" i="23"/>
  <c r="BJ364" i="23"/>
  <c r="BI364" i="23"/>
  <c r="BH364" i="23"/>
  <c r="BG364" i="23"/>
  <c r="BF364" i="23"/>
  <c r="BE364" i="23"/>
  <c r="BD364" i="23"/>
  <c r="CA363" i="23"/>
  <c r="BZ363" i="23"/>
  <c r="BY363" i="23"/>
  <c r="BX363" i="23"/>
  <c r="BW363" i="23"/>
  <c r="BV363" i="23"/>
  <c r="BU363" i="23"/>
  <c r="BT363" i="23"/>
  <c r="BS363" i="23"/>
  <c r="BR363" i="23"/>
  <c r="BQ363" i="23"/>
  <c r="BP363" i="23"/>
  <c r="BO363" i="23"/>
  <c r="BN363" i="23"/>
  <c r="BM363" i="23"/>
  <c r="BL363" i="23"/>
  <c r="BK363" i="23"/>
  <c r="BJ363" i="23"/>
  <c r="BI363" i="23"/>
  <c r="BH363" i="23"/>
  <c r="BG363" i="23"/>
  <c r="BF363" i="23"/>
  <c r="BE363" i="23"/>
  <c r="BD363" i="23"/>
  <c r="CA362" i="23"/>
  <c r="CA365" i="23" s="1"/>
  <c r="CA366" i="23" s="1"/>
  <c r="BZ362" i="23"/>
  <c r="BZ365" i="23" s="1"/>
  <c r="BZ366" i="23" s="1"/>
  <c r="BY362" i="23"/>
  <c r="BY365" i="23" s="1"/>
  <c r="BY366" i="23" s="1"/>
  <c r="BX362" i="23"/>
  <c r="BX365" i="23" s="1"/>
  <c r="BX366" i="23" s="1"/>
  <c r="BW362" i="23"/>
  <c r="BV362" i="23"/>
  <c r="BU362" i="23"/>
  <c r="BT362" i="23"/>
  <c r="BS362" i="23"/>
  <c r="BS365" i="23" s="1"/>
  <c r="BS366" i="23" s="1"/>
  <c r="BR362" i="23"/>
  <c r="BR365" i="23" s="1"/>
  <c r="BR366" i="23" s="1"/>
  <c r="BQ362" i="23"/>
  <c r="BQ365" i="23" s="1"/>
  <c r="BQ366" i="23" s="1"/>
  <c r="BP362" i="23"/>
  <c r="BP365" i="23" s="1"/>
  <c r="BP366" i="23" s="1"/>
  <c r="BO362" i="23"/>
  <c r="BN362" i="23"/>
  <c r="BM362" i="23"/>
  <c r="BL362" i="23"/>
  <c r="BK362" i="23"/>
  <c r="BK365" i="23" s="1"/>
  <c r="BK366" i="23" s="1"/>
  <c r="BJ362" i="23"/>
  <c r="BJ365" i="23" s="1"/>
  <c r="BJ366" i="23" s="1"/>
  <c r="BI362" i="23"/>
  <c r="BI365" i="23" s="1"/>
  <c r="BI366" i="23" s="1"/>
  <c r="BH362" i="23"/>
  <c r="BG362" i="23"/>
  <c r="BG365" i="23" s="1"/>
  <c r="BG366" i="23" s="1"/>
  <c r="BF362" i="23"/>
  <c r="BE362" i="23"/>
  <c r="BD362" i="23"/>
  <c r="BC360" i="23"/>
  <c r="BA360" i="23"/>
  <c r="AZ360" i="23"/>
  <c r="AY360" i="23"/>
  <c r="AX360" i="23"/>
  <c r="AW360" i="23"/>
  <c r="AV360" i="23"/>
  <c r="AU360" i="23"/>
  <c r="AT360" i="23"/>
  <c r="AS360" i="23"/>
  <c r="AR360" i="23"/>
  <c r="AQ360" i="23"/>
  <c r="AP360" i="23"/>
  <c r="AO360" i="23"/>
  <c r="AN360" i="23"/>
  <c r="AM360" i="23"/>
  <c r="AL360" i="23"/>
  <c r="AK360" i="23"/>
  <c r="AJ360" i="23"/>
  <c r="AI360" i="23"/>
  <c r="AH360" i="23"/>
  <c r="AG360" i="23"/>
  <c r="AF360" i="23"/>
  <c r="AE360" i="23"/>
  <c r="AD360" i="23"/>
  <c r="AC360" i="23"/>
  <c r="AB360" i="23"/>
  <c r="AA360" i="23"/>
  <c r="Z360" i="23"/>
  <c r="Y360" i="23"/>
  <c r="X360" i="23"/>
  <c r="W360" i="23"/>
  <c r="V360" i="23"/>
  <c r="U360" i="23"/>
  <c r="BC359" i="23"/>
  <c r="BA359" i="23"/>
  <c r="AZ359" i="23"/>
  <c r="AY359" i="23"/>
  <c r="AX359" i="23"/>
  <c r="AW359" i="23"/>
  <c r="AV359" i="23"/>
  <c r="AU359" i="23"/>
  <c r="AT359" i="23"/>
  <c r="AS359" i="23"/>
  <c r="AR359" i="23"/>
  <c r="AQ359" i="23"/>
  <c r="AP359" i="23"/>
  <c r="AO359" i="23"/>
  <c r="AN359" i="23"/>
  <c r="AM359" i="23"/>
  <c r="AL359" i="23"/>
  <c r="AK359" i="23"/>
  <c r="AJ359" i="23"/>
  <c r="AI359" i="23"/>
  <c r="AH359" i="23"/>
  <c r="AG359" i="23"/>
  <c r="AF359" i="23"/>
  <c r="AE359" i="23"/>
  <c r="AD359" i="23"/>
  <c r="AC359" i="23"/>
  <c r="AB359" i="23"/>
  <c r="AA359" i="23"/>
  <c r="Z359" i="23"/>
  <c r="Y359" i="23"/>
  <c r="X359" i="23"/>
  <c r="W359" i="23"/>
  <c r="V359" i="23"/>
  <c r="U359" i="23"/>
  <c r="BC358" i="23"/>
  <c r="BA358" i="23"/>
  <c r="AZ358" i="23"/>
  <c r="AY358" i="23"/>
  <c r="AX358" i="23"/>
  <c r="AW358" i="23"/>
  <c r="AV358" i="23"/>
  <c r="AU358" i="23"/>
  <c r="AT358" i="23"/>
  <c r="AS358" i="23"/>
  <c r="AR358" i="23"/>
  <c r="AQ358" i="23"/>
  <c r="AP358" i="23"/>
  <c r="AO358" i="23"/>
  <c r="AN358" i="23"/>
  <c r="AM358" i="23"/>
  <c r="AL358" i="23"/>
  <c r="AK358" i="23"/>
  <c r="AJ358" i="23"/>
  <c r="AI358" i="23"/>
  <c r="AH358" i="23"/>
  <c r="AG358" i="23"/>
  <c r="AF358" i="23"/>
  <c r="AE358" i="23"/>
  <c r="AD358" i="23"/>
  <c r="AC358" i="23"/>
  <c r="AB358" i="23"/>
  <c r="AA358" i="23"/>
  <c r="Z358" i="23"/>
  <c r="Y358" i="23"/>
  <c r="X358" i="23"/>
  <c r="W358" i="23"/>
  <c r="V358" i="23"/>
  <c r="U358" i="23"/>
  <c r="BC357" i="23"/>
  <c r="BA357" i="23"/>
  <c r="AZ357" i="23"/>
  <c r="AY357" i="23"/>
  <c r="AX357" i="23"/>
  <c r="AW357" i="23"/>
  <c r="AV357" i="23"/>
  <c r="AU357" i="23"/>
  <c r="AT357" i="23"/>
  <c r="AS357" i="23"/>
  <c r="AR357" i="23"/>
  <c r="AQ357" i="23"/>
  <c r="AP357" i="23"/>
  <c r="AO357" i="23"/>
  <c r="AN357" i="23"/>
  <c r="AM357" i="23"/>
  <c r="AL357" i="23"/>
  <c r="AK357" i="23"/>
  <c r="AJ357" i="23"/>
  <c r="AI357" i="23"/>
  <c r="AH357" i="23"/>
  <c r="AG357" i="23"/>
  <c r="AF357" i="23"/>
  <c r="AE357" i="23"/>
  <c r="AD357" i="23"/>
  <c r="AC357" i="23"/>
  <c r="AB357" i="23"/>
  <c r="AA357" i="23"/>
  <c r="Z357" i="23"/>
  <c r="Y357" i="23"/>
  <c r="X357" i="23"/>
  <c r="W357" i="23"/>
  <c r="V357" i="23"/>
  <c r="U357" i="23"/>
  <c r="BC356" i="23"/>
  <c r="BA356" i="23"/>
  <c r="AZ356" i="23"/>
  <c r="AY356" i="23"/>
  <c r="AX356" i="23"/>
  <c r="AW356" i="23"/>
  <c r="AV356" i="23"/>
  <c r="AU356" i="23"/>
  <c r="AT356" i="23"/>
  <c r="AS356" i="23"/>
  <c r="AR356" i="23"/>
  <c r="AQ356" i="23"/>
  <c r="AP356" i="23"/>
  <c r="AO356" i="23"/>
  <c r="AN356" i="23"/>
  <c r="AM356" i="23"/>
  <c r="AL356" i="23"/>
  <c r="AK356" i="23"/>
  <c r="AJ356" i="23"/>
  <c r="AI356" i="23"/>
  <c r="AH356" i="23"/>
  <c r="AG356" i="23"/>
  <c r="AF356" i="23"/>
  <c r="AE356" i="23"/>
  <c r="AD356" i="23"/>
  <c r="AC356" i="23"/>
  <c r="AB356" i="23"/>
  <c r="AA356" i="23"/>
  <c r="Z356" i="23"/>
  <c r="Y356" i="23"/>
  <c r="X356" i="23"/>
  <c r="W356" i="23"/>
  <c r="V356" i="23"/>
  <c r="U356" i="23"/>
  <c r="BC354" i="23"/>
  <c r="BA354" i="23"/>
  <c r="AZ354" i="23"/>
  <c r="AY354" i="23"/>
  <c r="AX354" i="23"/>
  <c r="AW354" i="23"/>
  <c r="AV354" i="23"/>
  <c r="AU354" i="23"/>
  <c r="AT354" i="23"/>
  <c r="AS354" i="23"/>
  <c r="AR354" i="23"/>
  <c r="AQ354" i="23"/>
  <c r="AP354" i="23"/>
  <c r="AO354" i="23"/>
  <c r="AN354" i="23"/>
  <c r="AM354" i="23"/>
  <c r="AL354" i="23"/>
  <c r="AK354" i="23"/>
  <c r="AJ354" i="23"/>
  <c r="AI354" i="23"/>
  <c r="AH354" i="23"/>
  <c r="AG354" i="23"/>
  <c r="AF354" i="23"/>
  <c r="AE354" i="23"/>
  <c r="AD354" i="23"/>
  <c r="AC354" i="23"/>
  <c r="AB354" i="23"/>
  <c r="AA354" i="23"/>
  <c r="Z354" i="23"/>
  <c r="Y354" i="23"/>
  <c r="X354" i="23"/>
  <c r="W354" i="23"/>
  <c r="V354" i="23"/>
  <c r="BC353" i="23"/>
  <c r="BA353" i="23"/>
  <c r="AZ353" i="23"/>
  <c r="AY353" i="23"/>
  <c r="AX353" i="23"/>
  <c r="AW353" i="23"/>
  <c r="AV353" i="23"/>
  <c r="AU353" i="23"/>
  <c r="AT353" i="23"/>
  <c r="AS353" i="23"/>
  <c r="AR353" i="23"/>
  <c r="AQ353" i="23"/>
  <c r="AP353" i="23"/>
  <c r="AO353" i="23"/>
  <c r="AN353" i="23"/>
  <c r="AM353" i="23"/>
  <c r="AL353" i="23"/>
  <c r="AK353" i="23"/>
  <c r="AJ353" i="23"/>
  <c r="AI353" i="23"/>
  <c r="AH353" i="23"/>
  <c r="AG353" i="23"/>
  <c r="AF353" i="23"/>
  <c r="AE353" i="23"/>
  <c r="AD353" i="23"/>
  <c r="AC353" i="23"/>
  <c r="AB353" i="23"/>
  <c r="AA353" i="23"/>
  <c r="Z353" i="23"/>
  <c r="Y353" i="23"/>
  <c r="X353" i="23"/>
  <c r="W353" i="23"/>
  <c r="V353" i="23"/>
  <c r="U353" i="23"/>
  <c r="BC352" i="23"/>
  <c r="BA352" i="23"/>
  <c r="AZ352" i="23"/>
  <c r="AY352" i="23"/>
  <c r="AX352" i="23"/>
  <c r="AW352" i="23"/>
  <c r="AV352" i="23"/>
  <c r="AU352" i="23"/>
  <c r="AT352" i="23"/>
  <c r="AS352" i="23"/>
  <c r="AR352" i="23"/>
  <c r="AQ352" i="23"/>
  <c r="AP352" i="23"/>
  <c r="AO352" i="23"/>
  <c r="AN352" i="23"/>
  <c r="AM352" i="23"/>
  <c r="AL352" i="23"/>
  <c r="AK352" i="23"/>
  <c r="AJ352" i="23"/>
  <c r="AI352" i="23"/>
  <c r="AH352" i="23"/>
  <c r="AG352" i="23"/>
  <c r="AF352" i="23"/>
  <c r="AE352" i="23"/>
  <c r="AD352" i="23"/>
  <c r="AC352" i="23"/>
  <c r="AB352" i="23"/>
  <c r="AA352" i="23"/>
  <c r="Z352" i="23"/>
  <c r="Y352" i="23"/>
  <c r="X352" i="23"/>
  <c r="W352" i="23"/>
  <c r="V352" i="23"/>
  <c r="U352" i="23"/>
  <c r="BC351" i="23"/>
  <c r="BA351" i="23"/>
  <c r="AZ351" i="23"/>
  <c r="AY351" i="23"/>
  <c r="AX351" i="23"/>
  <c r="AW351" i="23"/>
  <c r="AV351" i="23"/>
  <c r="AU351" i="23"/>
  <c r="AT351" i="23"/>
  <c r="AS351" i="23"/>
  <c r="AR351" i="23"/>
  <c r="AQ351" i="23"/>
  <c r="AP351" i="23"/>
  <c r="AO351" i="23"/>
  <c r="AN351" i="23"/>
  <c r="AM351" i="23"/>
  <c r="AL351" i="23"/>
  <c r="AK351" i="23"/>
  <c r="AJ351" i="23"/>
  <c r="AI351" i="23"/>
  <c r="AH351" i="23"/>
  <c r="AG351" i="23"/>
  <c r="AF351" i="23"/>
  <c r="AE351" i="23"/>
  <c r="AD351" i="23"/>
  <c r="AC351" i="23"/>
  <c r="AB351" i="23"/>
  <c r="AA351" i="23"/>
  <c r="Z351" i="23"/>
  <c r="Y351" i="23"/>
  <c r="X351" i="23"/>
  <c r="W351" i="23"/>
  <c r="V351" i="23"/>
  <c r="U351" i="23"/>
  <c r="BC350" i="23"/>
  <c r="BA350" i="23"/>
  <c r="AZ350" i="23"/>
  <c r="AY350" i="23"/>
  <c r="AX350" i="23"/>
  <c r="AW350" i="23"/>
  <c r="AV350" i="23"/>
  <c r="AU350" i="23"/>
  <c r="AT350" i="23"/>
  <c r="AS350" i="23"/>
  <c r="AR350" i="23"/>
  <c r="AQ350" i="23"/>
  <c r="AP350" i="23"/>
  <c r="AO350" i="23"/>
  <c r="AN350" i="23"/>
  <c r="AM350" i="23"/>
  <c r="AL350" i="23"/>
  <c r="AK350" i="23"/>
  <c r="AJ350" i="23"/>
  <c r="AI350" i="23"/>
  <c r="AH350" i="23"/>
  <c r="AG350" i="23"/>
  <c r="AF350" i="23"/>
  <c r="AE350" i="23"/>
  <c r="AD350" i="23"/>
  <c r="AC350" i="23"/>
  <c r="AB350" i="23"/>
  <c r="AA350" i="23"/>
  <c r="Z350" i="23"/>
  <c r="Y350" i="23"/>
  <c r="X350" i="23"/>
  <c r="W350" i="23"/>
  <c r="V350" i="23"/>
  <c r="U350" i="23"/>
  <c r="BC349" i="23"/>
  <c r="BA349" i="23"/>
  <c r="AZ349" i="23"/>
  <c r="AY349" i="23"/>
  <c r="AX349" i="23"/>
  <c r="AW349" i="23"/>
  <c r="AV349" i="23"/>
  <c r="AU349" i="23"/>
  <c r="AT349" i="23"/>
  <c r="AS349" i="23"/>
  <c r="AR349" i="23"/>
  <c r="AQ349" i="23"/>
  <c r="AP349" i="23"/>
  <c r="AO349" i="23"/>
  <c r="AN349" i="23"/>
  <c r="AM349" i="23"/>
  <c r="AL349" i="23"/>
  <c r="AK349" i="23"/>
  <c r="AJ349" i="23"/>
  <c r="AI349" i="23"/>
  <c r="AH349" i="23"/>
  <c r="AG349" i="23"/>
  <c r="AF349" i="23"/>
  <c r="AE349" i="23"/>
  <c r="AD349" i="23"/>
  <c r="AC349" i="23"/>
  <c r="AB349" i="23"/>
  <c r="AA349" i="23"/>
  <c r="Z349" i="23"/>
  <c r="Y349" i="23"/>
  <c r="X349" i="23"/>
  <c r="W349" i="23"/>
  <c r="V349" i="23"/>
  <c r="U349" i="23"/>
  <c r="BC348" i="23"/>
  <c r="BA348" i="23"/>
  <c r="AZ348" i="23"/>
  <c r="AY348" i="23"/>
  <c r="AX348" i="23"/>
  <c r="AW348" i="23"/>
  <c r="AV348" i="23"/>
  <c r="AU348" i="23"/>
  <c r="AT348" i="23"/>
  <c r="AS348" i="23"/>
  <c r="AR348" i="23"/>
  <c r="AQ348" i="23"/>
  <c r="AP348" i="23"/>
  <c r="AO348" i="23"/>
  <c r="AN348" i="23"/>
  <c r="AM348" i="23"/>
  <c r="AL348" i="23"/>
  <c r="AK348" i="23"/>
  <c r="AJ348" i="23"/>
  <c r="AI348" i="23"/>
  <c r="AH348" i="23"/>
  <c r="AG348" i="23"/>
  <c r="AF348" i="23"/>
  <c r="AE348" i="23"/>
  <c r="AD348" i="23"/>
  <c r="AC348" i="23"/>
  <c r="AB348" i="23"/>
  <c r="AA348" i="23"/>
  <c r="Z348" i="23"/>
  <c r="Y348" i="23"/>
  <c r="X348" i="23"/>
  <c r="W348" i="23"/>
  <c r="V348" i="23"/>
  <c r="U348" i="23"/>
  <c r="BC347" i="23"/>
  <c r="BA347" i="23"/>
  <c r="AZ347" i="23"/>
  <c r="AY347" i="23"/>
  <c r="AX347" i="23"/>
  <c r="AW347" i="23"/>
  <c r="AV347" i="23"/>
  <c r="AU347" i="23"/>
  <c r="AT347" i="23"/>
  <c r="AS347" i="23"/>
  <c r="AR347" i="23"/>
  <c r="AQ347" i="23"/>
  <c r="AP347" i="23"/>
  <c r="AO347" i="23"/>
  <c r="AN347" i="23"/>
  <c r="AM347" i="23"/>
  <c r="AL347" i="23"/>
  <c r="AK347" i="23"/>
  <c r="AJ347" i="23"/>
  <c r="AI347" i="23"/>
  <c r="AH347" i="23"/>
  <c r="AG347" i="23"/>
  <c r="AF347" i="23"/>
  <c r="AE347" i="23"/>
  <c r="AD347" i="23"/>
  <c r="AC347" i="23"/>
  <c r="AB347" i="23"/>
  <c r="AA347" i="23"/>
  <c r="Z347" i="23"/>
  <c r="Y347" i="23"/>
  <c r="X347" i="23"/>
  <c r="W347" i="23"/>
  <c r="V347" i="23"/>
  <c r="U347" i="23"/>
  <c r="T346" i="23"/>
  <c r="S346" i="23"/>
  <c r="R346" i="23"/>
  <c r="Q346" i="23"/>
  <c r="P346" i="23"/>
  <c r="O346" i="23"/>
  <c r="N346" i="23"/>
  <c r="M346" i="23"/>
  <c r="L346" i="23"/>
  <c r="S344" i="23"/>
  <c r="R344" i="23"/>
  <c r="Q344" i="23"/>
  <c r="P344" i="23"/>
  <c r="O344" i="23"/>
  <c r="N344" i="23"/>
  <c r="M344" i="23"/>
  <c r="L344" i="23"/>
  <c r="K344" i="23"/>
  <c r="J344" i="23"/>
  <c r="S343" i="23"/>
  <c r="R343" i="23"/>
  <c r="Q343" i="23"/>
  <c r="P343" i="23"/>
  <c r="O343" i="23"/>
  <c r="N343" i="23"/>
  <c r="M343" i="23"/>
  <c r="L343" i="23"/>
  <c r="K343" i="23"/>
  <c r="J343" i="23"/>
  <c r="S342" i="23"/>
  <c r="R342" i="23"/>
  <c r="Q342" i="23"/>
  <c r="P342" i="23"/>
  <c r="O342" i="23"/>
  <c r="N342" i="23"/>
  <c r="M342" i="23"/>
  <c r="L342" i="23"/>
  <c r="K342" i="23"/>
  <c r="J342" i="23"/>
  <c r="S341" i="23"/>
  <c r="R341" i="23"/>
  <c r="Q341" i="23"/>
  <c r="P341" i="23"/>
  <c r="O341" i="23"/>
  <c r="N341" i="23"/>
  <c r="M341" i="23"/>
  <c r="L341" i="23"/>
  <c r="K341" i="23"/>
  <c r="J341" i="23"/>
  <c r="S340" i="23"/>
  <c r="R340" i="23"/>
  <c r="Q340" i="23"/>
  <c r="P340" i="23"/>
  <c r="O340" i="23"/>
  <c r="N340" i="23"/>
  <c r="M340" i="23"/>
  <c r="L340" i="23"/>
  <c r="K340" i="23"/>
  <c r="J340" i="23"/>
  <c r="CF338" i="23"/>
  <c r="CG338" i="23" s="1"/>
  <c r="CD338" i="23"/>
  <c r="CE338" i="23" s="1"/>
  <c r="CB338" i="23"/>
  <c r="T338" i="23"/>
  <c r="CF337" i="23"/>
  <c r="CG337" i="23" s="1"/>
  <c r="CD337" i="23"/>
  <c r="CE337" i="23" s="1"/>
  <c r="CC337" i="23"/>
  <c r="CB337" i="23"/>
  <c r="T337" i="23"/>
  <c r="CF336" i="23"/>
  <c r="CG336" i="23" s="1"/>
  <c r="CD336" i="23"/>
  <c r="CE336" i="23" s="1"/>
  <c r="CB336" i="23"/>
  <c r="T336" i="23"/>
  <c r="CF335" i="23"/>
  <c r="CE335" i="23"/>
  <c r="CD335" i="23"/>
  <c r="CB335" i="23"/>
  <c r="CC335" i="23" s="1"/>
  <c r="T335" i="23"/>
  <c r="T334" i="23"/>
  <c r="CG333" i="23"/>
  <c r="CF333" i="23"/>
  <c r="CD333" i="23"/>
  <c r="CE333" i="23" s="1"/>
  <c r="CB333" i="23"/>
  <c r="T333" i="23"/>
  <c r="CF332" i="23"/>
  <c r="CG332" i="23" s="1"/>
  <c r="CD332" i="23"/>
  <c r="CE332" i="23" s="1"/>
  <c r="CB332" i="23"/>
  <c r="CC332" i="23" s="1"/>
  <c r="T332" i="23"/>
  <c r="CF331" i="23"/>
  <c r="CG331" i="23" s="1"/>
  <c r="CD331" i="23"/>
  <c r="CE331" i="23" s="1"/>
  <c r="CB331" i="23"/>
  <c r="T331" i="23"/>
  <c r="CF330" i="23"/>
  <c r="CG330" i="23" s="1"/>
  <c r="CD330" i="23"/>
  <c r="CE330" i="23" s="1"/>
  <c r="CB330" i="23"/>
  <c r="CC330" i="23" s="1"/>
  <c r="T330" i="23"/>
  <c r="CF329" i="23"/>
  <c r="CG329" i="23" s="1"/>
  <c r="CD329" i="23"/>
  <c r="CE329" i="23" s="1"/>
  <c r="CB329" i="23"/>
  <c r="CH329" i="23" s="1"/>
  <c r="CI329" i="23" s="1"/>
  <c r="T329" i="23"/>
  <c r="CF328" i="23"/>
  <c r="CG328" i="23" s="1"/>
  <c r="CE328" i="23"/>
  <c r="CD328" i="23"/>
  <c r="CB328" i="23"/>
  <c r="CC328" i="23" s="1"/>
  <c r="T328" i="23"/>
  <c r="CF327" i="23"/>
  <c r="CG327" i="23" s="1"/>
  <c r="CD327" i="23"/>
  <c r="CH327" i="23" s="1"/>
  <c r="CI327" i="23" s="1"/>
  <c r="CC327" i="23"/>
  <c r="CB327" i="23"/>
  <c r="T327" i="23"/>
  <c r="CF326" i="23"/>
  <c r="CG326" i="23" s="1"/>
  <c r="CD326" i="23"/>
  <c r="CE326" i="23" s="1"/>
  <c r="CB326" i="23"/>
  <c r="T326" i="23"/>
  <c r="CF323" i="23"/>
  <c r="CG323" i="23" s="1"/>
  <c r="CD323" i="23"/>
  <c r="CE323" i="23" s="1"/>
  <c r="CB323" i="23"/>
  <c r="CH323" i="23" s="1"/>
  <c r="CI323" i="23" s="1"/>
  <c r="T323" i="23"/>
  <c r="CF322" i="23"/>
  <c r="CG322" i="23" s="1"/>
  <c r="CD322" i="23"/>
  <c r="CE322" i="23" s="1"/>
  <c r="CB322" i="23"/>
  <c r="T322" i="23"/>
  <c r="CF321" i="23"/>
  <c r="CG321" i="23" s="1"/>
  <c r="CD321" i="23"/>
  <c r="CE321" i="23" s="1"/>
  <c r="CB321" i="23"/>
  <c r="T321" i="23"/>
  <c r="CF320" i="23"/>
  <c r="CG320" i="23" s="1"/>
  <c r="CD320" i="23"/>
  <c r="CB320" i="23"/>
  <c r="CC320" i="23" s="1"/>
  <c r="T320" i="23"/>
  <c r="CF319" i="23"/>
  <c r="CG319" i="23" s="1"/>
  <c r="CD319" i="23"/>
  <c r="CE319" i="23" s="1"/>
  <c r="CB319" i="23"/>
  <c r="CH319" i="23" s="1"/>
  <c r="CI319" i="23" s="1"/>
  <c r="T319" i="23"/>
  <c r="CG318" i="23"/>
  <c r="CF318" i="23"/>
  <c r="CD318" i="23"/>
  <c r="CB318" i="23"/>
  <c r="CC318" i="23" s="1"/>
  <c r="T318" i="23"/>
  <c r="CF317" i="23"/>
  <c r="CG317" i="23" s="1"/>
  <c r="CD317" i="23"/>
  <c r="CE317" i="23" s="1"/>
  <c r="CB317" i="23"/>
  <c r="CC317" i="23" s="1"/>
  <c r="T317" i="23"/>
  <c r="CG316" i="23"/>
  <c r="CF316" i="23"/>
  <c r="CD316" i="23"/>
  <c r="CB316" i="23"/>
  <c r="CC316" i="23" s="1"/>
  <c r="T316" i="23"/>
  <c r="CF314" i="23"/>
  <c r="CG314" i="23" s="1"/>
  <c r="CD314" i="23"/>
  <c r="CE314" i="23" s="1"/>
  <c r="CB314" i="23"/>
  <c r="CC314" i="23" s="1"/>
  <c r="T314" i="23"/>
  <c r="CF313" i="23"/>
  <c r="CD313" i="23"/>
  <c r="CE313" i="23" s="1"/>
  <c r="CB313" i="23"/>
  <c r="CC313" i="23" s="1"/>
  <c r="T313" i="23"/>
  <c r="CF312" i="23"/>
  <c r="CG312" i="23" s="1"/>
  <c r="CD312" i="23"/>
  <c r="CE312" i="23" s="1"/>
  <c r="CB312" i="23"/>
  <c r="CC312" i="23" s="1"/>
  <c r="T312" i="23"/>
  <c r="CF311" i="23"/>
  <c r="CG311" i="23" s="1"/>
  <c r="CD311" i="23"/>
  <c r="CE311" i="23" s="1"/>
  <c r="CB311" i="23"/>
  <c r="CC311" i="23" s="1"/>
  <c r="T311" i="23"/>
  <c r="CF310" i="23"/>
  <c r="CG310" i="23" s="1"/>
  <c r="CD310" i="23"/>
  <c r="CE310" i="23" s="1"/>
  <c r="CB310" i="23"/>
  <c r="CH310" i="23" s="1"/>
  <c r="CI310" i="23" s="1"/>
  <c r="T310" i="23"/>
  <c r="CF309" i="23"/>
  <c r="CG309" i="23" s="1"/>
  <c r="CD309" i="23"/>
  <c r="CB309" i="23"/>
  <c r="CC309" i="23" s="1"/>
  <c r="T309" i="23"/>
  <c r="CF308" i="23"/>
  <c r="CH308" i="23" s="1"/>
  <c r="CI308" i="23" s="1"/>
  <c r="CE308" i="23"/>
  <c r="CD308" i="23"/>
  <c r="CC308" i="23"/>
  <c r="CB308" i="23"/>
  <c r="T308" i="23"/>
  <c r="CF307" i="23"/>
  <c r="CD307" i="23"/>
  <c r="CE307" i="23" s="1"/>
  <c r="CB307" i="23"/>
  <c r="CC307" i="23" s="1"/>
  <c r="T307" i="23"/>
  <c r="CG306" i="23"/>
  <c r="CF306" i="23"/>
  <c r="CE306" i="23"/>
  <c r="CD306" i="23"/>
  <c r="CB306" i="23"/>
  <c r="T306" i="23"/>
  <c r="CF305" i="23"/>
  <c r="CG305" i="23" s="1"/>
  <c r="CD305" i="23"/>
  <c r="CC305" i="23"/>
  <c r="CB305" i="23"/>
  <c r="T305" i="23"/>
  <c r="CF304" i="23"/>
  <c r="CG304" i="23" s="1"/>
  <c r="CD304" i="23"/>
  <c r="CE304" i="23" s="1"/>
  <c r="CB304" i="23"/>
  <c r="CC304" i="23" s="1"/>
  <c r="T304" i="23"/>
  <c r="CF303" i="23"/>
  <c r="CG303" i="23" s="1"/>
  <c r="CD303" i="23"/>
  <c r="CE303" i="23" s="1"/>
  <c r="CB303" i="23"/>
  <c r="T303" i="23"/>
  <c r="T302" i="23"/>
  <c r="CF301" i="23"/>
  <c r="CG301" i="23" s="1"/>
  <c r="CD301" i="23"/>
  <c r="CE301" i="23" s="1"/>
  <c r="CB301" i="23"/>
  <c r="CC301" i="23" s="1"/>
  <c r="T301" i="23"/>
  <c r="CF300" i="23"/>
  <c r="CG300" i="23" s="1"/>
  <c r="CD300" i="23"/>
  <c r="CE300" i="23" s="1"/>
  <c r="CB300" i="23"/>
  <c r="CH300" i="23" s="1"/>
  <c r="CI300" i="23" s="1"/>
  <c r="T300" i="23"/>
  <c r="CF299" i="23"/>
  <c r="CG299" i="23" s="1"/>
  <c r="CD299" i="23"/>
  <c r="CE299" i="23" s="1"/>
  <c r="CB299" i="23"/>
  <c r="T299" i="23"/>
  <c r="CG298" i="23"/>
  <c r="CF298" i="23"/>
  <c r="CD298" i="23"/>
  <c r="CE298" i="23" s="1"/>
  <c r="CB298" i="23"/>
  <c r="CC298" i="23" s="1"/>
  <c r="T298" i="23"/>
  <c r="CH297" i="23"/>
  <c r="CI297" i="23" s="1"/>
  <c r="CF297" i="23"/>
  <c r="CG297" i="23" s="1"/>
  <c r="CD297" i="23"/>
  <c r="CE297" i="23" s="1"/>
  <c r="CB297" i="23"/>
  <c r="CC297" i="23" s="1"/>
  <c r="T297" i="23"/>
  <c r="CF296" i="23"/>
  <c r="CG296" i="23" s="1"/>
  <c r="CD296" i="23"/>
  <c r="CE296" i="23" s="1"/>
  <c r="CB296" i="23"/>
  <c r="T296" i="23"/>
  <c r="CF295" i="23"/>
  <c r="CG295" i="23" s="1"/>
  <c r="CD295" i="23"/>
  <c r="CH295" i="23" s="1"/>
  <c r="CI295" i="23" s="1"/>
  <c r="CC295" i="23"/>
  <c r="CB295" i="23"/>
  <c r="T295" i="23"/>
  <c r="CF294" i="23"/>
  <c r="CG294" i="23" s="1"/>
  <c r="CD294" i="23"/>
  <c r="CE294" i="23" s="1"/>
  <c r="CB294" i="23"/>
  <c r="CC294" i="23" s="1"/>
  <c r="T294" i="23"/>
  <c r="CF293" i="23"/>
  <c r="CG293" i="23" s="1"/>
  <c r="CD293" i="23"/>
  <c r="CE293" i="23" s="1"/>
  <c r="CB293" i="23"/>
  <c r="T293" i="23"/>
  <c r="CI292" i="23"/>
  <c r="CG292" i="23"/>
  <c r="CF292" i="23"/>
  <c r="CH292" i="23" s="1"/>
  <c r="CE292" i="23"/>
  <c r="CD292" i="23"/>
  <c r="CC292" i="23"/>
  <c r="CB292" i="23"/>
  <c r="T292" i="23"/>
  <c r="CF291" i="23"/>
  <c r="CG291" i="23" s="1"/>
  <c r="CD291" i="23"/>
  <c r="CE291" i="23" s="1"/>
  <c r="CB291" i="23"/>
  <c r="T291" i="23"/>
  <c r="CF290" i="23"/>
  <c r="CG290" i="23" s="1"/>
  <c r="CD290" i="23"/>
  <c r="CE290" i="23" s="1"/>
  <c r="CB290" i="23"/>
  <c r="T290" i="23"/>
  <c r="CF289" i="23"/>
  <c r="CG289" i="23" s="1"/>
  <c r="CD289" i="23"/>
  <c r="CE289" i="23" s="1"/>
  <c r="CC289" i="23"/>
  <c r="CB289" i="23"/>
  <c r="T289" i="23"/>
  <c r="CF288" i="23"/>
  <c r="CG288" i="23" s="1"/>
  <c r="CD288" i="23"/>
  <c r="CE288" i="23" s="1"/>
  <c r="CB288" i="23"/>
  <c r="CH288" i="23" s="1"/>
  <c r="CI288" i="23" s="1"/>
  <c r="T288" i="23"/>
  <c r="CF287" i="23"/>
  <c r="CG287" i="23" s="1"/>
  <c r="CE287" i="23"/>
  <c r="CD287" i="23"/>
  <c r="CB287" i="23"/>
  <c r="T287" i="23"/>
  <c r="CG286" i="23"/>
  <c r="CF286" i="23"/>
  <c r="CD286" i="23"/>
  <c r="CE286" i="23" s="1"/>
  <c r="CB286" i="23"/>
  <c r="CH286" i="23" s="1"/>
  <c r="CI286" i="23" s="1"/>
  <c r="T286" i="23"/>
  <c r="CF285" i="23"/>
  <c r="CG285" i="23" s="1"/>
  <c r="CE285" i="23"/>
  <c r="CD285" i="23"/>
  <c r="CB285" i="23"/>
  <c r="T285" i="23"/>
  <c r="CF284" i="23"/>
  <c r="CH284" i="23" s="1"/>
  <c r="CI284" i="23" s="1"/>
  <c r="CE284" i="23"/>
  <c r="CD284" i="23"/>
  <c r="CB284" i="23"/>
  <c r="CC284" i="23" s="1"/>
  <c r="T284" i="23"/>
  <c r="CH283" i="23"/>
  <c r="CI283" i="23" s="1"/>
  <c r="CF283" i="23"/>
  <c r="CG283" i="23" s="1"/>
  <c r="CD283" i="23"/>
  <c r="CE283" i="23" s="1"/>
  <c r="CB283" i="23"/>
  <c r="CC283" i="23" s="1"/>
  <c r="T283" i="23"/>
  <c r="CF282" i="23"/>
  <c r="CG282" i="23" s="1"/>
  <c r="CD282" i="23"/>
  <c r="CE282" i="23" s="1"/>
  <c r="CB282" i="23"/>
  <c r="CC282" i="23" s="1"/>
  <c r="T282" i="23"/>
  <c r="CF281" i="23"/>
  <c r="CG281" i="23" s="1"/>
  <c r="CD281" i="23"/>
  <c r="CB281" i="23"/>
  <c r="CC281" i="23" s="1"/>
  <c r="T281" i="23"/>
  <c r="CF279" i="23"/>
  <c r="CG279" i="23" s="1"/>
  <c r="CD279" i="23"/>
  <c r="CE279" i="23" s="1"/>
  <c r="CB279" i="23"/>
  <c r="T279" i="23"/>
  <c r="CF278" i="23"/>
  <c r="CG278" i="23" s="1"/>
  <c r="CD278" i="23"/>
  <c r="CE278" i="23" s="1"/>
  <c r="CB278" i="23"/>
  <c r="CH278" i="23" s="1"/>
  <c r="CI278" i="23" s="1"/>
  <c r="T278" i="23"/>
  <c r="CG277" i="23"/>
  <c r="CF277" i="23"/>
  <c r="CE277" i="23"/>
  <c r="CD277" i="23"/>
  <c r="CC277" i="23"/>
  <c r="CB277" i="23"/>
  <c r="T277" i="23"/>
  <c r="CF274" i="23"/>
  <c r="CG274" i="23" s="1"/>
  <c r="CE274" i="23"/>
  <c r="CD274" i="23"/>
  <c r="CB274" i="23"/>
  <c r="T274" i="23"/>
  <c r="CF273" i="23"/>
  <c r="CD273" i="23"/>
  <c r="CE273" i="23" s="1"/>
  <c r="CB273" i="23"/>
  <c r="CC273" i="23" s="1"/>
  <c r="T273" i="23"/>
  <c r="CF272" i="23"/>
  <c r="CG272" i="23" s="1"/>
  <c r="CD272" i="23"/>
  <c r="CE272" i="23" s="1"/>
  <c r="CB272" i="23"/>
  <c r="CC272" i="23" s="1"/>
  <c r="T272" i="23"/>
  <c r="CF271" i="23"/>
  <c r="CG271" i="23" s="1"/>
  <c r="CD271" i="23"/>
  <c r="CE271" i="23" s="1"/>
  <c r="CC271" i="23"/>
  <c r="CB271" i="23"/>
  <c r="T271" i="23"/>
  <c r="CF269" i="23"/>
  <c r="CG269" i="23" s="1"/>
  <c r="CD269" i="23"/>
  <c r="CE269" i="23" s="1"/>
  <c r="CB269" i="23"/>
  <c r="CC269" i="23" s="1"/>
  <c r="T269" i="23"/>
  <c r="CG268" i="23"/>
  <c r="CF268" i="23"/>
  <c r="CE268" i="23"/>
  <c r="CD268" i="23"/>
  <c r="CB268" i="23"/>
  <c r="T268" i="23"/>
  <c r="CF267" i="23"/>
  <c r="CG267" i="23" s="1"/>
  <c r="CE267" i="23"/>
  <c r="CD267" i="23"/>
  <c r="CB267" i="23"/>
  <c r="CC267" i="23" s="1"/>
  <c r="T267" i="23"/>
  <c r="CF266" i="23"/>
  <c r="CG266" i="23" s="1"/>
  <c r="CD266" i="23"/>
  <c r="CE266" i="23" s="1"/>
  <c r="CB266" i="23"/>
  <c r="CC266" i="23" s="1"/>
  <c r="T266" i="23"/>
  <c r="CF265" i="23"/>
  <c r="CG265" i="23" s="1"/>
  <c r="CD265" i="23"/>
  <c r="CE265" i="23" s="1"/>
  <c r="CB265" i="23"/>
  <c r="T265" i="23"/>
  <c r="CF264" i="23"/>
  <c r="CD264" i="23"/>
  <c r="CE264" i="23" s="1"/>
  <c r="CB264" i="23"/>
  <c r="CC264" i="23" s="1"/>
  <c r="T264" i="23"/>
  <c r="CF261" i="23"/>
  <c r="CG261" i="23" s="1"/>
  <c r="CD261" i="23"/>
  <c r="CE261" i="23" s="1"/>
  <c r="CB261" i="23"/>
  <c r="CC261" i="23" s="1"/>
  <c r="T261" i="23"/>
  <c r="CF260" i="23"/>
  <c r="CG260" i="23" s="1"/>
  <c r="CD260" i="23"/>
  <c r="CE260" i="23" s="1"/>
  <c r="CB260" i="23"/>
  <c r="CH260" i="23" s="1"/>
  <c r="CI260" i="23" s="1"/>
  <c r="T260" i="23"/>
  <c r="CF259" i="23"/>
  <c r="CG259" i="23" s="1"/>
  <c r="CD259" i="23"/>
  <c r="CE259" i="23" s="1"/>
  <c r="CB259" i="23"/>
  <c r="T259" i="23"/>
  <c r="CF258" i="23"/>
  <c r="CG258" i="23" s="1"/>
  <c r="CD258" i="23"/>
  <c r="CE258" i="23" s="1"/>
  <c r="CB258" i="23"/>
  <c r="T258" i="23"/>
  <c r="CF256" i="23"/>
  <c r="CG256" i="23" s="1"/>
  <c r="CD256" i="23"/>
  <c r="CE256" i="23" s="1"/>
  <c r="CB256" i="23"/>
  <c r="CC256" i="23" s="1"/>
  <c r="T256" i="23"/>
  <c r="CG255" i="23"/>
  <c r="CF255" i="23"/>
  <c r="CD255" i="23"/>
  <c r="CE255" i="23" s="1"/>
  <c r="CC255" i="23"/>
  <c r="CB255" i="23"/>
  <c r="T255" i="23"/>
  <c r="CF254" i="23"/>
  <c r="CG254" i="23" s="1"/>
  <c r="CD254" i="23"/>
  <c r="CE254" i="23" s="1"/>
  <c r="CB254" i="23"/>
  <c r="T254" i="23"/>
  <c r="CF252" i="23"/>
  <c r="CE252" i="23"/>
  <c r="CD252" i="23"/>
  <c r="CC252" i="23"/>
  <c r="CB252" i="23"/>
  <c r="T252" i="23"/>
  <c r="CH251" i="23"/>
  <c r="CI251" i="23" s="1"/>
  <c r="CF251" i="23"/>
  <c r="CG251" i="23" s="1"/>
  <c r="CD251" i="23"/>
  <c r="CE251" i="23" s="1"/>
  <c r="CB251" i="23"/>
  <c r="CC251" i="23" s="1"/>
  <c r="T251" i="23"/>
  <c r="CF247" i="23"/>
  <c r="CG247" i="23" s="1"/>
  <c r="CE247" i="23"/>
  <c r="CD247" i="23"/>
  <c r="CB247" i="23"/>
  <c r="T247" i="23"/>
  <c r="CF246" i="23"/>
  <c r="CG246" i="23" s="1"/>
  <c r="CD246" i="23"/>
  <c r="CE246" i="23" s="1"/>
  <c r="CB246" i="23"/>
  <c r="CC246" i="23" s="1"/>
  <c r="T246" i="23"/>
  <c r="CG245" i="23"/>
  <c r="CF245" i="23"/>
  <c r="CD245" i="23"/>
  <c r="CE245" i="23" s="1"/>
  <c r="CB245" i="23"/>
  <c r="T245" i="23"/>
  <c r="CF244" i="23"/>
  <c r="CG244" i="23" s="1"/>
  <c r="CD244" i="23"/>
  <c r="CB244" i="23"/>
  <c r="CC244" i="23" s="1"/>
  <c r="T244" i="23"/>
  <c r="CF243" i="23"/>
  <c r="CG243" i="23" s="1"/>
  <c r="CD243" i="23"/>
  <c r="CE243" i="23" s="1"/>
  <c r="CB243" i="23"/>
  <c r="CC243" i="23" s="1"/>
  <c r="T243" i="23"/>
  <c r="CH242" i="23"/>
  <c r="CI242" i="23" s="1"/>
  <c r="CG242" i="23"/>
  <c r="CF242" i="23"/>
  <c r="CE242" i="23"/>
  <c r="CD242" i="23"/>
  <c r="CB242" i="23"/>
  <c r="CC242" i="23" s="1"/>
  <c r="T242" i="23"/>
  <c r="CF241" i="23"/>
  <c r="CH241" i="23" s="1"/>
  <c r="CI241" i="23" s="1"/>
  <c r="CE241" i="23"/>
  <c r="CD241" i="23"/>
  <c r="CB241" i="23"/>
  <c r="CC241" i="23" s="1"/>
  <c r="T241" i="23"/>
  <c r="CF239" i="23"/>
  <c r="CG239" i="23" s="1"/>
  <c r="CD239" i="23"/>
  <c r="CE239" i="23" s="1"/>
  <c r="CB239" i="23"/>
  <c r="T239" i="23"/>
  <c r="CF238" i="23"/>
  <c r="CG238" i="23" s="1"/>
  <c r="CE238" i="23"/>
  <c r="CD238" i="23"/>
  <c r="CB238" i="23"/>
  <c r="T238" i="23"/>
  <c r="CF237" i="23"/>
  <c r="CG237" i="23" s="1"/>
  <c r="CD237" i="23"/>
  <c r="CE237" i="23" s="1"/>
  <c r="CB237" i="23"/>
  <c r="CC237" i="23" s="1"/>
  <c r="T237" i="23"/>
  <c r="CG236" i="23"/>
  <c r="CF236" i="23"/>
  <c r="CD236" i="23"/>
  <c r="CE236" i="23" s="1"/>
  <c r="CB236" i="23"/>
  <c r="T236" i="23"/>
  <c r="CF235" i="23"/>
  <c r="CG235" i="23" s="1"/>
  <c r="CD235" i="23"/>
  <c r="CH235" i="23" s="1"/>
  <c r="CI235" i="23" s="1"/>
  <c r="CC235" i="23"/>
  <c r="CB235" i="23"/>
  <c r="T235" i="23"/>
  <c r="CI234" i="23"/>
  <c r="CG234" i="23"/>
  <c r="CF234" i="23"/>
  <c r="CE234" i="23"/>
  <c r="CD234" i="23"/>
  <c r="CC234" i="23"/>
  <c r="CB234" i="23"/>
  <c r="CH234" i="23" s="1"/>
  <c r="T234" i="23"/>
  <c r="CF233" i="23"/>
  <c r="CG233" i="23" s="1"/>
  <c r="CD233" i="23"/>
  <c r="CE233" i="23" s="1"/>
  <c r="CB233" i="23"/>
  <c r="CC233" i="23" s="1"/>
  <c r="T233" i="23"/>
  <c r="CH232" i="23"/>
  <c r="CI232" i="23" s="1"/>
  <c r="CG232" i="23"/>
  <c r="CF232" i="23"/>
  <c r="CE232" i="23"/>
  <c r="CD232" i="23"/>
  <c r="CB232" i="23"/>
  <c r="CC232" i="23" s="1"/>
  <c r="T232" i="23"/>
  <c r="CF231" i="23"/>
  <c r="CG231" i="23" s="1"/>
  <c r="CD231" i="23"/>
  <c r="CE231" i="23" s="1"/>
  <c r="CB231" i="23"/>
  <c r="T231" i="23"/>
  <c r="CF230" i="23"/>
  <c r="CG230" i="23" s="1"/>
  <c r="CD230" i="23"/>
  <c r="CE230" i="23" s="1"/>
  <c r="CC230" i="23"/>
  <c r="CB230" i="23"/>
  <c r="CH230" i="23" s="1"/>
  <c r="CI230" i="23" s="1"/>
  <c r="T230" i="23"/>
  <c r="CF229" i="23"/>
  <c r="CG229" i="23" s="1"/>
  <c r="CD229" i="23"/>
  <c r="CE229" i="23" s="1"/>
  <c r="CB229" i="23"/>
  <c r="CC229" i="23" s="1"/>
  <c r="T229" i="23"/>
  <c r="CG228" i="23"/>
  <c r="CF228" i="23"/>
  <c r="CD228" i="23"/>
  <c r="CE228" i="23" s="1"/>
  <c r="CB228" i="23"/>
  <c r="T228" i="23"/>
  <c r="CF227" i="23"/>
  <c r="CG227" i="23" s="1"/>
  <c r="CD227" i="23"/>
  <c r="CE227" i="23" s="1"/>
  <c r="CC227" i="23"/>
  <c r="CB227" i="23"/>
  <c r="T227" i="23"/>
  <c r="CF226" i="23"/>
  <c r="CG226" i="23" s="1"/>
  <c r="CD226" i="23"/>
  <c r="CE226" i="23" s="1"/>
  <c r="CC226" i="23"/>
  <c r="CB226" i="23"/>
  <c r="T226" i="23"/>
  <c r="CF225" i="23"/>
  <c r="CG225" i="23" s="1"/>
  <c r="CD225" i="23"/>
  <c r="CE225" i="23" s="1"/>
  <c r="CB225" i="23"/>
  <c r="CC225" i="23" s="1"/>
  <c r="T225" i="23"/>
  <c r="CH224" i="23"/>
  <c r="CI224" i="23" s="1"/>
  <c r="CG224" i="23"/>
  <c r="CF224" i="23"/>
  <c r="CD224" i="23"/>
  <c r="CE224" i="23" s="1"/>
  <c r="CB224" i="23"/>
  <c r="CC224" i="23" s="1"/>
  <c r="T224" i="23"/>
  <c r="CF223" i="23"/>
  <c r="CD223" i="23"/>
  <c r="CE223" i="23" s="1"/>
  <c r="CB223" i="23"/>
  <c r="CC223" i="23" s="1"/>
  <c r="T223" i="23"/>
  <c r="CH222" i="23"/>
  <c r="CI222" i="23" s="1"/>
  <c r="CF222" i="23"/>
  <c r="CG222" i="23" s="1"/>
  <c r="CE222" i="23"/>
  <c r="CD222" i="23"/>
  <c r="CB222" i="23"/>
  <c r="CC222" i="23" s="1"/>
  <c r="T222" i="23"/>
  <c r="CF221" i="23"/>
  <c r="CG221" i="23" s="1"/>
  <c r="CD221" i="23"/>
  <c r="CE221" i="23" s="1"/>
  <c r="CB221" i="23"/>
  <c r="T221" i="23"/>
  <c r="CG220" i="23"/>
  <c r="CF220" i="23"/>
  <c r="CD220" i="23"/>
  <c r="CE220" i="23" s="1"/>
  <c r="CC220" i="23"/>
  <c r="CB220" i="23"/>
  <c r="T220" i="23"/>
  <c r="CF219" i="23"/>
  <c r="CG219" i="23" s="1"/>
  <c r="CD219" i="23"/>
  <c r="CE219" i="23" s="1"/>
  <c r="CB219" i="23"/>
  <c r="CH219" i="23" s="1"/>
  <c r="CI219" i="23" s="1"/>
  <c r="T219" i="23"/>
  <c r="CF218" i="23"/>
  <c r="CG218" i="23" s="1"/>
  <c r="CE218" i="23"/>
  <c r="CD218" i="23"/>
  <c r="CC218" i="23"/>
  <c r="CB218" i="23"/>
  <c r="T218" i="23"/>
  <c r="CF217" i="23"/>
  <c r="CG217" i="23" s="1"/>
  <c r="CD217" i="23"/>
  <c r="CE217" i="23" s="1"/>
  <c r="CB217" i="23"/>
  <c r="T217" i="23"/>
  <c r="CF216" i="23"/>
  <c r="CD216" i="23"/>
  <c r="CE216" i="23" s="1"/>
  <c r="CC216" i="23"/>
  <c r="CB216" i="23"/>
  <c r="T216" i="23"/>
  <c r="CF215" i="23"/>
  <c r="CG215" i="23" s="1"/>
  <c r="CD215" i="23"/>
  <c r="CE215" i="23" s="1"/>
  <c r="CB215" i="23"/>
  <c r="T215" i="23"/>
  <c r="CF213" i="23"/>
  <c r="CG213" i="23" s="1"/>
  <c r="CE213" i="23"/>
  <c r="CD213" i="23"/>
  <c r="CB213" i="23"/>
  <c r="T213" i="23"/>
  <c r="CF212" i="23"/>
  <c r="CG212" i="23" s="1"/>
  <c r="CD212" i="23"/>
  <c r="CE212" i="23" s="1"/>
  <c r="CB212" i="23"/>
  <c r="CH212" i="23" s="1"/>
  <c r="CI212" i="23" s="1"/>
  <c r="T212" i="23"/>
  <c r="CG211" i="23"/>
  <c r="CF211" i="23"/>
  <c r="CD211" i="23"/>
  <c r="CE211" i="23" s="1"/>
  <c r="CB211" i="23"/>
  <c r="T211" i="23"/>
  <c r="CF210" i="23"/>
  <c r="CG210" i="23" s="1"/>
  <c r="CE210" i="23"/>
  <c r="CD210" i="23"/>
  <c r="CB210" i="23"/>
  <c r="CC210" i="23" s="1"/>
  <c r="T210" i="23"/>
  <c r="CF209" i="23"/>
  <c r="CG209" i="23" s="1"/>
  <c r="CD209" i="23"/>
  <c r="CE209" i="23" s="1"/>
  <c r="CB209" i="23"/>
  <c r="CH209" i="23" s="1"/>
  <c r="CI209" i="23" s="1"/>
  <c r="T209" i="23"/>
  <c r="CG208" i="23"/>
  <c r="CF208" i="23"/>
  <c r="CD208" i="23"/>
  <c r="CE208" i="23" s="1"/>
  <c r="CB208" i="23"/>
  <c r="T208" i="23"/>
  <c r="CH207" i="23"/>
  <c r="CI207" i="23" s="1"/>
  <c r="CG207" i="23"/>
  <c r="CF207" i="23"/>
  <c r="CD207" i="23"/>
  <c r="CE207" i="23" s="1"/>
  <c r="CB207" i="23"/>
  <c r="CC207" i="23" s="1"/>
  <c r="T207" i="23"/>
  <c r="CF206" i="23"/>
  <c r="CG206" i="23" s="1"/>
  <c r="CD206" i="23"/>
  <c r="CB206" i="23"/>
  <c r="CC206" i="23" s="1"/>
  <c r="T206" i="23"/>
  <c r="CF205" i="23"/>
  <c r="CG205" i="23" s="1"/>
  <c r="CD205" i="23"/>
  <c r="CE205" i="23" s="1"/>
  <c r="CB205" i="23"/>
  <c r="CC205" i="23" s="1"/>
  <c r="T205" i="23"/>
  <c r="CF204" i="23"/>
  <c r="CG204" i="23" s="1"/>
  <c r="CD204" i="23"/>
  <c r="CE204" i="23" s="1"/>
  <c r="CB204" i="23"/>
  <c r="CC204" i="23" s="1"/>
  <c r="T204" i="23"/>
  <c r="CG203" i="23"/>
  <c r="CF203" i="23"/>
  <c r="CD203" i="23"/>
  <c r="CE203" i="23" s="1"/>
  <c r="CB203" i="23"/>
  <c r="CC203" i="23" s="1"/>
  <c r="T203" i="23"/>
  <c r="CF202" i="23"/>
  <c r="CG202" i="23" s="1"/>
  <c r="CE202" i="23"/>
  <c r="CD202" i="23"/>
  <c r="CB202" i="23"/>
  <c r="CH202" i="23" s="1"/>
  <c r="CI202" i="23" s="1"/>
  <c r="T202" i="23"/>
  <c r="CF201" i="23"/>
  <c r="CG201" i="23" s="1"/>
  <c r="CE201" i="23"/>
  <c r="CD201" i="23"/>
  <c r="CB201" i="23"/>
  <c r="T201" i="23"/>
  <c r="CF200" i="23"/>
  <c r="CG200" i="23" s="1"/>
  <c r="CD200" i="23"/>
  <c r="CE200" i="23" s="1"/>
  <c r="CB200" i="23"/>
  <c r="T200" i="23"/>
  <c r="CG199" i="23"/>
  <c r="CF199" i="23"/>
  <c r="CD199" i="23"/>
  <c r="CE199" i="23" s="1"/>
  <c r="CB199" i="23"/>
  <c r="CC199" i="23" s="1"/>
  <c r="T199" i="23"/>
  <c r="CG198" i="23"/>
  <c r="CF198" i="23"/>
  <c r="CD198" i="23"/>
  <c r="CE198" i="23" s="1"/>
  <c r="CB198" i="23"/>
  <c r="CC198" i="23" s="1"/>
  <c r="T198" i="23"/>
  <c r="CG195" i="23"/>
  <c r="CF195" i="23"/>
  <c r="CD195" i="23"/>
  <c r="CE195" i="23" s="1"/>
  <c r="CB195" i="23"/>
  <c r="T195" i="23"/>
  <c r="CF194" i="23"/>
  <c r="CG194" i="23" s="1"/>
  <c r="CD194" i="23"/>
  <c r="CB194" i="23"/>
  <c r="CC194" i="23" s="1"/>
  <c r="T194" i="23"/>
  <c r="CF193" i="23"/>
  <c r="CG193" i="23" s="1"/>
  <c r="CD193" i="23"/>
  <c r="CE193" i="23" s="1"/>
  <c r="CB193" i="23"/>
  <c r="T193" i="23"/>
  <c r="CF192" i="23"/>
  <c r="CE192" i="23"/>
  <c r="CD192" i="23"/>
  <c r="CB192" i="23"/>
  <c r="CC192" i="23" s="1"/>
  <c r="T192" i="23"/>
  <c r="CF191" i="23"/>
  <c r="CG191" i="23" s="1"/>
  <c r="CD191" i="23"/>
  <c r="CE191" i="23" s="1"/>
  <c r="CB191" i="23"/>
  <c r="CC191" i="23" s="1"/>
  <c r="T191" i="23"/>
  <c r="CF190" i="23"/>
  <c r="CG190" i="23" s="1"/>
  <c r="CD190" i="23"/>
  <c r="CE190" i="23" s="1"/>
  <c r="CB190" i="23"/>
  <c r="T190" i="23"/>
  <c r="CF189" i="23"/>
  <c r="CD189" i="23"/>
  <c r="CE189" i="23" s="1"/>
  <c r="CB189" i="23"/>
  <c r="CC189" i="23" s="1"/>
  <c r="T189" i="23"/>
  <c r="CF187" i="23"/>
  <c r="CD187" i="23"/>
  <c r="CE187" i="23" s="1"/>
  <c r="CB187" i="23"/>
  <c r="CC187" i="23" s="1"/>
  <c r="T187" i="23"/>
  <c r="CF185" i="23"/>
  <c r="CH185" i="23" s="1"/>
  <c r="CI185" i="23" s="1"/>
  <c r="CD185" i="23"/>
  <c r="CE185" i="23" s="1"/>
  <c r="CB185" i="23"/>
  <c r="CC185" i="23" s="1"/>
  <c r="T185" i="23"/>
  <c r="CF184" i="23"/>
  <c r="CG184" i="23" s="1"/>
  <c r="CD184" i="23"/>
  <c r="CE184" i="23" s="1"/>
  <c r="CB184" i="23"/>
  <c r="CC184" i="23" s="1"/>
  <c r="T184" i="23"/>
  <c r="CF183" i="23"/>
  <c r="CG183" i="23" s="1"/>
  <c r="CD183" i="23"/>
  <c r="CE183" i="23" s="1"/>
  <c r="CB183" i="23"/>
  <c r="T183" i="23"/>
  <c r="CH182" i="23"/>
  <c r="CI182" i="23" s="1"/>
  <c r="CF182" i="23"/>
  <c r="CG182" i="23" s="1"/>
  <c r="CE182" i="23"/>
  <c r="CD182" i="23"/>
  <c r="CC182" i="23"/>
  <c r="CB182" i="23"/>
  <c r="T182" i="23"/>
  <c r="CF179" i="23"/>
  <c r="CG179" i="23" s="1"/>
  <c r="CD179" i="23"/>
  <c r="CE179" i="23" s="1"/>
  <c r="CB179" i="23"/>
  <c r="CC179" i="23" s="1"/>
  <c r="T179" i="23"/>
  <c r="CF178" i="23"/>
  <c r="CG178" i="23" s="1"/>
  <c r="CD178" i="23"/>
  <c r="CE178" i="23" s="1"/>
  <c r="CB178" i="23"/>
  <c r="T178" i="23"/>
  <c r="CG177" i="23"/>
  <c r="CF177" i="23"/>
  <c r="CH177" i="23" s="1"/>
  <c r="CI177" i="23" s="1"/>
  <c r="CE177" i="23"/>
  <c r="CD177" i="23"/>
  <c r="CC177" i="23"/>
  <c r="CB177" i="23"/>
  <c r="T177" i="23"/>
  <c r="CH175" i="23"/>
  <c r="CI175" i="23" s="1"/>
  <c r="CG175" i="23"/>
  <c r="CF175" i="23"/>
  <c r="CD175" i="23"/>
  <c r="CE175" i="23" s="1"/>
  <c r="CB175" i="23"/>
  <c r="CC175" i="23" s="1"/>
  <c r="T175" i="23"/>
  <c r="CF174" i="23"/>
  <c r="CD174" i="23"/>
  <c r="CE174" i="23" s="1"/>
  <c r="CC174" i="23"/>
  <c r="CB174" i="23"/>
  <c r="T174" i="23"/>
  <c r="CF173" i="23"/>
  <c r="CG173" i="23" s="1"/>
  <c r="CD173" i="23"/>
  <c r="CE173" i="23" s="1"/>
  <c r="CB173" i="23"/>
  <c r="CH173" i="23" s="1"/>
  <c r="CI173" i="23" s="1"/>
  <c r="T173" i="23"/>
  <c r="CG172" i="23"/>
  <c r="CF172" i="23"/>
  <c r="CD172" i="23"/>
  <c r="CE172" i="23" s="1"/>
  <c r="CB172" i="23"/>
  <c r="T172" i="23"/>
  <c r="CF171" i="23"/>
  <c r="CG171" i="23" s="1"/>
  <c r="CD171" i="23"/>
  <c r="CE171" i="23" s="1"/>
  <c r="CB171" i="23"/>
  <c r="CC171" i="23" s="1"/>
  <c r="T171" i="23"/>
  <c r="CF169" i="23"/>
  <c r="CG169" i="23" s="1"/>
  <c r="CE169" i="23"/>
  <c r="CD169" i="23"/>
  <c r="CB169" i="23"/>
  <c r="T169" i="23"/>
  <c r="CF168" i="23"/>
  <c r="CG168" i="23" s="1"/>
  <c r="CD168" i="23"/>
  <c r="CB168" i="23"/>
  <c r="CC168" i="23" s="1"/>
  <c r="T168" i="23"/>
  <c r="CH166" i="23"/>
  <c r="CI166" i="23" s="1"/>
  <c r="CF166" i="23"/>
  <c r="CG166" i="23" s="1"/>
  <c r="CE166" i="23"/>
  <c r="CD166" i="23"/>
  <c r="CC166" i="23"/>
  <c r="CB166" i="23"/>
  <c r="T166" i="23"/>
  <c r="CG164" i="23"/>
  <c r="CF164" i="23"/>
  <c r="CD164" i="23"/>
  <c r="CB164" i="23"/>
  <c r="CC164" i="23" s="1"/>
  <c r="T164" i="23"/>
  <c r="CF162" i="23"/>
  <c r="CG162" i="23" s="1"/>
  <c r="CD162" i="23"/>
  <c r="CE162" i="23" s="1"/>
  <c r="CB162" i="23"/>
  <c r="CC162" i="23" s="1"/>
  <c r="T162" i="23"/>
  <c r="CF161" i="23"/>
  <c r="CG161" i="23" s="1"/>
  <c r="CD161" i="23"/>
  <c r="CE161" i="23" s="1"/>
  <c r="CB161" i="23"/>
  <c r="T161" i="23"/>
  <c r="CF160" i="23"/>
  <c r="CG160" i="23" s="1"/>
  <c r="CD160" i="23"/>
  <c r="CE160" i="23" s="1"/>
  <c r="CB160" i="23"/>
  <c r="CC160" i="23" s="1"/>
  <c r="T160" i="23"/>
  <c r="CF159" i="23"/>
  <c r="CG159" i="23" s="1"/>
  <c r="CD159" i="23"/>
  <c r="CE159" i="23" s="1"/>
  <c r="CB159" i="23"/>
  <c r="T159" i="23"/>
  <c r="CF158" i="23"/>
  <c r="CG158" i="23" s="1"/>
  <c r="CD158" i="23"/>
  <c r="CE158" i="23" s="1"/>
  <c r="CB158" i="23"/>
  <c r="T158" i="23"/>
  <c r="CG157" i="23"/>
  <c r="CF157" i="23"/>
  <c r="CD157" i="23"/>
  <c r="CE157" i="23" s="1"/>
  <c r="CB157" i="23"/>
  <c r="CH157" i="23" s="1"/>
  <c r="CI157" i="23" s="1"/>
  <c r="T157" i="23"/>
  <c r="CH156" i="23"/>
  <c r="CI156" i="23" s="1"/>
  <c r="CF156" i="23"/>
  <c r="CG156" i="23" s="1"/>
  <c r="CE156" i="23"/>
  <c r="CD156" i="23"/>
  <c r="CC156" i="23"/>
  <c r="CB156" i="23"/>
  <c r="T156" i="23"/>
  <c r="CF155" i="23"/>
  <c r="CG155" i="23" s="1"/>
  <c r="CD155" i="23"/>
  <c r="CE155" i="23" s="1"/>
  <c r="CB155" i="23"/>
  <c r="T155" i="23"/>
  <c r="CF154" i="23"/>
  <c r="CG154" i="23" s="1"/>
  <c r="CD154" i="23"/>
  <c r="CE154" i="23" s="1"/>
  <c r="CB154" i="23"/>
  <c r="T154" i="23"/>
  <c r="CF153" i="23"/>
  <c r="CG153" i="23" s="1"/>
  <c r="CD153" i="23"/>
  <c r="CE153" i="23" s="1"/>
  <c r="CB153" i="23"/>
  <c r="T153" i="23"/>
  <c r="CF152" i="23"/>
  <c r="CG152" i="23" s="1"/>
  <c r="CE152" i="23"/>
  <c r="CD152" i="23"/>
  <c r="CB152" i="23"/>
  <c r="T152" i="23"/>
  <c r="CF149" i="23"/>
  <c r="CG149" i="23" s="1"/>
  <c r="CD149" i="23"/>
  <c r="CE149" i="23" s="1"/>
  <c r="CC149" i="23"/>
  <c r="CB149" i="23"/>
  <c r="CH149" i="23" s="1"/>
  <c r="CI149" i="23" s="1"/>
  <c r="T149" i="23"/>
  <c r="CF147" i="23"/>
  <c r="CG147" i="23" s="1"/>
  <c r="CD147" i="23"/>
  <c r="CE147" i="23" s="1"/>
  <c r="CC147" i="23"/>
  <c r="CB147" i="23"/>
  <c r="T147" i="23"/>
  <c r="CF146" i="23"/>
  <c r="CG146" i="23" s="1"/>
  <c r="CE146" i="23"/>
  <c r="CD146" i="23"/>
  <c r="CB146" i="23"/>
  <c r="T146" i="23"/>
  <c r="CF145" i="23"/>
  <c r="CG145" i="23" s="1"/>
  <c r="CD145" i="23"/>
  <c r="CB145" i="23"/>
  <c r="CC145" i="23" s="1"/>
  <c r="T145" i="23"/>
  <c r="CG144" i="23"/>
  <c r="CF144" i="23"/>
  <c r="CE144" i="23"/>
  <c r="CD144" i="23"/>
  <c r="CB144" i="23"/>
  <c r="T144" i="23"/>
  <c r="CG143" i="23"/>
  <c r="CF143" i="23"/>
  <c r="CE143" i="23"/>
  <c r="CD143" i="23"/>
  <c r="CH143" i="23" s="1"/>
  <c r="CI143" i="23" s="1"/>
  <c r="CC143" i="23"/>
  <c r="CB143" i="23"/>
  <c r="T143" i="23"/>
  <c r="CF142" i="23"/>
  <c r="CG142" i="23" s="1"/>
  <c r="CD142" i="23"/>
  <c r="CE142" i="23" s="1"/>
  <c r="CB142" i="23"/>
  <c r="CC142" i="23" s="1"/>
  <c r="T142" i="23"/>
  <c r="CF141" i="23"/>
  <c r="CG141" i="23" s="1"/>
  <c r="CE141" i="23"/>
  <c r="CD141" i="23"/>
  <c r="CB141" i="23"/>
  <c r="T141" i="23"/>
  <c r="CF140" i="23"/>
  <c r="CG140" i="23" s="1"/>
  <c r="CD140" i="23"/>
  <c r="CB140" i="23"/>
  <c r="CC140" i="23" s="1"/>
  <c r="T140" i="23"/>
  <c r="CF139" i="23"/>
  <c r="CG139" i="23" s="1"/>
  <c r="CE139" i="23"/>
  <c r="CD139" i="23"/>
  <c r="CB139" i="23"/>
  <c r="CC139" i="23" s="1"/>
  <c r="T139" i="23"/>
  <c r="CF137" i="23"/>
  <c r="CG137" i="23" s="1"/>
  <c r="CD137" i="23"/>
  <c r="CE137" i="23" s="1"/>
  <c r="CB137" i="23"/>
  <c r="CC137" i="23" s="1"/>
  <c r="T137" i="23"/>
  <c r="CF135" i="23"/>
  <c r="CG135" i="23" s="1"/>
  <c r="CE135" i="23"/>
  <c r="CD135" i="23"/>
  <c r="CB135" i="23"/>
  <c r="T135" i="23"/>
  <c r="CF132" i="23"/>
  <c r="CG132" i="23" s="1"/>
  <c r="CD132" i="23"/>
  <c r="CE132" i="23" s="1"/>
  <c r="CB132" i="23"/>
  <c r="T132" i="23"/>
  <c r="CF131" i="23"/>
  <c r="CG131" i="23" s="1"/>
  <c r="CD131" i="23"/>
  <c r="CB131" i="23"/>
  <c r="CC131" i="23" s="1"/>
  <c r="T131" i="23"/>
  <c r="CF130" i="23"/>
  <c r="CG130" i="23" s="1"/>
  <c r="CD130" i="23"/>
  <c r="CE130" i="23" s="1"/>
  <c r="CB130" i="23"/>
  <c r="T130" i="23"/>
  <c r="CF129" i="23"/>
  <c r="CG129" i="23" s="1"/>
  <c r="CE129" i="23"/>
  <c r="CD129" i="23"/>
  <c r="CB129" i="23"/>
  <c r="T129" i="23"/>
  <c r="CF128" i="23"/>
  <c r="CG128" i="23" s="1"/>
  <c r="CD128" i="23"/>
  <c r="CE128" i="23" s="1"/>
  <c r="CB128" i="23"/>
  <c r="CH128" i="23" s="1"/>
  <c r="CI128" i="23" s="1"/>
  <c r="T128" i="23"/>
  <c r="CG127" i="23"/>
  <c r="CF127" i="23"/>
  <c r="CD127" i="23"/>
  <c r="CE127" i="23" s="1"/>
  <c r="CB127" i="23"/>
  <c r="CH127" i="23" s="1"/>
  <c r="CI127" i="23" s="1"/>
  <c r="T127" i="23"/>
  <c r="CF126" i="23"/>
  <c r="CG126" i="23" s="1"/>
  <c r="CD126" i="23"/>
  <c r="CE126" i="23" s="1"/>
  <c r="CB126" i="23"/>
  <c r="CC126" i="23" s="1"/>
  <c r="T126" i="23"/>
  <c r="CF123" i="23"/>
  <c r="CG123" i="23" s="1"/>
  <c r="CD123" i="23"/>
  <c r="CE123" i="23" s="1"/>
  <c r="CB123" i="23"/>
  <c r="T123" i="23"/>
  <c r="CF122" i="23"/>
  <c r="CG122" i="23" s="1"/>
  <c r="CD122" i="23"/>
  <c r="CE122" i="23" s="1"/>
  <c r="CB122" i="23"/>
  <c r="T122" i="23"/>
  <c r="CH121" i="23"/>
  <c r="CI121" i="23" s="1"/>
  <c r="CG121" i="23"/>
  <c r="CF121" i="23"/>
  <c r="CE121" i="23"/>
  <c r="CD121" i="23"/>
  <c r="CB121" i="23"/>
  <c r="CC121" i="23" s="1"/>
  <c r="T121" i="23"/>
  <c r="CF120" i="23"/>
  <c r="CG120" i="23" s="1"/>
  <c r="CE120" i="23"/>
  <c r="CD120" i="23"/>
  <c r="CB120" i="23"/>
  <c r="CC120" i="23" s="1"/>
  <c r="T120" i="23"/>
  <c r="CF119" i="23"/>
  <c r="CG119" i="23" s="1"/>
  <c r="CD119" i="23"/>
  <c r="CE119" i="23" s="1"/>
  <c r="CB119" i="23"/>
  <c r="T119" i="23"/>
  <c r="CF116" i="23"/>
  <c r="CD116" i="23"/>
  <c r="CE116" i="23" s="1"/>
  <c r="CC116" i="23"/>
  <c r="CB116" i="23"/>
  <c r="T116" i="23"/>
  <c r="CF115" i="23"/>
  <c r="CG115" i="23" s="1"/>
  <c r="CD115" i="23"/>
  <c r="CE115" i="23" s="1"/>
  <c r="CB115" i="23"/>
  <c r="CH115" i="23" s="1"/>
  <c r="CI115" i="23" s="1"/>
  <c r="T115" i="23"/>
  <c r="CF111" i="23"/>
  <c r="CG111" i="23" s="1"/>
  <c r="CD111" i="23"/>
  <c r="CE111" i="23" s="1"/>
  <c r="CB111" i="23"/>
  <c r="CC111" i="23" s="1"/>
  <c r="T111" i="23"/>
  <c r="CF110" i="23"/>
  <c r="CG110" i="23" s="1"/>
  <c r="CD110" i="23"/>
  <c r="CE110" i="23" s="1"/>
  <c r="CB110" i="23"/>
  <c r="CC110" i="23" s="1"/>
  <c r="T110" i="23"/>
  <c r="CF109" i="23"/>
  <c r="CG109" i="23" s="1"/>
  <c r="CD109" i="23"/>
  <c r="CE109" i="23" s="1"/>
  <c r="CC109" i="23"/>
  <c r="CB109" i="23"/>
  <c r="T109" i="23"/>
  <c r="CG108" i="23"/>
  <c r="CF108" i="23"/>
  <c r="CD108" i="23"/>
  <c r="CB108" i="23"/>
  <c r="CC108" i="23" s="1"/>
  <c r="T108" i="23"/>
  <c r="CF107" i="23"/>
  <c r="CG107" i="23" s="1"/>
  <c r="CD107" i="23"/>
  <c r="CB107" i="23"/>
  <c r="CC107" i="23" s="1"/>
  <c r="T107" i="23"/>
  <c r="CF106" i="23"/>
  <c r="CG106" i="23" s="1"/>
  <c r="CD106" i="23"/>
  <c r="CE106" i="23" s="1"/>
  <c r="CB106" i="23"/>
  <c r="CC106" i="23" s="1"/>
  <c r="T106" i="23"/>
  <c r="CF104" i="23"/>
  <c r="CG104" i="23" s="1"/>
  <c r="CD104" i="23"/>
  <c r="CE104" i="23" s="1"/>
  <c r="CB104" i="23"/>
  <c r="T104" i="23"/>
  <c r="CG102" i="23"/>
  <c r="CF102" i="23"/>
  <c r="CD102" i="23"/>
  <c r="CE102" i="23" s="1"/>
  <c r="CB102" i="23"/>
  <c r="CC102" i="23" s="1"/>
  <c r="T102" i="23"/>
  <c r="CF101" i="23"/>
  <c r="CG101" i="23" s="1"/>
  <c r="CD101" i="23"/>
  <c r="CE101" i="23" s="1"/>
  <c r="CB101" i="23"/>
  <c r="CC101" i="23" s="1"/>
  <c r="T101" i="23"/>
  <c r="CF100" i="23"/>
  <c r="CG100" i="23" s="1"/>
  <c r="CD100" i="23"/>
  <c r="CH100" i="23" s="1"/>
  <c r="CI100" i="23" s="1"/>
  <c r="CC100" i="23"/>
  <c r="CB100" i="23"/>
  <c r="T100" i="23"/>
  <c r="CF99" i="23"/>
  <c r="CG99" i="23" s="1"/>
  <c r="CD99" i="23"/>
  <c r="CE99" i="23" s="1"/>
  <c r="CB99" i="23"/>
  <c r="CC99" i="23" s="1"/>
  <c r="T99" i="23"/>
  <c r="CF98" i="23"/>
  <c r="CG98" i="23" s="1"/>
  <c r="CD98" i="23"/>
  <c r="CE98" i="23" s="1"/>
  <c r="CB98" i="23"/>
  <c r="CC98" i="23" s="1"/>
  <c r="T98" i="23"/>
  <c r="CF97" i="23"/>
  <c r="CG97" i="23" s="1"/>
  <c r="CE97" i="23"/>
  <c r="CD97" i="23"/>
  <c r="CB97" i="23"/>
  <c r="T97" i="23"/>
  <c r="CF96" i="23"/>
  <c r="CG96" i="23" s="1"/>
  <c r="CE96" i="23"/>
  <c r="CD96" i="23"/>
  <c r="CB96" i="23"/>
  <c r="T96" i="23"/>
  <c r="CF95" i="23"/>
  <c r="CG95" i="23" s="1"/>
  <c r="CD95" i="23"/>
  <c r="CB95" i="23"/>
  <c r="CC95" i="23" s="1"/>
  <c r="T95" i="23"/>
  <c r="CF94" i="23"/>
  <c r="CD94" i="23"/>
  <c r="CE94" i="23" s="1"/>
  <c r="CB94" i="23"/>
  <c r="CC94" i="23" s="1"/>
  <c r="T94" i="23"/>
  <c r="CF93" i="23"/>
  <c r="CG93" i="23" s="1"/>
  <c r="CD93" i="23"/>
  <c r="CE93" i="23" s="1"/>
  <c r="CB93" i="23"/>
  <c r="CC93" i="23" s="1"/>
  <c r="T93" i="23"/>
  <c r="CF92" i="23"/>
  <c r="CG92" i="23" s="1"/>
  <c r="CD92" i="23"/>
  <c r="CE92" i="23" s="1"/>
  <c r="CB92" i="23"/>
  <c r="T92" i="23"/>
  <c r="CF91" i="23"/>
  <c r="CG91" i="23" s="1"/>
  <c r="CD91" i="23"/>
  <c r="CE91" i="23" s="1"/>
  <c r="CB91" i="23"/>
  <c r="CC91" i="23" s="1"/>
  <c r="T91" i="23"/>
  <c r="CG90" i="23"/>
  <c r="CF90" i="23"/>
  <c r="CD90" i="23"/>
  <c r="CH90" i="23" s="1"/>
  <c r="CI90" i="23" s="1"/>
  <c r="CC90" i="23"/>
  <c r="CB90" i="23"/>
  <c r="T90" i="23"/>
  <c r="CF89" i="23"/>
  <c r="CG89" i="23" s="1"/>
  <c r="CD89" i="23"/>
  <c r="CH89" i="23" s="1"/>
  <c r="CI89" i="23" s="1"/>
  <c r="CC89" i="23"/>
  <c r="CB89" i="23"/>
  <c r="T89" i="23"/>
  <c r="CF88" i="23"/>
  <c r="CG88" i="23" s="1"/>
  <c r="CD88" i="23"/>
  <c r="CE88" i="23" s="1"/>
  <c r="CB88" i="23"/>
  <c r="CC88" i="23" s="1"/>
  <c r="T88" i="23"/>
  <c r="CF87" i="23"/>
  <c r="CG87" i="23" s="1"/>
  <c r="CD87" i="23"/>
  <c r="CB87" i="23"/>
  <c r="CC87" i="23" s="1"/>
  <c r="T87" i="23"/>
  <c r="CF86" i="23"/>
  <c r="CG86" i="23" s="1"/>
  <c r="CD86" i="23"/>
  <c r="CH86" i="23" s="1"/>
  <c r="CI86" i="23" s="1"/>
  <c r="CB86" i="23"/>
  <c r="CC86" i="23" s="1"/>
  <c r="T86" i="23"/>
  <c r="CF85" i="23"/>
  <c r="CG85" i="23" s="1"/>
  <c r="CD85" i="23"/>
  <c r="CE85" i="23" s="1"/>
  <c r="CB85" i="23"/>
  <c r="T85" i="23"/>
  <c r="CF84" i="23"/>
  <c r="CG84" i="23" s="1"/>
  <c r="CD84" i="23"/>
  <c r="CE84" i="23" s="1"/>
  <c r="CB84" i="23"/>
  <c r="CH84" i="23" s="1"/>
  <c r="CI84" i="23" s="1"/>
  <c r="T84" i="23"/>
  <c r="CF83" i="23"/>
  <c r="CG83" i="23" s="1"/>
  <c r="CD83" i="23"/>
  <c r="CE83" i="23" s="1"/>
  <c r="CB83" i="23"/>
  <c r="CH83" i="23" s="1"/>
  <c r="CI83" i="23" s="1"/>
  <c r="T83" i="23"/>
  <c r="CH81" i="23"/>
  <c r="CI81" i="23" s="1"/>
  <c r="CG81" i="23"/>
  <c r="CF81" i="23"/>
  <c r="CD81" i="23"/>
  <c r="CE81" i="23" s="1"/>
  <c r="CB81" i="23"/>
  <c r="CC81" i="23" s="1"/>
  <c r="T81" i="23"/>
  <c r="CF79" i="23"/>
  <c r="CG79" i="23" s="1"/>
  <c r="CD79" i="23"/>
  <c r="CE79" i="23" s="1"/>
  <c r="CB79" i="23"/>
  <c r="CH79" i="23" s="1"/>
  <c r="CI79" i="23" s="1"/>
  <c r="T79" i="23"/>
  <c r="CF78" i="23"/>
  <c r="CG78" i="23" s="1"/>
  <c r="CD78" i="23"/>
  <c r="CE78" i="23" s="1"/>
  <c r="CB78" i="23"/>
  <c r="T78" i="23"/>
  <c r="CF77" i="23"/>
  <c r="CG77" i="23" s="1"/>
  <c r="CD77" i="23"/>
  <c r="CB77" i="23"/>
  <c r="CC77" i="23" s="1"/>
  <c r="T77" i="23"/>
  <c r="CH76" i="23"/>
  <c r="CI76" i="23" s="1"/>
  <c r="CG76" i="23"/>
  <c r="CF76" i="23"/>
  <c r="CE76" i="23"/>
  <c r="CD76" i="23"/>
  <c r="CC76" i="23"/>
  <c r="CB76" i="23"/>
  <c r="T76" i="23"/>
  <c r="CF75" i="23"/>
  <c r="CG75" i="23" s="1"/>
  <c r="CD75" i="23"/>
  <c r="CE75" i="23" s="1"/>
  <c r="CB75" i="23"/>
  <c r="CC75" i="23" s="1"/>
  <c r="T75" i="23"/>
  <c r="CF74" i="23"/>
  <c r="CG74" i="23" s="1"/>
  <c r="CD74" i="23"/>
  <c r="CE74" i="23" s="1"/>
  <c r="CB74" i="23"/>
  <c r="CC74" i="23" s="1"/>
  <c r="T74" i="23"/>
  <c r="CF73" i="23"/>
  <c r="CG73" i="23" s="1"/>
  <c r="CD73" i="23"/>
  <c r="CE73" i="23" s="1"/>
  <c r="CB73" i="23"/>
  <c r="T73" i="23"/>
  <c r="CF70" i="23"/>
  <c r="CG70" i="23" s="1"/>
  <c r="CE70" i="23"/>
  <c r="CD70" i="23"/>
  <c r="CB70" i="23"/>
  <c r="T70" i="23"/>
  <c r="CF69" i="23"/>
  <c r="CG69" i="23" s="1"/>
  <c r="CD69" i="23"/>
  <c r="CE69" i="23" s="1"/>
  <c r="CB69" i="23"/>
  <c r="T69" i="23"/>
  <c r="CG68" i="23"/>
  <c r="CF68" i="23"/>
  <c r="CE68" i="23"/>
  <c r="CD68" i="23"/>
  <c r="CB68" i="23"/>
  <c r="CH68" i="23" s="1"/>
  <c r="CI68" i="23" s="1"/>
  <c r="T68" i="23"/>
  <c r="CF67" i="23"/>
  <c r="CG67" i="23" s="1"/>
  <c r="CE67" i="23"/>
  <c r="CD67" i="23"/>
  <c r="CB67" i="23"/>
  <c r="CC67" i="23" s="1"/>
  <c r="T67" i="23"/>
  <c r="CF66" i="23"/>
  <c r="CD66" i="23"/>
  <c r="CE66" i="23" s="1"/>
  <c r="CB66" i="23"/>
  <c r="CC66" i="23" s="1"/>
  <c r="T66" i="23"/>
  <c r="CF65" i="23"/>
  <c r="CG65" i="23" s="1"/>
  <c r="CD65" i="23"/>
  <c r="CE65" i="23" s="1"/>
  <c r="CB65" i="23"/>
  <c r="CC65" i="23" s="1"/>
  <c r="T65" i="23"/>
  <c r="CG64" i="23"/>
  <c r="CF64" i="23"/>
  <c r="CD64" i="23"/>
  <c r="CE64" i="23" s="1"/>
  <c r="CB64" i="23"/>
  <c r="CH64" i="23" s="1"/>
  <c r="CI64" i="23" s="1"/>
  <c r="T64" i="23"/>
  <c r="CF63" i="23"/>
  <c r="CD63" i="23"/>
  <c r="CE63" i="23" s="1"/>
  <c r="CB63" i="23"/>
  <c r="CC63" i="23" s="1"/>
  <c r="T63" i="23"/>
  <c r="CF62" i="23"/>
  <c r="CG62" i="23" s="1"/>
  <c r="CD62" i="23"/>
  <c r="CE62" i="23" s="1"/>
  <c r="CB62" i="23"/>
  <c r="CC62" i="23" s="1"/>
  <c r="T62" i="23"/>
  <c r="CF61" i="23"/>
  <c r="CG61" i="23" s="1"/>
  <c r="CD61" i="23"/>
  <c r="CE61" i="23" s="1"/>
  <c r="CB61" i="23"/>
  <c r="T61" i="23"/>
  <c r="CF59" i="23"/>
  <c r="CG59" i="23" s="1"/>
  <c r="CD59" i="23"/>
  <c r="CE59" i="23" s="1"/>
  <c r="CB59" i="23"/>
  <c r="T59" i="23"/>
  <c r="CF58" i="23"/>
  <c r="CG58" i="23" s="1"/>
  <c r="CD58" i="23"/>
  <c r="CE58" i="23" s="1"/>
  <c r="CB58" i="23"/>
  <c r="CC58" i="23" s="1"/>
  <c r="T58" i="23"/>
  <c r="CF57" i="23"/>
  <c r="CG57" i="23" s="1"/>
  <c r="CD57" i="23"/>
  <c r="CB57" i="23"/>
  <c r="CC57" i="23" s="1"/>
  <c r="T57" i="23"/>
  <c r="CF56" i="23"/>
  <c r="CG56" i="23" s="1"/>
  <c r="CD56" i="23"/>
  <c r="CE56" i="23" s="1"/>
  <c r="CB56" i="23"/>
  <c r="CC56" i="23" s="1"/>
  <c r="T56" i="23"/>
  <c r="CF55" i="23"/>
  <c r="CD55" i="23"/>
  <c r="CE55" i="23" s="1"/>
  <c r="CB55" i="23"/>
  <c r="CC55" i="23" s="1"/>
  <c r="T55" i="23"/>
  <c r="CF54" i="23"/>
  <c r="CG54" i="23" s="1"/>
  <c r="CD54" i="23"/>
  <c r="CE54" i="23" s="1"/>
  <c r="CB54" i="23"/>
  <c r="CC54" i="23" s="1"/>
  <c r="T54" i="23"/>
  <c r="CF52" i="23"/>
  <c r="CG52" i="23" s="1"/>
  <c r="CD52" i="23"/>
  <c r="CE52" i="23" s="1"/>
  <c r="CC52" i="23"/>
  <c r="CB52" i="23"/>
  <c r="CH52" i="23" s="1"/>
  <c r="CI52" i="23" s="1"/>
  <c r="T52" i="23"/>
  <c r="CH51" i="23"/>
  <c r="CI51" i="23" s="1"/>
  <c r="CF51" i="23"/>
  <c r="CG51" i="23" s="1"/>
  <c r="CE51" i="23"/>
  <c r="CD51" i="23"/>
  <c r="CC51" i="23"/>
  <c r="CB51" i="23"/>
  <c r="T51" i="23"/>
  <c r="CF50" i="23"/>
  <c r="CG50" i="23" s="1"/>
  <c r="CD50" i="23"/>
  <c r="CE50" i="23" s="1"/>
  <c r="CB50" i="23"/>
  <c r="CC50" i="23" s="1"/>
  <c r="T50" i="23"/>
  <c r="CF49" i="23"/>
  <c r="CG49" i="23" s="1"/>
  <c r="CD49" i="23"/>
  <c r="CE49" i="23" s="1"/>
  <c r="CB49" i="23"/>
  <c r="CH49" i="23" s="1"/>
  <c r="CI49" i="23" s="1"/>
  <c r="T49" i="23"/>
  <c r="CF48" i="23"/>
  <c r="CD48" i="23"/>
  <c r="CE48" i="23" s="1"/>
  <c r="CB48" i="23"/>
  <c r="CC48" i="23" s="1"/>
  <c r="T48" i="23"/>
  <c r="CF47" i="23"/>
  <c r="CG47" i="23" s="1"/>
  <c r="CD47" i="23"/>
  <c r="CE47" i="23" s="1"/>
  <c r="CB47" i="23"/>
  <c r="T47" i="23"/>
  <c r="CF46" i="23"/>
  <c r="CG46" i="23" s="1"/>
  <c r="CD46" i="23"/>
  <c r="CE46" i="23" s="1"/>
  <c r="CB46" i="23"/>
  <c r="T46" i="23"/>
  <c r="CF45" i="23"/>
  <c r="CH45" i="23" s="1"/>
  <c r="CI45" i="23" s="1"/>
  <c r="CD45" i="23"/>
  <c r="CE45" i="23" s="1"/>
  <c r="CC45" i="23"/>
  <c r="CB45" i="23"/>
  <c r="T45" i="23"/>
  <c r="CF44" i="23"/>
  <c r="CG44" i="23" s="1"/>
  <c r="CD44" i="23"/>
  <c r="CE44" i="23" s="1"/>
  <c r="CC44" i="23"/>
  <c r="CB44" i="23"/>
  <c r="T44" i="23"/>
  <c r="CF42" i="23"/>
  <c r="CG42" i="23" s="1"/>
  <c r="CD42" i="23"/>
  <c r="CE42" i="23" s="1"/>
  <c r="CB42" i="23"/>
  <c r="T42" i="23"/>
  <c r="CG41" i="23"/>
  <c r="CF41" i="23"/>
  <c r="CD41" i="23"/>
  <c r="CE41" i="23" s="1"/>
  <c r="CB41" i="23"/>
  <c r="T41" i="23"/>
  <c r="CF40" i="23"/>
  <c r="CG40" i="23" s="1"/>
  <c r="CD40" i="23"/>
  <c r="CE40" i="23" s="1"/>
  <c r="CB40" i="23"/>
  <c r="CH40" i="23" s="1"/>
  <c r="CI40" i="23" s="1"/>
  <c r="T40" i="23"/>
  <c r="CF39" i="23"/>
  <c r="CG39" i="23" s="1"/>
  <c r="CD39" i="23"/>
  <c r="CB39" i="23"/>
  <c r="CC39" i="23" s="1"/>
  <c r="T39" i="23"/>
  <c r="CF38" i="23"/>
  <c r="CG38" i="23" s="1"/>
  <c r="CD38" i="23"/>
  <c r="CH38" i="23" s="1"/>
  <c r="CI38" i="23" s="1"/>
  <c r="CB38" i="23"/>
  <c r="CC38" i="23" s="1"/>
  <c r="T38" i="23"/>
  <c r="CF37" i="23"/>
  <c r="CG37" i="23" s="1"/>
  <c r="CE37" i="23"/>
  <c r="CD37" i="23"/>
  <c r="CB37" i="23"/>
  <c r="CC37" i="23" s="1"/>
  <c r="T37" i="23"/>
  <c r="CG35" i="23"/>
  <c r="CF35" i="23"/>
  <c r="CD35" i="23"/>
  <c r="CE35" i="23" s="1"/>
  <c r="CB35" i="23"/>
  <c r="T35" i="23"/>
  <c r="CF34" i="23"/>
  <c r="CG34" i="23" s="1"/>
  <c r="CE34" i="23"/>
  <c r="CD34" i="23"/>
  <c r="CB34" i="23"/>
  <c r="T34" i="23"/>
  <c r="CF33" i="23"/>
  <c r="CG33" i="23" s="1"/>
  <c r="CD33" i="23"/>
  <c r="CE33" i="23" s="1"/>
  <c r="CB33" i="23"/>
  <c r="CC33" i="23" s="1"/>
  <c r="T33" i="23"/>
  <c r="CF32" i="23"/>
  <c r="CG32" i="23" s="1"/>
  <c r="CD32" i="23"/>
  <c r="CE32" i="23" s="1"/>
  <c r="CB32" i="23"/>
  <c r="CC32" i="23" s="1"/>
  <c r="T32" i="23"/>
  <c r="CG31" i="23"/>
  <c r="CF31" i="23"/>
  <c r="CE31" i="23"/>
  <c r="CD31" i="23"/>
  <c r="CB31" i="23"/>
  <c r="T31" i="23"/>
  <c r="CG30" i="23"/>
  <c r="CF30" i="23"/>
  <c r="CD30" i="23"/>
  <c r="CE30" i="23" s="1"/>
  <c r="CC30" i="23"/>
  <c r="CB30" i="23"/>
  <c r="T30" i="23"/>
  <c r="CG29" i="23"/>
  <c r="CF29" i="23"/>
  <c r="CD29" i="23"/>
  <c r="CE29" i="23" s="1"/>
  <c r="CB29" i="23"/>
  <c r="CC29" i="23" s="1"/>
  <c r="T29" i="23"/>
  <c r="CG28" i="23"/>
  <c r="CF28" i="23"/>
  <c r="CD28" i="23"/>
  <c r="CE28" i="23" s="1"/>
  <c r="CB28" i="23"/>
  <c r="CH28" i="23" s="1"/>
  <c r="CI28" i="23" s="1"/>
  <c r="T28" i="23"/>
  <c r="CF27" i="23"/>
  <c r="CG27" i="23" s="1"/>
  <c r="CD27" i="23"/>
  <c r="CE27" i="23" s="1"/>
  <c r="CB27" i="23"/>
  <c r="CC27" i="23" s="1"/>
  <c r="T27" i="23"/>
  <c r="CF26" i="23"/>
  <c r="CG26" i="23" s="1"/>
  <c r="CD26" i="23"/>
  <c r="CE26" i="23" s="1"/>
  <c r="CB26" i="23"/>
  <c r="CC26" i="23" s="1"/>
  <c r="T26" i="23"/>
  <c r="CF25" i="23"/>
  <c r="CG25" i="23" s="1"/>
  <c r="CD25" i="23"/>
  <c r="CE25" i="23" s="1"/>
  <c r="CB25" i="23"/>
  <c r="T25" i="23"/>
  <c r="CF24" i="23"/>
  <c r="CG24" i="23" s="1"/>
  <c r="CD24" i="23"/>
  <c r="CE24" i="23" s="1"/>
  <c r="CB24" i="23"/>
  <c r="T24" i="23"/>
  <c r="CF23" i="23"/>
  <c r="CD23" i="23"/>
  <c r="CE23" i="23" s="1"/>
  <c r="CB23" i="23"/>
  <c r="CC23" i="23" s="1"/>
  <c r="T23" i="23"/>
  <c r="CF22" i="23"/>
  <c r="CD22" i="23"/>
  <c r="CE22" i="23" s="1"/>
  <c r="CB22" i="23"/>
  <c r="CC22" i="23" s="1"/>
  <c r="T22" i="23"/>
  <c r="CH21" i="23"/>
  <c r="CI21" i="23" s="1"/>
  <c r="CG21" i="23"/>
  <c r="CF21" i="23"/>
  <c r="CD21" i="23"/>
  <c r="CE21" i="23" s="1"/>
  <c r="CB21" i="23"/>
  <c r="CC21" i="23" s="1"/>
  <c r="T21" i="23"/>
  <c r="CF20" i="23"/>
  <c r="CE20" i="23"/>
  <c r="CD20" i="23"/>
  <c r="CB20" i="23"/>
  <c r="CC20" i="23" s="1"/>
  <c r="T20" i="23"/>
  <c r="CF17" i="23"/>
  <c r="CG17" i="23" s="1"/>
  <c r="CD17" i="23"/>
  <c r="CE17" i="23" s="1"/>
  <c r="CC17" i="23"/>
  <c r="CB17" i="23"/>
  <c r="T17" i="23"/>
  <c r="CF16" i="23"/>
  <c r="CG16" i="23" s="1"/>
  <c r="CD16" i="23"/>
  <c r="CE16" i="23" s="1"/>
  <c r="CB16" i="23"/>
  <c r="CC16" i="23" s="1"/>
  <c r="T16" i="23"/>
  <c r="CF15" i="23"/>
  <c r="CG15" i="23" s="1"/>
  <c r="CD15" i="23"/>
  <c r="CE15" i="23" s="1"/>
  <c r="CB15" i="23"/>
  <c r="CC15" i="23" s="1"/>
  <c r="T15" i="23"/>
  <c r="CG14" i="23"/>
  <c r="CF14" i="23"/>
  <c r="CD14" i="23"/>
  <c r="CE14" i="23" s="1"/>
  <c r="CB14" i="23"/>
  <c r="T14" i="23"/>
  <c r="CF13" i="23"/>
  <c r="CG13" i="23" s="1"/>
  <c r="CD13" i="23"/>
  <c r="CE13" i="23" s="1"/>
  <c r="CB13" i="23"/>
  <c r="CC13" i="23" s="1"/>
  <c r="T13" i="23"/>
  <c r="CF12" i="23"/>
  <c r="CG12" i="23" s="1"/>
  <c r="CD12" i="23"/>
  <c r="CE12" i="23" s="1"/>
  <c r="CB12" i="23"/>
  <c r="CC12" i="23" s="1"/>
  <c r="T12" i="23"/>
  <c r="CF11" i="23"/>
  <c r="CG11" i="23" s="1"/>
  <c r="CD11" i="23"/>
  <c r="CE11" i="23" s="1"/>
  <c r="CB11" i="23"/>
  <c r="T11" i="23"/>
  <c r="CF10" i="23"/>
  <c r="CG10" i="23" s="1"/>
  <c r="CD10" i="23"/>
  <c r="CE10" i="23" s="1"/>
  <c r="CC10" i="23"/>
  <c r="CB10" i="23"/>
  <c r="T10" i="23"/>
  <c r="CF9" i="23"/>
  <c r="CD9" i="23"/>
  <c r="CE9" i="23" s="1"/>
  <c r="CB9" i="23"/>
  <c r="CC9" i="23" s="1"/>
  <c r="T9" i="23"/>
  <c r="CH400" i="27" l="1"/>
  <c r="CI400" i="27" s="1"/>
  <c r="CH390" i="27"/>
  <c r="CI390" i="27" s="1"/>
  <c r="CH355" i="27"/>
  <c r="CI355" i="27" s="1"/>
  <c r="CH375" i="27"/>
  <c r="CI375" i="27" s="1"/>
  <c r="CH360" i="27"/>
  <c r="CI360" i="27" s="1"/>
  <c r="CH385" i="27"/>
  <c r="CI385" i="27" s="1"/>
  <c r="CH395" i="27"/>
  <c r="CI395" i="27" s="1"/>
  <c r="CH415" i="27"/>
  <c r="CI415" i="27" s="1"/>
  <c r="CH365" i="27"/>
  <c r="CI365" i="27" s="1"/>
  <c r="CH380" i="27"/>
  <c r="CI380" i="27" s="1"/>
  <c r="CC415" i="27"/>
  <c r="CH370" i="27"/>
  <c r="CI370" i="27" s="1"/>
  <c r="CH420" i="27"/>
  <c r="CI420" i="27" s="1"/>
  <c r="CH425" i="27"/>
  <c r="CI425" i="27" s="1"/>
  <c r="CH410" i="27"/>
  <c r="CI410" i="27" s="1"/>
  <c r="CC420" i="27"/>
  <c r="CD430" i="27"/>
  <c r="CE430" i="27" s="1"/>
  <c r="CB430" i="27"/>
  <c r="CC430" i="27" s="1"/>
  <c r="CF430" i="27"/>
  <c r="CG430" i="27" s="1"/>
  <c r="CH405" i="27"/>
  <c r="CI405" i="27" s="1"/>
  <c r="CC405" i="27"/>
  <c r="BT405" i="23"/>
  <c r="BT406" i="23" s="1"/>
  <c r="BY420" i="23"/>
  <c r="BY421" i="23" s="1"/>
  <c r="CC115" i="23"/>
  <c r="BG395" i="23"/>
  <c r="BG396" i="23" s="1"/>
  <c r="BM405" i="23"/>
  <c r="BM406" i="23" s="1"/>
  <c r="CH109" i="23"/>
  <c r="CI109" i="23" s="1"/>
  <c r="CE100" i="23"/>
  <c r="BG405" i="23"/>
  <c r="BG406" i="23" s="1"/>
  <c r="BY395" i="23"/>
  <c r="BY396" i="23" s="1"/>
  <c r="BI435" i="23"/>
  <c r="BI436" i="23" s="1"/>
  <c r="BZ430" i="23"/>
  <c r="BZ431" i="23" s="1"/>
  <c r="CH94" i="23"/>
  <c r="CI94" i="23" s="1"/>
  <c r="CH92" i="23"/>
  <c r="CI92" i="23" s="1"/>
  <c r="CH87" i="23"/>
  <c r="CI87" i="23" s="1"/>
  <c r="BS380" i="23"/>
  <c r="BS381" i="23" s="1"/>
  <c r="BS395" i="23"/>
  <c r="BS396" i="23" s="1"/>
  <c r="BK380" i="23"/>
  <c r="BK381" i="23" s="1"/>
  <c r="CC79" i="23"/>
  <c r="CH69" i="23"/>
  <c r="CI69" i="23" s="1"/>
  <c r="CH70" i="23"/>
  <c r="CI70" i="23" s="1"/>
  <c r="BN400" i="23"/>
  <c r="BN401" i="23" s="1"/>
  <c r="CH65" i="23"/>
  <c r="CI65" i="23" s="1"/>
  <c r="CH62" i="23"/>
  <c r="CI62" i="23" s="1"/>
  <c r="CC64" i="23"/>
  <c r="CH57" i="23"/>
  <c r="CI57" i="23" s="1"/>
  <c r="CH56" i="23"/>
  <c r="CI56" i="23" s="1"/>
  <c r="CE57" i="23"/>
  <c r="BH405" i="23"/>
  <c r="BH406" i="23" s="1"/>
  <c r="BZ435" i="23"/>
  <c r="BZ436" i="23" s="1"/>
  <c r="BZ395" i="23"/>
  <c r="BZ396" i="23" s="1"/>
  <c r="BR430" i="23"/>
  <c r="BR431" i="23" s="1"/>
  <c r="CH55" i="23"/>
  <c r="CI55" i="23" s="1"/>
  <c r="CH54" i="23"/>
  <c r="CI54" i="23" s="1"/>
  <c r="BN365" i="23"/>
  <c r="BN366" i="23" s="1"/>
  <c r="CC49" i="23"/>
  <c r="CH44" i="23"/>
  <c r="CI44" i="23" s="1"/>
  <c r="BO435" i="23"/>
  <c r="BO436" i="23" s="1"/>
  <c r="BQ420" i="23"/>
  <c r="BQ421" i="23" s="1"/>
  <c r="CH39" i="23"/>
  <c r="CI39" i="23" s="1"/>
  <c r="CH41" i="23"/>
  <c r="CI41" i="23" s="1"/>
  <c r="BJ420" i="23"/>
  <c r="BJ421" i="23" s="1"/>
  <c r="CH34" i="23"/>
  <c r="CI34" i="23" s="1"/>
  <c r="CC28" i="23"/>
  <c r="CH17" i="23"/>
  <c r="CI17" i="23" s="1"/>
  <c r="CH16" i="23"/>
  <c r="CI16" i="23" s="1"/>
  <c r="BG390" i="23"/>
  <c r="BG391" i="23" s="1"/>
  <c r="CH14" i="23"/>
  <c r="CI14" i="23" s="1"/>
  <c r="CH15" i="23"/>
  <c r="CI15" i="23" s="1"/>
  <c r="CH13" i="23"/>
  <c r="CI13" i="23" s="1"/>
  <c r="BW370" i="23"/>
  <c r="BW371" i="23" s="1"/>
  <c r="CH12" i="23"/>
  <c r="CI12" i="23" s="1"/>
  <c r="CH139" i="23"/>
  <c r="CI139" i="23" s="1"/>
  <c r="BZ375" i="23"/>
  <c r="BZ376" i="23" s="1"/>
  <c r="BR385" i="23"/>
  <c r="BR386" i="23" s="1"/>
  <c r="BJ405" i="23"/>
  <c r="BJ406" i="23" s="1"/>
  <c r="BJ375" i="23"/>
  <c r="BJ376" i="23" s="1"/>
  <c r="BJ385" i="23"/>
  <c r="BJ386" i="23" s="1"/>
  <c r="BR395" i="23"/>
  <c r="BR396" i="23" s="1"/>
  <c r="BZ420" i="23"/>
  <c r="BZ421" i="23" s="1"/>
  <c r="CH135" i="23"/>
  <c r="CI135" i="23" s="1"/>
  <c r="CC135" i="23"/>
  <c r="CH131" i="23"/>
  <c r="CI131" i="23" s="1"/>
  <c r="CC127" i="23"/>
  <c r="BK420" i="23"/>
  <c r="BK421" i="23" s="1"/>
  <c r="CA420" i="23"/>
  <c r="CA421" i="23" s="1"/>
  <c r="CA370" i="23"/>
  <c r="CA371" i="23" s="1"/>
  <c r="BK400" i="23"/>
  <c r="BK401" i="23" s="1"/>
  <c r="CA438" i="23"/>
  <c r="BG380" i="23"/>
  <c r="BG381" i="23" s="1"/>
  <c r="CC157" i="23"/>
  <c r="BK385" i="23"/>
  <c r="BK386" i="23" s="1"/>
  <c r="CA385" i="23"/>
  <c r="CA386" i="23" s="1"/>
  <c r="BO380" i="23"/>
  <c r="BO381" i="23" s="1"/>
  <c r="CH162" i="23"/>
  <c r="CI162" i="23" s="1"/>
  <c r="BS385" i="23"/>
  <c r="BS386" i="23" s="1"/>
  <c r="BD410" i="23"/>
  <c r="BD411" i="23" s="1"/>
  <c r="BP370" i="23"/>
  <c r="BP371" i="23" s="1"/>
  <c r="CH160" i="23"/>
  <c r="CI160" i="23" s="1"/>
  <c r="CH159" i="23"/>
  <c r="CI159" i="23" s="1"/>
  <c r="BP385" i="23"/>
  <c r="BP386" i="23" s="1"/>
  <c r="CC159" i="23"/>
  <c r="BH390" i="23"/>
  <c r="BH391" i="23" s="1"/>
  <c r="CH168" i="23"/>
  <c r="CI168" i="23" s="1"/>
  <c r="BE395" i="23"/>
  <c r="BE396" i="23" s="1"/>
  <c r="CC173" i="23"/>
  <c r="CH174" i="23"/>
  <c r="CI174" i="23" s="1"/>
  <c r="BJ430" i="23"/>
  <c r="BJ431" i="23" s="1"/>
  <c r="BZ425" i="23"/>
  <c r="BZ426" i="23" s="1"/>
  <c r="CH187" i="23"/>
  <c r="CI187" i="23" s="1"/>
  <c r="BZ400" i="23"/>
  <c r="BZ401" i="23" s="1"/>
  <c r="BZ405" i="23"/>
  <c r="BZ406" i="23" s="1"/>
  <c r="BR420" i="23"/>
  <c r="BR421" i="23" s="1"/>
  <c r="CG185" i="23"/>
  <c r="BQ370" i="23"/>
  <c r="BQ371" i="23" s="1"/>
  <c r="BV400" i="23"/>
  <c r="BV401" i="23" s="1"/>
  <c r="BH380" i="23"/>
  <c r="BH381" i="23" s="1"/>
  <c r="BO390" i="23"/>
  <c r="BO391" i="23" s="1"/>
  <c r="BO405" i="23"/>
  <c r="BO406" i="23" s="1"/>
  <c r="CH199" i="23"/>
  <c r="CI199" i="23" s="1"/>
  <c r="CH201" i="23"/>
  <c r="CI201" i="23" s="1"/>
  <c r="CH198" i="23"/>
  <c r="CI198" i="23" s="1"/>
  <c r="CC201" i="23"/>
  <c r="BU380" i="23"/>
  <c r="BU381" i="23" s="1"/>
  <c r="BU390" i="23"/>
  <c r="BU391" i="23" s="1"/>
  <c r="BT380" i="23"/>
  <c r="BT381" i="23" s="1"/>
  <c r="BG400" i="23"/>
  <c r="BG401" i="23" s="1"/>
  <c r="BG425" i="23"/>
  <c r="BG426" i="23" s="1"/>
  <c r="BE410" i="23"/>
  <c r="BE411" i="23" s="1"/>
  <c r="BU410" i="23"/>
  <c r="BU411" i="23" s="1"/>
  <c r="BM410" i="23"/>
  <c r="BM411" i="23" s="1"/>
  <c r="CH205" i="23"/>
  <c r="CI205" i="23" s="1"/>
  <c r="BL380" i="23"/>
  <c r="BL381" i="23" s="1"/>
  <c r="BI380" i="23"/>
  <c r="BI381" i="23" s="1"/>
  <c r="BE430" i="23"/>
  <c r="BE431" i="23" s="1"/>
  <c r="CC209" i="23"/>
  <c r="BO395" i="23"/>
  <c r="BO396" i="23" s="1"/>
  <c r="BM400" i="23"/>
  <c r="BM401" i="23" s="1"/>
  <c r="CH216" i="23"/>
  <c r="CI216" i="23" s="1"/>
  <c r="BV395" i="23"/>
  <c r="BV396" i="23" s="1"/>
  <c r="CH210" i="23"/>
  <c r="CI210" i="23" s="1"/>
  <c r="BV410" i="23"/>
  <c r="BV411" i="23" s="1"/>
  <c r="BN410" i="23"/>
  <c r="BN411" i="23" s="1"/>
  <c r="BU405" i="23"/>
  <c r="BU406" i="23" s="1"/>
  <c r="BJ425" i="23"/>
  <c r="BJ426" i="23" s="1"/>
  <c r="BW380" i="23"/>
  <c r="BW381" i="23" s="1"/>
  <c r="CH225" i="23"/>
  <c r="CI225" i="23" s="1"/>
  <c r="BF420" i="23"/>
  <c r="BF421" i="23" s="1"/>
  <c r="CH229" i="23"/>
  <c r="CI229" i="23" s="1"/>
  <c r="BN370" i="23"/>
  <c r="BN371" i="23" s="1"/>
  <c r="BF370" i="23"/>
  <c r="BF371" i="23" s="1"/>
  <c r="CH233" i="23"/>
  <c r="CI233" i="23" s="1"/>
  <c r="BT400" i="23"/>
  <c r="BT401" i="23" s="1"/>
  <c r="BG410" i="23"/>
  <c r="BG411" i="23" s="1"/>
  <c r="CE235" i="23"/>
  <c r="BM370" i="23"/>
  <c r="BM371" i="23" s="1"/>
  <c r="BL405" i="23"/>
  <c r="BL406" i="23" s="1"/>
  <c r="CH237" i="23"/>
  <c r="CI237" i="23" s="1"/>
  <c r="BF380" i="23"/>
  <c r="BF381" i="23" s="1"/>
  <c r="CH238" i="23"/>
  <c r="CI238" i="23" s="1"/>
  <c r="BM385" i="23"/>
  <c r="BM386" i="23" s="1"/>
  <c r="CG241" i="23"/>
  <c r="BL400" i="23"/>
  <c r="BL401" i="23" s="1"/>
  <c r="BO420" i="23"/>
  <c r="BO421" i="23" s="1"/>
  <c r="BO365" i="23"/>
  <c r="BO366" i="23" s="1"/>
  <c r="CH244" i="23"/>
  <c r="CI244" i="23" s="1"/>
  <c r="CE244" i="23"/>
  <c r="BG375" i="23"/>
  <c r="BG376" i="23" s="1"/>
  <c r="BL420" i="23"/>
  <c r="BL421" i="23" s="1"/>
  <c r="BN420" i="23"/>
  <c r="BN421" i="23" s="1"/>
  <c r="CH269" i="23"/>
  <c r="CI269" i="23" s="1"/>
  <c r="BF390" i="23"/>
  <c r="BF391" i="23" s="1"/>
  <c r="BD400" i="23"/>
  <c r="BD401" i="23" s="1"/>
  <c r="CH264" i="23"/>
  <c r="CI264" i="23" s="1"/>
  <c r="CG264" i="23"/>
  <c r="BT425" i="23"/>
  <c r="BT426" i="23" s="1"/>
  <c r="BG370" i="23"/>
  <c r="BG371" i="23" s="1"/>
  <c r="CC260" i="23"/>
  <c r="BM395" i="23"/>
  <c r="BM396" i="23" s="1"/>
  <c r="CH261" i="23"/>
  <c r="CI261" i="23" s="1"/>
  <c r="BM365" i="23"/>
  <c r="BM366" i="23" s="1"/>
  <c r="BM380" i="23"/>
  <c r="BM381" i="23" s="1"/>
  <c r="BL375" i="23"/>
  <c r="BL376" i="23" s="1"/>
  <c r="BO430" i="23"/>
  <c r="BO431" i="23" s="1"/>
  <c r="CH256" i="23"/>
  <c r="CI256" i="23" s="1"/>
  <c r="BD430" i="23"/>
  <c r="BD431" i="23" s="1"/>
  <c r="BE385" i="23"/>
  <c r="BE386" i="23" s="1"/>
  <c r="BE435" i="23"/>
  <c r="BE436" i="23" s="1"/>
  <c r="BN380" i="23"/>
  <c r="BN381" i="23" s="1"/>
  <c r="BF395" i="23"/>
  <c r="BF396" i="23" s="1"/>
  <c r="CH272" i="23"/>
  <c r="CI272" i="23" s="1"/>
  <c r="CH271" i="23"/>
  <c r="CI271" i="23" s="1"/>
  <c r="BD395" i="23"/>
  <c r="BD396" i="23" s="1"/>
  <c r="BL410" i="23"/>
  <c r="BL411" i="23" s="1"/>
  <c r="BT415" i="23"/>
  <c r="BT416" i="23" s="1"/>
  <c r="CC278" i="23"/>
  <c r="BG430" i="23"/>
  <c r="BG431" i="23" s="1"/>
  <c r="CH277" i="23"/>
  <c r="CI277" i="23" s="1"/>
  <c r="S339" i="23"/>
  <c r="AZ355" i="23"/>
  <c r="AZ346" i="23" s="1"/>
  <c r="AL355" i="23"/>
  <c r="AL346" i="23" s="1"/>
  <c r="BC355" i="23"/>
  <c r="BC346" i="23" s="1"/>
  <c r="CG284" i="23"/>
  <c r="BN405" i="23"/>
  <c r="BN406" i="23" s="1"/>
  <c r="BV420" i="23"/>
  <c r="BV421" i="23" s="1"/>
  <c r="CC286" i="23"/>
  <c r="BN385" i="23"/>
  <c r="BN386" i="23" s="1"/>
  <c r="BF385" i="23"/>
  <c r="BF386" i="23" s="1"/>
  <c r="BF405" i="23"/>
  <c r="BF406" i="23" s="1"/>
  <c r="BV405" i="23"/>
  <c r="BV406" i="23" s="1"/>
  <c r="BM420" i="23"/>
  <c r="BM421" i="23" s="1"/>
  <c r="BW430" i="23"/>
  <c r="BW431" i="23" s="1"/>
  <c r="CH282" i="23"/>
  <c r="CI282" i="23" s="1"/>
  <c r="BM435" i="23"/>
  <c r="BM436" i="23" s="1"/>
  <c r="BV390" i="23"/>
  <c r="BV391" i="23" s="1"/>
  <c r="BN425" i="23"/>
  <c r="BN426" i="23" s="1"/>
  <c r="BD365" i="23"/>
  <c r="BD366" i="23" s="1"/>
  <c r="BT390" i="23"/>
  <c r="BT391" i="23" s="1"/>
  <c r="BV425" i="23"/>
  <c r="BV426" i="23" s="1"/>
  <c r="BO400" i="23"/>
  <c r="BO401" i="23" s="1"/>
  <c r="BW365" i="23"/>
  <c r="BW366" i="23" s="1"/>
  <c r="BT370" i="23"/>
  <c r="BT371" i="23" s="1"/>
  <c r="BL390" i="23"/>
  <c r="BL391" i="23" s="1"/>
  <c r="BE365" i="23"/>
  <c r="BE366" i="23" s="1"/>
  <c r="BU400" i="23"/>
  <c r="BU401" i="23" s="1"/>
  <c r="AW355" i="23"/>
  <c r="AW346" i="23" s="1"/>
  <c r="CH289" i="23"/>
  <c r="CI289" i="23" s="1"/>
  <c r="BV370" i="23"/>
  <c r="BV371" i="23" s="1"/>
  <c r="BE370" i="23"/>
  <c r="BE371" i="23" s="1"/>
  <c r="BO410" i="23"/>
  <c r="BO411" i="23" s="1"/>
  <c r="CE295" i="23"/>
  <c r="BD370" i="23"/>
  <c r="BD371" i="23" s="1"/>
  <c r="BD390" i="23"/>
  <c r="BD391" i="23" s="1"/>
  <c r="BE425" i="23"/>
  <c r="BE426" i="23" s="1"/>
  <c r="BV385" i="23"/>
  <c r="BV386" i="23" s="1"/>
  <c r="BF435" i="23"/>
  <c r="BF436" i="23" s="1"/>
  <c r="BW410" i="23"/>
  <c r="BW411" i="23" s="1"/>
  <c r="BW385" i="23"/>
  <c r="BW386" i="23" s="1"/>
  <c r="CH298" i="23"/>
  <c r="CI298" i="23" s="1"/>
  <c r="BN430" i="23"/>
  <c r="BN431" i="23" s="1"/>
  <c r="BF430" i="23"/>
  <c r="BF431" i="23" s="1"/>
  <c r="BX435" i="23"/>
  <c r="BX436" i="23" s="1"/>
  <c r="BY435" i="23"/>
  <c r="BY436" i="23" s="1"/>
  <c r="BN375" i="23"/>
  <c r="BN376" i="23" s="1"/>
  <c r="BV415" i="23"/>
  <c r="BV416" i="23" s="1"/>
  <c r="CH301" i="23"/>
  <c r="CI301" i="23" s="1"/>
  <c r="CC300" i="23"/>
  <c r="BF375" i="23"/>
  <c r="BF376" i="23" s="1"/>
  <c r="BV375" i="23"/>
  <c r="BV376" i="23" s="1"/>
  <c r="BE375" i="23"/>
  <c r="BE376" i="23" s="1"/>
  <c r="BE405" i="23"/>
  <c r="BE406" i="23" s="1"/>
  <c r="CH303" i="23"/>
  <c r="CI303" i="23" s="1"/>
  <c r="BU430" i="23"/>
  <c r="BU431" i="23" s="1"/>
  <c r="CH307" i="23"/>
  <c r="CI307" i="23" s="1"/>
  <c r="BV430" i="23"/>
  <c r="BV431" i="23" s="1"/>
  <c r="CG307" i="23"/>
  <c r="BL365" i="23"/>
  <c r="BL366" i="23" s="1"/>
  <c r="BD380" i="23"/>
  <c r="BD381" i="23" s="1"/>
  <c r="BU375" i="23"/>
  <c r="BU376" i="23" s="1"/>
  <c r="BW420" i="23"/>
  <c r="BW421" i="23" s="1"/>
  <c r="BX390" i="23"/>
  <c r="BX391" i="23" s="1"/>
  <c r="CH312" i="23"/>
  <c r="CI312" i="23" s="1"/>
  <c r="BM375" i="23"/>
  <c r="BM376" i="23" s="1"/>
  <c r="BW400" i="23"/>
  <c r="BW401" i="23" s="1"/>
  <c r="BW405" i="23"/>
  <c r="BW406" i="23" s="1"/>
  <c r="CH309" i="23"/>
  <c r="CI309" i="23" s="1"/>
  <c r="CE309" i="23"/>
  <c r="CC310" i="23"/>
  <c r="CH311" i="23"/>
  <c r="CI311" i="23" s="1"/>
  <c r="BN435" i="23"/>
  <c r="BN436" i="23" s="1"/>
  <c r="AU355" i="23"/>
  <c r="AU346" i="23" s="1"/>
  <c r="BT385" i="23"/>
  <c r="BT386" i="23" s="1"/>
  <c r="BL430" i="23"/>
  <c r="BL431" i="23" s="1"/>
  <c r="CC319" i="23"/>
  <c r="BU425" i="23"/>
  <c r="BU426" i="23" s="1"/>
  <c r="BV365" i="23"/>
  <c r="BV366" i="23" s="1"/>
  <c r="BV380" i="23"/>
  <c r="BV381" i="23" s="1"/>
  <c r="BO385" i="23"/>
  <c r="BO386" i="23" s="1"/>
  <c r="BX370" i="23"/>
  <c r="BX371" i="23" s="1"/>
  <c r="CH317" i="23"/>
  <c r="CI317" i="23" s="1"/>
  <c r="BD375" i="23"/>
  <c r="BD376" i="23" s="1"/>
  <c r="BD420" i="23"/>
  <c r="BD421" i="23" s="1"/>
  <c r="BU365" i="23"/>
  <c r="BU366" i="23" s="1"/>
  <c r="BE380" i="23"/>
  <c r="BE381" i="23" s="1"/>
  <c r="BU385" i="23"/>
  <c r="BU386" i="23" s="1"/>
  <c r="CC323" i="23"/>
  <c r="BM425" i="23"/>
  <c r="BM426" i="23" s="1"/>
  <c r="BV435" i="23"/>
  <c r="BV436" i="23" s="1"/>
  <c r="BG435" i="23"/>
  <c r="BG436" i="23" s="1"/>
  <c r="BW435" i="23"/>
  <c r="BW436" i="23" s="1"/>
  <c r="P339" i="23"/>
  <c r="BN390" i="23"/>
  <c r="BN391" i="23" s="1"/>
  <c r="BL395" i="23"/>
  <c r="BL396" i="23" s="1"/>
  <c r="BO375" i="23"/>
  <c r="BO376" i="23" s="1"/>
  <c r="AF355" i="23"/>
  <c r="AF346" i="23" s="1"/>
  <c r="AN355" i="23"/>
  <c r="AN346" i="23" s="1"/>
  <c r="BE420" i="23"/>
  <c r="BE421" i="23" s="1"/>
  <c r="CE327" i="23"/>
  <c r="BD425" i="23"/>
  <c r="BD426" i="23" s="1"/>
  <c r="CC329" i="23"/>
  <c r="BT375" i="23"/>
  <c r="BT376" i="23" s="1"/>
  <c r="BM390" i="23"/>
  <c r="BM391" i="23" s="1"/>
  <c r="BE400" i="23"/>
  <c r="BE401" i="23" s="1"/>
  <c r="BU420" i="23"/>
  <c r="BU421" i="23" s="1"/>
  <c r="BU435" i="23"/>
  <c r="BU436" i="23" s="1"/>
  <c r="K339" i="23"/>
  <c r="AM355" i="23"/>
  <c r="AM346" i="23" s="1"/>
  <c r="BL370" i="23"/>
  <c r="BL371" i="23" s="1"/>
  <c r="BD385" i="23"/>
  <c r="BD386" i="23" s="1"/>
  <c r="BT395" i="23"/>
  <c r="BT396" i="23" s="1"/>
  <c r="BL425" i="23"/>
  <c r="BL426" i="23" s="1"/>
  <c r="BU395" i="23"/>
  <c r="BU396" i="23" s="1"/>
  <c r="BW390" i="23"/>
  <c r="BW391" i="23" s="1"/>
  <c r="R339" i="23"/>
  <c r="BH365" i="23"/>
  <c r="BH366" i="23" s="1"/>
  <c r="J339" i="23"/>
  <c r="BL435" i="23"/>
  <c r="BL436" i="23" s="1"/>
  <c r="AB355" i="23"/>
  <c r="AB346" i="23" s="1"/>
  <c r="AJ355" i="23"/>
  <c r="AJ346" i="23" s="1"/>
  <c r="AR355" i="23"/>
  <c r="AR346" i="23" s="1"/>
  <c r="BM430" i="23"/>
  <c r="BM431" i="23" s="1"/>
  <c r="BO370" i="23"/>
  <c r="BO371" i="23" s="1"/>
  <c r="BD435" i="23"/>
  <c r="BD436" i="23" s="1"/>
  <c r="BE390" i="23"/>
  <c r="BE391" i="23" s="1"/>
  <c r="BU415" i="23"/>
  <c r="BU416" i="23" s="1"/>
  <c r="L339" i="23"/>
  <c r="BG385" i="23"/>
  <c r="BG386" i="23" s="1"/>
  <c r="BF400" i="23"/>
  <c r="BF401" i="23" s="1"/>
  <c r="BF425" i="23"/>
  <c r="BF426" i="23" s="1"/>
  <c r="AQ355" i="23"/>
  <c r="AQ346" i="23" s="1"/>
  <c r="BG420" i="23"/>
  <c r="BG421" i="23" s="1"/>
  <c r="BW425" i="23"/>
  <c r="BW426" i="23" s="1"/>
  <c r="W355" i="23"/>
  <c r="W346" i="23" s="1"/>
  <c r="AE355" i="23"/>
  <c r="AE346" i="23" s="1"/>
  <c r="V355" i="23"/>
  <c r="V346" i="23" s="1"/>
  <c r="BT430" i="23"/>
  <c r="BT431" i="23" s="1"/>
  <c r="BR375" i="23"/>
  <c r="BR376" i="23" s="1"/>
  <c r="BN395" i="23"/>
  <c r="BN396" i="23" s="1"/>
  <c r="BU370" i="23"/>
  <c r="BU371" i="23" s="1"/>
  <c r="BZ385" i="23"/>
  <c r="BZ386" i="23" s="1"/>
  <c r="BW395" i="23"/>
  <c r="BW396" i="23" s="1"/>
  <c r="BW375" i="23"/>
  <c r="BW376" i="23" s="1"/>
  <c r="BT420" i="23"/>
  <c r="BT421" i="23" s="1"/>
  <c r="BT365" i="23"/>
  <c r="BT366" i="23" s="1"/>
  <c r="BL385" i="23"/>
  <c r="BL386" i="23" s="1"/>
  <c r="BT435" i="23"/>
  <c r="BT436" i="23" s="1"/>
  <c r="CA395" i="23"/>
  <c r="CA396" i="23" s="1"/>
  <c r="BF365" i="23"/>
  <c r="BF366" i="23" s="1"/>
  <c r="BP375" i="23"/>
  <c r="BP376" i="23" s="1"/>
  <c r="AA355" i="23"/>
  <c r="AA346" i="23" s="1"/>
  <c r="AY355" i="23"/>
  <c r="AY346" i="23" s="1"/>
  <c r="Y355" i="23"/>
  <c r="Y346" i="23" s="1"/>
  <c r="BL437" i="23"/>
  <c r="BT438" i="23"/>
  <c r="BL439" i="23"/>
  <c r="U355" i="23"/>
  <c r="BM438" i="23"/>
  <c r="BU439" i="23"/>
  <c r="BG438" i="23"/>
  <c r="BO438" i="23"/>
  <c r="BW438" i="23"/>
  <c r="BG439" i="23"/>
  <c r="BO439" i="23"/>
  <c r="BW439" i="23"/>
  <c r="BL438" i="23"/>
  <c r="BT439" i="23"/>
  <c r="BL415" i="23"/>
  <c r="BL416" i="23" s="1"/>
  <c r="AC355" i="23"/>
  <c r="AC346" i="23" s="1"/>
  <c r="AS355" i="23"/>
  <c r="AS346" i="23" s="1"/>
  <c r="BM437" i="23"/>
  <c r="BU438" i="23"/>
  <c r="BH438" i="23"/>
  <c r="BP438" i="23"/>
  <c r="BX438" i="23"/>
  <c r="BH439" i="23"/>
  <c r="BP439" i="23"/>
  <c r="BX439" i="23"/>
  <c r="AK355" i="23"/>
  <c r="AK346" i="23" s="1"/>
  <c r="BA355" i="23"/>
  <c r="BA346" i="23" s="1"/>
  <c r="BE438" i="23"/>
  <c r="BM439" i="23"/>
  <c r="N339" i="23"/>
  <c r="BI437" i="23"/>
  <c r="BQ437" i="23"/>
  <c r="BY437" i="23"/>
  <c r="BI438" i="23"/>
  <c r="BQ438" i="23"/>
  <c r="BY438" i="23"/>
  <c r="BI439" i="23"/>
  <c r="BQ439" i="23"/>
  <c r="BY439" i="23"/>
  <c r="BD438" i="23"/>
  <c r="BD439" i="23"/>
  <c r="BE439" i="23"/>
  <c r="Z355" i="23"/>
  <c r="Z346" i="23" s="1"/>
  <c r="AH355" i="23"/>
  <c r="AH346" i="23" s="1"/>
  <c r="AP355" i="23"/>
  <c r="AP346" i="23" s="1"/>
  <c r="AX355" i="23"/>
  <c r="AX346" i="23" s="1"/>
  <c r="X355" i="23"/>
  <c r="X346" i="23" s="1"/>
  <c r="AV355" i="23"/>
  <c r="AV346" i="23" s="1"/>
  <c r="AD355" i="23"/>
  <c r="AD346" i="23" s="1"/>
  <c r="AT355" i="23"/>
  <c r="AT346" i="23" s="1"/>
  <c r="BJ437" i="23"/>
  <c r="BR437" i="23"/>
  <c r="BZ437" i="23"/>
  <c r="BJ438" i="23"/>
  <c r="BR438" i="23"/>
  <c r="BZ438" i="23"/>
  <c r="BJ439" i="23"/>
  <c r="BR439" i="23"/>
  <c r="BZ439" i="23"/>
  <c r="CC254" i="23"/>
  <c r="CH254" i="23"/>
  <c r="CI254" i="23" s="1"/>
  <c r="CC130" i="23"/>
  <c r="CH130" i="23"/>
  <c r="CI130" i="23" s="1"/>
  <c r="CC172" i="23"/>
  <c r="CH172" i="23"/>
  <c r="CI172" i="23" s="1"/>
  <c r="CC215" i="23"/>
  <c r="CH215" i="23"/>
  <c r="CI215" i="23" s="1"/>
  <c r="CG223" i="23"/>
  <c r="CH223" i="23"/>
  <c r="CI223" i="23" s="1"/>
  <c r="CG20" i="23"/>
  <c r="CH20" i="23"/>
  <c r="CI20" i="23" s="1"/>
  <c r="CG48" i="23"/>
  <c r="CH48" i="23"/>
  <c r="CI48" i="23" s="1"/>
  <c r="CH95" i="23"/>
  <c r="CI95" i="23" s="1"/>
  <c r="CE95" i="23"/>
  <c r="CG23" i="23"/>
  <c r="CH23" i="23"/>
  <c r="CI23" i="23" s="1"/>
  <c r="CC122" i="23"/>
  <c r="CH122" i="23"/>
  <c r="CI122" i="23" s="1"/>
  <c r="CH195" i="23"/>
  <c r="CI195" i="23" s="1"/>
  <c r="CC195" i="23"/>
  <c r="CC221" i="23"/>
  <c r="CH221" i="23"/>
  <c r="CI221" i="23" s="1"/>
  <c r="CC239" i="23"/>
  <c r="CH239" i="23"/>
  <c r="CI239" i="23" s="1"/>
  <c r="CE77" i="23"/>
  <c r="CH77" i="23"/>
  <c r="CI77" i="23" s="1"/>
  <c r="CH287" i="23"/>
  <c r="CI287" i="23" s="1"/>
  <c r="CC287" i="23"/>
  <c r="CE140" i="23"/>
  <c r="CH140" i="23"/>
  <c r="CI140" i="23" s="1"/>
  <c r="CG63" i="23"/>
  <c r="CH63" i="23"/>
  <c r="CI63" i="23" s="1"/>
  <c r="CH31" i="23"/>
  <c r="CI31" i="23" s="1"/>
  <c r="CC31" i="23"/>
  <c r="CC42" i="23"/>
  <c r="CH42" i="23"/>
  <c r="CI42" i="23" s="1"/>
  <c r="CH104" i="23"/>
  <c r="CI104" i="23" s="1"/>
  <c r="CC104" i="23"/>
  <c r="CH108" i="23"/>
  <c r="CI108" i="23" s="1"/>
  <c r="CE108" i="23"/>
  <c r="CH129" i="23"/>
  <c r="CI129" i="23" s="1"/>
  <c r="CC129" i="23"/>
  <c r="CH132" i="23"/>
  <c r="CI132" i="23" s="1"/>
  <c r="CC132" i="23"/>
  <c r="CC144" i="23"/>
  <c r="CH144" i="23"/>
  <c r="CI144" i="23" s="1"/>
  <c r="CC259" i="23"/>
  <c r="CH259" i="23"/>
  <c r="CI259" i="23" s="1"/>
  <c r="CH107" i="23"/>
  <c r="CI107" i="23" s="1"/>
  <c r="CE107" i="23"/>
  <c r="CG9" i="23"/>
  <c r="CH9" i="23"/>
  <c r="CI9" i="23" s="1"/>
  <c r="CH22" i="23"/>
  <c r="CI22" i="23" s="1"/>
  <c r="CG22" i="23"/>
  <c r="CH66" i="23"/>
  <c r="CI66" i="23" s="1"/>
  <c r="CG66" i="23"/>
  <c r="CG116" i="23"/>
  <c r="CH116" i="23"/>
  <c r="CI116" i="23" s="1"/>
  <c r="CH189" i="23"/>
  <c r="CI189" i="23" s="1"/>
  <c r="CG189" i="23"/>
  <c r="CC291" i="23"/>
  <c r="CH291" i="23"/>
  <c r="CI291" i="23" s="1"/>
  <c r="CH338" i="23"/>
  <c r="CI338" i="23" s="1"/>
  <c r="CC338" i="23"/>
  <c r="CH333" i="23"/>
  <c r="CI333" i="23" s="1"/>
  <c r="CC333" i="23"/>
  <c r="CC85" i="23"/>
  <c r="CH85" i="23"/>
  <c r="CI85" i="23" s="1"/>
  <c r="CE145" i="23"/>
  <c r="CH145" i="23"/>
  <c r="CI145" i="23" s="1"/>
  <c r="CG55" i="23"/>
  <c r="CE131" i="23"/>
  <c r="CC202" i="23"/>
  <c r="CH279" i="23"/>
  <c r="CI279" i="23" s="1"/>
  <c r="CC279" i="23"/>
  <c r="CH59" i="23"/>
  <c r="CI59" i="23" s="1"/>
  <c r="CC59" i="23"/>
  <c r="CC73" i="23"/>
  <c r="CH73" i="23"/>
  <c r="CI73" i="23" s="1"/>
  <c r="CH178" i="23"/>
  <c r="CI178" i="23" s="1"/>
  <c r="CC178" i="23"/>
  <c r="CH296" i="23"/>
  <c r="CI296" i="23" s="1"/>
  <c r="CC296" i="23"/>
  <c r="CG45" i="23"/>
  <c r="CH75" i="23"/>
  <c r="CI75" i="23" s="1"/>
  <c r="CC84" i="23"/>
  <c r="CC128" i="23"/>
  <c r="CE168" i="23"/>
  <c r="CG187" i="23"/>
  <c r="CC208" i="23"/>
  <c r="CH208" i="23"/>
  <c r="CI208" i="23" s="1"/>
  <c r="CC238" i="23"/>
  <c r="CH258" i="23"/>
  <c r="CI258" i="23" s="1"/>
  <c r="CC258" i="23"/>
  <c r="CH290" i="23"/>
  <c r="CI290" i="23" s="1"/>
  <c r="CC290" i="23"/>
  <c r="CE320" i="23"/>
  <c r="CH320" i="23"/>
  <c r="CI320" i="23" s="1"/>
  <c r="CC69" i="23"/>
  <c r="CH74" i="23"/>
  <c r="CI74" i="23" s="1"/>
  <c r="CE86" i="23"/>
  <c r="CE89" i="23"/>
  <c r="CH119" i="23"/>
  <c r="CI119" i="23" s="1"/>
  <c r="CC119" i="23"/>
  <c r="CE164" i="23"/>
  <c r="CH164" i="23"/>
  <c r="CI164" i="23" s="1"/>
  <c r="CH183" i="23"/>
  <c r="CI183" i="23" s="1"/>
  <c r="CC183" i="23"/>
  <c r="CG216" i="23"/>
  <c r="T339" i="23"/>
  <c r="CH10" i="23"/>
  <c r="CI10" i="23" s="1"/>
  <c r="CC11" i="23"/>
  <c r="CH11" i="23"/>
  <c r="CI11" i="23" s="1"/>
  <c r="CC14" i="23"/>
  <c r="CH24" i="23"/>
  <c r="CI24" i="23" s="1"/>
  <c r="CC24" i="23"/>
  <c r="CE38" i="23"/>
  <c r="CE39" i="23"/>
  <c r="CH67" i="23"/>
  <c r="CI67" i="23" s="1"/>
  <c r="CC68" i="23"/>
  <c r="CG94" i="23"/>
  <c r="CH141" i="23"/>
  <c r="CI141" i="23" s="1"/>
  <c r="CC141" i="23"/>
  <c r="CH147" i="23"/>
  <c r="CI147" i="23" s="1"/>
  <c r="CH184" i="23"/>
  <c r="CI184" i="23" s="1"/>
  <c r="CG192" i="23"/>
  <c r="CH192" i="23"/>
  <c r="CI192" i="23" s="1"/>
  <c r="CC212" i="23"/>
  <c r="CH218" i="23"/>
  <c r="CI218" i="23" s="1"/>
  <c r="CC231" i="23"/>
  <c r="CH231" i="23"/>
  <c r="CI231" i="23" s="1"/>
  <c r="CH246" i="23"/>
  <c r="CI246" i="23" s="1"/>
  <c r="CH267" i="23"/>
  <c r="CI267" i="23" s="1"/>
  <c r="CH294" i="23"/>
  <c r="CI294" i="23" s="1"/>
  <c r="CC303" i="23"/>
  <c r="CH314" i="23"/>
  <c r="CI314" i="23" s="1"/>
  <c r="CG335" i="23"/>
  <c r="CH335" i="23"/>
  <c r="CI335" i="23" s="1"/>
  <c r="CE305" i="23"/>
  <c r="CH305" i="23"/>
  <c r="CI305" i="23" s="1"/>
  <c r="CC41" i="23"/>
  <c r="CC70" i="23"/>
  <c r="CG174" i="23"/>
  <c r="CC83" i="23"/>
  <c r="CE90" i="23"/>
  <c r="CH46" i="23"/>
  <c r="CI46" i="23" s="1"/>
  <c r="CH78" i="23"/>
  <c r="CI78" i="23" s="1"/>
  <c r="CH93" i="23"/>
  <c r="CI93" i="23" s="1"/>
  <c r="CH96" i="23"/>
  <c r="CI96" i="23" s="1"/>
  <c r="CC96" i="23"/>
  <c r="CH99" i="23"/>
  <c r="CI99" i="23" s="1"/>
  <c r="CH120" i="23"/>
  <c r="CI120" i="23" s="1"/>
  <c r="CH123" i="23"/>
  <c r="CI123" i="23" s="1"/>
  <c r="CH146" i="23"/>
  <c r="CI146" i="23" s="1"/>
  <c r="CC155" i="23"/>
  <c r="CH155" i="23"/>
  <c r="CI155" i="23" s="1"/>
  <c r="CH169" i="23"/>
  <c r="CI169" i="23" s="1"/>
  <c r="CC169" i="23"/>
  <c r="CE194" i="23"/>
  <c r="CH194" i="23"/>
  <c r="CI194" i="23" s="1"/>
  <c r="CH227" i="23"/>
  <c r="CI227" i="23" s="1"/>
  <c r="CC299" i="23"/>
  <c r="CH299" i="23"/>
  <c r="CI299" i="23" s="1"/>
  <c r="CG313" i="23"/>
  <c r="CH313" i="23"/>
  <c r="CI313" i="23" s="1"/>
  <c r="CE318" i="23"/>
  <c r="CH318" i="23"/>
  <c r="CI318" i="23" s="1"/>
  <c r="CH321" i="23"/>
  <c r="CI321" i="23" s="1"/>
  <c r="CC321" i="23"/>
  <c r="O339" i="23"/>
  <c r="M339" i="23"/>
  <c r="CH158" i="23"/>
  <c r="CI158" i="23" s="1"/>
  <c r="CC158" i="23"/>
  <c r="CC25" i="23"/>
  <c r="CH25" i="23"/>
  <c r="CI25" i="23" s="1"/>
  <c r="CC40" i="23"/>
  <c r="CE87" i="23"/>
  <c r="CC190" i="23"/>
  <c r="CH190" i="23"/>
  <c r="CI190" i="23" s="1"/>
  <c r="CC219" i="23"/>
  <c r="CH322" i="23"/>
  <c r="CI322" i="23" s="1"/>
  <c r="CC322" i="23"/>
  <c r="CH27" i="23"/>
  <c r="CI27" i="23" s="1"/>
  <c r="CH35" i="23"/>
  <c r="CI35" i="23" s="1"/>
  <c r="CC35" i="23"/>
  <c r="CC47" i="23"/>
  <c r="CH47" i="23"/>
  <c r="CI47" i="23" s="1"/>
  <c r="CH26" i="23"/>
  <c r="CI26" i="23" s="1"/>
  <c r="CH29" i="23"/>
  <c r="CI29" i="23" s="1"/>
  <c r="CH30" i="23"/>
  <c r="CI30" i="23" s="1"/>
  <c r="CC34" i="23"/>
  <c r="CC46" i="23"/>
  <c r="CC78" i="23"/>
  <c r="CH91" i="23"/>
  <c r="CI91" i="23" s="1"/>
  <c r="CH98" i="23"/>
  <c r="CI98" i="23" s="1"/>
  <c r="CH101" i="23"/>
  <c r="CI101" i="23" s="1"/>
  <c r="CH102" i="23"/>
  <c r="CI102" i="23" s="1"/>
  <c r="CC123" i="23"/>
  <c r="CH142" i="23"/>
  <c r="CI142" i="23" s="1"/>
  <c r="CC146" i="23"/>
  <c r="CC161" i="23"/>
  <c r="CH161" i="23"/>
  <c r="CI161" i="23" s="1"/>
  <c r="CH171" i="23"/>
  <c r="CI171" i="23" s="1"/>
  <c r="CH179" i="23"/>
  <c r="CI179" i="23" s="1"/>
  <c r="CH193" i="23"/>
  <c r="CI193" i="23" s="1"/>
  <c r="CC193" i="23"/>
  <c r="CE206" i="23"/>
  <c r="CH206" i="23"/>
  <c r="CI206" i="23" s="1"/>
  <c r="CH211" i="23"/>
  <c r="CI211" i="23" s="1"/>
  <c r="CC211" i="23"/>
  <c r="CC217" i="23"/>
  <c r="CH217" i="23"/>
  <c r="CI217" i="23" s="1"/>
  <c r="CH247" i="23"/>
  <c r="CI247" i="23" s="1"/>
  <c r="CC247" i="23"/>
  <c r="CH268" i="23"/>
  <c r="CI268" i="23" s="1"/>
  <c r="CC268" i="23"/>
  <c r="CC274" i="23"/>
  <c r="CH274" i="23"/>
  <c r="CI274" i="23" s="1"/>
  <c r="CC288" i="23"/>
  <c r="CG308" i="23"/>
  <c r="CC326" i="23"/>
  <c r="CH326" i="23"/>
  <c r="CI326" i="23" s="1"/>
  <c r="CH332" i="23"/>
  <c r="CI332" i="23" s="1"/>
  <c r="CC336" i="23"/>
  <c r="CH336" i="23"/>
  <c r="CI336" i="23" s="1"/>
  <c r="CC153" i="23"/>
  <c r="CH153" i="23"/>
  <c r="CI153" i="23" s="1"/>
  <c r="CC92" i="23"/>
  <c r="CH152" i="23"/>
  <c r="CI152" i="23" s="1"/>
  <c r="CC152" i="23"/>
  <c r="CH33" i="23"/>
  <c r="CI33" i="23" s="1"/>
  <c r="CC97" i="23"/>
  <c r="CH97" i="23"/>
  <c r="CI97" i="23" s="1"/>
  <c r="CH245" i="23"/>
  <c r="CI245" i="23" s="1"/>
  <c r="CC245" i="23"/>
  <c r="CH273" i="23"/>
  <c r="CI273" i="23" s="1"/>
  <c r="CG273" i="23"/>
  <c r="CC285" i="23"/>
  <c r="CH285" i="23"/>
  <c r="CI285" i="23" s="1"/>
  <c r="CH32" i="23"/>
  <c r="CI32" i="23" s="1"/>
  <c r="CH37" i="23"/>
  <c r="CI37" i="23" s="1"/>
  <c r="CH58" i="23"/>
  <c r="CI58" i="23" s="1"/>
  <c r="CH61" i="23"/>
  <c r="CI61" i="23" s="1"/>
  <c r="CC61" i="23"/>
  <c r="CH106" i="23"/>
  <c r="CI106" i="23" s="1"/>
  <c r="CH111" i="23"/>
  <c r="CI111" i="23" s="1"/>
  <c r="CH126" i="23"/>
  <c r="CI126" i="23" s="1"/>
  <c r="CH154" i="23"/>
  <c r="CI154" i="23" s="1"/>
  <c r="CC154" i="23"/>
  <c r="CH204" i="23"/>
  <c r="CI204" i="23" s="1"/>
  <c r="CH236" i="23"/>
  <c r="CI236" i="23" s="1"/>
  <c r="CC236" i="23"/>
  <c r="CE316" i="23"/>
  <c r="CH316" i="23"/>
  <c r="CI316" i="23" s="1"/>
  <c r="CH88" i="23"/>
  <c r="CI88" i="23" s="1"/>
  <c r="CC200" i="23"/>
  <c r="CH200" i="23"/>
  <c r="CI200" i="23" s="1"/>
  <c r="CH213" i="23"/>
  <c r="CI213" i="23" s="1"/>
  <c r="CC213" i="23"/>
  <c r="CH220" i="23"/>
  <c r="CI220" i="23" s="1"/>
  <c r="CE281" i="23"/>
  <c r="CH281" i="23"/>
  <c r="CI281" i="23" s="1"/>
  <c r="CC293" i="23"/>
  <c r="CH293" i="23"/>
  <c r="CI293" i="23" s="1"/>
  <c r="CH330" i="23"/>
  <c r="CI330" i="23" s="1"/>
  <c r="Q339" i="23"/>
  <c r="CH50" i="23"/>
  <c r="CI50" i="23" s="1"/>
  <c r="CH110" i="23"/>
  <c r="CI110" i="23" s="1"/>
  <c r="CH137" i="23"/>
  <c r="CI137" i="23" s="1"/>
  <c r="CH203" i="23"/>
  <c r="CI203" i="23" s="1"/>
  <c r="CH228" i="23"/>
  <c r="CI228" i="23" s="1"/>
  <c r="CC228" i="23"/>
  <c r="CH252" i="23"/>
  <c r="CI252" i="23" s="1"/>
  <c r="CG252" i="23"/>
  <c r="CH255" i="23"/>
  <c r="CI255" i="23" s="1"/>
  <c r="CC265" i="23"/>
  <c r="CH265" i="23"/>
  <c r="CI265" i="23" s="1"/>
  <c r="CC306" i="23"/>
  <c r="CH306" i="23"/>
  <c r="CI306" i="23" s="1"/>
  <c r="CH328" i="23"/>
  <c r="CI328" i="23" s="1"/>
  <c r="CH331" i="23"/>
  <c r="CI331" i="23" s="1"/>
  <c r="CC331" i="23"/>
  <c r="BK437" i="23"/>
  <c r="BK440" i="23" s="1"/>
  <c r="BK441" i="23" s="1"/>
  <c r="BK415" i="23"/>
  <c r="BK416" i="23" s="1"/>
  <c r="BG437" i="23"/>
  <c r="BG415" i="23"/>
  <c r="BG416" i="23" s="1"/>
  <c r="BO415" i="23"/>
  <c r="BO416" i="23" s="1"/>
  <c r="BO437" i="23"/>
  <c r="BH415" i="23"/>
  <c r="BH416" i="23" s="1"/>
  <c r="BH437" i="23"/>
  <c r="BX437" i="23"/>
  <c r="BX415" i="23"/>
  <c r="BX416" i="23" s="1"/>
  <c r="BP415" i="23"/>
  <c r="BP416" i="23" s="1"/>
  <c r="BP437" i="23"/>
  <c r="CH243" i="23"/>
  <c r="CI243" i="23" s="1"/>
  <c r="CH337" i="23"/>
  <c r="CI337" i="23" s="1"/>
  <c r="AG355" i="23"/>
  <c r="AG346" i="23" s="1"/>
  <c r="AO355" i="23"/>
  <c r="AO346" i="23" s="1"/>
  <c r="BS437" i="23"/>
  <c r="BS440" i="23" s="1"/>
  <c r="BS441" i="23" s="1"/>
  <c r="BS415" i="23"/>
  <c r="BS416" i="23" s="1"/>
  <c r="CA437" i="23"/>
  <c r="CA415" i="23"/>
  <c r="CA416" i="23" s="1"/>
  <c r="AI355" i="23"/>
  <c r="AI346" i="23" s="1"/>
  <c r="CH191" i="23"/>
  <c r="CI191" i="23" s="1"/>
  <c r="CH226" i="23"/>
  <c r="CI226" i="23" s="1"/>
  <c r="CH266" i="23"/>
  <c r="CI266" i="23" s="1"/>
  <c r="CH304" i="23"/>
  <c r="CI304" i="23" s="1"/>
  <c r="BW437" i="23"/>
  <c r="BW415" i="23"/>
  <c r="BW416" i="23" s="1"/>
  <c r="BD415" i="23"/>
  <c r="BD416" i="23" s="1"/>
  <c r="BD437" i="23"/>
  <c r="BE415" i="23"/>
  <c r="BE416" i="23" s="1"/>
  <c r="BE437" i="23"/>
  <c r="BF415" i="23"/>
  <c r="BF416" i="23" s="1"/>
  <c r="BF437" i="23"/>
  <c r="BN437" i="23"/>
  <c r="BV437" i="23"/>
  <c r="BF438" i="23"/>
  <c r="BN438" i="23"/>
  <c r="BV438" i="23"/>
  <c r="BF439" i="23"/>
  <c r="BN439" i="23"/>
  <c r="BV439" i="23"/>
  <c r="BM415" i="23"/>
  <c r="BM416" i="23" s="1"/>
  <c r="BN415" i="23"/>
  <c r="BN416" i="23" s="1"/>
  <c r="BT437" i="23"/>
  <c r="BU437" i="23"/>
  <c r="BI415" i="23"/>
  <c r="BI416" i="23" s="1"/>
  <c r="BQ415" i="23"/>
  <c r="BQ416" i="23" s="1"/>
  <c r="BY415" i="23"/>
  <c r="BY416" i="23" s="1"/>
  <c r="BJ415" i="23"/>
  <c r="BJ416" i="23" s="1"/>
  <c r="BR415" i="23"/>
  <c r="BR416" i="23" s="1"/>
  <c r="BZ415" i="23"/>
  <c r="BZ416" i="23" s="1"/>
  <c r="AB346" i="22"/>
  <c r="CH430" i="27" l="1"/>
  <c r="CI430" i="27" s="1"/>
  <c r="CA440" i="23"/>
  <c r="CA441" i="23" s="1"/>
  <c r="CF410" i="23"/>
  <c r="CG410" i="23" s="1"/>
  <c r="CF380" i="23"/>
  <c r="CG380" i="23" s="1"/>
  <c r="CD410" i="23"/>
  <c r="CE410" i="23" s="1"/>
  <c r="CB410" i="23"/>
  <c r="CC410" i="23" s="1"/>
  <c r="CF405" i="23"/>
  <c r="CG405" i="23" s="1"/>
  <c r="CD405" i="23"/>
  <c r="CE405" i="23" s="1"/>
  <c r="CB405" i="23"/>
  <c r="CC405" i="23" s="1"/>
  <c r="CD380" i="23"/>
  <c r="CE380" i="23" s="1"/>
  <c r="CD430" i="23"/>
  <c r="CE430" i="23" s="1"/>
  <c r="CB380" i="23"/>
  <c r="CC380" i="23" s="1"/>
  <c r="CF435" i="23"/>
  <c r="CG435" i="23" s="1"/>
  <c r="CD365" i="23"/>
  <c r="CE365" i="23" s="1"/>
  <c r="CD425" i="23"/>
  <c r="CE425" i="23" s="1"/>
  <c r="CB385" i="23"/>
  <c r="CD400" i="23"/>
  <c r="CE400" i="23" s="1"/>
  <c r="CB400" i="23"/>
  <c r="CC400" i="23" s="1"/>
  <c r="CF430" i="23"/>
  <c r="CG430" i="23" s="1"/>
  <c r="CF385" i="23"/>
  <c r="CG385" i="23" s="1"/>
  <c r="CF425" i="23"/>
  <c r="CG425" i="23" s="1"/>
  <c r="CF400" i="23"/>
  <c r="CG400" i="23" s="1"/>
  <c r="CF390" i="23"/>
  <c r="CG390" i="23" s="1"/>
  <c r="CF395" i="23"/>
  <c r="CG395" i="23" s="1"/>
  <c r="CD370" i="23"/>
  <c r="CE370" i="23" s="1"/>
  <c r="CD385" i="23"/>
  <c r="CE385" i="23" s="1"/>
  <c r="CB370" i="23"/>
  <c r="CC370" i="23" s="1"/>
  <c r="BT440" i="23"/>
  <c r="BT441" i="23" s="1"/>
  <c r="CB425" i="23"/>
  <c r="CF370" i="23"/>
  <c r="CG370" i="23" s="1"/>
  <c r="CF420" i="23"/>
  <c r="CG420" i="23" s="1"/>
  <c r="CB435" i="23"/>
  <c r="CC435" i="23" s="1"/>
  <c r="CD435" i="23"/>
  <c r="CE435" i="23" s="1"/>
  <c r="CB430" i="23"/>
  <c r="CC430" i="23" s="1"/>
  <c r="CD390" i="23"/>
  <c r="CE390" i="23" s="1"/>
  <c r="CB390" i="23"/>
  <c r="CD420" i="23"/>
  <c r="CE420" i="23" s="1"/>
  <c r="BU440" i="23"/>
  <c r="BU441" i="23" s="1"/>
  <c r="BD440" i="23"/>
  <c r="BD441" i="23" s="1"/>
  <c r="CD395" i="23"/>
  <c r="CE395" i="23" s="1"/>
  <c r="CF375" i="23"/>
  <c r="CG375" i="23" s="1"/>
  <c r="BH440" i="23"/>
  <c r="BH441" i="23" s="1"/>
  <c r="CB420" i="23"/>
  <c r="CC420" i="23" s="1"/>
  <c r="CB375" i="23"/>
  <c r="CF365" i="23"/>
  <c r="CG365" i="23" s="1"/>
  <c r="BZ440" i="23"/>
  <c r="BZ441" i="23" s="1"/>
  <c r="BP440" i="23"/>
  <c r="BP441" i="23" s="1"/>
  <c r="BR440" i="23"/>
  <c r="BR441" i="23" s="1"/>
  <c r="BW440" i="23"/>
  <c r="BW441" i="23" s="1"/>
  <c r="CD375" i="23"/>
  <c r="CE375" i="23" s="1"/>
  <c r="CB395" i="23"/>
  <c r="CC395" i="23" s="1"/>
  <c r="CB365" i="23"/>
  <c r="CC365" i="23" s="1"/>
  <c r="BF440" i="23"/>
  <c r="BF441" i="23" s="1"/>
  <c r="BE440" i="23"/>
  <c r="BE441" i="23" s="1"/>
  <c r="BO440" i="23"/>
  <c r="BO441" i="23" s="1"/>
  <c r="BJ440" i="23"/>
  <c r="BJ441" i="23" s="1"/>
  <c r="BG440" i="23"/>
  <c r="BG441" i="23" s="1"/>
  <c r="BY440" i="23"/>
  <c r="BY441" i="23" s="1"/>
  <c r="BM440" i="23"/>
  <c r="BM441" i="23" s="1"/>
  <c r="BL440" i="23"/>
  <c r="BL441" i="23" s="1"/>
  <c r="BQ440" i="23"/>
  <c r="BQ441" i="23" s="1"/>
  <c r="BV440" i="23"/>
  <c r="BV441" i="23" s="1"/>
  <c r="BN440" i="23"/>
  <c r="BN441" i="23" s="1"/>
  <c r="BX440" i="23"/>
  <c r="BX441" i="23" s="1"/>
  <c r="BI440" i="23"/>
  <c r="BI441" i="23" s="1"/>
  <c r="CD415" i="23"/>
  <c r="CE415" i="23" s="1"/>
  <c r="CB415" i="23"/>
  <c r="CF415" i="23"/>
  <c r="CG415" i="23" s="1"/>
  <c r="Z346" i="22"/>
  <c r="AA346" i="22"/>
  <c r="AB343" i="22"/>
  <c r="AA351" i="22"/>
  <c r="AA348" i="22"/>
  <c r="CH410" i="23" l="1"/>
  <c r="CI410" i="23" s="1"/>
  <c r="CH405" i="23"/>
  <c r="CI405" i="23" s="1"/>
  <c r="CH380" i="23"/>
  <c r="CI380" i="23" s="1"/>
  <c r="CH385" i="23"/>
  <c r="CI385" i="23" s="1"/>
  <c r="CC385" i="23"/>
  <c r="CH425" i="23"/>
  <c r="CI425" i="23" s="1"/>
  <c r="CH430" i="23"/>
  <c r="CI430" i="23" s="1"/>
  <c r="CH400" i="23"/>
  <c r="CI400" i="23" s="1"/>
  <c r="CH390" i="23"/>
  <c r="CI390" i="23" s="1"/>
  <c r="CH370" i="23"/>
  <c r="CI370" i="23" s="1"/>
  <c r="CC425" i="23"/>
  <c r="CC390" i="23"/>
  <c r="CH435" i="23"/>
  <c r="CI435" i="23" s="1"/>
  <c r="CH375" i="23"/>
  <c r="CI375" i="23" s="1"/>
  <c r="CH420" i="23"/>
  <c r="CI420" i="23" s="1"/>
  <c r="CC375" i="23"/>
  <c r="CD440" i="23"/>
  <c r="CE440" i="23" s="1"/>
  <c r="CF440" i="23"/>
  <c r="CG440" i="23" s="1"/>
  <c r="CH365" i="23"/>
  <c r="CI365" i="23" s="1"/>
  <c r="CH395" i="23"/>
  <c r="CI395" i="23" s="1"/>
  <c r="CB440" i="23"/>
  <c r="CH415" i="23"/>
  <c r="CI415" i="23" s="1"/>
  <c r="CC415" i="23"/>
  <c r="CA428" i="22"/>
  <c r="BZ428" i="22"/>
  <c r="BY428" i="22"/>
  <c r="BX428" i="22"/>
  <c r="BW428" i="22"/>
  <c r="BV428" i="22"/>
  <c r="BU428" i="22"/>
  <c r="BT428" i="22"/>
  <c r="BS428" i="22"/>
  <c r="BR428" i="22"/>
  <c r="BQ428" i="22"/>
  <c r="BP428" i="22"/>
  <c r="BO428" i="22"/>
  <c r="BN428" i="22"/>
  <c r="BM428" i="22"/>
  <c r="BL428" i="22"/>
  <c r="BK428" i="22"/>
  <c r="BJ428" i="22"/>
  <c r="BI428" i="22"/>
  <c r="BH428" i="22"/>
  <c r="BG428" i="22"/>
  <c r="BF428" i="22"/>
  <c r="BE428" i="22"/>
  <c r="BD428" i="22"/>
  <c r="CA427" i="22"/>
  <c r="BZ427" i="22"/>
  <c r="BY427" i="22"/>
  <c r="BX427" i="22"/>
  <c r="BW427" i="22"/>
  <c r="BV427" i="22"/>
  <c r="BU427" i="22"/>
  <c r="BT427" i="22"/>
  <c r="BS427" i="22"/>
  <c r="BR427" i="22"/>
  <c r="BQ427" i="22"/>
  <c r="BP427" i="22"/>
  <c r="BO427" i="22"/>
  <c r="BN427" i="22"/>
  <c r="BM427" i="22"/>
  <c r="BL427" i="22"/>
  <c r="BK427" i="22"/>
  <c r="BJ427" i="22"/>
  <c r="BI427" i="22"/>
  <c r="BH427" i="22"/>
  <c r="BG427" i="22"/>
  <c r="BF427" i="22"/>
  <c r="BE427" i="22"/>
  <c r="BD427" i="22"/>
  <c r="CA426" i="22"/>
  <c r="BZ426" i="22"/>
  <c r="BY426" i="22"/>
  <c r="BX426" i="22"/>
  <c r="BW426" i="22"/>
  <c r="BV426" i="22"/>
  <c r="BU426" i="22"/>
  <c r="BT426" i="22"/>
  <c r="BS426" i="22"/>
  <c r="BR426" i="22"/>
  <c r="BQ426" i="22"/>
  <c r="BP426" i="22"/>
  <c r="BO426" i="22"/>
  <c r="BN426" i="22"/>
  <c r="BM426" i="22"/>
  <c r="BL426" i="22"/>
  <c r="BK426" i="22"/>
  <c r="BJ426" i="22"/>
  <c r="BI426" i="22"/>
  <c r="BH426" i="22"/>
  <c r="BG426" i="22"/>
  <c r="BF426" i="22"/>
  <c r="BE426" i="22"/>
  <c r="BD426" i="22"/>
  <c r="CA423" i="22"/>
  <c r="BZ423" i="22"/>
  <c r="BY423" i="22"/>
  <c r="BX423" i="22"/>
  <c r="BW423" i="22"/>
  <c r="BV423" i="22"/>
  <c r="BU423" i="22"/>
  <c r="BT423" i="22"/>
  <c r="BS423" i="22"/>
  <c r="BR423" i="22"/>
  <c r="BQ423" i="22"/>
  <c r="BP423" i="22"/>
  <c r="BO423" i="22"/>
  <c r="BN423" i="22"/>
  <c r="BM423" i="22"/>
  <c r="BL423" i="22"/>
  <c r="BK423" i="22"/>
  <c r="BJ423" i="22"/>
  <c r="BI423" i="22"/>
  <c r="BH423" i="22"/>
  <c r="BG423" i="22"/>
  <c r="BF423" i="22"/>
  <c r="BE423" i="22"/>
  <c r="BD423" i="22"/>
  <c r="CA422" i="22"/>
  <c r="BZ422" i="22"/>
  <c r="BY422" i="22"/>
  <c r="BX422" i="22"/>
  <c r="BW422" i="22"/>
  <c r="BV422" i="22"/>
  <c r="BU422" i="22"/>
  <c r="BT422" i="22"/>
  <c r="BS422" i="22"/>
  <c r="BR422" i="22"/>
  <c r="BQ422" i="22"/>
  <c r="BP422" i="22"/>
  <c r="BO422" i="22"/>
  <c r="BN422" i="22"/>
  <c r="BM422" i="22"/>
  <c r="BL422" i="22"/>
  <c r="BK422" i="22"/>
  <c r="BJ422" i="22"/>
  <c r="BI422" i="22"/>
  <c r="BH422" i="22"/>
  <c r="BG422" i="22"/>
  <c r="BF422" i="22"/>
  <c r="BE422" i="22"/>
  <c r="BD422" i="22"/>
  <c r="CA421" i="22"/>
  <c r="BZ421" i="22"/>
  <c r="BY421" i="22"/>
  <c r="BX421" i="22"/>
  <c r="BW421" i="22"/>
  <c r="BV421" i="22"/>
  <c r="BU421" i="22"/>
  <c r="BT421" i="22"/>
  <c r="BS421" i="22"/>
  <c r="BR421" i="22"/>
  <c r="BQ421" i="22"/>
  <c r="BP421" i="22"/>
  <c r="BO421" i="22"/>
  <c r="BN421" i="22"/>
  <c r="BM421" i="22"/>
  <c r="BL421" i="22"/>
  <c r="BK421" i="22"/>
  <c r="BJ421" i="22"/>
  <c r="BI421" i="22"/>
  <c r="BH421" i="22"/>
  <c r="BG421" i="22"/>
  <c r="BF421" i="22"/>
  <c r="BE421" i="22"/>
  <c r="BD421" i="22"/>
  <c r="CA418" i="22"/>
  <c r="BZ418" i="22"/>
  <c r="BY418" i="22"/>
  <c r="BX418" i="22"/>
  <c r="BW418" i="22"/>
  <c r="BV418" i="22"/>
  <c r="BU418" i="22"/>
  <c r="BT418" i="22"/>
  <c r="BS418" i="22"/>
  <c r="BR418" i="22"/>
  <c r="BQ418" i="22"/>
  <c r="BP418" i="22"/>
  <c r="BO418" i="22"/>
  <c r="BN418" i="22"/>
  <c r="BM418" i="22"/>
  <c r="BL418" i="22"/>
  <c r="BK418" i="22"/>
  <c r="BJ418" i="22"/>
  <c r="BI418" i="22"/>
  <c r="BH418" i="22"/>
  <c r="BG418" i="22"/>
  <c r="BF418" i="22"/>
  <c r="BE418" i="22"/>
  <c r="BD418" i="22"/>
  <c r="CA417" i="22"/>
  <c r="BZ417" i="22"/>
  <c r="BY417" i="22"/>
  <c r="BX417" i="22"/>
  <c r="BW417" i="22"/>
  <c r="BV417" i="22"/>
  <c r="BU417" i="22"/>
  <c r="BT417" i="22"/>
  <c r="BS417" i="22"/>
  <c r="BR417" i="22"/>
  <c r="BQ417" i="22"/>
  <c r="BP417" i="22"/>
  <c r="BO417" i="22"/>
  <c r="BN417" i="22"/>
  <c r="BM417" i="22"/>
  <c r="BL417" i="22"/>
  <c r="BK417" i="22"/>
  <c r="BJ417" i="22"/>
  <c r="BI417" i="22"/>
  <c r="BH417" i="22"/>
  <c r="BG417" i="22"/>
  <c r="BF417" i="22"/>
  <c r="BE417" i="22"/>
  <c r="BD417" i="22"/>
  <c r="CA416" i="22"/>
  <c r="BZ416" i="22"/>
  <c r="BY416" i="22"/>
  <c r="BX416" i="22"/>
  <c r="BW416" i="22"/>
  <c r="BV416" i="22"/>
  <c r="BU416" i="22"/>
  <c r="BT416" i="22"/>
  <c r="BS416" i="22"/>
  <c r="BR416" i="22"/>
  <c r="BQ416" i="22"/>
  <c r="BP416" i="22"/>
  <c r="BO416" i="22"/>
  <c r="BN416" i="22"/>
  <c r="BM416" i="22"/>
  <c r="BL416" i="22"/>
  <c r="BK416" i="22"/>
  <c r="BJ416" i="22"/>
  <c r="BI416" i="22"/>
  <c r="BH416" i="22"/>
  <c r="BG416" i="22"/>
  <c r="BF416" i="22"/>
  <c r="BE416" i="22"/>
  <c r="BD416" i="22"/>
  <c r="CA413" i="22"/>
  <c r="BZ413" i="22"/>
  <c r="BY413" i="22"/>
  <c r="BX413" i="22"/>
  <c r="BW413" i="22"/>
  <c r="BV413" i="22"/>
  <c r="BU413" i="22"/>
  <c r="BT413" i="22"/>
  <c r="BS413" i="22"/>
  <c r="BR413" i="22"/>
  <c r="BQ413" i="22"/>
  <c r="BP413" i="22"/>
  <c r="BO413" i="22"/>
  <c r="BN413" i="22"/>
  <c r="BM413" i="22"/>
  <c r="BL413" i="22"/>
  <c r="BK413" i="22"/>
  <c r="BJ413" i="22"/>
  <c r="BI413" i="22"/>
  <c r="BH413" i="22"/>
  <c r="BG413" i="22"/>
  <c r="BF413" i="22"/>
  <c r="BE413" i="22"/>
  <c r="BD413" i="22"/>
  <c r="CA412" i="22"/>
  <c r="BZ412" i="22"/>
  <c r="BY412" i="22"/>
  <c r="BX412" i="22"/>
  <c r="BW412" i="22"/>
  <c r="BV412" i="22"/>
  <c r="BU412" i="22"/>
  <c r="BT412" i="22"/>
  <c r="BS412" i="22"/>
  <c r="BR412" i="22"/>
  <c r="BQ412" i="22"/>
  <c r="BP412" i="22"/>
  <c r="BO412" i="22"/>
  <c r="BN412" i="22"/>
  <c r="BM412" i="22"/>
  <c r="BL412" i="22"/>
  <c r="BK412" i="22"/>
  <c r="BJ412" i="22"/>
  <c r="BI412" i="22"/>
  <c r="BH412" i="22"/>
  <c r="BG412" i="22"/>
  <c r="BF412" i="22"/>
  <c r="BE412" i="22"/>
  <c r="BD412" i="22"/>
  <c r="CA411" i="22"/>
  <c r="BZ411" i="22"/>
  <c r="BY411" i="22"/>
  <c r="BX411" i="22"/>
  <c r="BW411" i="22"/>
  <c r="BV411" i="22"/>
  <c r="BU411" i="22"/>
  <c r="BT411" i="22"/>
  <c r="BS411" i="22"/>
  <c r="BR411" i="22"/>
  <c r="BQ411" i="22"/>
  <c r="BP411" i="22"/>
  <c r="BO411" i="22"/>
  <c r="BN411" i="22"/>
  <c r="BM411" i="22"/>
  <c r="BL411" i="22"/>
  <c r="BK411" i="22"/>
  <c r="BJ411" i="22"/>
  <c r="BI411" i="22"/>
  <c r="BH411" i="22"/>
  <c r="BG411" i="22"/>
  <c r="BF411" i="22"/>
  <c r="BE411" i="22"/>
  <c r="BD411" i="22"/>
  <c r="CA408" i="22"/>
  <c r="BZ408" i="22"/>
  <c r="BY408" i="22"/>
  <c r="BX408" i="22"/>
  <c r="BW408" i="22"/>
  <c r="BV408" i="22"/>
  <c r="BU408" i="22"/>
  <c r="BT408" i="22"/>
  <c r="BS408" i="22"/>
  <c r="BR408" i="22"/>
  <c r="BQ408" i="22"/>
  <c r="BP408" i="22"/>
  <c r="BO408" i="22"/>
  <c r="BN408" i="22"/>
  <c r="BM408" i="22"/>
  <c r="BL408" i="22"/>
  <c r="BK408" i="22"/>
  <c r="BJ408" i="22"/>
  <c r="BI408" i="22"/>
  <c r="BH408" i="22"/>
  <c r="BG408" i="22"/>
  <c r="BF408" i="22"/>
  <c r="BE408" i="22"/>
  <c r="BD408" i="22"/>
  <c r="CA407" i="22"/>
  <c r="BZ407" i="22"/>
  <c r="BY407" i="22"/>
  <c r="BX407" i="22"/>
  <c r="BW407" i="22"/>
  <c r="BV407" i="22"/>
  <c r="BU407" i="22"/>
  <c r="BT407" i="22"/>
  <c r="BS407" i="22"/>
  <c r="BR407" i="22"/>
  <c r="BQ407" i="22"/>
  <c r="BP407" i="22"/>
  <c r="BO407" i="22"/>
  <c r="BN407" i="22"/>
  <c r="BM407" i="22"/>
  <c r="BL407" i="22"/>
  <c r="BK407" i="22"/>
  <c r="BJ407" i="22"/>
  <c r="BI407" i="22"/>
  <c r="BH407" i="22"/>
  <c r="BG407" i="22"/>
  <c r="BF407" i="22"/>
  <c r="BE407" i="22"/>
  <c r="BD407" i="22"/>
  <c r="CA406" i="22"/>
  <c r="BZ406" i="22"/>
  <c r="BY406" i="22"/>
  <c r="BX406" i="22"/>
  <c r="BW406" i="22"/>
  <c r="BV406" i="22"/>
  <c r="BU406" i="22"/>
  <c r="BT406" i="22"/>
  <c r="BS406" i="22"/>
  <c r="BR406" i="22"/>
  <c r="BQ406" i="22"/>
  <c r="BP406" i="22"/>
  <c r="BO406" i="22"/>
  <c r="BN406" i="22"/>
  <c r="BM406" i="22"/>
  <c r="BL406" i="22"/>
  <c r="BK406" i="22"/>
  <c r="BJ406" i="22"/>
  <c r="BI406" i="22"/>
  <c r="BH406" i="22"/>
  <c r="BG406" i="22"/>
  <c r="BF406" i="22"/>
  <c r="BE406" i="22"/>
  <c r="BD406" i="22"/>
  <c r="CA403" i="22"/>
  <c r="BZ403" i="22"/>
  <c r="BY403" i="22"/>
  <c r="BX403" i="22"/>
  <c r="BW403" i="22"/>
  <c r="BV403" i="22"/>
  <c r="BU403" i="22"/>
  <c r="BT403" i="22"/>
  <c r="BS403" i="22"/>
  <c r="BR403" i="22"/>
  <c r="BQ403" i="22"/>
  <c r="BP403" i="22"/>
  <c r="BO403" i="22"/>
  <c r="BN403" i="22"/>
  <c r="BM403" i="22"/>
  <c r="BL403" i="22"/>
  <c r="BK403" i="22"/>
  <c r="BJ403" i="22"/>
  <c r="BI403" i="22"/>
  <c r="BH403" i="22"/>
  <c r="BG403" i="22"/>
  <c r="BF403" i="22"/>
  <c r="BE403" i="22"/>
  <c r="BD403" i="22"/>
  <c r="CA402" i="22"/>
  <c r="BZ402" i="22"/>
  <c r="BY402" i="22"/>
  <c r="BX402" i="22"/>
  <c r="BW402" i="22"/>
  <c r="BV402" i="22"/>
  <c r="BU402" i="22"/>
  <c r="BT402" i="22"/>
  <c r="BS402" i="22"/>
  <c r="BR402" i="22"/>
  <c r="BQ402" i="22"/>
  <c r="BP402" i="22"/>
  <c r="BO402" i="22"/>
  <c r="BN402" i="22"/>
  <c r="BM402" i="22"/>
  <c r="BL402" i="22"/>
  <c r="BK402" i="22"/>
  <c r="BJ402" i="22"/>
  <c r="BI402" i="22"/>
  <c r="BH402" i="22"/>
  <c r="BG402" i="22"/>
  <c r="BF402" i="22"/>
  <c r="BE402" i="22"/>
  <c r="BD402" i="22"/>
  <c r="CA401" i="22"/>
  <c r="BZ401" i="22"/>
  <c r="BY401" i="22"/>
  <c r="BX401" i="22"/>
  <c r="BW401" i="22"/>
  <c r="BV401" i="22"/>
  <c r="BU401" i="22"/>
  <c r="BT401" i="22"/>
  <c r="BS401" i="22"/>
  <c r="BR401" i="22"/>
  <c r="BQ401" i="22"/>
  <c r="BP401" i="22"/>
  <c r="BO401" i="22"/>
  <c r="BN401" i="22"/>
  <c r="BM401" i="22"/>
  <c r="BL401" i="22"/>
  <c r="BK401" i="22"/>
  <c r="BJ401" i="22"/>
  <c r="BI401" i="22"/>
  <c r="BH401" i="22"/>
  <c r="BG401" i="22"/>
  <c r="BF401" i="22"/>
  <c r="BE401" i="22"/>
  <c r="BD401" i="22"/>
  <c r="CA398" i="22"/>
  <c r="BZ398" i="22"/>
  <c r="BY398" i="22"/>
  <c r="BX398" i="22"/>
  <c r="BW398" i="22"/>
  <c r="BV398" i="22"/>
  <c r="BU398" i="22"/>
  <c r="BT398" i="22"/>
  <c r="BS398" i="22"/>
  <c r="BR398" i="22"/>
  <c r="BQ398" i="22"/>
  <c r="BP398" i="22"/>
  <c r="BO398" i="22"/>
  <c r="BN398" i="22"/>
  <c r="BM398" i="22"/>
  <c r="BL398" i="22"/>
  <c r="BK398" i="22"/>
  <c r="BJ398" i="22"/>
  <c r="BI398" i="22"/>
  <c r="BH398" i="22"/>
  <c r="BG398" i="22"/>
  <c r="BF398" i="22"/>
  <c r="BE398" i="22"/>
  <c r="BD398" i="22"/>
  <c r="CA397" i="22"/>
  <c r="BZ397" i="22"/>
  <c r="BY397" i="22"/>
  <c r="BX397" i="22"/>
  <c r="BW397" i="22"/>
  <c r="BV397" i="22"/>
  <c r="BU397" i="22"/>
  <c r="BT397" i="22"/>
  <c r="BS397" i="22"/>
  <c r="BR397" i="22"/>
  <c r="BQ397" i="22"/>
  <c r="BP397" i="22"/>
  <c r="BO397" i="22"/>
  <c r="BN397" i="22"/>
  <c r="BM397" i="22"/>
  <c r="BL397" i="22"/>
  <c r="BK397" i="22"/>
  <c r="BJ397" i="22"/>
  <c r="BI397" i="22"/>
  <c r="BH397" i="22"/>
  <c r="BG397" i="22"/>
  <c r="BF397" i="22"/>
  <c r="BE397" i="22"/>
  <c r="BD397" i="22"/>
  <c r="CA396" i="22"/>
  <c r="BZ396" i="22"/>
  <c r="BY396" i="22"/>
  <c r="BX396" i="22"/>
  <c r="BW396" i="22"/>
  <c r="BV396" i="22"/>
  <c r="BU396" i="22"/>
  <c r="BT396" i="22"/>
  <c r="BS396" i="22"/>
  <c r="BR396" i="22"/>
  <c r="BQ396" i="22"/>
  <c r="BP396" i="22"/>
  <c r="BO396" i="22"/>
  <c r="BN396" i="22"/>
  <c r="BM396" i="22"/>
  <c r="BL396" i="22"/>
  <c r="BK396" i="22"/>
  <c r="BJ396" i="22"/>
  <c r="BI396" i="22"/>
  <c r="BH396" i="22"/>
  <c r="BG396" i="22"/>
  <c r="BF396" i="22"/>
  <c r="BE396" i="22"/>
  <c r="BD396" i="22"/>
  <c r="CA393" i="22"/>
  <c r="BZ393" i="22"/>
  <c r="BY393" i="22"/>
  <c r="BX393" i="22"/>
  <c r="BW393" i="22"/>
  <c r="BV393" i="22"/>
  <c r="BU393" i="22"/>
  <c r="BT393" i="22"/>
  <c r="BS393" i="22"/>
  <c r="BR393" i="22"/>
  <c r="BQ393" i="22"/>
  <c r="BP393" i="22"/>
  <c r="BO393" i="22"/>
  <c r="BN393" i="22"/>
  <c r="BM393" i="22"/>
  <c r="BL393" i="22"/>
  <c r="BK393" i="22"/>
  <c r="BJ393" i="22"/>
  <c r="BI393" i="22"/>
  <c r="BH393" i="22"/>
  <c r="BG393" i="22"/>
  <c r="BF393" i="22"/>
  <c r="BE393" i="22"/>
  <c r="BD393" i="22"/>
  <c r="CA392" i="22"/>
  <c r="BZ392" i="22"/>
  <c r="BY392" i="22"/>
  <c r="BX392" i="22"/>
  <c r="BW392" i="22"/>
  <c r="BV392" i="22"/>
  <c r="BU392" i="22"/>
  <c r="BT392" i="22"/>
  <c r="BS392" i="22"/>
  <c r="BR392" i="22"/>
  <c r="BQ392" i="22"/>
  <c r="BP392" i="22"/>
  <c r="BO392" i="22"/>
  <c r="BN392" i="22"/>
  <c r="BM392" i="22"/>
  <c r="BL392" i="22"/>
  <c r="BK392" i="22"/>
  <c r="BJ392" i="22"/>
  <c r="BI392" i="22"/>
  <c r="BH392" i="22"/>
  <c r="BG392" i="22"/>
  <c r="BF392" i="22"/>
  <c r="BE392" i="22"/>
  <c r="BD392" i="22"/>
  <c r="CA391" i="22"/>
  <c r="BZ391" i="22"/>
  <c r="BY391" i="22"/>
  <c r="BX391" i="22"/>
  <c r="BW391" i="22"/>
  <c r="BV391" i="22"/>
  <c r="BU391" i="22"/>
  <c r="BT391" i="22"/>
  <c r="BS391" i="22"/>
  <c r="BR391" i="22"/>
  <c r="BQ391" i="22"/>
  <c r="BP391" i="22"/>
  <c r="BO391" i="22"/>
  <c r="BN391" i="22"/>
  <c r="BM391" i="22"/>
  <c r="BL391" i="22"/>
  <c r="BK391" i="22"/>
  <c r="BJ391" i="22"/>
  <c r="BI391" i="22"/>
  <c r="BH391" i="22"/>
  <c r="BG391" i="22"/>
  <c r="BF391" i="22"/>
  <c r="BE391" i="22"/>
  <c r="BD391" i="22"/>
  <c r="CA388" i="22"/>
  <c r="BZ388" i="22"/>
  <c r="BY388" i="22"/>
  <c r="BX388" i="22"/>
  <c r="BW388" i="22"/>
  <c r="BV388" i="22"/>
  <c r="BU388" i="22"/>
  <c r="BT388" i="22"/>
  <c r="BS388" i="22"/>
  <c r="BR388" i="22"/>
  <c r="BQ388" i="22"/>
  <c r="BP388" i="22"/>
  <c r="BO388" i="22"/>
  <c r="BN388" i="22"/>
  <c r="BM388" i="22"/>
  <c r="BL388" i="22"/>
  <c r="BK388" i="22"/>
  <c r="BJ388" i="22"/>
  <c r="BI388" i="22"/>
  <c r="BH388" i="22"/>
  <c r="BG388" i="22"/>
  <c r="BF388" i="22"/>
  <c r="BE388" i="22"/>
  <c r="BD388" i="22"/>
  <c r="CA387" i="22"/>
  <c r="BZ387" i="22"/>
  <c r="BY387" i="22"/>
  <c r="BX387" i="22"/>
  <c r="BW387" i="22"/>
  <c r="BV387" i="22"/>
  <c r="BU387" i="22"/>
  <c r="BT387" i="22"/>
  <c r="BS387" i="22"/>
  <c r="BR387" i="22"/>
  <c r="BQ387" i="22"/>
  <c r="BP387" i="22"/>
  <c r="BO387" i="22"/>
  <c r="BN387" i="22"/>
  <c r="BM387" i="22"/>
  <c r="BL387" i="22"/>
  <c r="BK387" i="22"/>
  <c r="BJ387" i="22"/>
  <c r="BI387" i="22"/>
  <c r="BH387" i="22"/>
  <c r="BG387" i="22"/>
  <c r="BF387" i="22"/>
  <c r="BE387" i="22"/>
  <c r="BD387" i="22"/>
  <c r="CA386" i="22"/>
  <c r="BZ386" i="22"/>
  <c r="BY386" i="22"/>
  <c r="BX386" i="22"/>
  <c r="BW386" i="22"/>
  <c r="BV386" i="22"/>
  <c r="BU386" i="22"/>
  <c r="BT386" i="22"/>
  <c r="BS386" i="22"/>
  <c r="BR386" i="22"/>
  <c r="BQ386" i="22"/>
  <c r="BP386" i="22"/>
  <c r="BO386" i="22"/>
  <c r="BN386" i="22"/>
  <c r="BM386" i="22"/>
  <c r="BL386" i="22"/>
  <c r="BK386" i="22"/>
  <c r="BJ386" i="22"/>
  <c r="BI386" i="22"/>
  <c r="BH386" i="22"/>
  <c r="BG386" i="22"/>
  <c r="BF386" i="22"/>
  <c r="BE386" i="22"/>
  <c r="BD386" i="22"/>
  <c r="CA383" i="22"/>
  <c r="BZ383" i="22"/>
  <c r="BY383" i="22"/>
  <c r="BX383" i="22"/>
  <c r="BW383" i="22"/>
  <c r="BV383" i="22"/>
  <c r="BU383" i="22"/>
  <c r="BT383" i="22"/>
  <c r="BS383" i="22"/>
  <c r="BR383" i="22"/>
  <c r="BQ383" i="22"/>
  <c r="BP383" i="22"/>
  <c r="BO383" i="22"/>
  <c r="BN383" i="22"/>
  <c r="BM383" i="22"/>
  <c r="BL383" i="22"/>
  <c r="BK383" i="22"/>
  <c r="BJ383" i="22"/>
  <c r="BI383" i="22"/>
  <c r="BH383" i="22"/>
  <c r="BG383" i="22"/>
  <c r="BF383" i="22"/>
  <c r="BE383" i="22"/>
  <c r="BD383" i="22"/>
  <c r="CA382" i="22"/>
  <c r="BZ382" i="22"/>
  <c r="BY382" i="22"/>
  <c r="BX382" i="22"/>
  <c r="BW382" i="22"/>
  <c r="BV382" i="22"/>
  <c r="BU382" i="22"/>
  <c r="BT382" i="22"/>
  <c r="BS382" i="22"/>
  <c r="BR382" i="22"/>
  <c r="BQ382" i="22"/>
  <c r="BP382" i="22"/>
  <c r="BO382" i="22"/>
  <c r="BN382" i="22"/>
  <c r="BM382" i="22"/>
  <c r="BL382" i="22"/>
  <c r="BK382" i="22"/>
  <c r="BJ382" i="22"/>
  <c r="BI382" i="22"/>
  <c r="BH382" i="22"/>
  <c r="BG382" i="22"/>
  <c r="BF382" i="22"/>
  <c r="BE382" i="22"/>
  <c r="BD382" i="22"/>
  <c r="CA381" i="22"/>
  <c r="BZ381" i="22"/>
  <c r="BY381" i="22"/>
  <c r="BX381" i="22"/>
  <c r="BW381" i="22"/>
  <c r="BV381" i="22"/>
  <c r="BU381" i="22"/>
  <c r="BT381" i="22"/>
  <c r="BS381" i="22"/>
  <c r="BR381" i="22"/>
  <c r="BQ381" i="22"/>
  <c r="BP381" i="22"/>
  <c r="BO381" i="22"/>
  <c r="BN381" i="22"/>
  <c r="BM381" i="22"/>
  <c r="BL381" i="22"/>
  <c r="BK381" i="22"/>
  <c r="BJ381" i="22"/>
  <c r="BI381" i="22"/>
  <c r="BH381" i="22"/>
  <c r="BG381" i="22"/>
  <c r="BF381" i="22"/>
  <c r="BE381" i="22"/>
  <c r="BD381" i="22"/>
  <c r="CA378" i="22"/>
  <c r="BZ378" i="22"/>
  <c r="BY378" i="22"/>
  <c r="BX378" i="22"/>
  <c r="BW378" i="22"/>
  <c r="BV378" i="22"/>
  <c r="BU378" i="22"/>
  <c r="BT378" i="22"/>
  <c r="BS378" i="22"/>
  <c r="BR378" i="22"/>
  <c r="BQ378" i="22"/>
  <c r="BP378" i="22"/>
  <c r="BO378" i="22"/>
  <c r="BN378" i="22"/>
  <c r="BM378" i="22"/>
  <c r="BL378" i="22"/>
  <c r="BK378" i="22"/>
  <c r="BJ378" i="22"/>
  <c r="BI378" i="22"/>
  <c r="BH378" i="22"/>
  <c r="BG378" i="22"/>
  <c r="BF378" i="22"/>
  <c r="BE378" i="22"/>
  <c r="BD378" i="22"/>
  <c r="CA377" i="22"/>
  <c r="BZ377" i="22"/>
  <c r="BY377" i="22"/>
  <c r="BX377" i="22"/>
  <c r="BW377" i="22"/>
  <c r="BV377" i="22"/>
  <c r="BU377" i="22"/>
  <c r="BT377" i="22"/>
  <c r="BS377" i="22"/>
  <c r="BR377" i="22"/>
  <c r="BQ377" i="22"/>
  <c r="BP377" i="22"/>
  <c r="BO377" i="22"/>
  <c r="BN377" i="22"/>
  <c r="BM377" i="22"/>
  <c r="BL377" i="22"/>
  <c r="BK377" i="22"/>
  <c r="BJ377" i="22"/>
  <c r="BI377" i="22"/>
  <c r="BH377" i="22"/>
  <c r="BG377" i="22"/>
  <c r="BF377" i="22"/>
  <c r="BE377" i="22"/>
  <c r="BD377" i="22"/>
  <c r="CA376" i="22"/>
  <c r="BZ376" i="22"/>
  <c r="BY376" i="22"/>
  <c r="BX376" i="22"/>
  <c r="BW376" i="22"/>
  <c r="BV376" i="22"/>
  <c r="BU376" i="22"/>
  <c r="BT376" i="22"/>
  <c r="BS376" i="22"/>
  <c r="BR376" i="22"/>
  <c r="BQ376" i="22"/>
  <c r="BP376" i="22"/>
  <c r="BO376" i="22"/>
  <c r="BN376" i="22"/>
  <c r="BM376" i="22"/>
  <c r="BL376" i="22"/>
  <c r="BK376" i="22"/>
  <c r="BJ376" i="22"/>
  <c r="BI376" i="22"/>
  <c r="BH376" i="22"/>
  <c r="BG376" i="22"/>
  <c r="BF376" i="22"/>
  <c r="BE376" i="22"/>
  <c r="BD376" i="22"/>
  <c r="CA373" i="22"/>
  <c r="BZ373" i="22"/>
  <c r="BY373" i="22"/>
  <c r="BX373" i="22"/>
  <c r="BW373" i="22"/>
  <c r="BV373" i="22"/>
  <c r="BU373" i="22"/>
  <c r="BT373" i="22"/>
  <c r="BS373" i="22"/>
  <c r="BR373" i="22"/>
  <c r="BQ373" i="22"/>
  <c r="BP373" i="22"/>
  <c r="BO373" i="22"/>
  <c r="BN373" i="22"/>
  <c r="BM373" i="22"/>
  <c r="BL373" i="22"/>
  <c r="BK373" i="22"/>
  <c r="BJ373" i="22"/>
  <c r="BI373" i="22"/>
  <c r="BH373" i="22"/>
  <c r="BG373" i="22"/>
  <c r="BF373" i="22"/>
  <c r="BE373" i="22"/>
  <c r="BD373" i="22"/>
  <c r="CA372" i="22"/>
  <c r="BZ372" i="22"/>
  <c r="BY372" i="22"/>
  <c r="BX372" i="22"/>
  <c r="BW372" i="22"/>
  <c r="BV372" i="22"/>
  <c r="BU372" i="22"/>
  <c r="BT372" i="22"/>
  <c r="BS372" i="22"/>
  <c r="BR372" i="22"/>
  <c r="BQ372" i="22"/>
  <c r="BP372" i="22"/>
  <c r="BO372" i="22"/>
  <c r="BN372" i="22"/>
  <c r="BM372" i="22"/>
  <c r="BL372" i="22"/>
  <c r="BK372" i="22"/>
  <c r="BJ372" i="22"/>
  <c r="BI372" i="22"/>
  <c r="BH372" i="22"/>
  <c r="BG372" i="22"/>
  <c r="BF372" i="22"/>
  <c r="BE372" i="22"/>
  <c r="BD372" i="22"/>
  <c r="CA371" i="22"/>
  <c r="BZ371" i="22"/>
  <c r="BY371" i="22"/>
  <c r="BX371" i="22"/>
  <c r="BW371" i="22"/>
  <c r="BV371" i="22"/>
  <c r="BU371" i="22"/>
  <c r="BT371" i="22"/>
  <c r="BS371" i="22"/>
  <c r="BR371" i="22"/>
  <c r="BQ371" i="22"/>
  <c r="BP371" i="22"/>
  <c r="BO371" i="22"/>
  <c r="BN371" i="22"/>
  <c r="BM371" i="22"/>
  <c r="BL371" i="22"/>
  <c r="BK371" i="22"/>
  <c r="BJ371" i="22"/>
  <c r="BI371" i="22"/>
  <c r="BH371" i="22"/>
  <c r="BG371" i="22"/>
  <c r="BF371" i="22"/>
  <c r="BE371" i="22"/>
  <c r="BD371" i="22"/>
  <c r="CA368" i="22"/>
  <c r="BZ368" i="22"/>
  <c r="BY368" i="22"/>
  <c r="BX368" i="22"/>
  <c r="BW368" i="22"/>
  <c r="BV368" i="22"/>
  <c r="BU368" i="22"/>
  <c r="BT368" i="22"/>
  <c r="BS368" i="22"/>
  <c r="BR368" i="22"/>
  <c r="BQ368" i="22"/>
  <c r="BP368" i="22"/>
  <c r="BO368" i="22"/>
  <c r="BN368" i="22"/>
  <c r="BM368" i="22"/>
  <c r="BL368" i="22"/>
  <c r="BK368" i="22"/>
  <c r="BJ368" i="22"/>
  <c r="BI368" i="22"/>
  <c r="BH368" i="22"/>
  <c r="BG368" i="22"/>
  <c r="BF368" i="22"/>
  <c r="BE368" i="22"/>
  <c r="BD368" i="22"/>
  <c r="CA367" i="22"/>
  <c r="BZ367" i="22"/>
  <c r="BY367" i="22"/>
  <c r="BX367" i="22"/>
  <c r="BW367" i="22"/>
  <c r="BV367" i="22"/>
  <c r="BU367" i="22"/>
  <c r="BT367" i="22"/>
  <c r="BS367" i="22"/>
  <c r="BR367" i="22"/>
  <c r="BQ367" i="22"/>
  <c r="BP367" i="22"/>
  <c r="BO367" i="22"/>
  <c r="BN367" i="22"/>
  <c r="BM367" i="22"/>
  <c r="BL367" i="22"/>
  <c r="BK367" i="22"/>
  <c r="BJ367" i="22"/>
  <c r="BI367" i="22"/>
  <c r="BH367" i="22"/>
  <c r="BG367" i="22"/>
  <c r="BF367" i="22"/>
  <c r="BE367" i="22"/>
  <c r="BD367" i="22"/>
  <c r="CA366" i="22"/>
  <c r="BZ366" i="22"/>
  <c r="BY366" i="22"/>
  <c r="BX366" i="22"/>
  <c r="BW366" i="22"/>
  <c r="BV366" i="22"/>
  <c r="BU366" i="22"/>
  <c r="BT366" i="22"/>
  <c r="BS366" i="22"/>
  <c r="BR366" i="22"/>
  <c r="BQ366" i="22"/>
  <c r="BP366" i="22"/>
  <c r="BO366" i="22"/>
  <c r="BN366" i="22"/>
  <c r="BM366" i="22"/>
  <c r="BL366" i="22"/>
  <c r="BK366" i="22"/>
  <c r="BJ366" i="22"/>
  <c r="BI366" i="22"/>
  <c r="BH366" i="22"/>
  <c r="BG366" i="22"/>
  <c r="BF366" i="22"/>
  <c r="BE366" i="22"/>
  <c r="BD366" i="22"/>
  <c r="CA363" i="22"/>
  <c r="BZ363" i="22"/>
  <c r="BY363" i="22"/>
  <c r="BX363" i="22"/>
  <c r="BW363" i="22"/>
  <c r="BV363" i="22"/>
  <c r="BU363" i="22"/>
  <c r="BT363" i="22"/>
  <c r="BS363" i="22"/>
  <c r="BR363" i="22"/>
  <c r="BQ363" i="22"/>
  <c r="BP363" i="22"/>
  <c r="BO363" i="22"/>
  <c r="BN363" i="22"/>
  <c r="BM363" i="22"/>
  <c r="BL363" i="22"/>
  <c r="BK363" i="22"/>
  <c r="BJ363" i="22"/>
  <c r="BI363" i="22"/>
  <c r="BH363" i="22"/>
  <c r="BG363" i="22"/>
  <c r="BF363" i="22"/>
  <c r="BE363" i="22"/>
  <c r="BD363" i="22"/>
  <c r="CA362" i="22"/>
  <c r="BZ362" i="22"/>
  <c r="BY362" i="22"/>
  <c r="BX362" i="22"/>
  <c r="BW362" i="22"/>
  <c r="BV362" i="22"/>
  <c r="BU362" i="22"/>
  <c r="BT362" i="22"/>
  <c r="BS362" i="22"/>
  <c r="BR362" i="22"/>
  <c r="BQ362" i="22"/>
  <c r="BP362" i="22"/>
  <c r="BO362" i="22"/>
  <c r="BN362" i="22"/>
  <c r="BM362" i="22"/>
  <c r="BL362" i="22"/>
  <c r="BK362" i="22"/>
  <c r="BJ362" i="22"/>
  <c r="BI362" i="22"/>
  <c r="BH362" i="22"/>
  <c r="BG362" i="22"/>
  <c r="BF362" i="22"/>
  <c r="BE362" i="22"/>
  <c r="BD362" i="22"/>
  <c r="CA361" i="22"/>
  <c r="BZ361" i="22"/>
  <c r="BY361" i="22"/>
  <c r="BX361" i="22"/>
  <c r="BW361" i="22"/>
  <c r="BV361" i="22"/>
  <c r="BU361" i="22"/>
  <c r="BT361" i="22"/>
  <c r="BS361" i="22"/>
  <c r="BR361" i="22"/>
  <c r="BQ361" i="22"/>
  <c r="BP361" i="22"/>
  <c r="BO361" i="22"/>
  <c r="BN361" i="22"/>
  <c r="BM361" i="22"/>
  <c r="BL361" i="22"/>
  <c r="BK361" i="22"/>
  <c r="BJ361" i="22"/>
  <c r="BI361" i="22"/>
  <c r="BH361" i="22"/>
  <c r="BG361" i="22"/>
  <c r="BF361" i="22"/>
  <c r="BE361" i="22"/>
  <c r="BD361" i="22"/>
  <c r="CA358" i="22"/>
  <c r="BZ358" i="22"/>
  <c r="BY358" i="22"/>
  <c r="BX358" i="22"/>
  <c r="BW358" i="22"/>
  <c r="BV358" i="22"/>
  <c r="BU358" i="22"/>
  <c r="BT358" i="22"/>
  <c r="BS358" i="22"/>
  <c r="BR358" i="22"/>
  <c r="BQ358" i="22"/>
  <c r="BP358" i="22"/>
  <c r="BO358" i="22"/>
  <c r="BN358" i="22"/>
  <c r="BM358" i="22"/>
  <c r="BL358" i="22"/>
  <c r="BK358" i="22"/>
  <c r="BJ358" i="22"/>
  <c r="BI358" i="22"/>
  <c r="BH358" i="22"/>
  <c r="BG358" i="22"/>
  <c r="BF358" i="22"/>
  <c r="BE358" i="22"/>
  <c r="BD358" i="22"/>
  <c r="CA357" i="22"/>
  <c r="BZ357" i="22"/>
  <c r="BY357" i="22"/>
  <c r="BX357" i="22"/>
  <c r="BW357" i="22"/>
  <c r="BV357" i="22"/>
  <c r="BU357" i="22"/>
  <c r="BT357" i="22"/>
  <c r="BS357" i="22"/>
  <c r="BR357" i="22"/>
  <c r="BQ357" i="22"/>
  <c r="BP357" i="22"/>
  <c r="BO357" i="22"/>
  <c r="BN357" i="22"/>
  <c r="BM357" i="22"/>
  <c r="BL357" i="22"/>
  <c r="BK357" i="22"/>
  <c r="BJ357" i="22"/>
  <c r="BI357" i="22"/>
  <c r="BH357" i="22"/>
  <c r="BG357" i="22"/>
  <c r="BF357" i="22"/>
  <c r="BE357" i="22"/>
  <c r="BD357" i="22"/>
  <c r="CA356" i="22"/>
  <c r="BZ356" i="22"/>
  <c r="BY356" i="22"/>
  <c r="BX356" i="22"/>
  <c r="BW356" i="22"/>
  <c r="BV356" i="22"/>
  <c r="BU356" i="22"/>
  <c r="BT356" i="22"/>
  <c r="BS356" i="22"/>
  <c r="BR356" i="22"/>
  <c r="BQ356" i="22"/>
  <c r="BP356" i="22"/>
  <c r="BO356" i="22"/>
  <c r="BN356" i="22"/>
  <c r="BM356" i="22"/>
  <c r="BL356" i="22"/>
  <c r="BK356" i="22"/>
  <c r="BJ356" i="22"/>
  <c r="BI356" i="22"/>
  <c r="BH356" i="22"/>
  <c r="BG356" i="22"/>
  <c r="BF356" i="22"/>
  <c r="BE356" i="22"/>
  <c r="BD356" i="22"/>
  <c r="BC354" i="22"/>
  <c r="BA354" i="22"/>
  <c r="AZ354" i="22"/>
  <c r="AY354" i="22"/>
  <c r="AX354" i="22"/>
  <c r="AW354" i="22"/>
  <c r="AV354" i="22"/>
  <c r="AU354" i="22"/>
  <c r="AT354" i="22"/>
  <c r="AS354" i="22"/>
  <c r="AR354" i="22"/>
  <c r="AQ354" i="22"/>
  <c r="AP354" i="22"/>
  <c r="AO354" i="22"/>
  <c r="AN354" i="22"/>
  <c r="AM354" i="22"/>
  <c r="AL354" i="22"/>
  <c r="AK354" i="22"/>
  <c r="AJ354" i="22"/>
  <c r="AI354" i="22"/>
  <c r="AH354" i="22"/>
  <c r="AG354" i="22"/>
  <c r="AF354" i="22"/>
  <c r="AE354" i="22"/>
  <c r="AD354" i="22"/>
  <c r="AC354" i="22"/>
  <c r="AB354" i="22"/>
  <c r="AA354" i="22"/>
  <c r="Z354" i="22"/>
  <c r="Y354" i="22"/>
  <c r="X354" i="22"/>
  <c r="W354" i="22"/>
  <c r="V354" i="22"/>
  <c r="U354" i="22"/>
  <c r="BC353" i="22"/>
  <c r="BA353" i="22"/>
  <c r="AZ353" i="22"/>
  <c r="AY353" i="22"/>
  <c r="AX353" i="22"/>
  <c r="AW353" i="22"/>
  <c r="AV353" i="22"/>
  <c r="AU353" i="22"/>
  <c r="AT353" i="22"/>
  <c r="AS353" i="22"/>
  <c r="AR353" i="22"/>
  <c r="AQ353" i="22"/>
  <c r="AP353" i="22"/>
  <c r="AO353" i="22"/>
  <c r="AN353" i="22"/>
  <c r="AM353" i="22"/>
  <c r="AL353" i="22"/>
  <c r="AK353" i="22"/>
  <c r="AJ353" i="22"/>
  <c r="AI353" i="22"/>
  <c r="AH353" i="22"/>
  <c r="AG353" i="22"/>
  <c r="AF353" i="22"/>
  <c r="AE353" i="22"/>
  <c r="AD353" i="22"/>
  <c r="AC353" i="22"/>
  <c r="AB353" i="22"/>
  <c r="AA353" i="22"/>
  <c r="Z353" i="22"/>
  <c r="Y353" i="22"/>
  <c r="X353" i="22"/>
  <c r="W353" i="22"/>
  <c r="V353" i="22"/>
  <c r="U353" i="22"/>
  <c r="BC352" i="22"/>
  <c r="BA352" i="22"/>
  <c r="AZ352" i="22"/>
  <c r="AY352" i="22"/>
  <c r="AX352" i="22"/>
  <c r="AW352" i="22"/>
  <c r="AV352" i="22"/>
  <c r="AU352" i="22"/>
  <c r="AT352" i="22"/>
  <c r="AS352" i="22"/>
  <c r="AR352" i="22"/>
  <c r="AQ352" i="22"/>
  <c r="AP352" i="22"/>
  <c r="AO352" i="22"/>
  <c r="AN352" i="22"/>
  <c r="AM352" i="22"/>
  <c r="AL352" i="22"/>
  <c r="AK352" i="22"/>
  <c r="AJ352" i="22"/>
  <c r="AI352" i="22"/>
  <c r="AH352" i="22"/>
  <c r="AG352" i="22"/>
  <c r="AF352" i="22"/>
  <c r="AE352" i="22"/>
  <c r="AD352" i="22"/>
  <c r="AC352" i="22"/>
  <c r="AB352" i="22"/>
  <c r="AA352" i="22"/>
  <c r="Z352" i="22"/>
  <c r="Y352" i="22"/>
  <c r="X352" i="22"/>
  <c r="W352" i="22"/>
  <c r="V352" i="22"/>
  <c r="U352" i="22"/>
  <c r="BC351" i="22"/>
  <c r="BA351" i="22"/>
  <c r="AZ351" i="22"/>
  <c r="AY351" i="22"/>
  <c r="AX351" i="22"/>
  <c r="AW351" i="22"/>
  <c r="AV351" i="22"/>
  <c r="AU351" i="22"/>
  <c r="AT351" i="22"/>
  <c r="AS351" i="22"/>
  <c r="AR351" i="22"/>
  <c r="AQ351" i="22"/>
  <c r="AP351" i="22"/>
  <c r="AO351" i="22"/>
  <c r="AN351" i="22"/>
  <c r="AM351" i="22"/>
  <c r="AL351" i="22"/>
  <c r="AK351" i="22"/>
  <c r="AJ351" i="22"/>
  <c r="AI351" i="22"/>
  <c r="AH351" i="22"/>
  <c r="AG351" i="22"/>
  <c r="AF351" i="22"/>
  <c r="AE351" i="22"/>
  <c r="AD351" i="22"/>
  <c r="AC351" i="22"/>
  <c r="AB351" i="22"/>
  <c r="Z351" i="22"/>
  <c r="Y351" i="22"/>
  <c r="X351" i="22"/>
  <c r="W351" i="22"/>
  <c r="V351" i="22"/>
  <c r="U351" i="22"/>
  <c r="BC350" i="22"/>
  <c r="BA350" i="22"/>
  <c r="AZ350" i="22"/>
  <c r="AY350" i="22"/>
  <c r="AX350" i="22"/>
  <c r="AW350" i="22"/>
  <c r="AV350" i="22"/>
  <c r="AU350" i="22"/>
  <c r="AT350" i="22"/>
  <c r="AS350" i="22"/>
  <c r="AR350" i="22"/>
  <c r="AQ350" i="22"/>
  <c r="AP350" i="22"/>
  <c r="AO350" i="22"/>
  <c r="AN350" i="22"/>
  <c r="AM350" i="22"/>
  <c r="AL350" i="22"/>
  <c r="AK350" i="22"/>
  <c r="AJ350" i="22"/>
  <c r="AI350" i="22"/>
  <c r="AH350" i="22"/>
  <c r="AG350" i="22"/>
  <c r="AF350" i="22"/>
  <c r="AE350" i="22"/>
  <c r="AD350" i="22"/>
  <c r="AC350" i="22"/>
  <c r="AB350" i="22"/>
  <c r="AA350" i="22"/>
  <c r="Z350" i="22"/>
  <c r="Y350" i="22"/>
  <c r="X350" i="22"/>
  <c r="W350" i="22"/>
  <c r="V350" i="22"/>
  <c r="U350" i="22"/>
  <c r="BC348" i="22"/>
  <c r="BA348" i="22"/>
  <c r="AZ348" i="22"/>
  <c r="AY348" i="22"/>
  <c r="AX348" i="22"/>
  <c r="AW348" i="22"/>
  <c r="AV348" i="22"/>
  <c r="AU348" i="22"/>
  <c r="AT348" i="22"/>
  <c r="AS348" i="22"/>
  <c r="AR348" i="22"/>
  <c r="AQ348" i="22"/>
  <c r="AP348" i="22"/>
  <c r="AO348" i="22"/>
  <c r="AN348" i="22"/>
  <c r="AM348" i="22"/>
  <c r="AL348" i="22"/>
  <c r="AK348" i="22"/>
  <c r="AJ348" i="22"/>
  <c r="AI348" i="22"/>
  <c r="AH348" i="22"/>
  <c r="AG348" i="22"/>
  <c r="AF348" i="22"/>
  <c r="AE348" i="22"/>
  <c r="AD348" i="22"/>
  <c r="AC348" i="22"/>
  <c r="AB348" i="22"/>
  <c r="Z348" i="22"/>
  <c r="Y348" i="22"/>
  <c r="X348" i="22"/>
  <c r="W348" i="22"/>
  <c r="V348" i="22"/>
  <c r="BC347" i="22"/>
  <c r="BA347" i="22"/>
  <c r="AZ347" i="22"/>
  <c r="AY347" i="22"/>
  <c r="AX347" i="22"/>
  <c r="AW347" i="22"/>
  <c r="AV347" i="22"/>
  <c r="AU347" i="22"/>
  <c r="AT347" i="22"/>
  <c r="AS347" i="22"/>
  <c r="AR347" i="22"/>
  <c r="AQ347" i="22"/>
  <c r="AP347" i="22"/>
  <c r="AO347" i="22"/>
  <c r="AN347" i="22"/>
  <c r="AM347" i="22"/>
  <c r="AL347" i="22"/>
  <c r="AK347" i="22"/>
  <c r="AJ347" i="22"/>
  <c r="AI347" i="22"/>
  <c r="AH347" i="22"/>
  <c r="AG347" i="22"/>
  <c r="AF347" i="22"/>
  <c r="AE347" i="22"/>
  <c r="AD347" i="22"/>
  <c r="AC347" i="22"/>
  <c r="AB347" i="22"/>
  <c r="AA347" i="22"/>
  <c r="Z347" i="22"/>
  <c r="Y347" i="22"/>
  <c r="X347" i="22"/>
  <c r="W347" i="22"/>
  <c r="V347" i="22"/>
  <c r="U347" i="22"/>
  <c r="BC346" i="22"/>
  <c r="BA346" i="22"/>
  <c r="AZ346" i="22"/>
  <c r="AY346" i="22"/>
  <c r="AX346" i="22"/>
  <c r="AW346" i="22"/>
  <c r="AV346" i="22"/>
  <c r="AU346" i="22"/>
  <c r="AT346" i="22"/>
  <c r="AS346" i="22"/>
  <c r="AR346" i="22"/>
  <c r="AQ346" i="22"/>
  <c r="AP346" i="22"/>
  <c r="AO346" i="22"/>
  <c r="AN346" i="22"/>
  <c r="AM346" i="22"/>
  <c r="AL346" i="22"/>
  <c r="AK346" i="22"/>
  <c r="AJ346" i="22"/>
  <c r="AI346" i="22"/>
  <c r="AH346" i="22"/>
  <c r="AG346" i="22"/>
  <c r="AF346" i="22"/>
  <c r="AD346" i="22"/>
  <c r="AC346" i="22"/>
  <c r="Y346" i="22"/>
  <c r="X346" i="22"/>
  <c r="W346" i="22"/>
  <c r="V346" i="22"/>
  <c r="U346" i="22"/>
  <c r="BC345" i="22"/>
  <c r="BA345" i="22"/>
  <c r="AZ345" i="22"/>
  <c r="AY345" i="22"/>
  <c r="AX345" i="22"/>
  <c r="AW345" i="22"/>
  <c r="AV345" i="22"/>
  <c r="AU345" i="22"/>
  <c r="AT345" i="22"/>
  <c r="AS345" i="22"/>
  <c r="AR345" i="22"/>
  <c r="AQ345" i="22"/>
  <c r="AP345" i="22"/>
  <c r="AO345" i="22"/>
  <c r="AN345" i="22"/>
  <c r="AM345" i="22"/>
  <c r="AL345" i="22"/>
  <c r="AK345" i="22"/>
  <c r="AJ345" i="22"/>
  <c r="AI345" i="22"/>
  <c r="AH345" i="22"/>
  <c r="AG345" i="22"/>
  <c r="AF345" i="22"/>
  <c r="AE345" i="22"/>
  <c r="AD345" i="22"/>
  <c r="AC345" i="22"/>
  <c r="AB345" i="22"/>
  <c r="AA345" i="22"/>
  <c r="Z345" i="22"/>
  <c r="Y345" i="22"/>
  <c r="X345" i="22"/>
  <c r="W345" i="22"/>
  <c r="V345" i="22"/>
  <c r="U345" i="22"/>
  <c r="BC344" i="22"/>
  <c r="BA344" i="22"/>
  <c r="AZ344" i="22"/>
  <c r="AY344" i="22"/>
  <c r="AX344" i="22"/>
  <c r="AW344" i="22"/>
  <c r="AV344" i="22"/>
  <c r="AU344" i="22"/>
  <c r="AT344" i="22"/>
  <c r="AS344" i="22"/>
  <c r="AR344" i="22"/>
  <c r="AQ344" i="22"/>
  <c r="AP344" i="22"/>
  <c r="AO344" i="22"/>
  <c r="AN344" i="22"/>
  <c r="AM344" i="22"/>
  <c r="AL344" i="22"/>
  <c r="AK344" i="22"/>
  <c r="AJ344" i="22"/>
  <c r="AI344" i="22"/>
  <c r="AH344" i="22"/>
  <c r="AG344" i="22"/>
  <c r="AE344" i="22"/>
  <c r="AD344" i="22"/>
  <c r="AC344" i="22"/>
  <c r="AB344" i="22"/>
  <c r="AA344" i="22"/>
  <c r="Z344" i="22"/>
  <c r="Y344" i="22"/>
  <c r="X344" i="22"/>
  <c r="W344" i="22"/>
  <c r="V344" i="22"/>
  <c r="U344" i="22"/>
  <c r="BC343" i="22"/>
  <c r="BA343" i="22"/>
  <c r="AZ343" i="22"/>
  <c r="AY343" i="22"/>
  <c r="AX343" i="22"/>
  <c r="AW343" i="22"/>
  <c r="AV343" i="22"/>
  <c r="AU343" i="22"/>
  <c r="AT343" i="22"/>
  <c r="AS343" i="22"/>
  <c r="AR343" i="22"/>
  <c r="AQ343" i="22"/>
  <c r="AP343" i="22"/>
  <c r="AO343" i="22"/>
  <c r="AN343" i="22"/>
  <c r="AM343" i="22"/>
  <c r="AL343" i="22"/>
  <c r="AK343" i="22"/>
  <c r="AJ343" i="22"/>
  <c r="AI343" i="22"/>
  <c r="AH343" i="22"/>
  <c r="AG343" i="22"/>
  <c r="AE343" i="22"/>
  <c r="AC343" i="22"/>
  <c r="AA343" i="22"/>
  <c r="Z343" i="22"/>
  <c r="Y343" i="22"/>
  <c r="X343" i="22"/>
  <c r="W343" i="22"/>
  <c r="V343" i="22"/>
  <c r="U343" i="22"/>
  <c r="BC342" i="22"/>
  <c r="BA342" i="22"/>
  <c r="AZ342" i="22"/>
  <c r="AY342" i="22"/>
  <c r="AX342" i="22"/>
  <c r="AW342" i="22"/>
  <c r="AV342" i="22"/>
  <c r="AU342" i="22"/>
  <c r="AT342" i="22"/>
  <c r="AS342" i="22"/>
  <c r="AR342" i="22"/>
  <c r="AQ342" i="22"/>
  <c r="AP342" i="22"/>
  <c r="AO342" i="22"/>
  <c r="AN342" i="22"/>
  <c r="AM342" i="22"/>
  <c r="AL342" i="22"/>
  <c r="AK342" i="22"/>
  <c r="AJ342" i="22"/>
  <c r="AI342" i="22"/>
  <c r="AH342" i="22"/>
  <c r="AG342" i="22"/>
  <c r="AF342" i="22"/>
  <c r="AE342" i="22"/>
  <c r="AD342" i="22"/>
  <c r="AC342" i="22"/>
  <c r="AB342" i="22"/>
  <c r="AA342" i="22"/>
  <c r="Z342" i="22"/>
  <c r="Y342" i="22"/>
  <c r="X342" i="22"/>
  <c r="W342" i="22"/>
  <c r="V342" i="22"/>
  <c r="U342" i="22"/>
  <c r="BC341" i="22"/>
  <c r="BA341" i="22"/>
  <c r="AZ341" i="22"/>
  <c r="AY341" i="22"/>
  <c r="AX341" i="22"/>
  <c r="AW341" i="22"/>
  <c r="AV341" i="22"/>
  <c r="AU341" i="22"/>
  <c r="AT341" i="22"/>
  <c r="AS341" i="22"/>
  <c r="AR341" i="22"/>
  <c r="AQ341" i="22"/>
  <c r="AP341" i="22"/>
  <c r="AO341" i="22"/>
  <c r="AN341" i="22"/>
  <c r="AM341" i="22"/>
  <c r="AL341" i="22"/>
  <c r="AK341" i="22"/>
  <c r="AJ341" i="22"/>
  <c r="AI341" i="22"/>
  <c r="AH341" i="22"/>
  <c r="AG341" i="22"/>
  <c r="AF341" i="22"/>
  <c r="AE341" i="22"/>
  <c r="AD341" i="22"/>
  <c r="AC341" i="22"/>
  <c r="AB341" i="22"/>
  <c r="AA341" i="22"/>
  <c r="Z341" i="22"/>
  <c r="Y341" i="22"/>
  <c r="X341" i="22"/>
  <c r="W341" i="22"/>
  <c r="V341" i="22"/>
  <c r="U341" i="22"/>
  <c r="T340" i="22"/>
  <c r="S340" i="22"/>
  <c r="R340" i="22"/>
  <c r="Q340" i="22"/>
  <c r="P340" i="22"/>
  <c r="O340" i="22"/>
  <c r="N340" i="22"/>
  <c r="M340" i="22"/>
  <c r="L340" i="22"/>
  <c r="S338" i="22"/>
  <c r="R338" i="22"/>
  <c r="Q338" i="22"/>
  <c r="P338" i="22"/>
  <c r="O338" i="22"/>
  <c r="N338" i="22"/>
  <c r="M338" i="22"/>
  <c r="L338" i="22"/>
  <c r="K338" i="22"/>
  <c r="J338" i="22"/>
  <c r="S337" i="22"/>
  <c r="R337" i="22"/>
  <c r="Q337" i="22"/>
  <c r="P337" i="22"/>
  <c r="O337" i="22"/>
  <c r="N337" i="22"/>
  <c r="M337" i="22"/>
  <c r="L337" i="22"/>
  <c r="K337" i="22"/>
  <c r="J337" i="22"/>
  <c r="S336" i="22"/>
  <c r="R336" i="22"/>
  <c r="Q336" i="22"/>
  <c r="P336" i="22"/>
  <c r="O336" i="22"/>
  <c r="N336" i="22"/>
  <c r="M336" i="22"/>
  <c r="L336" i="22"/>
  <c r="K336" i="22"/>
  <c r="J336" i="22"/>
  <c r="S335" i="22"/>
  <c r="R335" i="22"/>
  <c r="Q335" i="22"/>
  <c r="P335" i="22"/>
  <c r="O335" i="22"/>
  <c r="N335" i="22"/>
  <c r="M335" i="22"/>
  <c r="L335" i="22"/>
  <c r="K335" i="22"/>
  <c r="J335" i="22"/>
  <c r="S334" i="22"/>
  <c r="R334" i="22"/>
  <c r="Q334" i="22"/>
  <c r="P334" i="22"/>
  <c r="O334" i="22"/>
  <c r="N334" i="22"/>
  <c r="M334" i="22"/>
  <c r="L334" i="22"/>
  <c r="K334" i="22"/>
  <c r="J334" i="22"/>
  <c r="CF332" i="22"/>
  <c r="CD332" i="22"/>
  <c r="CE332" i="22" s="1"/>
  <c r="CB332" i="22"/>
  <c r="CC332" i="22" s="1"/>
  <c r="T332" i="22"/>
  <c r="CF331" i="22"/>
  <c r="CG331" i="22" s="1"/>
  <c r="CD331" i="22"/>
  <c r="CE331" i="22" s="1"/>
  <c r="CB331" i="22"/>
  <c r="T331" i="22"/>
  <c r="CF330" i="22"/>
  <c r="CG330" i="22" s="1"/>
  <c r="CD330" i="22"/>
  <c r="CE330" i="22" s="1"/>
  <c r="CB330" i="22"/>
  <c r="CC330" i="22" s="1"/>
  <c r="T330" i="22"/>
  <c r="CF329" i="22"/>
  <c r="CD329" i="22"/>
  <c r="CE329" i="22" s="1"/>
  <c r="CB329" i="22"/>
  <c r="CC329" i="22" s="1"/>
  <c r="T329" i="22"/>
  <c r="T328" i="22"/>
  <c r="CF327" i="22"/>
  <c r="CG327" i="22" s="1"/>
  <c r="CD327" i="22"/>
  <c r="CB327" i="22"/>
  <c r="CC327" i="22" s="1"/>
  <c r="T327" i="22"/>
  <c r="CF326" i="22"/>
  <c r="CG326" i="22" s="1"/>
  <c r="CD326" i="22"/>
  <c r="CB326" i="22"/>
  <c r="CC326" i="22" s="1"/>
  <c r="T326" i="22"/>
  <c r="CF325" i="22"/>
  <c r="CG325" i="22" s="1"/>
  <c r="CD325" i="22"/>
  <c r="CE325" i="22" s="1"/>
  <c r="CB325" i="22"/>
  <c r="T325" i="22"/>
  <c r="CF324" i="22"/>
  <c r="CG324" i="22" s="1"/>
  <c r="CD324" i="22"/>
  <c r="CE324" i="22" s="1"/>
  <c r="CB324" i="22"/>
  <c r="T324" i="22"/>
  <c r="CF323" i="22"/>
  <c r="CG323" i="22" s="1"/>
  <c r="CD323" i="22"/>
  <c r="CE323" i="22" s="1"/>
  <c r="CB323" i="22"/>
  <c r="T323" i="22"/>
  <c r="CF322" i="22"/>
  <c r="CG322" i="22" s="1"/>
  <c r="CD322" i="22"/>
  <c r="CE322" i="22" s="1"/>
  <c r="CB322" i="22"/>
  <c r="T322" i="22"/>
  <c r="CF321" i="22"/>
  <c r="CG321" i="22" s="1"/>
  <c r="CD321" i="22"/>
  <c r="CE321" i="22" s="1"/>
  <c r="CB321" i="22"/>
  <c r="T321" i="22"/>
  <c r="CF320" i="22"/>
  <c r="CG320" i="22" s="1"/>
  <c r="CD320" i="22"/>
  <c r="CE320" i="22" s="1"/>
  <c r="CB320" i="22"/>
  <c r="CC320" i="22" s="1"/>
  <c r="T320" i="22"/>
  <c r="CF317" i="22"/>
  <c r="CG317" i="22" s="1"/>
  <c r="CD317" i="22"/>
  <c r="CE317" i="22" s="1"/>
  <c r="CB317" i="22"/>
  <c r="CC317" i="22" s="1"/>
  <c r="T317" i="22"/>
  <c r="CF316" i="22"/>
  <c r="CG316" i="22" s="1"/>
  <c r="CD316" i="22"/>
  <c r="CB316" i="22"/>
  <c r="CC316" i="22" s="1"/>
  <c r="T316" i="22"/>
  <c r="CF315" i="22"/>
  <c r="CG315" i="22" s="1"/>
  <c r="CD315" i="22"/>
  <c r="CB315" i="22"/>
  <c r="CC315" i="22" s="1"/>
  <c r="T315" i="22"/>
  <c r="CF314" i="22"/>
  <c r="CG314" i="22" s="1"/>
  <c r="CD314" i="22"/>
  <c r="CE314" i="22" s="1"/>
  <c r="CB314" i="22"/>
  <c r="T314" i="22"/>
  <c r="CF313" i="22"/>
  <c r="CG313" i="22" s="1"/>
  <c r="CD313" i="22"/>
  <c r="CE313" i="22" s="1"/>
  <c r="CB313" i="22"/>
  <c r="T313" i="22"/>
  <c r="CF312" i="22"/>
  <c r="CG312" i="22" s="1"/>
  <c r="CD312" i="22"/>
  <c r="CE312" i="22" s="1"/>
  <c r="CB312" i="22"/>
  <c r="T312" i="22"/>
  <c r="CF311" i="22"/>
  <c r="CG311" i="22" s="1"/>
  <c r="CD311" i="22"/>
  <c r="CE311" i="22" s="1"/>
  <c r="CB311" i="22"/>
  <c r="T311" i="22"/>
  <c r="CF310" i="22"/>
  <c r="CG310" i="22" s="1"/>
  <c r="CD310" i="22"/>
  <c r="CE310" i="22" s="1"/>
  <c r="CB310" i="22"/>
  <c r="CC310" i="22" s="1"/>
  <c r="T310" i="22"/>
  <c r="CF308" i="22"/>
  <c r="CG308" i="22" s="1"/>
  <c r="CD308" i="22"/>
  <c r="CE308" i="22" s="1"/>
  <c r="CB308" i="22"/>
  <c r="CC308" i="22" s="1"/>
  <c r="T308" i="22"/>
  <c r="CF307" i="22"/>
  <c r="CG307" i="22" s="1"/>
  <c r="CD307" i="22"/>
  <c r="CB307" i="22"/>
  <c r="CC307" i="22" s="1"/>
  <c r="T307" i="22"/>
  <c r="CF306" i="22"/>
  <c r="CG306" i="22" s="1"/>
  <c r="CD306" i="22"/>
  <c r="CE306" i="22" s="1"/>
  <c r="CB306" i="22"/>
  <c r="T306" i="22"/>
  <c r="CF305" i="22"/>
  <c r="CD305" i="22"/>
  <c r="CE305" i="22" s="1"/>
  <c r="CB305" i="22"/>
  <c r="CC305" i="22" s="1"/>
  <c r="T305" i="22"/>
  <c r="CF304" i="22"/>
  <c r="CG304" i="22" s="1"/>
  <c r="CD304" i="22"/>
  <c r="CE304" i="22" s="1"/>
  <c r="CB304" i="22"/>
  <c r="CC304" i="22" s="1"/>
  <c r="T304" i="22"/>
  <c r="CF303" i="22"/>
  <c r="CG303" i="22" s="1"/>
  <c r="CD303" i="22"/>
  <c r="CB303" i="22"/>
  <c r="CC303" i="22" s="1"/>
  <c r="T303" i="22"/>
  <c r="CF302" i="22"/>
  <c r="CG302" i="22" s="1"/>
  <c r="CD302" i="22"/>
  <c r="CE302" i="22" s="1"/>
  <c r="CB302" i="22"/>
  <c r="T302" i="22"/>
  <c r="CF301" i="22"/>
  <c r="CG301" i="22" s="1"/>
  <c r="CD301" i="22"/>
  <c r="CE301" i="22" s="1"/>
  <c r="CB301" i="22"/>
  <c r="T301" i="22"/>
  <c r="CF300" i="22"/>
  <c r="CG300" i="22" s="1"/>
  <c r="CD300" i="22"/>
  <c r="CE300" i="22" s="1"/>
  <c r="CB300" i="22"/>
  <c r="T300" i="22"/>
  <c r="CF299" i="22"/>
  <c r="CG299" i="22" s="1"/>
  <c r="CD299" i="22"/>
  <c r="CB299" i="22"/>
  <c r="CC299" i="22" s="1"/>
  <c r="T299" i="22"/>
  <c r="CF298" i="22"/>
  <c r="CG298" i="22" s="1"/>
  <c r="CD298" i="22"/>
  <c r="CE298" i="22" s="1"/>
  <c r="CB298" i="22"/>
  <c r="CC298" i="22" s="1"/>
  <c r="T298" i="22"/>
  <c r="CF297" i="22"/>
  <c r="CG297" i="22" s="1"/>
  <c r="CD297" i="22"/>
  <c r="CE297" i="22" s="1"/>
  <c r="CB297" i="22"/>
  <c r="T297" i="22"/>
  <c r="T296" i="22"/>
  <c r="CF295" i="22"/>
  <c r="CG295" i="22" s="1"/>
  <c r="CD295" i="22"/>
  <c r="CE295" i="22" s="1"/>
  <c r="CB295" i="22"/>
  <c r="T295" i="22"/>
  <c r="CF294" i="22"/>
  <c r="CG294" i="22" s="1"/>
  <c r="CD294" i="22"/>
  <c r="CE294" i="22" s="1"/>
  <c r="CB294" i="22"/>
  <c r="T294" i="22"/>
  <c r="CF293" i="22"/>
  <c r="CG293" i="22" s="1"/>
  <c r="CD293" i="22"/>
  <c r="CE293" i="22" s="1"/>
  <c r="CB293" i="22"/>
  <c r="T293" i="22"/>
  <c r="CF292" i="22"/>
  <c r="CG292" i="22" s="1"/>
  <c r="CD292" i="22"/>
  <c r="CE292" i="22" s="1"/>
  <c r="CB292" i="22"/>
  <c r="CC292" i="22" s="1"/>
  <c r="T292" i="22"/>
  <c r="CF291" i="22"/>
  <c r="CG291" i="22" s="1"/>
  <c r="CD291" i="22"/>
  <c r="CE291" i="22" s="1"/>
  <c r="CB291" i="22"/>
  <c r="CC291" i="22" s="1"/>
  <c r="T291" i="22"/>
  <c r="CF290" i="22"/>
  <c r="CG290" i="22" s="1"/>
  <c r="CD290" i="22"/>
  <c r="CE290" i="22" s="1"/>
  <c r="CB290" i="22"/>
  <c r="CC290" i="22" s="1"/>
  <c r="T290" i="22"/>
  <c r="CF289" i="22"/>
  <c r="CG289" i="22" s="1"/>
  <c r="CD289" i="22"/>
  <c r="CE289" i="22" s="1"/>
  <c r="CB289" i="22"/>
  <c r="T289" i="22"/>
  <c r="CF288" i="22"/>
  <c r="CG288" i="22" s="1"/>
  <c r="CD288" i="22"/>
  <c r="CE288" i="22" s="1"/>
  <c r="CB288" i="22"/>
  <c r="T288" i="22"/>
  <c r="CF287" i="22"/>
  <c r="CG287" i="22" s="1"/>
  <c r="CD287" i="22"/>
  <c r="CE287" i="22" s="1"/>
  <c r="CB287" i="22"/>
  <c r="CC287" i="22" s="1"/>
  <c r="T287" i="22"/>
  <c r="CF286" i="22"/>
  <c r="CG286" i="22" s="1"/>
  <c r="CD286" i="22"/>
  <c r="CE286" i="22" s="1"/>
  <c r="CB286" i="22"/>
  <c r="CC286" i="22" s="1"/>
  <c r="T286" i="22"/>
  <c r="CF285" i="22"/>
  <c r="CG285" i="22" s="1"/>
  <c r="CD285" i="22"/>
  <c r="CE285" i="22" s="1"/>
  <c r="CB285" i="22"/>
  <c r="T285" i="22"/>
  <c r="CF284" i="22"/>
  <c r="CG284" i="22" s="1"/>
  <c r="CD284" i="22"/>
  <c r="CE284" i="22" s="1"/>
  <c r="CB284" i="22"/>
  <c r="T284" i="22"/>
  <c r="CF283" i="22"/>
  <c r="CG283" i="22" s="1"/>
  <c r="CD283" i="22"/>
  <c r="CE283" i="22" s="1"/>
  <c r="CB283" i="22"/>
  <c r="T283" i="22"/>
  <c r="CF282" i="22"/>
  <c r="CG282" i="22" s="1"/>
  <c r="CD282" i="22"/>
  <c r="CE282" i="22" s="1"/>
  <c r="CB282" i="22"/>
  <c r="T282" i="22"/>
  <c r="CF281" i="22"/>
  <c r="CG281" i="22" s="1"/>
  <c r="CD281" i="22"/>
  <c r="CE281" i="22" s="1"/>
  <c r="CB281" i="22"/>
  <c r="T281" i="22"/>
  <c r="CF280" i="22"/>
  <c r="CD280" i="22"/>
  <c r="CE280" i="22" s="1"/>
  <c r="CB280" i="22"/>
  <c r="CC280" i="22" s="1"/>
  <c r="T280" i="22"/>
  <c r="CF279" i="22"/>
  <c r="CG279" i="22" s="1"/>
  <c r="CD279" i="22"/>
  <c r="CE279" i="22" s="1"/>
  <c r="CB279" i="22"/>
  <c r="CC279" i="22" s="1"/>
  <c r="T279" i="22"/>
  <c r="CF278" i="22"/>
  <c r="CG278" i="22" s="1"/>
  <c r="CD278" i="22"/>
  <c r="CE278" i="22" s="1"/>
  <c r="CB278" i="22"/>
  <c r="T278" i="22"/>
  <c r="CF277" i="22"/>
  <c r="CG277" i="22" s="1"/>
  <c r="CD277" i="22"/>
  <c r="CE277" i="22" s="1"/>
  <c r="CB277" i="22"/>
  <c r="CC277" i="22" s="1"/>
  <c r="T277" i="22"/>
  <c r="CF276" i="22"/>
  <c r="CD276" i="22"/>
  <c r="CE276" i="22" s="1"/>
  <c r="CB276" i="22"/>
  <c r="CC276" i="22" s="1"/>
  <c r="T276" i="22"/>
  <c r="CF275" i="22"/>
  <c r="CG275" i="22" s="1"/>
  <c r="CD275" i="22"/>
  <c r="CB275" i="22"/>
  <c r="CC275" i="22" s="1"/>
  <c r="T275" i="22"/>
  <c r="CF273" i="22"/>
  <c r="CG273" i="22" s="1"/>
  <c r="CD273" i="22"/>
  <c r="CE273" i="22" s="1"/>
  <c r="CB273" i="22"/>
  <c r="T273" i="22"/>
  <c r="CF272" i="22"/>
  <c r="CG272" i="22" s="1"/>
  <c r="CD272" i="22"/>
  <c r="CE272" i="22" s="1"/>
  <c r="CB272" i="22"/>
  <c r="T272" i="22"/>
  <c r="CF271" i="22"/>
  <c r="CG271" i="22" s="1"/>
  <c r="CD271" i="22"/>
  <c r="CB271" i="22"/>
  <c r="CC271" i="22" s="1"/>
  <c r="T271" i="22"/>
  <c r="CF268" i="22"/>
  <c r="CG268" i="22" s="1"/>
  <c r="CD268" i="22"/>
  <c r="CE268" i="22" s="1"/>
  <c r="CB268" i="22"/>
  <c r="T268" i="22"/>
  <c r="CF267" i="22"/>
  <c r="CG267" i="22" s="1"/>
  <c r="CD267" i="22"/>
  <c r="CE267" i="22" s="1"/>
  <c r="CB267" i="22"/>
  <c r="T267" i="22"/>
  <c r="CF266" i="22"/>
  <c r="CG266" i="22" s="1"/>
  <c r="CD266" i="22"/>
  <c r="CE266" i="22" s="1"/>
  <c r="CB266" i="22"/>
  <c r="T266" i="22"/>
  <c r="CF265" i="22"/>
  <c r="CG265" i="22" s="1"/>
  <c r="CD265" i="22"/>
  <c r="CE265" i="22" s="1"/>
  <c r="CB265" i="22"/>
  <c r="CC265" i="22" s="1"/>
  <c r="T265" i="22"/>
  <c r="CF263" i="22"/>
  <c r="CG263" i="22" s="1"/>
  <c r="CD263" i="22"/>
  <c r="CE263" i="22" s="1"/>
  <c r="CB263" i="22"/>
  <c r="CC263" i="22" s="1"/>
  <c r="T263" i="22"/>
  <c r="CF262" i="22"/>
  <c r="CG262" i="22" s="1"/>
  <c r="CD262" i="22"/>
  <c r="CE262" i="22" s="1"/>
  <c r="CB262" i="22"/>
  <c r="CC262" i="22" s="1"/>
  <c r="T262" i="22"/>
  <c r="CF261" i="22"/>
  <c r="CG261" i="22" s="1"/>
  <c r="CD261" i="22"/>
  <c r="CE261" i="22" s="1"/>
  <c r="CB261" i="22"/>
  <c r="T261" i="22"/>
  <c r="CF260" i="22"/>
  <c r="CG260" i="22" s="1"/>
  <c r="CD260" i="22"/>
  <c r="CE260" i="22" s="1"/>
  <c r="CB260" i="22"/>
  <c r="CC260" i="22" s="1"/>
  <c r="T260" i="22"/>
  <c r="CF259" i="22"/>
  <c r="CD259" i="22"/>
  <c r="CE259" i="22" s="1"/>
  <c r="CB259" i="22"/>
  <c r="CC259" i="22" s="1"/>
  <c r="T259" i="22"/>
  <c r="CF258" i="22"/>
  <c r="CG258" i="22" s="1"/>
  <c r="CD258" i="22"/>
  <c r="CE258" i="22" s="1"/>
  <c r="CB258" i="22"/>
  <c r="T258" i="22"/>
  <c r="CF255" i="22"/>
  <c r="CG255" i="22" s="1"/>
  <c r="CD255" i="22"/>
  <c r="CE255" i="22" s="1"/>
  <c r="CB255" i="22"/>
  <c r="CC255" i="22" s="1"/>
  <c r="T255" i="22"/>
  <c r="CF254" i="22"/>
  <c r="CG254" i="22" s="1"/>
  <c r="CD254" i="22"/>
  <c r="CE254" i="22" s="1"/>
  <c r="CB254" i="22"/>
  <c r="T254" i="22"/>
  <c r="CF253" i="22"/>
  <c r="CG253" i="22" s="1"/>
  <c r="CD253" i="22"/>
  <c r="CB253" i="22"/>
  <c r="CC253" i="22" s="1"/>
  <c r="T253" i="22"/>
  <c r="CF252" i="22"/>
  <c r="CG252" i="22" s="1"/>
  <c r="CD252" i="22"/>
  <c r="CE252" i="22" s="1"/>
  <c r="CB252" i="22"/>
  <c r="CC252" i="22" s="1"/>
  <c r="T252" i="22"/>
  <c r="CF250" i="22"/>
  <c r="CG250" i="22" s="1"/>
  <c r="CD250" i="22"/>
  <c r="CE250" i="22" s="1"/>
  <c r="CB250" i="22"/>
  <c r="CC250" i="22" s="1"/>
  <c r="T250" i="22"/>
  <c r="CF249" i="22"/>
  <c r="CG249" i="22" s="1"/>
  <c r="CD249" i="22"/>
  <c r="CE249" i="22" s="1"/>
  <c r="CB249" i="22"/>
  <c r="T249" i="22"/>
  <c r="CF248" i="22"/>
  <c r="CG248" i="22" s="1"/>
  <c r="CD248" i="22"/>
  <c r="CE248" i="22" s="1"/>
  <c r="CB248" i="22"/>
  <c r="T248" i="22"/>
  <c r="CF246" i="22"/>
  <c r="CG246" i="22" s="1"/>
  <c r="CD246" i="22"/>
  <c r="CE246" i="22" s="1"/>
  <c r="CB246" i="22"/>
  <c r="CC246" i="22" s="1"/>
  <c r="T246" i="22"/>
  <c r="CF245" i="22"/>
  <c r="CG245" i="22" s="1"/>
  <c r="CD245" i="22"/>
  <c r="CE245" i="22" s="1"/>
  <c r="CB245" i="22"/>
  <c r="CC245" i="22" s="1"/>
  <c r="T245" i="22"/>
  <c r="CF241" i="22"/>
  <c r="CG241" i="22" s="1"/>
  <c r="CD241" i="22"/>
  <c r="CE241" i="22" s="1"/>
  <c r="CB241" i="22"/>
  <c r="T241" i="22"/>
  <c r="CF240" i="22"/>
  <c r="CG240" i="22" s="1"/>
  <c r="CD240" i="22"/>
  <c r="CE240" i="22" s="1"/>
  <c r="CB240" i="22"/>
  <c r="T240" i="22"/>
  <c r="CF239" i="22"/>
  <c r="CG239" i="22" s="1"/>
  <c r="CD239" i="22"/>
  <c r="CE239" i="22" s="1"/>
  <c r="CB239" i="22"/>
  <c r="CC239" i="22" s="1"/>
  <c r="T239" i="22"/>
  <c r="CF238" i="22"/>
  <c r="CG238" i="22" s="1"/>
  <c r="CD238" i="22"/>
  <c r="CE238" i="22" s="1"/>
  <c r="CB238" i="22"/>
  <c r="CC238" i="22" s="1"/>
  <c r="T238" i="22"/>
  <c r="CF237" i="22"/>
  <c r="CG237" i="22" s="1"/>
  <c r="CD237" i="22"/>
  <c r="CE237" i="22" s="1"/>
  <c r="CB237" i="22"/>
  <c r="CC237" i="22" s="1"/>
  <c r="T237" i="22"/>
  <c r="CF236" i="22"/>
  <c r="CG236" i="22" s="1"/>
  <c r="CD236" i="22"/>
  <c r="CE236" i="22" s="1"/>
  <c r="CB236" i="22"/>
  <c r="CC236" i="22" s="1"/>
  <c r="T236" i="22"/>
  <c r="CF235" i="22"/>
  <c r="CG235" i="22" s="1"/>
  <c r="CD235" i="22"/>
  <c r="CE235" i="22" s="1"/>
  <c r="CB235" i="22"/>
  <c r="CC235" i="22" s="1"/>
  <c r="T235" i="22"/>
  <c r="CF233" i="22"/>
  <c r="CG233" i="22" s="1"/>
  <c r="CD233" i="22"/>
  <c r="CE233" i="22" s="1"/>
  <c r="CB233" i="22"/>
  <c r="T233" i="22"/>
  <c r="CF232" i="22"/>
  <c r="CG232" i="22" s="1"/>
  <c r="CD232" i="22"/>
  <c r="CE232" i="22" s="1"/>
  <c r="CB232" i="22"/>
  <c r="CC232" i="22" s="1"/>
  <c r="T232" i="22"/>
  <c r="CF231" i="22"/>
  <c r="CG231" i="22" s="1"/>
  <c r="CD231" i="22"/>
  <c r="CB231" i="22"/>
  <c r="CC231" i="22" s="1"/>
  <c r="T231" i="22"/>
  <c r="CF230" i="22"/>
  <c r="CG230" i="22" s="1"/>
  <c r="CD230" i="22"/>
  <c r="CB230" i="22"/>
  <c r="CC230" i="22" s="1"/>
  <c r="T230" i="22"/>
  <c r="CF229" i="22"/>
  <c r="CG229" i="22" s="1"/>
  <c r="CD229" i="22"/>
  <c r="CE229" i="22" s="1"/>
  <c r="CB229" i="22"/>
  <c r="CC229" i="22" s="1"/>
  <c r="T229" i="22"/>
  <c r="CF228" i="22"/>
  <c r="CG228" i="22" s="1"/>
  <c r="CD228" i="22"/>
  <c r="CE228" i="22" s="1"/>
  <c r="CB228" i="22"/>
  <c r="T228" i="22"/>
  <c r="CF227" i="22"/>
  <c r="CG227" i="22" s="1"/>
  <c r="CD227" i="22"/>
  <c r="CE227" i="22" s="1"/>
  <c r="CB227" i="22"/>
  <c r="T227" i="22"/>
  <c r="CF226" i="22"/>
  <c r="CG226" i="22" s="1"/>
  <c r="CD226" i="22"/>
  <c r="CE226" i="22" s="1"/>
  <c r="CB226" i="22"/>
  <c r="CC226" i="22" s="1"/>
  <c r="T226" i="22"/>
  <c r="CF225" i="22"/>
  <c r="CG225" i="22" s="1"/>
  <c r="CD225" i="22"/>
  <c r="CE225" i="22" s="1"/>
  <c r="CB225" i="22"/>
  <c r="CC225" i="22" s="1"/>
  <c r="T225" i="22"/>
  <c r="CF224" i="22"/>
  <c r="CG224" i="22" s="1"/>
  <c r="CD224" i="22"/>
  <c r="CE224" i="22" s="1"/>
  <c r="CB224" i="22"/>
  <c r="T224" i="22"/>
  <c r="CF223" i="22"/>
  <c r="CG223" i="22" s="1"/>
  <c r="CD223" i="22"/>
  <c r="CE223" i="22" s="1"/>
  <c r="CB223" i="22"/>
  <c r="T223" i="22"/>
  <c r="CF222" i="22"/>
  <c r="CG222" i="22" s="1"/>
  <c r="CD222" i="22"/>
  <c r="CE222" i="22" s="1"/>
  <c r="CB222" i="22"/>
  <c r="CC222" i="22" s="1"/>
  <c r="T222" i="22"/>
  <c r="CF221" i="22"/>
  <c r="CG221" i="22" s="1"/>
  <c r="CD221" i="22"/>
  <c r="CE221" i="22" s="1"/>
  <c r="CB221" i="22"/>
  <c r="T221" i="22"/>
  <c r="CF220" i="22"/>
  <c r="CG220" i="22" s="1"/>
  <c r="CD220" i="22"/>
  <c r="CB220" i="22"/>
  <c r="CC220" i="22" s="1"/>
  <c r="T220" i="22"/>
  <c r="CF219" i="22"/>
  <c r="CG219" i="22" s="1"/>
  <c r="CD219" i="22"/>
  <c r="CE219" i="22" s="1"/>
  <c r="CB219" i="22"/>
  <c r="T219" i="22"/>
  <c r="CF218" i="22"/>
  <c r="CG218" i="22" s="1"/>
  <c r="CD218" i="22"/>
  <c r="CE218" i="22" s="1"/>
  <c r="CB218" i="22"/>
  <c r="T218" i="22"/>
  <c r="CF217" i="22"/>
  <c r="CG217" i="22" s="1"/>
  <c r="CD217" i="22"/>
  <c r="CE217" i="22" s="1"/>
  <c r="CB217" i="22"/>
  <c r="T217" i="22"/>
  <c r="CF216" i="22"/>
  <c r="CG216" i="22" s="1"/>
  <c r="CD216" i="22"/>
  <c r="CE216" i="22" s="1"/>
  <c r="CB216" i="22"/>
  <c r="CC216" i="22" s="1"/>
  <c r="T216" i="22"/>
  <c r="CF215" i="22"/>
  <c r="CG215" i="22" s="1"/>
  <c r="CD215" i="22"/>
  <c r="CE215" i="22" s="1"/>
  <c r="CB215" i="22"/>
  <c r="CC215" i="22" s="1"/>
  <c r="T215" i="22"/>
  <c r="CF214" i="22"/>
  <c r="CG214" i="22" s="1"/>
  <c r="CD214" i="22"/>
  <c r="CE214" i="22" s="1"/>
  <c r="CB214" i="22"/>
  <c r="CC214" i="22" s="1"/>
  <c r="T214" i="22"/>
  <c r="CF213" i="22"/>
  <c r="CG213" i="22" s="1"/>
  <c r="CD213" i="22"/>
  <c r="CB213" i="22"/>
  <c r="CC213" i="22" s="1"/>
  <c r="T213" i="22"/>
  <c r="CF212" i="22"/>
  <c r="CG212" i="22" s="1"/>
  <c r="CD212" i="22"/>
  <c r="CE212" i="22" s="1"/>
  <c r="CB212" i="22"/>
  <c r="CC212" i="22" s="1"/>
  <c r="T212" i="22"/>
  <c r="CF211" i="22"/>
  <c r="CG211" i="22" s="1"/>
  <c r="CD211" i="22"/>
  <c r="CE211" i="22" s="1"/>
  <c r="CB211" i="22"/>
  <c r="CC211" i="22" s="1"/>
  <c r="T211" i="22"/>
  <c r="CF210" i="22"/>
  <c r="CG210" i="22" s="1"/>
  <c r="CD210" i="22"/>
  <c r="CE210" i="22" s="1"/>
  <c r="CB210" i="22"/>
  <c r="T210" i="22"/>
  <c r="CF209" i="22"/>
  <c r="CG209" i="22" s="1"/>
  <c r="CD209" i="22"/>
  <c r="CE209" i="22" s="1"/>
  <c r="CB209" i="22"/>
  <c r="T209" i="22"/>
  <c r="CF207" i="22"/>
  <c r="CG207" i="22" s="1"/>
  <c r="CD207" i="22"/>
  <c r="CE207" i="22" s="1"/>
  <c r="CB207" i="22"/>
  <c r="T207" i="22"/>
  <c r="CF206" i="22"/>
  <c r="CG206" i="22" s="1"/>
  <c r="CD206" i="22"/>
  <c r="CE206" i="22" s="1"/>
  <c r="CB206" i="22"/>
  <c r="CC206" i="22" s="1"/>
  <c r="T206" i="22"/>
  <c r="CF205" i="22"/>
  <c r="CG205" i="22" s="1"/>
  <c r="CD205" i="22"/>
  <c r="CE205" i="22" s="1"/>
  <c r="CB205" i="22"/>
  <c r="T205" i="22"/>
  <c r="CF204" i="22"/>
  <c r="CG204" i="22" s="1"/>
  <c r="CD204" i="22"/>
  <c r="CE204" i="22" s="1"/>
  <c r="CB204" i="22"/>
  <c r="T204" i="22"/>
  <c r="CF203" i="22"/>
  <c r="CD203" i="22"/>
  <c r="CE203" i="22" s="1"/>
  <c r="CB203" i="22"/>
  <c r="CC203" i="22" s="1"/>
  <c r="T203" i="22"/>
  <c r="CF202" i="22"/>
  <c r="CD202" i="22"/>
  <c r="CE202" i="22" s="1"/>
  <c r="CB202" i="22"/>
  <c r="CC202" i="22" s="1"/>
  <c r="T202" i="22"/>
  <c r="CF201" i="22"/>
  <c r="CG201" i="22" s="1"/>
  <c r="CD201" i="22"/>
  <c r="CE201" i="22" s="1"/>
  <c r="CB201" i="22"/>
  <c r="CC201" i="22" s="1"/>
  <c r="T201" i="22"/>
  <c r="CF200" i="22"/>
  <c r="CG200" i="22" s="1"/>
  <c r="CD200" i="22"/>
  <c r="CE200" i="22" s="1"/>
  <c r="CB200" i="22"/>
  <c r="CC200" i="22" s="1"/>
  <c r="T200" i="22"/>
  <c r="CF199" i="22"/>
  <c r="CG199" i="22" s="1"/>
  <c r="CD199" i="22"/>
  <c r="CE199" i="22" s="1"/>
  <c r="CB199" i="22"/>
  <c r="CC199" i="22" s="1"/>
  <c r="T199" i="22"/>
  <c r="CF198" i="22"/>
  <c r="CG198" i="22" s="1"/>
  <c r="CD198" i="22"/>
  <c r="CB198" i="22"/>
  <c r="CC198" i="22" s="1"/>
  <c r="T198" i="22"/>
  <c r="CF197" i="22"/>
  <c r="CG197" i="22" s="1"/>
  <c r="CD197" i="22"/>
  <c r="CE197" i="22" s="1"/>
  <c r="CB197" i="22"/>
  <c r="CC197" i="22" s="1"/>
  <c r="T197" i="22"/>
  <c r="CF196" i="22"/>
  <c r="CG196" i="22" s="1"/>
  <c r="CD196" i="22"/>
  <c r="CE196" i="22" s="1"/>
  <c r="CB196" i="22"/>
  <c r="CC196" i="22" s="1"/>
  <c r="T196" i="22"/>
  <c r="CF195" i="22"/>
  <c r="CG195" i="22" s="1"/>
  <c r="CD195" i="22"/>
  <c r="CB195" i="22"/>
  <c r="CC195" i="22" s="1"/>
  <c r="T195" i="22"/>
  <c r="CF194" i="22"/>
  <c r="CG194" i="22" s="1"/>
  <c r="CD194" i="22"/>
  <c r="CE194" i="22" s="1"/>
  <c r="CB194" i="22"/>
  <c r="T194" i="22"/>
  <c r="CF193" i="22"/>
  <c r="CG193" i="22" s="1"/>
  <c r="CD193" i="22"/>
  <c r="CE193" i="22" s="1"/>
  <c r="CB193" i="22"/>
  <c r="T193" i="22"/>
  <c r="CF192" i="22"/>
  <c r="CG192" i="22" s="1"/>
  <c r="CD192" i="22"/>
  <c r="CE192" i="22" s="1"/>
  <c r="CB192" i="22"/>
  <c r="T192" i="22"/>
  <c r="CF189" i="22"/>
  <c r="CG189" i="22" s="1"/>
  <c r="CD189" i="22"/>
  <c r="CE189" i="22" s="1"/>
  <c r="CB189" i="22"/>
  <c r="CC189" i="22" s="1"/>
  <c r="T189" i="22"/>
  <c r="CF188" i="22"/>
  <c r="CG188" i="22" s="1"/>
  <c r="CD188" i="22"/>
  <c r="CE188" i="22" s="1"/>
  <c r="CB188" i="22"/>
  <c r="CC188" i="22" s="1"/>
  <c r="T188" i="22"/>
  <c r="CF187" i="22"/>
  <c r="CG187" i="22" s="1"/>
  <c r="CD187" i="22"/>
  <c r="CE187" i="22" s="1"/>
  <c r="CB187" i="22"/>
  <c r="CC187" i="22" s="1"/>
  <c r="T187" i="22"/>
  <c r="CF186" i="22"/>
  <c r="CG186" i="22" s="1"/>
  <c r="CD186" i="22"/>
  <c r="CE186" i="22" s="1"/>
  <c r="CB186" i="22"/>
  <c r="T186" i="22"/>
  <c r="CF185" i="22"/>
  <c r="CG185" i="22" s="1"/>
  <c r="CD185" i="22"/>
  <c r="CE185" i="22" s="1"/>
  <c r="CB185" i="22"/>
  <c r="CC185" i="22" s="1"/>
  <c r="T185" i="22"/>
  <c r="CF184" i="22"/>
  <c r="CG184" i="22" s="1"/>
  <c r="CD184" i="22"/>
  <c r="CE184" i="22" s="1"/>
  <c r="CB184" i="22"/>
  <c r="T184" i="22"/>
  <c r="CF183" i="22"/>
  <c r="CG183" i="22" s="1"/>
  <c r="CD183" i="22"/>
  <c r="CE183" i="22" s="1"/>
  <c r="CB183" i="22"/>
  <c r="CC183" i="22" s="1"/>
  <c r="T183" i="22"/>
  <c r="CF182" i="22"/>
  <c r="CG182" i="22" s="1"/>
  <c r="CD182" i="22"/>
  <c r="CE182" i="22" s="1"/>
  <c r="CB182" i="22"/>
  <c r="CC182" i="22" s="1"/>
  <c r="T182" i="22"/>
  <c r="CF179" i="22"/>
  <c r="CG179" i="22" s="1"/>
  <c r="CD179" i="22"/>
  <c r="CE179" i="22" s="1"/>
  <c r="CB179" i="22"/>
  <c r="T179" i="22"/>
  <c r="CF178" i="22"/>
  <c r="CG178" i="22" s="1"/>
  <c r="CD178" i="22"/>
  <c r="CE178" i="22" s="1"/>
  <c r="CB178" i="22"/>
  <c r="CC178" i="22" s="1"/>
  <c r="T178" i="22"/>
  <c r="CF177" i="22"/>
  <c r="CG177" i="22" s="1"/>
  <c r="CD177" i="22"/>
  <c r="CE177" i="22" s="1"/>
  <c r="CB177" i="22"/>
  <c r="CC177" i="22" s="1"/>
  <c r="T177" i="22"/>
  <c r="CF175" i="22"/>
  <c r="CG175" i="22" s="1"/>
  <c r="CD175" i="22"/>
  <c r="CE175" i="22" s="1"/>
  <c r="CB175" i="22"/>
  <c r="T175" i="22"/>
  <c r="CF174" i="22"/>
  <c r="CG174" i="22" s="1"/>
  <c r="CD174" i="22"/>
  <c r="CB174" i="22"/>
  <c r="CC174" i="22" s="1"/>
  <c r="T174" i="22"/>
  <c r="CF173" i="22"/>
  <c r="CD173" i="22"/>
  <c r="CE173" i="22" s="1"/>
  <c r="CB173" i="22"/>
  <c r="CC173" i="22" s="1"/>
  <c r="T173" i="22"/>
  <c r="CF172" i="22"/>
  <c r="CG172" i="22" s="1"/>
  <c r="CD172" i="22"/>
  <c r="CB172" i="22"/>
  <c r="CC172" i="22" s="1"/>
  <c r="T172" i="22"/>
  <c r="CF171" i="22"/>
  <c r="CD171" i="22"/>
  <c r="CE171" i="22" s="1"/>
  <c r="CB171" i="22"/>
  <c r="CC171" i="22" s="1"/>
  <c r="T171" i="22"/>
  <c r="CF169" i="22"/>
  <c r="CG169" i="22" s="1"/>
  <c r="CD169" i="22"/>
  <c r="CE169" i="22" s="1"/>
  <c r="CB169" i="22"/>
  <c r="T169" i="22"/>
  <c r="CF168" i="22"/>
  <c r="CG168" i="22" s="1"/>
  <c r="CD168" i="22"/>
  <c r="CE168" i="22" s="1"/>
  <c r="CB168" i="22"/>
  <c r="T168" i="22"/>
  <c r="CF166" i="22"/>
  <c r="CG166" i="22" s="1"/>
  <c r="CD166" i="22"/>
  <c r="CE166" i="22" s="1"/>
  <c r="CB166" i="22"/>
  <c r="T166" i="22"/>
  <c r="CF164" i="22"/>
  <c r="CG164" i="22" s="1"/>
  <c r="CD164" i="22"/>
  <c r="CE164" i="22" s="1"/>
  <c r="CB164" i="22"/>
  <c r="T164" i="22"/>
  <c r="CF162" i="22"/>
  <c r="CG162" i="22" s="1"/>
  <c r="CD162" i="22"/>
  <c r="CE162" i="22" s="1"/>
  <c r="CB162" i="22"/>
  <c r="T162" i="22"/>
  <c r="CF161" i="22"/>
  <c r="CG161" i="22" s="1"/>
  <c r="CD161" i="22"/>
  <c r="CE161" i="22" s="1"/>
  <c r="CB161" i="22"/>
  <c r="CC161" i="22" s="1"/>
  <c r="T161" i="22"/>
  <c r="CF160" i="22"/>
  <c r="CG160" i="22" s="1"/>
  <c r="CD160" i="22"/>
  <c r="CE160" i="22" s="1"/>
  <c r="CB160" i="22"/>
  <c r="T160" i="22"/>
  <c r="CF159" i="22"/>
  <c r="CG159" i="22" s="1"/>
  <c r="CD159" i="22"/>
  <c r="CE159" i="22" s="1"/>
  <c r="CB159" i="22"/>
  <c r="T159" i="22"/>
  <c r="CF158" i="22"/>
  <c r="CG158" i="22" s="1"/>
  <c r="CD158" i="22"/>
  <c r="CE158" i="22" s="1"/>
  <c r="CB158" i="22"/>
  <c r="T158" i="22"/>
  <c r="CF157" i="22"/>
  <c r="CG157" i="22" s="1"/>
  <c r="CD157" i="22"/>
  <c r="CE157" i="22" s="1"/>
  <c r="CB157" i="22"/>
  <c r="T157" i="22"/>
  <c r="CF156" i="22"/>
  <c r="CG156" i="22" s="1"/>
  <c r="CD156" i="22"/>
  <c r="CE156" i="22" s="1"/>
  <c r="CB156" i="22"/>
  <c r="T156" i="22"/>
  <c r="CF155" i="22"/>
  <c r="CG155" i="22" s="1"/>
  <c r="CD155" i="22"/>
  <c r="CE155" i="22" s="1"/>
  <c r="CB155" i="22"/>
  <c r="T155" i="22"/>
  <c r="CF154" i="22"/>
  <c r="CG154" i="22" s="1"/>
  <c r="CD154" i="22"/>
  <c r="CE154" i="22" s="1"/>
  <c r="CB154" i="22"/>
  <c r="CC154" i="22" s="1"/>
  <c r="T154" i="22"/>
  <c r="CF153" i="22"/>
  <c r="CD153" i="22"/>
  <c r="CE153" i="22" s="1"/>
  <c r="CB153" i="22"/>
  <c r="CC153" i="22" s="1"/>
  <c r="T153" i="22"/>
  <c r="CF152" i="22"/>
  <c r="CD152" i="22"/>
  <c r="CE152" i="22" s="1"/>
  <c r="CB152" i="22"/>
  <c r="CC152" i="22" s="1"/>
  <c r="T152" i="22"/>
  <c r="CF149" i="22"/>
  <c r="CD149" i="22"/>
  <c r="CE149" i="22" s="1"/>
  <c r="CB149" i="22"/>
  <c r="CC149" i="22" s="1"/>
  <c r="T149" i="22"/>
  <c r="CF147" i="22"/>
  <c r="CG147" i="22" s="1"/>
  <c r="CD147" i="22"/>
  <c r="CE147" i="22" s="1"/>
  <c r="CB147" i="22"/>
  <c r="T147" i="22"/>
  <c r="CF146" i="22"/>
  <c r="CG146" i="22" s="1"/>
  <c r="CD146" i="22"/>
  <c r="CB146" i="22"/>
  <c r="CC146" i="22" s="1"/>
  <c r="T146" i="22"/>
  <c r="CF145" i="22"/>
  <c r="CG145" i="22" s="1"/>
  <c r="CD145" i="22"/>
  <c r="CE145" i="22" s="1"/>
  <c r="CB145" i="22"/>
  <c r="CC145" i="22" s="1"/>
  <c r="T145" i="22"/>
  <c r="CF144" i="22"/>
  <c r="CG144" i="22" s="1"/>
  <c r="CD144" i="22"/>
  <c r="CB144" i="22"/>
  <c r="CC144" i="22" s="1"/>
  <c r="T144" i="22"/>
  <c r="CF143" i="22"/>
  <c r="CG143" i="22" s="1"/>
  <c r="CD143" i="22"/>
  <c r="CB143" i="22"/>
  <c r="CC143" i="22" s="1"/>
  <c r="T143" i="22"/>
  <c r="CF142" i="22"/>
  <c r="CG142" i="22" s="1"/>
  <c r="CD142" i="22"/>
  <c r="CE142" i="22" s="1"/>
  <c r="CB142" i="22"/>
  <c r="T142" i="22"/>
  <c r="CF141" i="22"/>
  <c r="CD141" i="22"/>
  <c r="CE141" i="22" s="1"/>
  <c r="CB141" i="22"/>
  <c r="CC141" i="22" s="1"/>
  <c r="T141" i="22"/>
  <c r="CF140" i="22"/>
  <c r="CG140" i="22" s="1"/>
  <c r="CD140" i="22"/>
  <c r="CE140" i="22" s="1"/>
  <c r="CB140" i="22"/>
  <c r="T140" i="22"/>
  <c r="CF139" i="22"/>
  <c r="CG139" i="22" s="1"/>
  <c r="CD139" i="22"/>
  <c r="CE139" i="22" s="1"/>
  <c r="CB139" i="22"/>
  <c r="CC139" i="22" s="1"/>
  <c r="T139" i="22"/>
  <c r="CF137" i="22"/>
  <c r="CG137" i="22" s="1"/>
  <c r="CD137" i="22"/>
  <c r="CE137" i="22" s="1"/>
  <c r="CB137" i="22"/>
  <c r="T137" i="22"/>
  <c r="CF135" i="22"/>
  <c r="CG135" i="22" s="1"/>
  <c r="CD135" i="22"/>
  <c r="CE135" i="22" s="1"/>
  <c r="CB135" i="22"/>
  <c r="T135" i="22"/>
  <c r="CF132" i="22"/>
  <c r="CG132" i="22" s="1"/>
  <c r="CD132" i="22"/>
  <c r="CE132" i="22" s="1"/>
  <c r="CB132" i="22"/>
  <c r="T132" i="22"/>
  <c r="CF131" i="22"/>
  <c r="CG131" i="22" s="1"/>
  <c r="CD131" i="22"/>
  <c r="CE131" i="22" s="1"/>
  <c r="CB131" i="22"/>
  <c r="CC131" i="22" s="1"/>
  <c r="T131" i="22"/>
  <c r="CF130" i="22"/>
  <c r="CG130" i="22" s="1"/>
  <c r="CD130" i="22"/>
  <c r="CE130" i="22" s="1"/>
  <c r="CB130" i="22"/>
  <c r="T130" i="22"/>
  <c r="CF129" i="22"/>
  <c r="CG129" i="22" s="1"/>
  <c r="CD129" i="22"/>
  <c r="CE129" i="22" s="1"/>
  <c r="CB129" i="22"/>
  <c r="CC129" i="22" s="1"/>
  <c r="T129" i="22"/>
  <c r="CF128" i="22"/>
  <c r="CG128" i="22" s="1"/>
  <c r="CD128" i="22"/>
  <c r="CB128" i="22"/>
  <c r="CC128" i="22" s="1"/>
  <c r="T128" i="22"/>
  <c r="CF127" i="22"/>
  <c r="CG127" i="22" s="1"/>
  <c r="CD127" i="22"/>
  <c r="CB127" i="22"/>
  <c r="CC127" i="22" s="1"/>
  <c r="T127" i="22"/>
  <c r="CF126" i="22"/>
  <c r="CG126" i="22" s="1"/>
  <c r="CD126" i="22"/>
  <c r="CB126" i="22"/>
  <c r="CC126" i="22" s="1"/>
  <c r="T126" i="22"/>
  <c r="CF123" i="22"/>
  <c r="CG123" i="22" s="1"/>
  <c r="CD123" i="22"/>
  <c r="CE123" i="22" s="1"/>
  <c r="CB123" i="22"/>
  <c r="CC123" i="22" s="1"/>
  <c r="T123" i="22"/>
  <c r="CF122" i="22"/>
  <c r="CG122" i="22" s="1"/>
  <c r="CD122" i="22"/>
  <c r="CB122" i="22"/>
  <c r="CC122" i="22" s="1"/>
  <c r="T122" i="22"/>
  <c r="CF121" i="22"/>
  <c r="CD121" i="22"/>
  <c r="CE121" i="22" s="1"/>
  <c r="CB121" i="22"/>
  <c r="CC121" i="22" s="1"/>
  <c r="T121" i="22"/>
  <c r="CF120" i="22"/>
  <c r="CD120" i="22"/>
  <c r="CE120" i="22" s="1"/>
  <c r="CB120" i="22"/>
  <c r="CC120" i="22" s="1"/>
  <c r="T120" i="22"/>
  <c r="CF119" i="22"/>
  <c r="CD119" i="22"/>
  <c r="CE119" i="22" s="1"/>
  <c r="CB119" i="22"/>
  <c r="CC119" i="22" s="1"/>
  <c r="T119" i="22"/>
  <c r="CF116" i="22"/>
  <c r="CG116" i="22" s="1"/>
  <c r="CD116" i="22"/>
  <c r="CE116" i="22" s="1"/>
  <c r="CB116" i="22"/>
  <c r="CC116" i="22" s="1"/>
  <c r="T116" i="22"/>
  <c r="CF115" i="22"/>
  <c r="CG115" i="22" s="1"/>
  <c r="CD115" i="22"/>
  <c r="CE115" i="22" s="1"/>
  <c r="CB115" i="22"/>
  <c r="CC115" i="22" s="1"/>
  <c r="T115" i="22"/>
  <c r="CF111" i="22"/>
  <c r="CG111" i="22" s="1"/>
  <c r="CD111" i="22"/>
  <c r="CE111" i="22" s="1"/>
  <c r="CB111" i="22"/>
  <c r="T111" i="22"/>
  <c r="CF110" i="22"/>
  <c r="CG110" i="22" s="1"/>
  <c r="CD110" i="22"/>
  <c r="CE110" i="22" s="1"/>
  <c r="CB110" i="22"/>
  <c r="T110" i="22"/>
  <c r="CF109" i="22"/>
  <c r="CD109" i="22"/>
  <c r="CE109" i="22" s="1"/>
  <c r="CB109" i="22"/>
  <c r="CC109" i="22" s="1"/>
  <c r="T109" i="22"/>
  <c r="CF108" i="22"/>
  <c r="CG108" i="22" s="1"/>
  <c r="CD108" i="22"/>
  <c r="CB108" i="22"/>
  <c r="CC108" i="22" s="1"/>
  <c r="T108" i="22"/>
  <c r="CF107" i="22"/>
  <c r="CG107" i="22" s="1"/>
  <c r="CD107" i="22"/>
  <c r="CE107" i="22" s="1"/>
  <c r="CB107" i="22"/>
  <c r="CC107" i="22" s="1"/>
  <c r="T107" i="22"/>
  <c r="CF106" i="22"/>
  <c r="CG106" i="22" s="1"/>
  <c r="CD106" i="22"/>
  <c r="CE106" i="22" s="1"/>
  <c r="CB106" i="22"/>
  <c r="T106" i="22"/>
  <c r="CF104" i="22"/>
  <c r="CG104" i="22" s="1"/>
  <c r="CD104" i="22"/>
  <c r="CE104" i="22" s="1"/>
  <c r="CB104" i="22"/>
  <c r="T104" i="22"/>
  <c r="CF102" i="22"/>
  <c r="CG102" i="22" s="1"/>
  <c r="CD102" i="22"/>
  <c r="CE102" i="22" s="1"/>
  <c r="CB102" i="22"/>
  <c r="T102" i="22"/>
  <c r="CF101" i="22"/>
  <c r="CG101" i="22" s="1"/>
  <c r="CD101" i="22"/>
  <c r="CE101" i="22" s="1"/>
  <c r="CB101" i="22"/>
  <c r="T101" i="22"/>
  <c r="CF100" i="22"/>
  <c r="CG100" i="22" s="1"/>
  <c r="CD100" i="22"/>
  <c r="CE100" i="22" s="1"/>
  <c r="CB100" i="22"/>
  <c r="T100" i="22"/>
  <c r="CF99" i="22"/>
  <c r="CG99" i="22" s="1"/>
  <c r="CD99" i="22"/>
  <c r="CE99" i="22" s="1"/>
  <c r="CB99" i="22"/>
  <c r="T99" i="22"/>
  <c r="CF98" i="22"/>
  <c r="CG98" i="22" s="1"/>
  <c r="CD98" i="22"/>
  <c r="CB98" i="22"/>
  <c r="CC98" i="22" s="1"/>
  <c r="T98" i="22"/>
  <c r="CF97" i="22"/>
  <c r="CG97" i="22" s="1"/>
  <c r="CD97" i="22"/>
  <c r="CB97" i="22"/>
  <c r="CC97" i="22" s="1"/>
  <c r="T97" i="22"/>
  <c r="CF96" i="22"/>
  <c r="CD96" i="22"/>
  <c r="CE96" i="22" s="1"/>
  <c r="CB96" i="22"/>
  <c r="CC96" i="22" s="1"/>
  <c r="T96" i="22"/>
  <c r="CF95" i="22"/>
  <c r="CG95" i="22" s="1"/>
  <c r="CD95" i="22"/>
  <c r="CB95" i="22"/>
  <c r="CC95" i="22" s="1"/>
  <c r="T95" i="22"/>
  <c r="CF94" i="22"/>
  <c r="CG94" i="22" s="1"/>
  <c r="CD94" i="22"/>
  <c r="CE94" i="22" s="1"/>
  <c r="CB94" i="22"/>
  <c r="T94" i="22"/>
  <c r="CF93" i="22"/>
  <c r="CD93" i="22"/>
  <c r="CE93" i="22" s="1"/>
  <c r="CB93" i="22"/>
  <c r="CC93" i="22" s="1"/>
  <c r="T93" i="22"/>
  <c r="CF92" i="22"/>
  <c r="CG92" i="22" s="1"/>
  <c r="CD92" i="22"/>
  <c r="CE92" i="22" s="1"/>
  <c r="CB92" i="22"/>
  <c r="T92" i="22"/>
  <c r="CF91" i="22"/>
  <c r="CD91" i="22"/>
  <c r="CE91" i="22" s="1"/>
  <c r="CB91" i="22"/>
  <c r="CC91" i="22" s="1"/>
  <c r="T91" i="22"/>
  <c r="CF90" i="22"/>
  <c r="CG90" i="22" s="1"/>
  <c r="CD90" i="22"/>
  <c r="CE90" i="22" s="1"/>
  <c r="CB90" i="22"/>
  <c r="CC90" i="22" s="1"/>
  <c r="T90" i="22"/>
  <c r="CF89" i="22"/>
  <c r="CG89" i="22" s="1"/>
  <c r="CD89" i="22"/>
  <c r="CE89" i="22" s="1"/>
  <c r="CB89" i="22"/>
  <c r="CC89" i="22" s="1"/>
  <c r="T89" i="22"/>
  <c r="CF88" i="22"/>
  <c r="CG88" i="22" s="1"/>
  <c r="CD88" i="22"/>
  <c r="CE88" i="22" s="1"/>
  <c r="CB88" i="22"/>
  <c r="CC88" i="22" s="1"/>
  <c r="T88" i="22"/>
  <c r="CF87" i="22"/>
  <c r="CG87" i="22" s="1"/>
  <c r="CD87" i="22"/>
  <c r="CE87" i="22" s="1"/>
  <c r="CB87" i="22"/>
  <c r="T87" i="22"/>
  <c r="CF86" i="22"/>
  <c r="CG86" i="22" s="1"/>
  <c r="CD86" i="22"/>
  <c r="CE86" i="22" s="1"/>
  <c r="CB86" i="22"/>
  <c r="T86" i="22"/>
  <c r="CF85" i="22"/>
  <c r="CG85" i="22" s="1"/>
  <c r="CD85" i="22"/>
  <c r="CE85" i="22" s="1"/>
  <c r="CB85" i="22"/>
  <c r="CC85" i="22" s="1"/>
  <c r="T85" i="22"/>
  <c r="CF84" i="22"/>
  <c r="CG84" i="22" s="1"/>
  <c r="CD84" i="22"/>
  <c r="CE84" i="22" s="1"/>
  <c r="CB84" i="22"/>
  <c r="CC84" i="22" s="1"/>
  <c r="T84" i="22"/>
  <c r="CF83" i="22"/>
  <c r="CG83" i="22" s="1"/>
  <c r="CD83" i="22"/>
  <c r="CE83" i="22" s="1"/>
  <c r="CB83" i="22"/>
  <c r="CC83" i="22" s="1"/>
  <c r="T83" i="22"/>
  <c r="CF81" i="22"/>
  <c r="CG81" i="22" s="1"/>
  <c r="CD81" i="22"/>
  <c r="CB81" i="22"/>
  <c r="CC81" i="22" s="1"/>
  <c r="T81" i="22"/>
  <c r="CF79" i="22"/>
  <c r="CG79" i="22" s="1"/>
  <c r="CD79" i="22"/>
  <c r="CE79" i="22" s="1"/>
  <c r="CB79" i="22"/>
  <c r="T79" i="22"/>
  <c r="CF78" i="22"/>
  <c r="CG78" i="22" s="1"/>
  <c r="CD78" i="22"/>
  <c r="CE78" i="22" s="1"/>
  <c r="CB78" i="22"/>
  <c r="T78" i="22"/>
  <c r="CF77" i="22"/>
  <c r="CG77" i="22" s="1"/>
  <c r="CD77" i="22"/>
  <c r="CE77" i="22" s="1"/>
  <c r="CB77" i="22"/>
  <c r="T77" i="22"/>
  <c r="CF76" i="22"/>
  <c r="CG76" i="22" s="1"/>
  <c r="CD76" i="22"/>
  <c r="CE76" i="22" s="1"/>
  <c r="CB76" i="22"/>
  <c r="CC76" i="22" s="1"/>
  <c r="T76" i="22"/>
  <c r="CF75" i="22"/>
  <c r="CG75" i="22" s="1"/>
  <c r="CD75" i="22"/>
  <c r="CB75" i="22"/>
  <c r="CC75" i="22" s="1"/>
  <c r="T75" i="22"/>
  <c r="CF74" i="22"/>
  <c r="CG74" i="22" s="1"/>
  <c r="CD74" i="22"/>
  <c r="CE74" i="22" s="1"/>
  <c r="CB74" i="22"/>
  <c r="CC74" i="22" s="1"/>
  <c r="T74" i="22"/>
  <c r="CF73" i="22"/>
  <c r="CG73" i="22" s="1"/>
  <c r="CD73" i="22"/>
  <c r="CE73" i="22" s="1"/>
  <c r="CB73" i="22"/>
  <c r="CC73" i="22" s="1"/>
  <c r="T73" i="22"/>
  <c r="CF70" i="22"/>
  <c r="CG70" i="22" s="1"/>
  <c r="CD70" i="22"/>
  <c r="CB70" i="22"/>
  <c r="CC70" i="22" s="1"/>
  <c r="T70" i="22"/>
  <c r="CF69" i="22"/>
  <c r="CD69" i="22"/>
  <c r="CE69" i="22" s="1"/>
  <c r="CB69" i="22"/>
  <c r="CC69" i="22" s="1"/>
  <c r="T69" i="22"/>
  <c r="CF68" i="22"/>
  <c r="CD68" i="22"/>
  <c r="CE68" i="22" s="1"/>
  <c r="CB68" i="22"/>
  <c r="CC68" i="22" s="1"/>
  <c r="T68" i="22"/>
  <c r="CF67" i="22"/>
  <c r="CD67" i="22"/>
  <c r="CE67" i="22" s="1"/>
  <c r="CB67" i="22"/>
  <c r="CC67" i="22" s="1"/>
  <c r="T67" i="22"/>
  <c r="CF66" i="22"/>
  <c r="CG66" i="22" s="1"/>
  <c r="CD66" i="22"/>
  <c r="CB66" i="22"/>
  <c r="CC66" i="22" s="1"/>
  <c r="T66" i="22"/>
  <c r="CF65" i="22"/>
  <c r="CG65" i="22" s="1"/>
  <c r="CD65" i="22"/>
  <c r="CE65" i="22" s="1"/>
  <c r="CB65" i="22"/>
  <c r="CC65" i="22" s="1"/>
  <c r="T65" i="22"/>
  <c r="CF64" i="22"/>
  <c r="CG64" i="22" s="1"/>
  <c r="CD64" i="22"/>
  <c r="CE64" i="22" s="1"/>
  <c r="CB64" i="22"/>
  <c r="CC64" i="22" s="1"/>
  <c r="T64" i="22"/>
  <c r="CF63" i="22"/>
  <c r="CD63" i="22"/>
  <c r="CE63" i="22" s="1"/>
  <c r="CB63" i="22"/>
  <c r="CC63" i="22" s="1"/>
  <c r="T63" i="22"/>
  <c r="CF62" i="22"/>
  <c r="CG62" i="22" s="1"/>
  <c r="CD62" i="22"/>
  <c r="CE62" i="22" s="1"/>
  <c r="CB62" i="22"/>
  <c r="T62" i="22"/>
  <c r="CF61" i="22"/>
  <c r="CG61" i="22" s="1"/>
  <c r="CD61" i="22"/>
  <c r="CE61" i="22" s="1"/>
  <c r="CB61" i="22"/>
  <c r="CC61" i="22" s="1"/>
  <c r="T61" i="22"/>
  <c r="CF59" i="22"/>
  <c r="CG59" i="22" s="1"/>
  <c r="CD59" i="22"/>
  <c r="CB59" i="22"/>
  <c r="CC59" i="22" s="1"/>
  <c r="T59" i="22"/>
  <c r="CF58" i="22"/>
  <c r="CG58" i="22" s="1"/>
  <c r="CD58" i="22"/>
  <c r="CE58" i="22" s="1"/>
  <c r="CB58" i="22"/>
  <c r="CC58" i="22" s="1"/>
  <c r="T58" i="22"/>
  <c r="CF57" i="22"/>
  <c r="CG57" i="22" s="1"/>
  <c r="CD57" i="22"/>
  <c r="CE57" i="22" s="1"/>
  <c r="CB57" i="22"/>
  <c r="T57" i="22"/>
  <c r="CF56" i="22"/>
  <c r="CG56" i="22" s="1"/>
  <c r="CD56" i="22"/>
  <c r="CE56" i="22" s="1"/>
  <c r="CB56" i="22"/>
  <c r="T56" i="22"/>
  <c r="CF55" i="22"/>
  <c r="CG55" i="22" s="1"/>
  <c r="CD55" i="22"/>
  <c r="CE55" i="22" s="1"/>
  <c r="CB55" i="22"/>
  <c r="T55" i="22"/>
  <c r="CF54" i="22"/>
  <c r="CG54" i="22" s="1"/>
  <c r="CD54" i="22"/>
  <c r="CE54" i="22" s="1"/>
  <c r="CB54" i="22"/>
  <c r="T54" i="22"/>
  <c r="CF52" i="22"/>
  <c r="CG52" i="22" s="1"/>
  <c r="CD52" i="22"/>
  <c r="CB52" i="22"/>
  <c r="CC52" i="22" s="1"/>
  <c r="T52" i="22"/>
  <c r="CF51" i="22"/>
  <c r="CG51" i="22" s="1"/>
  <c r="CD51" i="22"/>
  <c r="CE51" i="22" s="1"/>
  <c r="CB51" i="22"/>
  <c r="T51" i="22"/>
  <c r="CF50" i="22"/>
  <c r="CG50" i="22" s="1"/>
  <c r="CD50" i="22"/>
  <c r="CE50" i="22" s="1"/>
  <c r="CB50" i="22"/>
  <c r="T50" i="22"/>
  <c r="CF49" i="22"/>
  <c r="CG49" i="22" s="1"/>
  <c r="CD49" i="22"/>
  <c r="CB49" i="22"/>
  <c r="CC49" i="22" s="1"/>
  <c r="T49" i="22"/>
  <c r="CF48" i="22"/>
  <c r="CG48" i="22" s="1"/>
  <c r="CD48" i="22"/>
  <c r="CE48" i="22" s="1"/>
  <c r="CB48" i="22"/>
  <c r="CC48" i="22" s="1"/>
  <c r="T48" i="22"/>
  <c r="CF47" i="22"/>
  <c r="CG47" i="22" s="1"/>
  <c r="CD47" i="22"/>
  <c r="CB47" i="22"/>
  <c r="CC47" i="22" s="1"/>
  <c r="T47" i="22"/>
  <c r="CF46" i="22"/>
  <c r="CG46" i="22" s="1"/>
  <c r="CD46" i="22"/>
  <c r="CE46" i="22" s="1"/>
  <c r="CB46" i="22"/>
  <c r="CC46" i="22" s="1"/>
  <c r="T46" i="22"/>
  <c r="CF45" i="22"/>
  <c r="CG45" i="22" s="1"/>
  <c r="CD45" i="22"/>
  <c r="CB45" i="22"/>
  <c r="CC45" i="22" s="1"/>
  <c r="T45" i="22"/>
  <c r="CF44" i="22"/>
  <c r="CD44" i="22"/>
  <c r="CE44" i="22" s="1"/>
  <c r="CB44" i="22"/>
  <c r="CC44" i="22" s="1"/>
  <c r="T44" i="22"/>
  <c r="CF42" i="22"/>
  <c r="CG42" i="22" s="1"/>
  <c r="CD42" i="22"/>
  <c r="CE42" i="22" s="1"/>
  <c r="CB42" i="22"/>
  <c r="CC42" i="22" s="1"/>
  <c r="T42" i="22"/>
  <c r="CF41" i="22"/>
  <c r="CD41" i="22"/>
  <c r="CE41" i="22" s="1"/>
  <c r="CB41" i="22"/>
  <c r="CC41" i="22" s="1"/>
  <c r="T41" i="22"/>
  <c r="CF40" i="22"/>
  <c r="CG40" i="22" s="1"/>
  <c r="CD40" i="22"/>
  <c r="CE40" i="22" s="1"/>
  <c r="CB40" i="22"/>
  <c r="CC40" i="22" s="1"/>
  <c r="T40" i="22"/>
  <c r="CF39" i="22"/>
  <c r="CG39" i="22" s="1"/>
  <c r="CD39" i="22"/>
  <c r="CE39" i="22" s="1"/>
  <c r="CB39" i="22"/>
  <c r="T39" i="22"/>
  <c r="CF38" i="22"/>
  <c r="CG38" i="22" s="1"/>
  <c r="CD38" i="22"/>
  <c r="CE38" i="22" s="1"/>
  <c r="CB38" i="22"/>
  <c r="T38" i="22"/>
  <c r="CF37" i="22"/>
  <c r="CG37" i="22" s="1"/>
  <c r="CD37" i="22"/>
  <c r="CE37" i="22" s="1"/>
  <c r="CB37" i="22"/>
  <c r="T37" i="22"/>
  <c r="CF35" i="22"/>
  <c r="CD35" i="22"/>
  <c r="CE35" i="22" s="1"/>
  <c r="CB35" i="22"/>
  <c r="CC35" i="22" s="1"/>
  <c r="T35" i="22"/>
  <c r="CF34" i="22"/>
  <c r="CG34" i="22" s="1"/>
  <c r="CD34" i="22"/>
  <c r="CE34" i="22" s="1"/>
  <c r="CB34" i="22"/>
  <c r="T34" i="22"/>
  <c r="CF33" i="22"/>
  <c r="CG33" i="22" s="1"/>
  <c r="CD33" i="22"/>
  <c r="CE33" i="22" s="1"/>
  <c r="CB33" i="22"/>
  <c r="CC33" i="22" s="1"/>
  <c r="T33" i="22"/>
  <c r="CF32" i="22"/>
  <c r="CG32" i="22" s="1"/>
  <c r="CD32" i="22"/>
  <c r="CE32" i="22" s="1"/>
  <c r="CB32" i="22"/>
  <c r="T32" i="22"/>
  <c r="CF31" i="22"/>
  <c r="CG31" i="22" s="1"/>
  <c r="CD31" i="22"/>
  <c r="CE31" i="22" s="1"/>
  <c r="CB31" i="22"/>
  <c r="T31" i="22"/>
  <c r="CF30" i="22"/>
  <c r="CG30" i="22" s="1"/>
  <c r="CD30" i="22"/>
  <c r="CE30" i="22" s="1"/>
  <c r="CB30" i="22"/>
  <c r="T30" i="22"/>
  <c r="CF29" i="22"/>
  <c r="CG29" i="22" s="1"/>
  <c r="CD29" i="22"/>
  <c r="CE29" i="22" s="1"/>
  <c r="CB29" i="22"/>
  <c r="T29" i="22"/>
  <c r="CF28" i="22"/>
  <c r="CG28" i="22" s="1"/>
  <c r="CD28" i="22"/>
  <c r="CE28" i="22" s="1"/>
  <c r="CB28" i="22"/>
  <c r="T28" i="22"/>
  <c r="CF27" i="22"/>
  <c r="CG27" i="22" s="1"/>
  <c r="CD27" i="22"/>
  <c r="CE27" i="22" s="1"/>
  <c r="CB27" i="22"/>
  <c r="T27" i="22"/>
  <c r="CF26" i="22"/>
  <c r="CG26" i="22" s="1"/>
  <c r="CD26" i="22"/>
  <c r="CB26" i="22"/>
  <c r="CC26" i="22" s="1"/>
  <c r="T26" i="22"/>
  <c r="CF25" i="22"/>
  <c r="CG25" i="22" s="1"/>
  <c r="CD25" i="22"/>
  <c r="CE25" i="22" s="1"/>
  <c r="CB25" i="22"/>
  <c r="CC25" i="22" s="1"/>
  <c r="T25" i="22"/>
  <c r="CF24" i="22"/>
  <c r="CD24" i="22"/>
  <c r="CE24" i="22" s="1"/>
  <c r="CB24" i="22"/>
  <c r="CC24" i="22" s="1"/>
  <c r="T24" i="22"/>
  <c r="CF23" i="22"/>
  <c r="CG23" i="22" s="1"/>
  <c r="CD23" i="22"/>
  <c r="CB23" i="22"/>
  <c r="CC23" i="22" s="1"/>
  <c r="T23" i="22"/>
  <c r="CF22" i="22"/>
  <c r="CG22" i="22" s="1"/>
  <c r="CD22" i="22"/>
  <c r="CE22" i="22" s="1"/>
  <c r="CB22" i="22"/>
  <c r="CC22" i="22" s="1"/>
  <c r="T22" i="22"/>
  <c r="CF21" i="22"/>
  <c r="CD21" i="22"/>
  <c r="CE21" i="22" s="1"/>
  <c r="CB21" i="22"/>
  <c r="CC21" i="22" s="1"/>
  <c r="T21" i="22"/>
  <c r="CF20" i="22"/>
  <c r="CG20" i="22" s="1"/>
  <c r="CD20" i="22"/>
  <c r="CE20" i="22" s="1"/>
  <c r="CB20" i="22"/>
  <c r="T20" i="22"/>
  <c r="CF17" i="22"/>
  <c r="CD17" i="22"/>
  <c r="CE17" i="22" s="1"/>
  <c r="CB17" i="22"/>
  <c r="CC17" i="22" s="1"/>
  <c r="T17" i="22"/>
  <c r="CF16" i="22"/>
  <c r="CD16" i="22"/>
  <c r="CE16" i="22" s="1"/>
  <c r="CB16" i="22"/>
  <c r="CC16" i="22" s="1"/>
  <c r="T16" i="22"/>
  <c r="CF15" i="22"/>
  <c r="CG15" i="22" s="1"/>
  <c r="CD15" i="22"/>
  <c r="CE15" i="22" s="1"/>
  <c r="CB15" i="22"/>
  <c r="T15" i="22"/>
  <c r="CF14" i="22"/>
  <c r="CG14" i="22" s="1"/>
  <c r="CD14" i="22"/>
  <c r="CE14" i="22" s="1"/>
  <c r="CB14" i="22"/>
  <c r="T14" i="22"/>
  <c r="CF13" i="22"/>
  <c r="CG13" i="22" s="1"/>
  <c r="CD13" i="22"/>
  <c r="CE13" i="22" s="1"/>
  <c r="CB13" i="22"/>
  <c r="T13" i="22"/>
  <c r="CF12" i="22"/>
  <c r="CG12" i="22" s="1"/>
  <c r="CD12" i="22"/>
  <c r="CB12" i="22"/>
  <c r="CC12" i="22" s="1"/>
  <c r="T12" i="22"/>
  <c r="CF11" i="22"/>
  <c r="CG11" i="22" s="1"/>
  <c r="CD11" i="22"/>
  <c r="CE11" i="22" s="1"/>
  <c r="CB11" i="22"/>
  <c r="CC11" i="22" s="1"/>
  <c r="T11" i="22"/>
  <c r="CF10" i="22"/>
  <c r="CG10" i="22" s="1"/>
  <c r="CD10" i="22"/>
  <c r="CE10" i="22" s="1"/>
  <c r="CB10" i="22"/>
  <c r="T10" i="22"/>
  <c r="CF9" i="22"/>
  <c r="CG9" i="22" s="1"/>
  <c r="CD9" i="22"/>
  <c r="CE9" i="22" s="1"/>
  <c r="CB9" i="22"/>
  <c r="CC9" i="22" s="1"/>
  <c r="T9" i="22"/>
  <c r="G10" i="19"/>
  <c r="BN429" i="22" l="1"/>
  <c r="BN430" i="22" s="1"/>
  <c r="BO429" i="22"/>
  <c r="BO430" i="22" s="1"/>
  <c r="CH440" i="23"/>
  <c r="CI440" i="23" s="1"/>
  <c r="CC440" i="23"/>
  <c r="BG429" i="22"/>
  <c r="BG430" i="22" s="1"/>
  <c r="AA349" i="22"/>
  <c r="AA340" i="22" s="1"/>
  <c r="AB349" i="22"/>
  <c r="AB340" i="22" s="1"/>
  <c r="Z349" i="22"/>
  <c r="Z340" i="22" s="1"/>
  <c r="BW429" i="22"/>
  <c r="BW430" i="22" s="1"/>
  <c r="BF429" i="22"/>
  <c r="BF430" i="22" s="1"/>
  <c r="BV429" i="22"/>
  <c r="BV430" i="22" s="1"/>
  <c r="L333" i="22"/>
  <c r="M333" i="22"/>
  <c r="AL349" i="22"/>
  <c r="AL340" i="22" s="1"/>
  <c r="CH99" i="22"/>
  <c r="CI99" i="22" s="1"/>
  <c r="CH164" i="22"/>
  <c r="CI164" i="22" s="1"/>
  <c r="CH209" i="22"/>
  <c r="CI209" i="22" s="1"/>
  <c r="CH158" i="22"/>
  <c r="CI158" i="22" s="1"/>
  <c r="CH62" i="22"/>
  <c r="CI62" i="22" s="1"/>
  <c r="CH126" i="22"/>
  <c r="CI126" i="22" s="1"/>
  <c r="CH261" i="22"/>
  <c r="CI261" i="22" s="1"/>
  <c r="CH88" i="22"/>
  <c r="CI88" i="22" s="1"/>
  <c r="CH171" i="22"/>
  <c r="CI171" i="22" s="1"/>
  <c r="CH35" i="22"/>
  <c r="CI35" i="22" s="1"/>
  <c r="CH115" i="22"/>
  <c r="CI115" i="22" s="1"/>
  <c r="CH211" i="22"/>
  <c r="CI211" i="22" s="1"/>
  <c r="CH227" i="22"/>
  <c r="CI227" i="22" s="1"/>
  <c r="CH66" i="22"/>
  <c r="CI66" i="22" s="1"/>
  <c r="CH178" i="22"/>
  <c r="CI178" i="22" s="1"/>
  <c r="CH259" i="22"/>
  <c r="CI259" i="22" s="1"/>
  <c r="CH305" i="22"/>
  <c r="CI305" i="22" s="1"/>
  <c r="CH86" i="22"/>
  <c r="CI86" i="22" s="1"/>
  <c r="CH77" i="22"/>
  <c r="CI77" i="22" s="1"/>
  <c r="CH109" i="22"/>
  <c r="CI109" i="22" s="1"/>
  <c r="CG109" i="22"/>
  <c r="CH280" i="22"/>
  <c r="CI280" i="22" s="1"/>
  <c r="CE66" i="22"/>
  <c r="CG171" i="22"/>
  <c r="CH177" i="22"/>
  <c r="CI177" i="22" s="1"/>
  <c r="CG259" i="22"/>
  <c r="CH213" i="22"/>
  <c r="CI213" i="22" s="1"/>
  <c r="CH202" i="22"/>
  <c r="CI202" i="22" s="1"/>
  <c r="CG305" i="22"/>
  <c r="CH40" i="22"/>
  <c r="CI40" i="22" s="1"/>
  <c r="CH287" i="22"/>
  <c r="CI287" i="22" s="1"/>
  <c r="CC86" i="22"/>
  <c r="CH110" i="22"/>
  <c r="CI110" i="22" s="1"/>
  <c r="CH149" i="22"/>
  <c r="CI149" i="22" s="1"/>
  <c r="CH168" i="22"/>
  <c r="CI168" i="22" s="1"/>
  <c r="CH183" i="22"/>
  <c r="CI183" i="22" s="1"/>
  <c r="CH236" i="22"/>
  <c r="CI236" i="22" s="1"/>
  <c r="CH278" i="22"/>
  <c r="CI278" i="22" s="1"/>
  <c r="CH322" i="22"/>
  <c r="CI322" i="22" s="1"/>
  <c r="CH324" i="22"/>
  <c r="CI324" i="22" s="1"/>
  <c r="CH206" i="22"/>
  <c r="CI206" i="22" s="1"/>
  <c r="CC62" i="22"/>
  <c r="CH197" i="22"/>
  <c r="CI197" i="22" s="1"/>
  <c r="CH9" i="22"/>
  <c r="CI9" i="22" s="1"/>
  <c r="CH330" i="22"/>
  <c r="CI330" i="22" s="1"/>
  <c r="CH29" i="22"/>
  <c r="CI29" i="22" s="1"/>
  <c r="CH89" i="22"/>
  <c r="CI89" i="22" s="1"/>
  <c r="CH100" i="22"/>
  <c r="CI100" i="22" s="1"/>
  <c r="CH226" i="22"/>
  <c r="CI226" i="22" s="1"/>
  <c r="CH201" i="22"/>
  <c r="CI201" i="22" s="1"/>
  <c r="CH239" i="22"/>
  <c r="CI239" i="22" s="1"/>
  <c r="CH65" i="22"/>
  <c r="CI65" i="22" s="1"/>
  <c r="CH276" i="22"/>
  <c r="CI276" i="22" s="1"/>
  <c r="CH47" i="22"/>
  <c r="CI47" i="22" s="1"/>
  <c r="CH116" i="22"/>
  <c r="CI116" i="22" s="1"/>
  <c r="CH291" i="22"/>
  <c r="CI291" i="22" s="1"/>
  <c r="CH315" i="22"/>
  <c r="CI315" i="22" s="1"/>
  <c r="CH61" i="22"/>
  <c r="CI61" i="22" s="1"/>
  <c r="CH102" i="22"/>
  <c r="CI102" i="22" s="1"/>
  <c r="CH231" i="22"/>
  <c r="CI231" i="22" s="1"/>
  <c r="CE315" i="22"/>
  <c r="CH331" i="22"/>
  <c r="CI331" i="22" s="1"/>
  <c r="CC87" i="22"/>
  <c r="CH87" i="22"/>
  <c r="CI87" i="22" s="1"/>
  <c r="CC111" i="22"/>
  <c r="CH111" i="22"/>
  <c r="CI111" i="22" s="1"/>
  <c r="CC207" i="22"/>
  <c r="CH207" i="22"/>
  <c r="CI207" i="22" s="1"/>
  <c r="CE12" i="22"/>
  <c r="CH12" i="22"/>
  <c r="CI12" i="22" s="1"/>
  <c r="CE59" i="22"/>
  <c r="CH59" i="22"/>
  <c r="CI59" i="22" s="1"/>
  <c r="CC94" i="22"/>
  <c r="CH94" i="22"/>
  <c r="CI94" i="22" s="1"/>
  <c r="CH24" i="22"/>
  <c r="CI24" i="22" s="1"/>
  <c r="CG24" i="22"/>
  <c r="CC39" i="22"/>
  <c r="CH39" i="22"/>
  <c r="CI39" i="22" s="1"/>
  <c r="CE108" i="22"/>
  <c r="CH108" i="22"/>
  <c r="CI108" i="22" s="1"/>
  <c r="CH129" i="22"/>
  <c r="CI129" i="22" s="1"/>
  <c r="CH137" i="22"/>
  <c r="CI137" i="22" s="1"/>
  <c r="CC137" i="22"/>
  <c r="CG202" i="22"/>
  <c r="CC241" i="22"/>
  <c r="CH241" i="22"/>
  <c r="CI241" i="22" s="1"/>
  <c r="CG276" i="22"/>
  <c r="CC278" i="22"/>
  <c r="CC14" i="22"/>
  <c r="CH14" i="22"/>
  <c r="CI14" i="22" s="1"/>
  <c r="CC179" i="22"/>
  <c r="CH179" i="22"/>
  <c r="CI179" i="22" s="1"/>
  <c r="CC221" i="22"/>
  <c r="CH221" i="22"/>
  <c r="CI221" i="22" s="1"/>
  <c r="CC273" i="22"/>
  <c r="CH273" i="22"/>
  <c r="CI273" i="22" s="1"/>
  <c r="CH120" i="22"/>
  <c r="CI120" i="22" s="1"/>
  <c r="CG120" i="22"/>
  <c r="CC166" i="22"/>
  <c r="CH166" i="22"/>
  <c r="CI166" i="22" s="1"/>
  <c r="CH10" i="22"/>
  <c r="CI10" i="22" s="1"/>
  <c r="CC10" i="22"/>
  <c r="CE126" i="22"/>
  <c r="CC147" i="22"/>
  <c r="CH147" i="22"/>
  <c r="CI147" i="22" s="1"/>
  <c r="CC168" i="22"/>
  <c r="CH173" i="22"/>
  <c r="CI173" i="22" s="1"/>
  <c r="CG173" i="22"/>
  <c r="CH223" i="22"/>
  <c r="CI223" i="22" s="1"/>
  <c r="CC223" i="22"/>
  <c r="CH50" i="22"/>
  <c r="CI50" i="22" s="1"/>
  <c r="CC50" i="22"/>
  <c r="CH229" i="22"/>
  <c r="CI229" i="22" s="1"/>
  <c r="CC240" i="22"/>
  <c r="CH240" i="22"/>
  <c r="CI240" i="22" s="1"/>
  <c r="CH249" i="22"/>
  <c r="CI249" i="22" s="1"/>
  <c r="CH248" i="22"/>
  <c r="CI248" i="22" s="1"/>
  <c r="CC248" i="22"/>
  <c r="CH16" i="22"/>
  <c r="CI16" i="22" s="1"/>
  <c r="CH34" i="22"/>
  <c r="CI34" i="22" s="1"/>
  <c r="CG35" i="22"/>
  <c r="CH228" i="22"/>
  <c r="CI228" i="22" s="1"/>
  <c r="CC15" i="22"/>
  <c r="CH15" i="22"/>
  <c r="CI15" i="22" s="1"/>
  <c r="CH27" i="22"/>
  <c r="CI27" i="22" s="1"/>
  <c r="CC34" i="22"/>
  <c r="CC38" i="22"/>
  <c r="CH38" i="22"/>
  <c r="CI38" i="22" s="1"/>
  <c r="CH96" i="22"/>
  <c r="CI96" i="22" s="1"/>
  <c r="CG96" i="22"/>
  <c r="CH215" i="22"/>
  <c r="CI215" i="22" s="1"/>
  <c r="CE231" i="22"/>
  <c r="CC249" i="22"/>
  <c r="CC268" i="22"/>
  <c r="CH268" i="22"/>
  <c r="CI268" i="22" s="1"/>
  <c r="CC284" i="22"/>
  <c r="CH284" i="22"/>
  <c r="CI284" i="22" s="1"/>
  <c r="CC289" i="22"/>
  <c r="CH289" i="22"/>
  <c r="CI289" i="22" s="1"/>
  <c r="AM349" i="22"/>
  <c r="AM340" i="22" s="1"/>
  <c r="CH70" i="22"/>
  <c r="CI70" i="22" s="1"/>
  <c r="W349" i="22"/>
  <c r="W340" i="22" s="1"/>
  <c r="AU349" i="22"/>
  <c r="AU340" i="22" s="1"/>
  <c r="CC272" i="22"/>
  <c r="CH272" i="22"/>
  <c r="CI272" i="22" s="1"/>
  <c r="CH303" i="22"/>
  <c r="CI303" i="22" s="1"/>
  <c r="CH52" i="22"/>
  <c r="CI52" i="22" s="1"/>
  <c r="CC194" i="22"/>
  <c r="CH194" i="22"/>
  <c r="CI194" i="22" s="1"/>
  <c r="CE213" i="22"/>
  <c r="CH230" i="22"/>
  <c r="CI230" i="22" s="1"/>
  <c r="CE230" i="22"/>
  <c r="CH286" i="22"/>
  <c r="CI286" i="22" s="1"/>
  <c r="CC288" i="22"/>
  <c r="CH288" i="22"/>
  <c r="CI288" i="22" s="1"/>
  <c r="CH81" i="22"/>
  <c r="CI81" i="22" s="1"/>
  <c r="CH250" i="22"/>
  <c r="CI250" i="22" s="1"/>
  <c r="CH327" i="22"/>
  <c r="CI327" i="22" s="1"/>
  <c r="CC164" i="22"/>
  <c r="CH196" i="22"/>
  <c r="CI196" i="22" s="1"/>
  <c r="CH283" i="22"/>
  <c r="CI283" i="22" s="1"/>
  <c r="CC13" i="22"/>
  <c r="CH13" i="22"/>
  <c r="CI13" i="22" s="1"/>
  <c r="CH28" i="22"/>
  <c r="CI28" i="22" s="1"/>
  <c r="CC28" i="22"/>
  <c r="CE52" i="22"/>
  <c r="CH84" i="22"/>
  <c r="CI84" i="22" s="1"/>
  <c r="CH141" i="22"/>
  <c r="CI141" i="22" s="1"/>
  <c r="CC157" i="22"/>
  <c r="CH157" i="22"/>
  <c r="CI157" i="22" s="1"/>
  <c r="CH162" i="22"/>
  <c r="CI162" i="22" s="1"/>
  <c r="CC162" i="22"/>
  <c r="CH199" i="22"/>
  <c r="CI199" i="22" s="1"/>
  <c r="CH246" i="22"/>
  <c r="CI246" i="22" s="1"/>
  <c r="CH253" i="22"/>
  <c r="CI253" i="22" s="1"/>
  <c r="CE253" i="22"/>
  <c r="CC283" i="22"/>
  <c r="CH316" i="22"/>
  <c r="CI316" i="22" s="1"/>
  <c r="CC331" i="22"/>
  <c r="CH332" i="22"/>
  <c r="CI332" i="22" s="1"/>
  <c r="CH97" i="22"/>
  <c r="CI97" i="22" s="1"/>
  <c r="CE70" i="22"/>
  <c r="CH85" i="22"/>
  <c r="CI85" i="22" s="1"/>
  <c r="CC99" i="22"/>
  <c r="CH182" i="22"/>
  <c r="CI182" i="22" s="1"/>
  <c r="CC321" i="22"/>
  <c r="CH321" i="22"/>
  <c r="CI321" i="22" s="1"/>
  <c r="CE327" i="22"/>
  <c r="CH41" i="22"/>
  <c r="CI41" i="22" s="1"/>
  <c r="CH45" i="22"/>
  <c r="CI45" i="22" s="1"/>
  <c r="CH48" i="22"/>
  <c r="CI48" i="22" s="1"/>
  <c r="CH67" i="22"/>
  <c r="CI67" i="22" s="1"/>
  <c r="CH90" i="22"/>
  <c r="CI90" i="22" s="1"/>
  <c r="CH101" i="22"/>
  <c r="CI101" i="22" s="1"/>
  <c r="CC101" i="22"/>
  <c r="CH127" i="22"/>
  <c r="CI127" i="22" s="1"/>
  <c r="CH174" i="22"/>
  <c r="CI174" i="22" s="1"/>
  <c r="CC297" i="22"/>
  <c r="CH297" i="22"/>
  <c r="CI297" i="22" s="1"/>
  <c r="CH298" i="22"/>
  <c r="CI298" i="22" s="1"/>
  <c r="CE316" i="22"/>
  <c r="AE349" i="22"/>
  <c r="AE340" i="22" s="1"/>
  <c r="CH22" i="22"/>
  <c r="CI22" i="22" s="1"/>
  <c r="CH63" i="22"/>
  <c r="CI63" i="22" s="1"/>
  <c r="CG63" i="22"/>
  <c r="CH73" i="22"/>
  <c r="CI73" i="22" s="1"/>
  <c r="CH78" i="22"/>
  <c r="CI78" i="22" s="1"/>
  <c r="CH83" i="22"/>
  <c r="CI83" i="22" s="1"/>
  <c r="CH139" i="22"/>
  <c r="CI139" i="22" s="1"/>
  <c r="CC210" i="22"/>
  <c r="CH210" i="22"/>
  <c r="CI210" i="22" s="1"/>
  <c r="CH212" i="22"/>
  <c r="CI212" i="22" s="1"/>
  <c r="CH279" i="22"/>
  <c r="CI279" i="22" s="1"/>
  <c r="CH304" i="22"/>
  <c r="CI304" i="22" s="1"/>
  <c r="CC312" i="22"/>
  <c r="CH312" i="22"/>
  <c r="CI312" i="22" s="1"/>
  <c r="CH323" i="22"/>
  <c r="CI323" i="22" s="1"/>
  <c r="CH11" i="22"/>
  <c r="CI11" i="22" s="1"/>
  <c r="CH25" i="22"/>
  <c r="CI25" i="22" s="1"/>
  <c r="CH37" i="22"/>
  <c r="CI37" i="22" s="1"/>
  <c r="CH42" i="22"/>
  <c r="CI42" i="22" s="1"/>
  <c r="CH58" i="22"/>
  <c r="CI58" i="22" s="1"/>
  <c r="CH119" i="22"/>
  <c r="CI119" i="22" s="1"/>
  <c r="CH122" i="22"/>
  <c r="CI122" i="22" s="1"/>
  <c r="CH131" i="22"/>
  <c r="CI131" i="22" s="1"/>
  <c r="CH135" i="22"/>
  <c r="CI135" i="22" s="1"/>
  <c r="CH225" i="22"/>
  <c r="CI225" i="22" s="1"/>
  <c r="CH252" i="22"/>
  <c r="CI252" i="22" s="1"/>
  <c r="CH285" i="22"/>
  <c r="CI285" i="22" s="1"/>
  <c r="O333" i="22"/>
  <c r="AN349" i="22"/>
  <c r="AN340" i="22" s="1"/>
  <c r="AV349" i="22"/>
  <c r="AV340" i="22" s="1"/>
  <c r="AH349" i="22"/>
  <c r="AH340" i="22" s="1"/>
  <c r="AP349" i="22"/>
  <c r="AP340" i="22" s="1"/>
  <c r="AX349" i="22"/>
  <c r="AX340" i="22" s="1"/>
  <c r="Y349" i="22"/>
  <c r="Y340" i="22" s="1"/>
  <c r="AG349" i="22"/>
  <c r="AG340" i="22" s="1"/>
  <c r="AO349" i="22"/>
  <c r="AO340" i="22" s="1"/>
  <c r="AW349" i="22"/>
  <c r="AW340" i="22" s="1"/>
  <c r="K333" i="22"/>
  <c r="AR349" i="22"/>
  <c r="AR340" i="22" s="1"/>
  <c r="AZ349" i="22"/>
  <c r="AZ340" i="22" s="1"/>
  <c r="BM359" i="22"/>
  <c r="BM360" i="22" s="1"/>
  <c r="BG374" i="22"/>
  <c r="BG375" i="22" s="1"/>
  <c r="CA399" i="22"/>
  <c r="CA400" i="22" s="1"/>
  <c r="CA414" i="22"/>
  <c r="CA415" i="22" s="1"/>
  <c r="BU359" i="22"/>
  <c r="BU360" i="22" s="1"/>
  <c r="BQ369" i="22"/>
  <c r="BQ370" i="22" s="1"/>
  <c r="BI399" i="22"/>
  <c r="BI400" i="22" s="1"/>
  <c r="BQ399" i="22"/>
  <c r="BQ400" i="22" s="1"/>
  <c r="BD379" i="22"/>
  <c r="BD380" i="22" s="1"/>
  <c r="BZ432" i="22"/>
  <c r="BN394" i="22"/>
  <c r="BN395" i="22" s="1"/>
  <c r="BX431" i="22"/>
  <c r="BD433" i="22"/>
  <c r="BR432" i="22"/>
  <c r="BJ432" i="22"/>
  <c r="BT433" i="22"/>
  <c r="BJ399" i="22"/>
  <c r="BJ400" i="22" s="1"/>
  <c r="BL433" i="22"/>
  <c r="BZ359" i="22"/>
  <c r="BZ360" i="22" s="1"/>
  <c r="BK432" i="22"/>
  <c r="BG384" i="22"/>
  <c r="BG385" i="22" s="1"/>
  <c r="BG389" i="22"/>
  <c r="BG390" i="22" s="1"/>
  <c r="BJ419" i="22"/>
  <c r="BJ420" i="22" s="1"/>
  <c r="BZ419" i="22"/>
  <c r="BZ420" i="22" s="1"/>
  <c r="BL424" i="22"/>
  <c r="BL425" i="22" s="1"/>
  <c r="BT424" i="22"/>
  <c r="BT425" i="22" s="1"/>
  <c r="CH30" i="22"/>
  <c r="CI30" i="22" s="1"/>
  <c r="BN384" i="22"/>
  <c r="BN385" i="22" s="1"/>
  <c r="BJ384" i="22"/>
  <c r="BJ385" i="22" s="1"/>
  <c r="BD389" i="22"/>
  <c r="BD390" i="22" s="1"/>
  <c r="BL389" i="22"/>
  <c r="BL390" i="22" s="1"/>
  <c r="BT389" i="22"/>
  <c r="BT390" i="22" s="1"/>
  <c r="BD394" i="22"/>
  <c r="BD395" i="22" s="1"/>
  <c r="BT394" i="22"/>
  <c r="BT395" i="22" s="1"/>
  <c r="BM399" i="22"/>
  <c r="BM400" i="22" s="1"/>
  <c r="BI379" i="22"/>
  <c r="BI380" i="22" s="1"/>
  <c r="BQ379" i="22"/>
  <c r="BQ380" i="22" s="1"/>
  <c r="BY379" i="22"/>
  <c r="BY380" i="22" s="1"/>
  <c r="CA394" i="22"/>
  <c r="CA395" i="22" s="1"/>
  <c r="BJ404" i="22"/>
  <c r="BJ405" i="22" s="1"/>
  <c r="BZ404" i="22"/>
  <c r="BZ405" i="22" s="1"/>
  <c r="BI431" i="22"/>
  <c r="BS432" i="22"/>
  <c r="BG414" i="22"/>
  <c r="BG415" i="22" s="1"/>
  <c r="BK394" i="22"/>
  <c r="BK395" i="22" s="1"/>
  <c r="BZ369" i="22"/>
  <c r="BZ370" i="22" s="1"/>
  <c r="BD374" i="22"/>
  <c r="BD375" i="22" s="1"/>
  <c r="BL374" i="22"/>
  <c r="BL375" i="22" s="1"/>
  <c r="BT374" i="22"/>
  <c r="BT375" i="22" s="1"/>
  <c r="BF374" i="22"/>
  <c r="BF375" i="22" s="1"/>
  <c r="BV374" i="22"/>
  <c r="BV375" i="22" s="1"/>
  <c r="BR364" i="22"/>
  <c r="BR365" i="22" s="1"/>
  <c r="BL432" i="22"/>
  <c r="BP419" i="22"/>
  <c r="BP420" i="22" s="1"/>
  <c r="BT364" i="22"/>
  <c r="BT365" i="22" s="1"/>
  <c r="BO389" i="22"/>
  <c r="BO390" i="22" s="1"/>
  <c r="BN433" i="22"/>
  <c r="BP399" i="22"/>
  <c r="BP400" i="22" s="1"/>
  <c r="BG433" i="22"/>
  <c r="BY399" i="22"/>
  <c r="BY400" i="22" s="1"/>
  <c r="BD364" i="22"/>
  <c r="BD365" i="22" s="1"/>
  <c r="BW384" i="22"/>
  <c r="BW385" i="22" s="1"/>
  <c r="BV433" i="22"/>
  <c r="BH419" i="22"/>
  <c r="BH420" i="22" s="1"/>
  <c r="BE404" i="22"/>
  <c r="BE405" i="22" s="1"/>
  <c r="BO433" i="22"/>
  <c r="BF379" i="22"/>
  <c r="BF380" i="22" s="1"/>
  <c r="BH379" i="22"/>
  <c r="BH380" i="22" s="1"/>
  <c r="BZ364" i="22"/>
  <c r="BZ365" i="22" s="1"/>
  <c r="BL364" i="22"/>
  <c r="BL365" i="22" s="1"/>
  <c r="BT432" i="22"/>
  <c r="BF419" i="22"/>
  <c r="BF420" i="22" s="1"/>
  <c r="BN419" i="22"/>
  <c r="BN420" i="22" s="1"/>
  <c r="BX419" i="22"/>
  <c r="BX420" i="22" s="1"/>
  <c r="BX384" i="22"/>
  <c r="BX385" i="22" s="1"/>
  <c r="BV379" i="22"/>
  <c r="BV380" i="22" s="1"/>
  <c r="BX379" i="22"/>
  <c r="BX380" i="22" s="1"/>
  <c r="CA424" i="22"/>
  <c r="CA425" i="22" s="1"/>
  <c r="BD369" i="22"/>
  <c r="BD370" i="22" s="1"/>
  <c r="BT369" i="22"/>
  <c r="BT370" i="22" s="1"/>
  <c r="BK399" i="22"/>
  <c r="BK400" i="22" s="1"/>
  <c r="BS399" i="22"/>
  <c r="BS400" i="22" s="1"/>
  <c r="BD414" i="22"/>
  <c r="BD415" i="22" s="1"/>
  <c r="BL414" i="22"/>
  <c r="BL415" i="22" s="1"/>
  <c r="BT414" i="22"/>
  <c r="BT415" i="22" s="1"/>
  <c r="BN414" i="22"/>
  <c r="BN415" i="22" s="1"/>
  <c r="BV414" i="22"/>
  <c r="BV415" i="22" s="1"/>
  <c r="BH424" i="22"/>
  <c r="BH425" i="22" s="1"/>
  <c r="BP424" i="22"/>
  <c r="BP425" i="22" s="1"/>
  <c r="BX424" i="22"/>
  <c r="BX425" i="22" s="1"/>
  <c r="BJ364" i="22"/>
  <c r="BJ365" i="22" s="1"/>
  <c r="BF433" i="22"/>
  <c r="BV419" i="22"/>
  <c r="BV420" i="22" s="1"/>
  <c r="BN379" i="22"/>
  <c r="BN380" i="22" s="1"/>
  <c r="BZ399" i="22"/>
  <c r="BZ400" i="22" s="1"/>
  <c r="Q333" i="22"/>
  <c r="BJ359" i="22"/>
  <c r="BJ360" i="22" s="1"/>
  <c r="BR359" i="22"/>
  <c r="BR360" i="22" s="1"/>
  <c r="BG364" i="22"/>
  <c r="BG365" i="22" s="1"/>
  <c r="BO364" i="22"/>
  <c r="BO365" i="22" s="1"/>
  <c r="BW364" i="22"/>
  <c r="BW365" i="22" s="1"/>
  <c r="BE369" i="22"/>
  <c r="BE370" i="22" s="1"/>
  <c r="BM369" i="22"/>
  <c r="BM370" i="22" s="1"/>
  <c r="BU369" i="22"/>
  <c r="BU370" i="22" s="1"/>
  <c r="BL379" i="22"/>
  <c r="BL380" i="22" s="1"/>
  <c r="BD399" i="22"/>
  <c r="BD400" i="22" s="1"/>
  <c r="BT399" i="22"/>
  <c r="BT400" i="22" s="1"/>
  <c r="BO414" i="22"/>
  <c r="BO415" i="22" s="1"/>
  <c r="BW414" i="22"/>
  <c r="BW415" i="22" s="1"/>
  <c r="BF389" i="22"/>
  <c r="BF390" i="22" s="1"/>
  <c r="BH429" i="22"/>
  <c r="BH430" i="22" s="1"/>
  <c r="BP429" i="22"/>
  <c r="BP430" i="22" s="1"/>
  <c r="BX429" i="22"/>
  <c r="BX430" i="22" s="1"/>
  <c r="BS359" i="22"/>
  <c r="BS360" i="22" s="1"/>
  <c r="BD359" i="22"/>
  <c r="BD360" i="22" s="1"/>
  <c r="BH369" i="22"/>
  <c r="BH370" i="22" s="1"/>
  <c r="BI429" i="22"/>
  <c r="BI430" i="22" s="1"/>
  <c r="BQ429" i="22"/>
  <c r="BQ430" i="22" s="1"/>
  <c r="BY429" i="22"/>
  <c r="BY430" i="22" s="1"/>
  <c r="BN364" i="22"/>
  <c r="BN365" i="22" s="1"/>
  <c r="BK424" i="22"/>
  <c r="BK425" i="22" s="1"/>
  <c r="BS424" i="22"/>
  <c r="BS425" i="22" s="1"/>
  <c r="BJ429" i="22"/>
  <c r="BJ430" i="22" s="1"/>
  <c r="BR429" i="22"/>
  <c r="BR430" i="22" s="1"/>
  <c r="BZ429" i="22"/>
  <c r="BZ430" i="22" s="1"/>
  <c r="BK359" i="22"/>
  <c r="BK360" i="22" s="1"/>
  <c r="BL359" i="22"/>
  <c r="BL360" i="22" s="1"/>
  <c r="BF369" i="22"/>
  <c r="BF370" i="22" s="1"/>
  <c r="BE359" i="22"/>
  <c r="BE360" i="22" s="1"/>
  <c r="BW369" i="22"/>
  <c r="BW370" i="22" s="1"/>
  <c r="BO384" i="22"/>
  <c r="BO385" i="22" s="1"/>
  <c r="BF404" i="22"/>
  <c r="BF405" i="22" s="1"/>
  <c r="BH384" i="22"/>
  <c r="BH385" i="22" s="1"/>
  <c r="BP384" i="22"/>
  <c r="BP385" i="22" s="1"/>
  <c r="BE399" i="22"/>
  <c r="BE400" i="22" s="1"/>
  <c r="BU399" i="22"/>
  <c r="BU400" i="22" s="1"/>
  <c r="BG404" i="22"/>
  <c r="BG405" i="22" s="1"/>
  <c r="CA359" i="22"/>
  <c r="CA360" i="22" s="1"/>
  <c r="BV369" i="22"/>
  <c r="BV370" i="22" s="1"/>
  <c r="BF364" i="22"/>
  <c r="BF365" i="22" s="1"/>
  <c r="BG369" i="22"/>
  <c r="BG370" i="22" s="1"/>
  <c r="BI369" i="22"/>
  <c r="BI370" i="22" s="1"/>
  <c r="BN404" i="22"/>
  <c r="BN405" i="22" s="1"/>
  <c r="BL369" i="22"/>
  <c r="BL370" i="22" s="1"/>
  <c r="BG359" i="22"/>
  <c r="BG360" i="22" s="1"/>
  <c r="BO359" i="22"/>
  <c r="BO360" i="22" s="1"/>
  <c r="BH364" i="22"/>
  <c r="BH365" i="22" s="1"/>
  <c r="BP364" i="22"/>
  <c r="BP365" i="22" s="1"/>
  <c r="BX364" i="22"/>
  <c r="BX365" i="22" s="1"/>
  <c r="BY369" i="22"/>
  <c r="BY370" i="22" s="1"/>
  <c r="BJ374" i="22"/>
  <c r="BJ375" i="22" s="1"/>
  <c r="BR374" i="22"/>
  <c r="BR375" i="22" s="1"/>
  <c r="BZ374" i="22"/>
  <c r="BZ375" i="22" s="1"/>
  <c r="BG379" i="22"/>
  <c r="BG380" i="22" s="1"/>
  <c r="BO379" i="22"/>
  <c r="BO380" i="22" s="1"/>
  <c r="BI384" i="22"/>
  <c r="BI385" i="22" s="1"/>
  <c r="BQ384" i="22"/>
  <c r="BQ385" i="22" s="1"/>
  <c r="BY384" i="22"/>
  <c r="BY385" i="22" s="1"/>
  <c r="BK384" i="22"/>
  <c r="BK385" i="22" s="1"/>
  <c r="BS384" i="22"/>
  <c r="BS385" i="22" s="1"/>
  <c r="CA384" i="22"/>
  <c r="CA385" i="22" s="1"/>
  <c r="BE384" i="22"/>
  <c r="BE385" i="22" s="1"/>
  <c r="BM384" i="22"/>
  <c r="BM385" i="22" s="1"/>
  <c r="BF394" i="22"/>
  <c r="BF395" i="22" s="1"/>
  <c r="BV394" i="22"/>
  <c r="BV395" i="22" s="1"/>
  <c r="BX394" i="22"/>
  <c r="BX395" i="22" s="1"/>
  <c r="BR394" i="22"/>
  <c r="BR395" i="22" s="1"/>
  <c r="BV399" i="22"/>
  <c r="BV400" i="22" s="1"/>
  <c r="BR419" i="22"/>
  <c r="BR420" i="22" s="1"/>
  <c r="BN374" i="22"/>
  <c r="BN375" i="22" s="1"/>
  <c r="BT359" i="22"/>
  <c r="BT360" i="22" s="1"/>
  <c r="BN369" i="22"/>
  <c r="BN370" i="22" s="1"/>
  <c r="BV364" i="22"/>
  <c r="BV365" i="22" s="1"/>
  <c r="BO369" i="22"/>
  <c r="BO370" i="22" s="1"/>
  <c r="BV404" i="22"/>
  <c r="BV405" i="22" s="1"/>
  <c r="P333" i="22"/>
  <c r="N333" i="22"/>
  <c r="BH359" i="22"/>
  <c r="BH360" i="22" s="1"/>
  <c r="BP359" i="22"/>
  <c r="BP360" i="22" s="1"/>
  <c r="BX359" i="22"/>
  <c r="BX360" i="22" s="1"/>
  <c r="BI364" i="22"/>
  <c r="BI365" i="22" s="1"/>
  <c r="BQ364" i="22"/>
  <c r="BQ365" i="22" s="1"/>
  <c r="BY364" i="22"/>
  <c r="BY365" i="22" s="1"/>
  <c r="BK364" i="22"/>
  <c r="BK365" i="22" s="1"/>
  <c r="BS364" i="22"/>
  <c r="BS365" i="22" s="1"/>
  <c r="CA364" i="22"/>
  <c r="CA365" i="22" s="1"/>
  <c r="BP379" i="22"/>
  <c r="BP380" i="22" s="1"/>
  <c r="BJ389" i="22"/>
  <c r="BJ390" i="22" s="1"/>
  <c r="BR389" i="22"/>
  <c r="BR390" i="22" s="1"/>
  <c r="BZ389" i="22"/>
  <c r="BZ390" i="22" s="1"/>
  <c r="BH414" i="22"/>
  <c r="BH415" i="22" s="1"/>
  <c r="BP414" i="22"/>
  <c r="BP415" i="22" s="1"/>
  <c r="BX414" i="22"/>
  <c r="BX415" i="22" s="1"/>
  <c r="BD424" i="22"/>
  <c r="BD425" i="22" s="1"/>
  <c r="BD384" i="22"/>
  <c r="BD385" i="22" s="1"/>
  <c r="BS394" i="22"/>
  <c r="BS395" i="22" s="1"/>
  <c r="BH399" i="22"/>
  <c r="BH400" i="22" s="1"/>
  <c r="BO404" i="22"/>
  <c r="BO405" i="22" s="1"/>
  <c r="BI414" i="22"/>
  <c r="BI415" i="22" s="1"/>
  <c r="BQ414" i="22"/>
  <c r="BQ415" i="22" s="1"/>
  <c r="BY414" i="22"/>
  <c r="BY415" i="22" s="1"/>
  <c r="BS414" i="22"/>
  <c r="BS415" i="22" s="1"/>
  <c r="BK419" i="22"/>
  <c r="BK420" i="22" s="1"/>
  <c r="BS419" i="22"/>
  <c r="BS420" i="22" s="1"/>
  <c r="CA419" i="22"/>
  <c r="CA420" i="22" s="1"/>
  <c r="BK429" i="22"/>
  <c r="BK430" i="22" s="1"/>
  <c r="BS429" i="22"/>
  <c r="BS430" i="22" s="1"/>
  <c r="CA429" i="22"/>
  <c r="CA430" i="22" s="1"/>
  <c r="BO374" i="22"/>
  <c r="BO375" i="22" s="1"/>
  <c r="BW374" i="22"/>
  <c r="BW375" i="22" s="1"/>
  <c r="BT379" i="22"/>
  <c r="BT380" i="22" s="1"/>
  <c r="BR384" i="22"/>
  <c r="BR385" i="22" s="1"/>
  <c r="BZ384" i="22"/>
  <c r="BZ385" i="22" s="1"/>
  <c r="BF384" i="22"/>
  <c r="BF385" i="22" s="1"/>
  <c r="BV384" i="22"/>
  <c r="BV385" i="22" s="1"/>
  <c r="BJ369" i="22"/>
  <c r="BJ370" i="22" s="1"/>
  <c r="BR369" i="22"/>
  <c r="BR370" i="22" s="1"/>
  <c r="BK379" i="22"/>
  <c r="BK380" i="22" s="1"/>
  <c r="BS379" i="22"/>
  <c r="BS380" i="22" s="1"/>
  <c r="CA379" i="22"/>
  <c r="CA380" i="22" s="1"/>
  <c r="BE379" i="22"/>
  <c r="BE380" i="22" s="1"/>
  <c r="BM379" i="22"/>
  <c r="BM380" i="22" s="1"/>
  <c r="BU379" i="22"/>
  <c r="BU380" i="22" s="1"/>
  <c r="BW379" i="22"/>
  <c r="BW380" i="22" s="1"/>
  <c r="BH389" i="22"/>
  <c r="BH390" i="22" s="1"/>
  <c r="BP389" i="22"/>
  <c r="BP390" i="22" s="1"/>
  <c r="BX389" i="22"/>
  <c r="BX390" i="22" s="1"/>
  <c r="BL394" i="22"/>
  <c r="BL395" i="22" s="1"/>
  <c r="BH404" i="22"/>
  <c r="BH405" i="22" s="1"/>
  <c r="BP404" i="22"/>
  <c r="BP405" i="22" s="1"/>
  <c r="BX404" i="22"/>
  <c r="BX405" i="22" s="1"/>
  <c r="BD404" i="22"/>
  <c r="BD405" i="22" s="1"/>
  <c r="BT404" i="22"/>
  <c r="BT405" i="22" s="1"/>
  <c r="BF431" i="22"/>
  <c r="BN431" i="22"/>
  <c r="BH432" i="22"/>
  <c r="BP432" i="22"/>
  <c r="BX432" i="22"/>
  <c r="BJ433" i="22"/>
  <c r="BR433" i="22"/>
  <c r="BZ433" i="22"/>
  <c r="BN409" i="22"/>
  <c r="BN410" i="22" s="1"/>
  <c r="BJ414" i="22"/>
  <c r="BJ415" i="22" s="1"/>
  <c r="BR414" i="22"/>
  <c r="BR415" i="22" s="1"/>
  <c r="BZ414" i="22"/>
  <c r="BZ415" i="22" s="1"/>
  <c r="BD419" i="22"/>
  <c r="BD420" i="22" s="1"/>
  <c r="BL419" i="22"/>
  <c r="BL420" i="22" s="1"/>
  <c r="BT419" i="22"/>
  <c r="BT420" i="22" s="1"/>
  <c r="BE424" i="22"/>
  <c r="BE425" i="22" s="1"/>
  <c r="BM424" i="22"/>
  <c r="BM425" i="22" s="1"/>
  <c r="BU424" i="22"/>
  <c r="BU425" i="22" s="1"/>
  <c r="BD429" i="22"/>
  <c r="BD430" i="22" s="1"/>
  <c r="BL429" i="22"/>
  <c r="BL430" i="22" s="1"/>
  <c r="BT429" i="22"/>
  <c r="BT430" i="22" s="1"/>
  <c r="BW359" i="22"/>
  <c r="BW360" i="22" s="1"/>
  <c r="BI359" i="22"/>
  <c r="BI360" i="22" s="1"/>
  <c r="BQ359" i="22"/>
  <c r="BQ360" i="22" s="1"/>
  <c r="BY359" i="22"/>
  <c r="BY360" i="22" s="1"/>
  <c r="BE364" i="22"/>
  <c r="BE365" i="22" s="1"/>
  <c r="BM364" i="22"/>
  <c r="BM365" i="22" s="1"/>
  <c r="BU364" i="22"/>
  <c r="BU365" i="22" s="1"/>
  <c r="BK369" i="22"/>
  <c r="BK370" i="22" s="1"/>
  <c r="BS369" i="22"/>
  <c r="BS370" i="22" s="1"/>
  <c r="CA369" i="22"/>
  <c r="CA370" i="22" s="1"/>
  <c r="BI374" i="22"/>
  <c r="BI375" i="22" s="1"/>
  <c r="BQ374" i="22"/>
  <c r="BQ375" i="22" s="1"/>
  <c r="BY374" i="22"/>
  <c r="BY375" i="22" s="1"/>
  <c r="BK374" i="22"/>
  <c r="BK375" i="22" s="1"/>
  <c r="BS374" i="22"/>
  <c r="BS375" i="22" s="1"/>
  <c r="CA374" i="22"/>
  <c r="CA375" i="22" s="1"/>
  <c r="BU374" i="22"/>
  <c r="BU375" i="22" s="1"/>
  <c r="BL384" i="22"/>
  <c r="BL385" i="22" s="1"/>
  <c r="BT384" i="22"/>
  <c r="BT385" i="22" s="1"/>
  <c r="BI389" i="22"/>
  <c r="BI390" i="22" s="1"/>
  <c r="BQ389" i="22"/>
  <c r="BQ390" i="22" s="1"/>
  <c r="BY389" i="22"/>
  <c r="BY390" i="22" s="1"/>
  <c r="BU389" i="22"/>
  <c r="BU390" i="22" s="1"/>
  <c r="BE394" i="22"/>
  <c r="BE395" i="22" s="1"/>
  <c r="BM394" i="22"/>
  <c r="BM395" i="22" s="1"/>
  <c r="BU394" i="22"/>
  <c r="BU395" i="22" s="1"/>
  <c r="BG394" i="22"/>
  <c r="BG395" i="22" s="1"/>
  <c r="BO394" i="22"/>
  <c r="BO395" i="22" s="1"/>
  <c r="BW394" i="22"/>
  <c r="BW395" i="22" s="1"/>
  <c r="BI394" i="22"/>
  <c r="BI395" i="22" s="1"/>
  <c r="BY394" i="22"/>
  <c r="BY395" i="22" s="1"/>
  <c r="BR399" i="22"/>
  <c r="BR400" i="22" s="1"/>
  <c r="BL399" i="22"/>
  <c r="BL400" i="22" s="1"/>
  <c r="BF399" i="22"/>
  <c r="BF400" i="22" s="1"/>
  <c r="BI404" i="22"/>
  <c r="BI405" i="22" s="1"/>
  <c r="BQ404" i="22"/>
  <c r="BQ405" i="22" s="1"/>
  <c r="BY404" i="22"/>
  <c r="BY405" i="22" s="1"/>
  <c r="BK404" i="22"/>
  <c r="BK405" i="22" s="1"/>
  <c r="BS404" i="22"/>
  <c r="BS405" i="22" s="1"/>
  <c r="CA404" i="22"/>
  <c r="CA405" i="22" s="1"/>
  <c r="BO431" i="22"/>
  <c r="BW431" i="22"/>
  <c r="BI432" i="22"/>
  <c r="BQ432" i="22"/>
  <c r="BY432" i="22"/>
  <c r="BK433" i="22"/>
  <c r="BS433" i="22"/>
  <c r="CA433" i="22"/>
  <c r="BE419" i="22"/>
  <c r="BE420" i="22" s="1"/>
  <c r="BM419" i="22"/>
  <c r="BM420" i="22" s="1"/>
  <c r="BU419" i="22"/>
  <c r="BU420" i="22" s="1"/>
  <c r="BQ419" i="22"/>
  <c r="BQ420" i="22" s="1"/>
  <c r="BF424" i="22"/>
  <c r="BF425" i="22" s="1"/>
  <c r="BN424" i="22"/>
  <c r="BN425" i="22" s="1"/>
  <c r="BV424" i="22"/>
  <c r="BV425" i="22" s="1"/>
  <c r="BJ424" i="22"/>
  <c r="BJ425" i="22" s="1"/>
  <c r="BR424" i="22"/>
  <c r="BR425" i="22" s="1"/>
  <c r="BZ424" i="22"/>
  <c r="BZ425" i="22" s="1"/>
  <c r="BE429" i="22"/>
  <c r="BE430" i="22" s="1"/>
  <c r="BM429" i="22"/>
  <c r="BM430" i="22" s="1"/>
  <c r="BU429" i="22"/>
  <c r="BU430" i="22" s="1"/>
  <c r="U349" i="22"/>
  <c r="AC349" i="22"/>
  <c r="AC340" i="22" s="1"/>
  <c r="AK349" i="22"/>
  <c r="AK340" i="22" s="1"/>
  <c r="AS349" i="22"/>
  <c r="AS340" i="22" s="1"/>
  <c r="BA349" i="22"/>
  <c r="BA340" i="22" s="1"/>
  <c r="AI349" i="22"/>
  <c r="AI340" i="22" s="1"/>
  <c r="AQ349" i="22"/>
  <c r="AQ340" i="22" s="1"/>
  <c r="AY349" i="22"/>
  <c r="AY340" i="22" s="1"/>
  <c r="S333" i="22"/>
  <c r="J333" i="22"/>
  <c r="R333" i="22"/>
  <c r="V349" i="22"/>
  <c r="V340" i="22" s="1"/>
  <c r="AD349" i="22"/>
  <c r="AD340" i="22" s="1"/>
  <c r="AT349" i="22"/>
  <c r="AT340" i="22" s="1"/>
  <c r="BC349" i="22"/>
  <c r="BC340" i="22" s="1"/>
  <c r="CC102" i="22"/>
  <c r="CE23" i="22"/>
  <c r="CH23" i="22"/>
  <c r="CI23" i="22" s="1"/>
  <c r="CC30" i="22"/>
  <c r="CE45" i="22"/>
  <c r="CC78" i="22"/>
  <c r="CC169" i="22"/>
  <c r="CH169" i="22"/>
  <c r="CI169" i="22" s="1"/>
  <c r="CE174" i="22"/>
  <c r="CC218" i="22"/>
  <c r="CH218" i="22"/>
  <c r="CI218" i="22" s="1"/>
  <c r="CC254" i="22"/>
  <c r="CH254" i="22"/>
  <c r="CI254" i="22" s="1"/>
  <c r="CH104" i="22"/>
  <c r="CI104" i="22" s="1"/>
  <c r="CC104" i="22"/>
  <c r="CH203" i="22"/>
  <c r="CI203" i="22" s="1"/>
  <c r="CG203" i="22"/>
  <c r="CE195" i="22"/>
  <c r="CH195" i="22"/>
  <c r="CI195" i="22" s="1"/>
  <c r="CH300" i="22"/>
  <c r="CI300" i="22" s="1"/>
  <c r="CC300" i="22"/>
  <c r="CG329" i="22"/>
  <c r="CH329" i="22"/>
  <c r="CI329" i="22" s="1"/>
  <c r="CE95" i="22"/>
  <c r="CH95" i="22"/>
  <c r="CI95" i="22" s="1"/>
  <c r="CE271" i="22"/>
  <c r="CH271" i="22"/>
  <c r="CI271" i="22" s="1"/>
  <c r="CH75" i="22"/>
  <c r="CI75" i="22" s="1"/>
  <c r="CE75" i="22"/>
  <c r="CH98" i="22"/>
  <c r="CI98" i="22" s="1"/>
  <c r="CE98" i="22"/>
  <c r="CH106" i="22"/>
  <c r="CI106" i="22" s="1"/>
  <c r="CC106" i="22"/>
  <c r="CE128" i="22"/>
  <c r="CH128" i="22"/>
  <c r="CI128" i="22" s="1"/>
  <c r="CH152" i="22"/>
  <c r="CI152" i="22" s="1"/>
  <c r="CG152" i="22"/>
  <c r="CC160" i="22"/>
  <c r="CH160" i="22"/>
  <c r="CI160" i="22" s="1"/>
  <c r="CC193" i="22"/>
  <c r="CH193" i="22"/>
  <c r="CI193" i="22" s="1"/>
  <c r="CE326" i="22"/>
  <c r="CH326" i="22"/>
  <c r="CI326" i="22" s="1"/>
  <c r="CG21" i="22"/>
  <c r="CH21" i="22"/>
  <c r="CI21" i="22" s="1"/>
  <c r="CH132" i="22"/>
  <c r="CI132" i="22" s="1"/>
  <c r="CC132" i="22"/>
  <c r="CH143" i="22"/>
  <c r="CI143" i="22" s="1"/>
  <c r="CE143" i="22"/>
  <c r="CH31" i="22"/>
  <c r="CI31" i="22" s="1"/>
  <c r="CC31" i="22"/>
  <c r="CH56" i="22"/>
  <c r="CI56" i="22" s="1"/>
  <c r="CC56" i="22"/>
  <c r="CG119" i="22"/>
  <c r="CE146" i="22"/>
  <c r="CH146" i="22"/>
  <c r="CI146" i="22" s="1"/>
  <c r="CH68" i="22"/>
  <c r="CI68" i="22" s="1"/>
  <c r="CG68" i="22"/>
  <c r="CH26" i="22"/>
  <c r="CI26" i="22" s="1"/>
  <c r="CE26" i="22"/>
  <c r="CC29" i="22"/>
  <c r="CE49" i="22"/>
  <c r="CH49" i="22"/>
  <c r="CI49" i="22" s="1"/>
  <c r="CH55" i="22"/>
  <c r="CI55" i="22" s="1"/>
  <c r="CC55" i="22"/>
  <c r="CH57" i="22"/>
  <c r="CI57" i="22" s="1"/>
  <c r="CC57" i="22"/>
  <c r="CG67" i="22"/>
  <c r="CH91" i="22"/>
  <c r="CI91" i="22" s="1"/>
  <c r="CG91" i="22"/>
  <c r="CH121" i="22"/>
  <c r="CI121" i="22" s="1"/>
  <c r="CG121" i="22"/>
  <c r="CC135" i="22"/>
  <c r="CH144" i="22"/>
  <c r="CI144" i="22" s="1"/>
  <c r="CE144" i="22"/>
  <c r="CH186" i="22"/>
  <c r="CI186" i="22" s="1"/>
  <c r="CC186" i="22"/>
  <c r="CE198" i="22"/>
  <c r="CH198" i="22"/>
  <c r="CI198" i="22" s="1"/>
  <c r="CH217" i="22"/>
  <c r="CI217" i="22" s="1"/>
  <c r="CC217" i="22"/>
  <c r="CH235" i="22"/>
  <c r="CI235" i="22" s="1"/>
  <c r="CC267" i="22"/>
  <c r="CH267" i="22"/>
  <c r="CI267" i="22" s="1"/>
  <c r="CC294" i="22"/>
  <c r="CH294" i="22"/>
  <c r="CI294" i="22" s="1"/>
  <c r="CH224" i="22"/>
  <c r="CI224" i="22" s="1"/>
  <c r="CC224" i="22"/>
  <c r="CG16" i="22"/>
  <c r="CC27" i="22"/>
  <c r="CE122" i="22"/>
  <c r="CH32" i="22"/>
  <c r="CI32" i="22" s="1"/>
  <c r="CC32" i="22"/>
  <c r="CH17" i="22"/>
  <c r="CI17" i="22" s="1"/>
  <c r="CG17" i="22"/>
  <c r="CH44" i="22"/>
  <c r="CI44" i="22" s="1"/>
  <c r="CG44" i="22"/>
  <c r="CC77" i="22"/>
  <c r="CE97" i="22"/>
  <c r="CC100" i="22"/>
  <c r="CE127" i="22"/>
  <c r="CC130" i="22"/>
  <c r="CH130" i="22"/>
  <c r="CI130" i="22" s="1"/>
  <c r="CG149" i="22"/>
  <c r="CH159" i="22"/>
  <c r="CI159" i="22" s="1"/>
  <c r="CC159" i="22"/>
  <c r="CE275" i="22"/>
  <c r="CH275" i="22"/>
  <c r="CI275" i="22" s="1"/>
  <c r="CC325" i="22"/>
  <c r="CH325" i="22"/>
  <c r="CI325" i="22" s="1"/>
  <c r="CC79" i="22"/>
  <c r="CH79" i="22"/>
  <c r="CI79" i="22" s="1"/>
  <c r="CE47" i="22"/>
  <c r="CH54" i="22"/>
  <c r="CI54" i="22" s="1"/>
  <c r="CC54" i="22"/>
  <c r="CH153" i="22"/>
  <c r="CI153" i="22" s="1"/>
  <c r="CG153" i="22"/>
  <c r="CG41" i="22"/>
  <c r="CC142" i="22"/>
  <c r="CH142" i="22"/>
  <c r="CI142" i="22" s="1"/>
  <c r="CC51" i="22"/>
  <c r="CH51" i="22"/>
  <c r="CI51" i="22" s="1"/>
  <c r="CH69" i="22"/>
  <c r="CI69" i="22" s="1"/>
  <c r="CG69" i="22"/>
  <c r="CH76" i="22"/>
  <c r="CI76" i="22" s="1"/>
  <c r="CG93" i="22"/>
  <c r="CH93" i="22"/>
  <c r="CI93" i="22" s="1"/>
  <c r="CC140" i="22"/>
  <c r="CH140" i="22"/>
  <c r="CI140" i="22" s="1"/>
  <c r="CE172" i="22"/>
  <c r="CH172" i="22"/>
  <c r="CI172" i="22" s="1"/>
  <c r="CH192" i="22"/>
  <c r="CI192" i="22" s="1"/>
  <c r="CC192" i="22"/>
  <c r="CC261" i="22"/>
  <c r="CG280" i="22"/>
  <c r="CE307" i="22"/>
  <c r="CH307" i="22"/>
  <c r="CI307" i="22" s="1"/>
  <c r="CC314" i="22"/>
  <c r="CH314" i="22"/>
  <c r="CI314" i="22" s="1"/>
  <c r="CC324" i="22"/>
  <c r="CG141" i="22"/>
  <c r="CH308" i="22"/>
  <c r="CI308" i="22" s="1"/>
  <c r="X349" i="22"/>
  <c r="X340" i="22" s="1"/>
  <c r="AF349" i="22"/>
  <c r="AF340" i="22" s="1"/>
  <c r="CH293" i="22"/>
  <c r="CI293" i="22" s="1"/>
  <c r="CC293" i="22"/>
  <c r="CE81" i="22"/>
  <c r="CC110" i="22"/>
  <c r="CH161" i="22"/>
  <c r="CI161" i="22" s="1"/>
  <c r="CC209" i="22"/>
  <c r="CH299" i="22"/>
  <c r="CI299" i="22" s="1"/>
  <c r="CE299" i="22"/>
  <c r="CH302" i="22"/>
  <c r="CI302" i="22" s="1"/>
  <c r="CC313" i="22"/>
  <c r="CH313" i="22"/>
  <c r="CI313" i="22" s="1"/>
  <c r="CC323" i="22"/>
  <c r="CH20" i="22"/>
  <c r="CI20" i="22" s="1"/>
  <c r="CH92" i="22"/>
  <c r="CI92" i="22" s="1"/>
  <c r="CH155" i="22"/>
  <c r="CI155" i="22" s="1"/>
  <c r="CH281" i="22"/>
  <c r="CI281" i="22" s="1"/>
  <c r="CC281" i="22"/>
  <c r="CC295" i="22"/>
  <c r="CH295" i="22"/>
  <c r="CI295" i="22" s="1"/>
  <c r="CH301" i="22"/>
  <c r="CI301" i="22" s="1"/>
  <c r="CC302" i="22"/>
  <c r="CE303" i="22"/>
  <c r="CH311" i="22"/>
  <c r="CI311" i="22" s="1"/>
  <c r="CC322" i="22"/>
  <c r="CH64" i="22"/>
  <c r="CI64" i="22" s="1"/>
  <c r="CH156" i="22"/>
  <c r="CI156" i="22" s="1"/>
  <c r="CC156" i="22"/>
  <c r="CH184" i="22"/>
  <c r="CI184" i="22" s="1"/>
  <c r="CC184" i="22"/>
  <c r="CH204" i="22"/>
  <c r="CI204" i="22" s="1"/>
  <c r="CC204" i="22"/>
  <c r="CC219" i="22"/>
  <c r="CH219" i="22"/>
  <c r="CI219" i="22" s="1"/>
  <c r="CC227" i="22"/>
  <c r="CC228" i="22"/>
  <c r="CH232" i="22"/>
  <c r="CI232" i="22" s="1"/>
  <c r="CH258" i="22"/>
  <c r="CI258" i="22" s="1"/>
  <c r="CC258" i="22"/>
  <c r="CC20" i="22"/>
  <c r="CH46" i="22"/>
  <c r="CI46" i="22" s="1"/>
  <c r="CC92" i="22"/>
  <c r="CH123" i="22"/>
  <c r="CI123" i="22" s="1"/>
  <c r="CH145" i="22"/>
  <c r="CI145" i="22" s="1"/>
  <c r="CC155" i="22"/>
  <c r="CH175" i="22"/>
  <c r="CI175" i="22" s="1"/>
  <c r="CC175" i="22"/>
  <c r="CH185" i="22"/>
  <c r="CI185" i="22" s="1"/>
  <c r="CE220" i="22"/>
  <c r="CH220" i="22"/>
  <c r="CI220" i="22" s="1"/>
  <c r="CH222" i="22"/>
  <c r="CI222" i="22" s="1"/>
  <c r="CH260" i="22"/>
  <c r="CI260" i="22" s="1"/>
  <c r="CC301" i="22"/>
  <c r="CH310" i="22"/>
  <c r="CI310" i="22" s="1"/>
  <c r="CC311" i="22"/>
  <c r="CH320" i="22"/>
  <c r="CI320" i="22" s="1"/>
  <c r="CG332" i="22"/>
  <c r="CH266" i="22"/>
  <c r="CI266" i="22" s="1"/>
  <c r="CC266" i="22"/>
  <c r="CC306" i="22"/>
  <c r="CH306" i="22"/>
  <c r="CI306" i="22" s="1"/>
  <c r="CC37" i="22"/>
  <c r="CC158" i="22"/>
  <c r="CC205" i="22"/>
  <c r="CH205" i="22"/>
  <c r="CI205" i="22" s="1"/>
  <c r="CC282" i="22"/>
  <c r="CH282" i="22"/>
  <c r="CI282" i="22" s="1"/>
  <c r="CC285" i="22"/>
  <c r="CH33" i="22"/>
  <c r="CI33" i="22" s="1"/>
  <c r="CH74" i="22"/>
  <c r="CI74" i="22" s="1"/>
  <c r="CH107" i="22"/>
  <c r="CI107" i="22" s="1"/>
  <c r="CH154" i="22"/>
  <c r="CI154" i="22" s="1"/>
  <c r="CH187" i="22"/>
  <c r="CI187" i="22" s="1"/>
  <c r="CH188" i="22"/>
  <c r="CI188" i="22" s="1"/>
  <c r="CH189" i="22"/>
  <c r="CI189" i="22" s="1"/>
  <c r="CH214" i="22"/>
  <c r="CI214" i="22" s="1"/>
  <c r="CH216" i="22"/>
  <c r="CI216" i="22" s="1"/>
  <c r="CH233" i="22"/>
  <c r="CI233" i="22" s="1"/>
  <c r="CC233" i="22"/>
  <c r="CH237" i="22"/>
  <c r="CI237" i="22" s="1"/>
  <c r="CH238" i="22"/>
  <c r="CI238" i="22" s="1"/>
  <c r="CH262" i="22"/>
  <c r="CI262" i="22" s="1"/>
  <c r="CH263" i="22"/>
  <c r="CI263" i="22" s="1"/>
  <c r="CH265" i="22"/>
  <c r="CI265" i="22" s="1"/>
  <c r="CH290" i="22"/>
  <c r="CI290" i="22" s="1"/>
  <c r="CH292" i="22"/>
  <c r="CI292" i="22" s="1"/>
  <c r="CH317" i="22"/>
  <c r="CI317" i="22" s="1"/>
  <c r="CH200" i="22"/>
  <c r="CI200" i="22" s="1"/>
  <c r="CH255" i="22"/>
  <c r="CI255" i="22" s="1"/>
  <c r="CH277" i="22"/>
  <c r="CI277" i="22" s="1"/>
  <c r="AJ349" i="22"/>
  <c r="AJ340" i="22" s="1"/>
  <c r="T333" i="22"/>
  <c r="BE374" i="22"/>
  <c r="BE375" i="22" s="1"/>
  <c r="BM374" i="22"/>
  <c r="BM375" i="22" s="1"/>
  <c r="CH245" i="22"/>
  <c r="CI245" i="22" s="1"/>
  <c r="BF359" i="22"/>
  <c r="BF360" i="22" s="1"/>
  <c r="BN359" i="22"/>
  <c r="BN360" i="22" s="1"/>
  <c r="BV359" i="22"/>
  <c r="BV360" i="22" s="1"/>
  <c r="BP369" i="22"/>
  <c r="BP370" i="22" s="1"/>
  <c r="BX369" i="22"/>
  <c r="BX370" i="22" s="1"/>
  <c r="BH431" i="22"/>
  <c r="BH409" i="22"/>
  <c r="BH410" i="22" s="1"/>
  <c r="BP431" i="22"/>
  <c r="BP409" i="22"/>
  <c r="BP410" i="22" s="1"/>
  <c r="BX409" i="22"/>
  <c r="BX410" i="22" s="1"/>
  <c r="BW404" i="22"/>
  <c r="BW405" i="22" s="1"/>
  <c r="BQ431" i="22"/>
  <c r="BQ409" i="22"/>
  <c r="BQ410" i="22" s="1"/>
  <c r="BY431" i="22"/>
  <c r="BY409" i="22"/>
  <c r="BY410" i="22" s="1"/>
  <c r="BK389" i="22"/>
  <c r="BK390" i="22" s="1"/>
  <c r="BS389" i="22"/>
  <c r="BS390" i="22" s="1"/>
  <c r="CA389" i="22"/>
  <c r="CA390" i="22" s="1"/>
  <c r="BE389" i="22"/>
  <c r="BE390" i="22" s="1"/>
  <c r="BM389" i="22"/>
  <c r="BM390" i="22" s="1"/>
  <c r="BR409" i="22"/>
  <c r="BR410" i="22" s="1"/>
  <c r="BK409" i="22"/>
  <c r="BK410" i="22" s="1"/>
  <c r="BK431" i="22"/>
  <c r="BS409" i="22"/>
  <c r="BS410" i="22" s="1"/>
  <c r="BS431" i="22"/>
  <c r="CA409" i="22"/>
  <c r="CA410" i="22" s="1"/>
  <c r="CA431" i="22"/>
  <c r="BE432" i="22"/>
  <c r="BE409" i="22"/>
  <c r="BE410" i="22" s="1"/>
  <c r="BM432" i="22"/>
  <c r="BM409" i="22"/>
  <c r="BM410" i="22" s="1"/>
  <c r="BU432" i="22"/>
  <c r="BU409" i="22"/>
  <c r="BU410" i="22" s="1"/>
  <c r="BW433" i="22"/>
  <c r="BW409" i="22"/>
  <c r="BW410" i="22" s="1"/>
  <c r="BU384" i="22"/>
  <c r="BU385" i="22" s="1"/>
  <c r="BR404" i="22"/>
  <c r="BR405" i="22" s="1"/>
  <c r="BN389" i="22"/>
  <c r="BN390" i="22" s="1"/>
  <c r="BV389" i="22"/>
  <c r="BV390" i="22" s="1"/>
  <c r="BH394" i="22"/>
  <c r="BH395" i="22" s="1"/>
  <c r="BP394" i="22"/>
  <c r="BP395" i="22" s="1"/>
  <c r="BW389" i="22"/>
  <c r="BW390" i="22" s="1"/>
  <c r="BQ394" i="22"/>
  <c r="BQ395" i="22" s="1"/>
  <c r="BN399" i="22"/>
  <c r="BN400" i="22" s="1"/>
  <c r="BL404" i="22"/>
  <c r="BL405" i="22" s="1"/>
  <c r="BI409" i="22"/>
  <c r="BI410" i="22" s="1"/>
  <c r="BH374" i="22"/>
  <c r="BH375" i="22" s="1"/>
  <c r="BP374" i="22"/>
  <c r="BP375" i="22" s="1"/>
  <c r="BX374" i="22"/>
  <c r="BX375" i="22" s="1"/>
  <c r="BJ379" i="22"/>
  <c r="BJ380" i="22" s="1"/>
  <c r="BR379" i="22"/>
  <c r="BR380" i="22" s="1"/>
  <c r="BZ379" i="22"/>
  <c r="BZ380" i="22" s="1"/>
  <c r="BJ394" i="22"/>
  <c r="BJ395" i="22" s="1"/>
  <c r="BZ394" i="22"/>
  <c r="BZ395" i="22" s="1"/>
  <c r="BM404" i="22"/>
  <c r="BM405" i="22" s="1"/>
  <c r="BU404" i="22"/>
  <c r="BU405" i="22" s="1"/>
  <c r="BX399" i="22"/>
  <c r="BX400" i="22" s="1"/>
  <c r="BO409" i="22"/>
  <c r="BO410" i="22" s="1"/>
  <c r="BE431" i="22"/>
  <c r="BM431" i="22"/>
  <c r="BU431" i="22"/>
  <c r="BG432" i="22"/>
  <c r="BO432" i="22"/>
  <c r="BW432" i="22"/>
  <c r="BI433" i="22"/>
  <c r="BQ433" i="22"/>
  <c r="BY433" i="22"/>
  <c r="BF414" i="22"/>
  <c r="BF415" i="22" s="1"/>
  <c r="BI419" i="22"/>
  <c r="BI420" i="22" s="1"/>
  <c r="BY419" i="22"/>
  <c r="BY420" i="22" s="1"/>
  <c r="BV431" i="22"/>
  <c r="BV409" i="22"/>
  <c r="BV410" i="22" s="1"/>
  <c r="BG431" i="22"/>
  <c r="BG409" i="22"/>
  <c r="BG410" i="22" s="1"/>
  <c r="BF409" i="22"/>
  <c r="BF410" i="22" s="1"/>
  <c r="BJ431" i="22"/>
  <c r="BJ409" i="22"/>
  <c r="BJ410" i="22" s="1"/>
  <c r="BR431" i="22"/>
  <c r="BZ431" i="22"/>
  <c r="BD432" i="22"/>
  <c r="BD409" i="22"/>
  <c r="BD410" i="22" s="1"/>
  <c r="BL409" i="22"/>
  <c r="BL410" i="22" s="1"/>
  <c r="BZ409" i="22"/>
  <c r="BZ410" i="22" s="1"/>
  <c r="BK414" i="22"/>
  <c r="BK415" i="22" s="1"/>
  <c r="BI424" i="22"/>
  <c r="BI425" i="22" s="1"/>
  <c r="BQ424" i="22"/>
  <c r="BQ425" i="22" s="1"/>
  <c r="BY424" i="22"/>
  <c r="BY425" i="22" s="1"/>
  <c r="CA432" i="22"/>
  <c r="BE433" i="22"/>
  <c r="BM433" i="22"/>
  <c r="BU433" i="22"/>
  <c r="BG419" i="22"/>
  <c r="BG420" i="22" s="1"/>
  <c r="BO419" i="22"/>
  <c r="BO420" i="22" s="1"/>
  <c r="BW419" i="22"/>
  <c r="BW420" i="22" s="1"/>
  <c r="BE414" i="22"/>
  <c r="BE415" i="22" s="1"/>
  <c r="BM414" i="22"/>
  <c r="BM415" i="22" s="1"/>
  <c r="BU414" i="22"/>
  <c r="BU415" i="22" s="1"/>
  <c r="BG399" i="22"/>
  <c r="BG400" i="22" s="1"/>
  <c r="BO399" i="22"/>
  <c r="BO400" i="22" s="1"/>
  <c r="BW399" i="22"/>
  <c r="BW400" i="22" s="1"/>
  <c r="BD431" i="22"/>
  <c r="BL431" i="22"/>
  <c r="BT431" i="22"/>
  <c r="BF432" i="22"/>
  <c r="BN432" i="22"/>
  <c r="BV432" i="22"/>
  <c r="BH433" i="22"/>
  <c r="BP433" i="22"/>
  <c r="BX433" i="22"/>
  <c r="BT409" i="22"/>
  <c r="BT410" i="22" s="1"/>
  <c r="BG424" i="22"/>
  <c r="BG425" i="22" s="1"/>
  <c r="BO424" i="22"/>
  <c r="BO425" i="22" s="1"/>
  <c r="BW424" i="22"/>
  <c r="BW425" i="22" s="1"/>
  <c r="D10" i="19"/>
  <c r="E10" i="19"/>
  <c r="F10" i="19"/>
  <c r="I10" i="19"/>
  <c r="D15" i="19"/>
  <c r="E15" i="19"/>
  <c r="F15" i="19"/>
  <c r="F16" i="19" s="1"/>
  <c r="G15" i="19"/>
  <c r="G16" i="19" s="1"/>
  <c r="H15" i="19"/>
  <c r="H16" i="19" s="1"/>
  <c r="I15" i="19"/>
  <c r="I16" i="19" s="1"/>
  <c r="D16" i="19"/>
  <c r="E16" i="19"/>
  <c r="BT434" i="22" l="1"/>
  <c r="BT435" i="22" s="1"/>
  <c r="BZ434" i="22"/>
  <c r="BZ435" i="22" s="1"/>
  <c r="BX434" i="22"/>
  <c r="BX435" i="22" s="1"/>
  <c r="BO434" i="22"/>
  <c r="BO435" i="22" s="1"/>
  <c r="BF434" i="22"/>
  <c r="BF435" i="22" s="1"/>
  <c r="CD429" i="22"/>
  <c r="CE429" i="22" s="1"/>
  <c r="BL434" i="22"/>
  <c r="BL435" i="22" s="1"/>
  <c r="BK434" i="22"/>
  <c r="BK435" i="22" s="1"/>
  <c r="BW434" i="22"/>
  <c r="BW435" i="22" s="1"/>
  <c r="CF429" i="22"/>
  <c r="CG429" i="22" s="1"/>
  <c r="BN434" i="22"/>
  <c r="BN435" i="22" s="1"/>
  <c r="CB424" i="22"/>
  <c r="CC424" i="22" s="1"/>
  <c r="BV434" i="22"/>
  <c r="BV435" i="22" s="1"/>
  <c r="CD364" i="22"/>
  <c r="CE364" i="22" s="1"/>
  <c r="CB369" i="22"/>
  <c r="CD414" i="22"/>
  <c r="CE414" i="22" s="1"/>
  <c r="CB429" i="22"/>
  <c r="CC429" i="22" s="1"/>
  <c r="CF364" i="22"/>
  <c r="CG364" i="22" s="1"/>
  <c r="CD424" i="22"/>
  <c r="CE424" i="22" s="1"/>
  <c r="CF419" i="22"/>
  <c r="CG419" i="22" s="1"/>
  <c r="CF424" i="22"/>
  <c r="CG424" i="22" s="1"/>
  <c r="CB374" i="22"/>
  <c r="CC374" i="22" s="1"/>
  <c r="CF369" i="22"/>
  <c r="CG369" i="22" s="1"/>
  <c r="BD434" i="22"/>
  <c r="BD435" i="22" s="1"/>
  <c r="CB364" i="22"/>
  <c r="CC364" i="22" s="1"/>
  <c r="CB404" i="22"/>
  <c r="CC404" i="22" s="1"/>
  <c r="CD379" i="22"/>
  <c r="CE379" i="22" s="1"/>
  <c r="CD399" i="22"/>
  <c r="CE399" i="22" s="1"/>
  <c r="BI434" i="22"/>
  <c r="BI435" i="22" s="1"/>
  <c r="CD394" i="22"/>
  <c r="CE394" i="22" s="1"/>
  <c r="CD369" i="22"/>
  <c r="CE369" i="22" s="1"/>
  <c r="CF359" i="22"/>
  <c r="CG359" i="22" s="1"/>
  <c r="CD404" i="22"/>
  <c r="CE404" i="22" s="1"/>
  <c r="CD419" i="22"/>
  <c r="CE419" i="22" s="1"/>
  <c r="CF389" i="22"/>
  <c r="CG389" i="22" s="1"/>
  <c r="CF399" i="22"/>
  <c r="CG399" i="22" s="1"/>
  <c r="CF374" i="22"/>
  <c r="CG374" i="22" s="1"/>
  <c r="BG434" i="22"/>
  <c r="BG435" i="22" s="1"/>
  <c r="BS434" i="22"/>
  <c r="BS435" i="22" s="1"/>
  <c r="BJ434" i="22"/>
  <c r="BJ435" i="22" s="1"/>
  <c r="BU434" i="22"/>
  <c r="BU435" i="22" s="1"/>
  <c r="CF404" i="22"/>
  <c r="CG404" i="22" s="1"/>
  <c r="CF394" i="22"/>
  <c r="CG394" i="22" s="1"/>
  <c r="CA434" i="22"/>
  <c r="CA435" i="22" s="1"/>
  <c r="BR434" i="22"/>
  <c r="BR435" i="22" s="1"/>
  <c r="CB384" i="22"/>
  <c r="CC384" i="22" s="1"/>
  <c r="CF414" i="22"/>
  <c r="CG414" i="22" s="1"/>
  <c r="BM434" i="22"/>
  <c r="BM435" i="22" s="1"/>
  <c r="CD384" i="22"/>
  <c r="CE384" i="22" s="1"/>
  <c r="BE434" i="22"/>
  <c r="BE435" i="22" s="1"/>
  <c r="CD374" i="22"/>
  <c r="CE374" i="22" s="1"/>
  <c r="CB394" i="22"/>
  <c r="CB359" i="22"/>
  <c r="BQ434" i="22"/>
  <c r="BQ435" i="22" s="1"/>
  <c r="CB389" i="22"/>
  <c r="CD389" i="22"/>
  <c r="CE389" i="22" s="1"/>
  <c r="BP434" i="22"/>
  <c r="BP435" i="22" s="1"/>
  <c r="CB379" i="22"/>
  <c r="CF384" i="22"/>
  <c r="CG384" i="22" s="1"/>
  <c r="CD359" i="22"/>
  <c r="CE359" i="22" s="1"/>
  <c r="CF409" i="22"/>
  <c r="CG409" i="22" s="1"/>
  <c r="CB409" i="22"/>
  <c r="CD409" i="22"/>
  <c r="CE409" i="22" s="1"/>
  <c r="CB419" i="22"/>
  <c r="CB414" i="22"/>
  <c r="CF379" i="22"/>
  <c r="CG379" i="22" s="1"/>
  <c r="CB399" i="22"/>
  <c r="BY434" i="22"/>
  <c r="BY435" i="22" s="1"/>
  <c r="BH434" i="22"/>
  <c r="BH435" i="22" s="1"/>
  <c r="C15" i="19"/>
  <c r="CH429" i="22" l="1"/>
  <c r="CI429" i="22" s="1"/>
  <c r="CH369" i="22"/>
  <c r="CI369" i="22" s="1"/>
  <c r="CC369" i="22"/>
  <c r="CH364" i="22"/>
  <c r="CI364" i="22" s="1"/>
  <c r="CB434" i="22"/>
  <c r="CC434" i="22" s="1"/>
  <c r="CH424" i="22"/>
  <c r="CI424" i="22" s="1"/>
  <c r="CH404" i="22"/>
  <c r="CI404" i="22" s="1"/>
  <c r="CF434" i="22"/>
  <c r="CG434" i="22" s="1"/>
  <c r="CH359" i="22"/>
  <c r="CI359" i="22" s="1"/>
  <c r="CC359" i="22"/>
  <c r="CH394" i="22"/>
  <c r="CI394" i="22" s="1"/>
  <c r="CC394" i="22"/>
  <c r="CC409" i="22"/>
  <c r="CH409" i="22"/>
  <c r="CI409" i="22" s="1"/>
  <c r="CH399" i="22"/>
  <c r="CI399" i="22" s="1"/>
  <c r="CC399" i="22"/>
  <c r="CC379" i="22"/>
  <c r="CH379" i="22"/>
  <c r="CI379" i="22" s="1"/>
  <c r="CC414" i="22"/>
  <c r="CH414" i="22"/>
  <c r="CI414" i="22" s="1"/>
  <c r="CH384" i="22"/>
  <c r="CI384" i="22" s="1"/>
  <c r="CD434" i="22"/>
  <c r="CE434" i="22" s="1"/>
  <c r="CH419" i="22"/>
  <c r="CI419" i="22" s="1"/>
  <c r="CC419" i="22"/>
  <c r="CC389" i="22"/>
  <c r="CH389" i="22"/>
  <c r="CI389" i="22" s="1"/>
  <c r="CH374" i="22"/>
  <c r="CI374" i="22" s="1"/>
  <c r="J15" i="19"/>
  <c r="CH434" i="22" l="1"/>
  <c r="CI434" i="22" s="1"/>
  <c r="CK434" i="21"/>
  <c r="CF434" i="21"/>
  <c r="CE434" i="21"/>
  <c r="CD434" i="21"/>
  <c r="CC434" i="21"/>
  <c r="CB434" i="21"/>
  <c r="CA434" i="21"/>
  <c r="BZ434" i="21"/>
  <c r="BY434" i="21"/>
  <c r="BX434" i="21"/>
  <c r="BW434" i="21"/>
  <c r="BV434" i="21"/>
  <c r="BU434" i="21"/>
  <c r="BT434" i="21"/>
  <c r="BS434" i="21"/>
  <c r="BR434" i="21"/>
  <c r="BQ434" i="21"/>
  <c r="BP434" i="21"/>
  <c r="BO434" i="21"/>
  <c r="BN434" i="21"/>
  <c r="BM434" i="21"/>
  <c r="BL434" i="21"/>
  <c r="BK434" i="21"/>
  <c r="BJ434" i="21"/>
  <c r="BI434" i="21"/>
  <c r="BH434" i="21"/>
  <c r="BG434" i="21"/>
  <c r="BF434" i="21"/>
  <c r="BE434" i="21"/>
  <c r="BD434" i="21"/>
  <c r="CK433" i="21"/>
  <c r="CF433" i="21"/>
  <c r="CE433" i="21"/>
  <c r="CD433" i="21"/>
  <c r="CC433" i="21"/>
  <c r="CB433" i="21"/>
  <c r="CA433" i="21"/>
  <c r="BZ433" i="21"/>
  <c r="BY433" i="21"/>
  <c r="BX433" i="21"/>
  <c r="BW433" i="21"/>
  <c r="BV433" i="21"/>
  <c r="BU433" i="21"/>
  <c r="BT433" i="21"/>
  <c r="BS433" i="21"/>
  <c r="BR433" i="21"/>
  <c r="BQ433" i="21"/>
  <c r="BP433" i="21"/>
  <c r="BO433" i="21"/>
  <c r="BN433" i="21"/>
  <c r="BM433" i="21"/>
  <c r="BL433" i="21"/>
  <c r="BK433" i="21"/>
  <c r="BJ433" i="21"/>
  <c r="BI433" i="21"/>
  <c r="BH433" i="21"/>
  <c r="BG433" i="21"/>
  <c r="BF433" i="21"/>
  <c r="BE433" i="21"/>
  <c r="BD433" i="21"/>
  <c r="CK432" i="21"/>
  <c r="CF432" i="21"/>
  <c r="CE432" i="21"/>
  <c r="CE435" i="21" s="1"/>
  <c r="CE436" i="21" s="1"/>
  <c r="CD432" i="21"/>
  <c r="CC432" i="21"/>
  <c r="CB432" i="21"/>
  <c r="CA432" i="21"/>
  <c r="BZ432" i="21"/>
  <c r="BY432" i="21"/>
  <c r="BX432" i="21"/>
  <c r="BW432" i="21"/>
  <c r="BW435" i="21" s="1"/>
  <c r="BW436" i="21" s="1"/>
  <c r="BV432" i="21"/>
  <c r="BU432" i="21"/>
  <c r="BT432" i="21"/>
  <c r="BS432" i="21"/>
  <c r="BR432" i="21"/>
  <c r="BQ432" i="21"/>
  <c r="BP432" i="21"/>
  <c r="BO432" i="21"/>
  <c r="BO435" i="21" s="1"/>
  <c r="BO436" i="21" s="1"/>
  <c r="BN432" i="21"/>
  <c r="BM432" i="21"/>
  <c r="BL432" i="21"/>
  <c r="BK432" i="21"/>
  <c r="BJ432" i="21"/>
  <c r="BI432" i="21"/>
  <c r="BH432" i="21"/>
  <c r="BG432" i="21"/>
  <c r="BG435" i="21" s="1"/>
  <c r="BG436" i="21" s="1"/>
  <c r="BF432" i="21"/>
  <c r="BE432" i="21"/>
  <c r="BD432" i="21"/>
  <c r="CK429" i="21"/>
  <c r="CF429" i="21"/>
  <c r="CE429" i="21"/>
  <c r="CD429" i="21"/>
  <c r="CC429" i="21"/>
  <c r="CB429" i="21"/>
  <c r="CA429" i="21"/>
  <c r="BZ429" i="21"/>
  <c r="BY429" i="21"/>
  <c r="BX429" i="21"/>
  <c r="BW429" i="21"/>
  <c r="BV429" i="21"/>
  <c r="BU429" i="21"/>
  <c r="BT429" i="21"/>
  <c r="BS429" i="21"/>
  <c r="BR429" i="21"/>
  <c r="BQ429" i="21"/>
  <c r="BP429" i="21"/>
  <c r="BO429" i="21"/>
  <c r="BN429" i="21"/>
  <c r="BM429" i="21"/>
  <c r="BL429" i="21"/>
  <c r="BK429" i="21"/>
  <c r="BJ429" i="21"/>
  <c r="BI429" i="21"/>
  <c r="BH429" i="21"/>
  <c r="BG429" i="21"/>
  <c r="BF429" i="21"/>
  <c r="BE429" i="21"/>
  <c r="BD429" i="21"/>
  <c r="CK428" i="21"/>
  <c r="CF428" i="21"/>
  <c r="CE428" i="21"/>
  <c r="CD428" i="21"/>
  <c r="CC428" i="21"/>
  <c r="CB428" i="21"/>
  <c r="CA428" i="21"/>
  <c r="BZ428" i="21"/>
  <c r="BY428" i="21"/>
  <c r="BX428" i="21"/>
  <c r="BW428" i="21"/>
  <c r="BV428" i="21"/>
  <c r="BU428" i="21"/>
  <c r="BT428" i="21"/>
  <c r="BS428" i="21"/>
  <c r="BR428" i="21"/>
  <c r="BQ428" i="21"/>
  <c r="BP428" i="21"/>
  <c r="BO428" i="21"/>
  <c r="BN428" i="21"/>
  <c r="BM428" i="21"/>
  <c r="BL428" i="21"/>
  <c r="BK428" i="21"/>
  <c r="BJ428" i="21"/>
  <c r="BI428" i="21"/>
  <c r="BH428" i="21"/>
  <c r="BG428" i="21"/>
  <c r="BF428" i="21"/>
  <c r="BE428" i="21"/>
  <c r="BD428" i="21"/>
  <c r="CK427" i="21"/>
  <c r="CK430" i="21" s="1"/>
  <c r="CK431" i="21" s="1"/>
  <c r="CF427" i="21"/>
  <c r="CE427" i="21"/>
  <c r="CD427" i="21"/>
  <c r="CC427" i="21"/>
  <c r="CB427" i="21"/>
  <c r="CA427" i="21"/>
  <c r="BZ427" i="21"/>
  <c r="BY427" i="21"/>
  <c r="BY430" i="21" s="1"/>
  <c r="BY431" i="21" s="1"/>
  <c r="BX427" i="21"/>
  <c r="BW427" i="21"/>
  <c r="BV427" i="21"/>
  <c r="BU427" i="21"/>
  <c r="BT427" i="21"/>
  <c r="BS427" i="21"/>
  <c r="BR427" i="21"/>
  <c r="BQ427" i="21"/>
  <c r="BQ430" i="21" s="1"/>
  <c r="BQ431" i="21" s="1"/>
  <c r="BP427" i="21"/>
  <c r="BO427" i="21"/>
  <c r="BN427" i="21"/>
  <c r="BM427" i="21"/>
  <c r="BL427" i="21"/>
  <c r="BK427" i="21"/>
  <c r="BJ427" i="21"/>
  <c r="BI427" i="21"/>
  <c r="BI430" i="21" s="1"/>
  <c r="BI431" i="21" s="1"/>
  <c r="BH427" i="21"/>
  <c r="BG427" i="21"/>
  <c r="BF427" i="21"/>
  <c r="BE427" i="21"/>
  <c r="BD427" i="21"/>
  <c r="CK424" i="21"/>
  <c r="CF424" i="21"/>
  <c r="CE424" i="21"/>
  <c r="CD424" i="21"/>
  <c r="CC424" i="21"/>
  <c r="CB424" i="21"/>
  <c r="CA424" i="21"/>
  <c r="BZ424" i="21"/>
  <c r="BY424" i="21"/>
  <c r="BX424" i="21"/>
  <c r="BW424" i="21"/>
  <c r="BV424" i="21"/>
  <c r="BU424" i="21"/>
  <c r="BT424" i="21"/>
  <c r="BS424" i="21"/>
  <c r="BR424" i="21"/>
  <c r="BQ424" i="21"/>
  <c r="BP424" i="21"/>
  <c r="BO424" i="21"/>
  <c r="BN424" i="21"/>
  <c r="BM424" i="21"/>
  <c r="BL424" i="21"/>
  <c r="BK424" i="21"/>
  <c r="BJ424" i="21"/>
  <c r="BI424" i="21"/>
  <c r="BH424" i="21"/>
  <c r="BG424" i="21"/>
  <c r="BF424" i="21"/>
  <c r="BE424" i="21"/>
  <c r="BD424" i="21"/>
  <c r="CK423" i="21"/>
  <c r="CF423" i="21"/>
  <c r="CE423" i="21"/>
  <c r="CD423" i="21"/>
  <c r="CC423" i="21"/>
  <c r="CB423" i="21"/>
  <c r="CA423" i="21"/>
  <c r="BZ423" i="21"/>
  <c r="BY423" i="21"/>
  <c r="BX423" i="21"/>
  <c r="BW423" i="21"/>
  <c r="BV423" i="21"/>
  <c r="BU423" i="21"/>
  <c r="BT423" i="21"/>
  <c r="BS423" i="21"/>
  <c r="BR423" i="21"/>
  <c r="BQ423" i="21"/>
  <c r="BP423" i="21"/>
  <c r="BO423" i="21"/>
  <c r="BN423" i="21"/>
  <c r="BM423" i="21"/>
  <c r="BL423" i="21"/>
  <c r="BK423" i="21"/>
  <c r="BJ423" i="21"/>
  <c r="BI423" i="21"/>
  <c r="BH423" i="21"/>
  <c r="BG423" i="21"/>
  <c r="BF423" i="21"/>
  <c r="BE423" i="21"/>
  <c r="BD423" i="21"/>
  <c r="CK422" i="21"/>
  <c r="CF422" i="21"/>
  <c r="CE422" i="21"/>
  <c r="CD422" i="21"/>
  <c r="CC422" i="21"/>
  <c r="CB422" i="21"/>
  <c r="CA422" i="21"/>
  <c r="CA425" i="21" s="1"/>
  <c r="CA426" i="21" s="1"/>
  <c r="BZ422" i="21"/>
  <c r="BY422" i="21"/>
  <c r="BX422" i="21"/>
  <c r="BW422" i="21"/>
  <c r="BV422" i="21"/>
  <c r="BU422" i="21"/>
  <c r="BT422" i="21"/>
  <c r="BS422" i="21"/>
  <c r="BS425" i="21" s="1"/>
  <c r="BS426" i="21" s="1"/>
  <c r="BR422" i="21"/>
  <c r="BQ422" i="21"/>
  <c r="BP422" i="21"/>
  <c r="BO422" i="21"/>
  <c r="BN422" i="21"/>
  <c r="BM422" i="21"/>
  <c r="BL422" i="21"/>
  <c r="BK422" i="21"/>
  <c r="BK425" i="21" s="1"/>
  <c r="BK426" i="21" s="1"/>
  <c r="BJ422" i="21"/>
  <c r="BI422" i="21"/>
  <c r="BH422" i="21"/>
  <c r="BG422" i="21"/>
  <c r="BF422" i="21"/>
  <c r="BE422" i="21"/>
  <c r="BD422" i="21"/>
  <c r="CK419" i="21"/>
  <c r="CF419" i="21"/>
  <c r="CE419" i="21"/>
  <c r="CD419" i="21"/>
  <c r="CC419" i="21"/>
  <c r="CB419" i="21"/>
  <c r="CA419" i="21"/>
  <c r="BZ419" i="21"/>
  <c r="BY419" i="21"/>
  <c r="BX419" i="21"/>
  <c r="BW419" i="21"/>
  <c r="BV419" i="21"/>
  <c r="BU419" i="21"/>
  <c r="BT419" i="21"/>
  <c r="BS419" i="21"/>
  <c r="BR419" i="21"/>
  <c r="BQ419" i="21"/>
  <c r="BP419" i="21"/>
  <c r="BO419" i="21"/>
  <c r="BN419" i="21"/>
  <c r="BM419" i="21"/>
  <c r="BL419" i="21"/>
  <c r="BK419" i="21"/>
  <c r="BJ419" i="21"/>
  <c r="BI419" i="21"/>
  <c r="BH419" i="21"/>
  <c r="BG419" i="21"/>
  <c r="BF419" i="21"/>
  <c r="BE419" i="21"/>
  <c r="BD419" i="21"/>
  <c r="CK418" i="21"/>
  <c r="CF418" i="21"/>
  <c r="CE418" i="21"/>
  <c r="CD418" i="21"/>
  <c r="CC418" i="21"/>
  <c r="CB418" i="21"/>
  <c r="CA418" i="21"/>
  <c r="BZ418" i="21"/>
  <c r="BY418" i="21"/>
  <c r="BX418" i="21"/>
  <c r="BW418" i="21"/>
  <c r="BV418" i="21"/>
  <c r="BU418" i="21"/>
  <c r="BT418" i="21"/>
  <c r="BS418" i="21"/>
  <c r="BR418" i="21"/>
  <c r="BQ418" i="21"/>
  <c r="BP418" i="21"/>
  <c r="BO418" i="21"/>
  <c r="BN418" i="21"/>
  <c r="BM418" i="21"/>
  <c r="BL418" i="21"/>
  <c r="BK418" i="21"/>
  <c r="BJ418" i="21"/>
  <c r="BI418" i="21"/>
  <c r="BH418" i="21"/>
  <c r="BG418" i="21"/>
  <c r="BF418" i="21"/>
  <c r="BE418" i="21"/>
  <c r="BD418" i="21"/>
  <c r="CK417" i="21"/>
  <c r="CF417" i="21"/>
  <c r="CE417" i="21"/>
  <c r="CD417" i="21"/>
  <c r="CC417" i="21"/>
  <c r="CC420" i="21" s="1"/>
  <c r="CC421" i="21" s="1"/>
  <c r="CB417" i="21"/>
  <c r="CA417" i="21"/>
  <c r="BZ417" i="21"/>
  <c r="BY417" i="21"/>
  <c r="BX417" i="21"/>
  <c r="BW417" i="21"/>
  <c r="BV417" i="21"/>
  <c r="BU417" i="21"/>
  <c r="BU420" i="21" s="1"/>
  <c r="BU421" i="21" s="1"/>
  <c r="BT417" i="21"/>
  <c r="BS417" i="21"/>
  <c r="BR417" i="21"/>
  <c r="BQ417" i="21"/>
  <c r="BP417" i="21"/>
  <c r="BO417" i="21"/>
  <c r="BN417" i="21"/>
  <c r="BM417" i="21"/>
  <c r="BM420" i="21" s="1"/>
  <c r="BM421" i="21" s="1"/>
  <c r="BL417" i="21"/>
  <c r="BK417" i="21"/>
  <c r="BJ417" i="21"/>
  <c r="BI417" i="21"/>
  <c r="BH417" i="21"/>
  <c r="BG417" i="21"/>
  <c r="BF417" i="21"/>
  <c r="BE417" i="21"/>
  <c r="BE420" i="21" s="1"/>
  <c r="BE421" i="21" s="1"/>
  <c r="BD417" i="21"/>
  <c r="CK414" i="21"/>
  <c r="CF414" i="21"/>
  <c r="CE414" i="21"/>
  <c r="CD414" i="21"/>
  <c r="CC414" i="21"/>
  <c r="CB414" i="21"/>
  <c r="CA414" i="21"/>
  <c r="BZ414" i="21"/>
  <c r="BY414" i="21"/>
  <c r="BX414" i="21"/>
  <c r="BW414" i="21"/>
  <c r="BV414" i="21"/>
  <c r="BU414" i="21"/>
  <c r="BT414" i="21"/>
  <c r="BS414" i="21"/>
  <c r="BS439" i="21" s="1"/>
  <c r="BR414" i="21"/>
  <c r="BQ414" i="21"/>
  <c r="BP414" i="21"/>
  <c r="BO414" i="21"/>
  <c r="BN414" i="21"/>
  <c r="BM414" i="21"/>
  <c r="BL414" i="21"/>
  <c r="BK414" i="21"/>
  <c r="BK439" i="21" s="1"/>
  <c r="BJ414" i="21"/>
  <c r="BI414" i="21"/>
  <c r="BH414" i="21"/>
  <c r="BG414" i="21"/>
  <c r="BF414" i="21"/>
  <c r="BE414" i="21"/>
  <c r="BD414" i="21"/>
  <c r="CK413" i="21"/>
  <c r="CK438" i="21" s="1"/>
  <c r="CF413" i="21"/>
  <c r="CE413" i="21"/>
  <c r="CD413" i="21"/>
  <c r="CC413" i="21"/>
  <c r="CB413" i="21"/>
  <c r="CA413" i="21"/>
  <c r="BZ413" i="21"/>
  <c r="BY413" i="21"/>
  <c r="BY438" i="21" s="1"/>
  <c r="BX413" i="21"/>
  <c r="BW413" i="21"/>
  <c r="BV413" i="21"/>
  <c r="BU413" i="21"/>
  <c r="BT413" i="21"/>
  <c r="BS413" i="21"/>
  <c r="BR413" i="21"/>
  <c r="BQ413" i="21"/>
  <c r="BQ438" i="21" s="1"/>
  <c r="BP413" i="21"/>
  <c r="BO413" i="21"/>
  <c r="BN413" i="21"/>
  <c r="BM413" i="21"/>
  <c r="BL413" i="21"/>
  <c r="BK413" i="21"/>
  <c r="BJ413" i="21"/>
  <c r="BI413" i="21"/>
  <c r="BI438" i="21" s="1"/>
  <c r="BH413" i="21"/>
  <c r="BG413" i="21"/>
  <c r="BF413" i="21"/>
  <c r="BE413" i="21"/>
  <c r="BD413" i="21"/>
  <c r="CK412" i="21"/>
  <c r="CF412" i="21"/>
  <c r="CE412" i="21"/>
  <c r="CD412" i="21"/>
  <c r="CC412" i="21"/>
  <c r="CB412" i="21"/>
  <c r="CA412" i="21"/>
  <c r="BZ412" i="21"/>
  <c r="BY412" i="21"/>
  <c r="BX412" i="21"/>
  <c r="BW412" i="21"/>
  <c r="BV412" i="21"/>
  <c r="BU412" i="21"/>
  <c r="BT412" i="21"/>
  <c r="BS412" i="21"/>
  <c r="BR412" i="21"/>
  <c r="BQ412" i="21"/>
  <c r="BP412" i="21"/>
  <c r="BO412" i="21"/>
  <c r="BN412" i="21"/>
  <c r="BM412" i="21"/>
  <c r="BL412" i="21"/>
  <c r="BK412" i="21"/>
  <c r="BJ412" i="21"/>
  <c r="BI412" i="21"/>
  <c r="BH412" i="21"/>
  <c r="BG412" i="21"/>
  <c r="BF412" i="21"/>
  <c r="BE412" i="21"/>
  <c r="BD412" i="21"/>
  <c r="CK409" i="21"/>
  <c r="CF409" i="21"/>
  <c r="CE409" i="21"/>
  <c r="CD409" i="21"/>
  <c r="CC409" i="21"/>
  <c r="CB409" i="21"/>
  <c r="CA409" i="21"/>
  <c r="BZ409" i="21"/>
  <c r="BY409" i="21"/>
  <c r="BX409" i="21"/>
  <c r="BW409" i="21"/>
  <c r="BV409" i="21"/>
  <c r="BU409" i="21"/>
  <c r="BT409" i="21"/>
  <c r="BS409" i="21"/>
  <c r="BR409" i="21"/>
  <c r="BQ409" i="21"/>
  <c r="BP409" i="21"/>
  <c r="BO409" i="21"/>
  <c r="BN409" i="21"/>
  <c r="BM409" i="21"/>
  <c r="BL409" i="21"/>
  <c r="BK409" i="21"/>
  <c r="BJ409" i="21"/>
  <c r="BI409" i="21"/>
  <c r="BH409" i="21"/>
  <c r="BG409" i="21"/>
  <c r="BF409" i="21"/>
  <c r="BE409" i="21"/>
  <c r="BD409" i="21"/>
  <c r="CK408" i="21"/>
  <c r="CF408" i="21"/>
  <c r="CE408" i="21"/>
  <c r="CD408" i="21"/>
  <c r="CC408" i="21"/>
  <c r="CB408" i="21"/>
  <c r="CA408" i="21"/>
  <c r="BZ408" i="21"/>
  <c r="BY408" i="21"/>
  <c r="BX408" i="21"/>
  <c r="BW408" i="21"/>
  <c r="BV408" i="21"/>
  <c r="BU408" i="21"/>
  <c r="BT408" i="21"/>
  <c r="BS408" i="21"/>
  <c r="BR408" i="21"/>
  <c r="BQ408" i="21"/>
  <c r="BP408" i="21"/>
  <c r="BO408" i="21"/>
  <c r="BN408" i="21"/>
  <c r="BM408" i="21"/>
  <c r="BL408" i="21"/>
  <c r="BK408" i="21"/>
  <c r="BJ408" i="21"/>
  <c r="BI408" i="21"/>
  <c r="BH408" i="21"/>
  <c r="BG408" i="21"/>
  <c r="BF408" i="21"/>
  <c r="BE408" i="21"/>
  <c r="BD408" i="21"/>
  <c r="CK407" i="21"/>
  <c r="CF407" i="21"/>
  <c r="CE407" i="21"/>
  <c r="CD407" i="21"/>
  <c r="CC407" i="21"/>
  <c r="CB407" i="21"/>
  <c r="CA407" i="21"/>
  <c r="BZ407" i="21"/>
  <c r="BY407" i="21"/>
  <c r="BX407" i="21"/>
  <c r="BW407" i="21"/>
  <c r="BV407" i="21"/>
  <c r="BU407" i="21"/>
  <c r="BT407" i="21"/>
  <c r="BS407" i="21"/>
  <c r="BR407" i="21"/>
  <c r="BQ407" i="21"/>
  <c r="BP407" i="21"/>
  <c r="BO407" i="21"/>
  <c r="BN407" i="21"/>
  <c r="BM407" i="21"/>
  <c r="BL407" i="21"/>
  <c r="BK407" i="21"/>
  <c r="BJ407" i="21"/>
  <c r="BI407" i="21"/>
  <c r="BH407" i="21"/>
  <c r="BG407" i="21"/>
  <c r="BF407" i="21"/>
  <c r="BE407" i="21"/>
  <c r="BD407" i="21"/>
  <c r="CK404" i="21"/>
  <c r="CF404" i="21"/>
  <c r="CE404" i="21"/>
  <c r="CD404" i="21"/>
  <c r="CC404" i="21"/>
  <c r="CB404" i="21"/>
  <c r="CA404" i="21"/>
  <c r="BZ404" i="21"/>
  <c r="BY404" i="21"/>
  <c r="BX404" i="21"/>
  <c r="BW404" i="21"/>
  <c r="BV404" i="21"/>
  <c r="BU404" i="21"/>
  <c r="BT404" i="21"/>
  <c r="BS404" i="21"/>
  <c r="BR404" i="21"/>
  <c r="BQ404" i="21"/>
  <c r="BP404" i="21"/>
  <c r="BO404" i="21"/>
  <c r="BN404" i="21"/>
  <c r="BM404" i="21"/>
  <c r="BL404" i="21"/>
  <c r="BK404" i="21"/>
  <c r="BJ404" i="21"/>
  <c r="BI404" i="21"/>
  <c r="BH404" i="21"/>
  <c r="BG404" i="21"/>
  <c r="BF404" i="21"/>
  <c r="BE404" i="21"/>
  <c r="BD404" i="21"/>
  <c r="CK403" i="21"/>
  <c r="CF403" i="21"/>
  <c r="CE403" i="21"/>
  <c r="CD403" i="21"/>
  <c r="CC403" i="21"/>
  <c r="CB403" i="21"/>
  <c r="CA403" i="21"/>
  <c r="BZ403" i="21"/>
  <c r="BY403" i="21"/>
  <c r="BX403" i="21"/>
  <c r="BW403" i="21"/>
  <c r="BV403" i="21"/>
  <c r="BU403" i="21"/>
  <c r="BT403" i="21"/>
  <c r="BS403" i="21"/>
  <c r="BR403" i="21"/>
  <c r="BQ403" i="21"/>
  <c r="BP403" i="21"/>
  <c r="BO403" i="21"/>
  <c r="BN403" i="21"/>
  <c r="BM403" i="21"/>
  <c r="BL403" i="21"/>
  <c r="BK403" i="21"/>
  <c r="BJ403" i="21"/>
  <c r="BI403" i="21"/>
  <c r="BH403" i="21"/>
  <c r="BG403" i="21"/>
  <c r="BF403" i="21"/>
  <c r="BE403" i="21"/>
  <c r="BD403" i="21"/>
  <c r="CK402" i="21"/>
  <c r="CF402" i="21"/>
  <c r="CE402" i="21"/>
  <c r="CD402" i="21"/>
  <c r="CC402" i="21"/>
  <c r="CB402" i="21"/>
  <c r="CA402" i="21"/>
  <c r="BZ402" i="21"/>
  <c r="BY402" i="21"/>
  <c r="BX402" i="21"/>
  <c r="BW402" i="21"/>
  <c r="BV402" i="21"/>
  <c r="BU402" i="21"/>
  <c r="BT402" i="21"/>
  <c r="BS402" i="21"/>
  <c r="BR402" i="21"/>
  <c r="BQ402" i="21"/>
  <c r="BP402" i="21"/>
  <c r="BO402" i="21"/>
  <c r="BN402" i="21"/>
  <c r="BM402" i="21"/>
  <c r="BL402" i="21"/>
  <c r="BK402" i="21"/>
  <c r="BJ402" i="21"/>
  <c r="BI402" i="21"/>
  <c r="BH402" i="21"/>
  <c r="BG402" i="21"/>
  <c r="BF402" i="21"/>
  <c r="BE402" i="21"/>
  <c r="BD402" i="21"/>
  <c r="CK399" i="21"/>
  <c r="CF399" i="21"/>
  <c r="CE399" i="21"/>
  <c r="CD399" i="21"/>
  <c r="CC399" i="21"/>
  <c r="CB399" i="21"/>
  <c r="CA399" i="21"/>
  <c r="BZ399" i="21"/>
  <c r="BY399" i="21"/>
  <c r="BX399" i="21"/>
  <c r="BW399" i="21"/>
  <c r="BV399" i="21"/>
  <c r="BU399" i="21"/>
  <c r="BT399" i="21"/>
  <c r="BS399" i="21"/>
  <c r="BR399" i="21"/>
  <c r="BQ399" i="21"/>
  <c r="BP399" i="21"/>
  <c r="BO399" i="21"/>
  <c r="BN399" i="21"/>
  <c r="BM399" i="21"/>
  <c r="BL399" i="21"/>
  <c r="BK399" i="21"/>
  <c r="BJ399" i="21"/>
  <c r="BI399" i="21"/>
  <c r="BH399" i="21"/>
  <c r="BG399" i="21"/>
  <c r="BF399" i="21"/>
  <c r="BE399" i="21"/>
  <c r="BD399" i="21"/>
  <c r="CK398" i="21"/>
  <c r="CF398" i="21"/>
  <c r="CE398" i="21"/>
  <c r="CD398" i="21"/>
  <c r="CC398" i="21"/>
  <c r="CB398" i="21"/>
  <c r="CA398" i="21"/>
  <c r="BZ398" i="21"/>
  <c r="BY398" i="21"/>
  <c r="BX398" i="21"/>
  <c r="BW398" i="21"/>
  <c r="BV398" i="21"/>
  <c r="BU398" i="21"/>
  <c r="BT398" i="21"/>
  <c r="BS398" i="21"/>
  <c r="BR398" i="21"/>
  <c r="BQ398" i="21"/>
  <c r="BP398" i="21"/>
  <c r="BO398" i="21"/>
  <c r="BN398" i="21"/>
  <c r="BM398" i="21"/>
  <c r="BL398" i="21"/>
  <c r="BK398" i="21"/>
  <c r="BJ398" i="21"/>
  <c r="BI398" i="21"/>
  <c r="BH398" i="21"/>
  <c r="BG398" i="21"/>
  <c r="BF398" i="21"/>
  <c r="BE398" i="21"/>
  <c r="BD398" i="21"/>
  <c r="CK397" i="21"/>
  <c r="CF397" i="21"/>
  <c r="CE397" i="21"/>
  <c r="CD397" i="21"/>
  <c r="CC397" i="21"/>
  <c r="CB397" i="21"/>
  <c r="CA397" i="21"/>
  <c r="BZ397" i="21"/>
  <c r="BY397" i="21"/>
  <c r="BX397" i="21"/>
  <c r="BW397" i="21"/>
  <c r="BV397" i="21"/>
  <c r="BU397" i="21"/>
  <c r="BT397" i="21"/>
  <c r="BS397" i="21"/>
  <c r="BR397" i="21"/>
  <c r="BQ397" i="21"/>
  <c r="BP397" i="21"/>
  <c r="BO397" i="21"/>
  <c r="BN397" i="21"/>
  <c r="BM397" i="21"/>
  <c r="BL397" i="21"/>
  <c r="BK397" i="21"/>
  <c r="BJ397" i="21"/>
  <c r="BI397" i="21"/>
  <c r="BH397" i="21"/>
  <c r="BG397" i="21"/>
  <c r="BF397" i="21"/>
  <c r="BE397" i="21"/>
  <c r="BD397" i="21"/>
  <c r="CK394" i="21"/>
  <c r="CF394" i="21"/>
  <c r="CE394" i="21"/>
  <c r="CD394" i="21"/>
  <c r="CC394" i="21"/>
  <c r="CB394" i="21"/>
  <c r="CA394" i="21"/>
  <c r="BZ394" i="21"/>
  <c r="BY394" i="21"/>
  <c r="BX394" i="21"/>
  <c r="BW394" i="21"/>
  <c r="BV394" i="21"/>
  <c r="BU394" i="21"/>
  <c r="BT394" i="21"/>
  <c r="BS394" i="21"/>
  <c r="BR394" i="21"/>
  <c r="BQ394" i="21"/>
  <c r="BP394" i="21"/>
  <c r="BO394" i="21"/>
  <c r="BN394" i="21"/>
  <c r="BM394" i="21"/>
  <c r="BL394" i="21"/>
  <c r="BK394" i="21"/>
  <c r="BJ394" i="21"/>
  <c r="BI394" i="21"/>
  <c r="BH394" i="21"/>
  <c r="BG394" i="21"/>
  <c r="BF394" i="21"/>
  <c r="BE394" i="21"/>
  <c r="BD394" i="21"/>
  <c r="CK393" i="21"/>
  <c r="CF393" i="21"/>
  <c r="CE393" i="21"/>
  <c r="CD393" i="21"/>
  <c r="CC393" i="21"/>
  <c r="CB393" i="21"/>
  <c r="CA393" i="21"/>
  <c r="BZ393" i="21"/>
  <c r="BY393" i="21"/>
  <c r="BX393" i="21"/>
  <c r="BW393" i="21"/>
  <c r="BV393" i="21"/>
  <c r="BU393" i="21"/>
  <c r="BT393" i="21"/>
  <c r="BS393" i="21"/>
  <c r="BR393" i="21"/>
  <c r="BQ393" i="21"/>
  <c r="BP393" i="21"/>
  <c r="BO393" i="21"/>
  <c r="BN393" i="21"/>
  <c r="BM393" i="21"/>
  <c r="BL393" i="21"/>
  <c r="BK393" i="21"/>
  <c r="BJ393" i="21"/>
  <c r="BI393" i="21"/>
  <c r="BH393" i="21"/>
  <c r="BG393" i="21"/>
  <c r="BF393" i="21"/>
  <c r="BE393" i="21"/>
  <c r="BD393" i="21"/>
  <c r="CK392" i="21"/>
  <c r="CF392" i="21"/>
  <c r="CE392" i="21"/>
  <c r="CD392" i="21"/>
  <c r="CC392" i="21"/>
  <c r="CB392" i="21"/>
  <c r="CA392" i="21"/>
  <c r="BZ392" i="21"/>
  <c r="BY392" i="21"/>
  <c r="BX392" i="21"/>
  <c r="BW392" i="21"/>
  <c r="BV392" i="21"/>
  <c r="BU392" i="21"/>
  <c r="BT392" i="21"/>
  <c r="BS392" i="21"/>
  <c r="BR392" i="21"/>
  <c r="BQ392" i="21"/>
  <c r="BP392" i="21"/>
  <c r="BO392" i="21"/>
  <c r="BN392" i="21"/>
  <c r="BM392" i="21"/>
  <c r="BL392" i="21"/>
  <c r="BK392" i="21"/>
  <c r="BJ392" i="21"/>
  <c r="BI392" i="21"/>
  <c r="BH392" i="21"/>
  <c r="BG392" i="21"/>
  <c r="BF392" i="21"/>
  <c r="BE392" i="21"/>
  <c r="BD392" i="21"/>
  <c r="CK389" i="21"/>
  <c r="CF389" i="21"/>
  <c r="CE389" i="21"/>
  <c r="CD389" i="21"/>
  <c r="CC389" i="21"/>
  <c r="CB389" i="21"/>
  <c r="CA389" i="21"/>
  <c r="BZ389" i="21"/>
  <c r="BY389" i="21"/>
  <c r="BX389" i="21"/>
  <c r="BW389" i="21"/>
  <c r="BV389" i="21"/>
  <c r="BU389" i="21"/>
  <c r="BT389" i="21"/>
  <c r="BS389" i="21"/>
  <c r="BR389" i="21"/>
  <c r="BQ389" i="21"/>
  <c r="BP389" i="21"/>
  <c r="BO389" i="21"/>
  <c r="BN389" i="21"/>
  <c r="BM389" i="21"/>
  <c r="BL389" i="21"/>
  <c r="BK389" i="21"/>
  <c r="BJ389" i="21"/>
  <c r="BI389" i="21"/>
  <c r="BH389" i="21"/>
  <c r="BG389" i="21"/>
  <c r="BF389" i="21"/>
  <c r="BE389" i="21"/>
  <c r="BD389" i="21"/>
  <c r="CK388" i="21"/>
  <c r="CF388" i="21"/>
  <c r="CE388" i="21"/>
  <c r="CD388" i="21"/>
  <c r="CC388" i="21"/>
  <c r="CB388" i="21"/>
  <c r="CA388" i="21"/>
  <c r="BZ388" i="21"/>
  <c r="BY388" i="21"/>
  <c r="BX388" i="21"/>
  <c r="BW388" i="21"/>
  <c r="BV388" i="21"/>
  <c r="BU388" i="21"/>
  <c r="BT388" i="21"/>
  <c r="BS388" i="21"/>
  <c r="BR388" i="21"/>
  <c r="BQ388" i="21"/>
  <c r="BP388" i="21"/>
  <c r="BO388" i="21"/>
  <c r="BN388" i="21"/>
  <c r="BM388" i="21"/>
  <c r="BL388" i="21"/>
  <c r="BK388" i="21"/>
  <c r="BJ388" i="21"/>
  <c r="BI388" i="21"/>
  <c r="BH388" i="21"/>
  <c r="BG388" i="21"/>
  <c r="BF388" i="21"/>
  <c r="BE388" i="21"/>
  <c r="BD388" i="21"/>
  <c r="CK387" i="21"/>
  <c r="CF387" i="21"/>
  <c r="CE387" i="21"/>
  <c r="CD387" i="21"/>
  <c r="CC387" i="21"/>
  <c r="CB387" i="21"/>
  <c r="CA387" i="21"/>
  <c r="BZ387" i="21"/>
  <c r="BY387" i="21"/>
  <c r="BX387" i="21"/>
  <c r="BW387" i="21"/>
  <c r="BV387" i="21"/>
  <c r="BU387" i="21"/>
  <c r="BT387" i="21"/>
  <c r="BS387" i="21"/>
  <c r="BR387" i="21"/>
  <c r="BQ387" i="21"/>
  <c r="BP387" i="21"/>
  <c r="BO387" i="21"/>
  <c r="BN387" i="21"/>
  <c r="BM387" i="21"/>
  <c r="BL387" i="21"/>
  <c r="BK387" i="21"/>
  <c r="BJ387" i="21"/>
  <c r="BI387" i="21"/>
  <c r="BH387" i="21"/>
  <c r="BG387" i="21"/>
  <c r="BF387" i="21"/>
  <c r="BE387" i="21"/>
  <c r="BD387" i="21"/>
  <c r="CK384" i="21"/>
  <c r="CF384" i="21"/>
  <c r="CE384" i="21"/>
  <c r="CD384" i="21"/>
  <c r="CC384" i="21"/>
  <c r="CB384" i="21"/>
  <c r="CA384" i="21"/>
  <c r="BZ384" i="21"/>
  <c r="BY384" i="21"/>
  <c r="BX384" i="21"/>
  <c r="BW384" i="21"/>
  <c r="BV384" i="21"/>
  <c r="BU384" i="21"/>
  <c r="BT384" i="21"/>
  <c r="BS384" i="21"/>
  <c r="BR384" i="21"/>
  <c r="BQ384" i="21"/>
  <c r="BP384" i="21"/>
  <c r="BO384" i="21"/>
  <c r="BN384" i="21"/>
  <c r="BM384" i="21"/>
  <c r="BL384" i="21"/>
  <c r="BK384" i="21"/>
  <c r="BJ384" i="21"/>
  <c r="BI384" i="21"/>
  <c r="BH384" i="21"/>
  <c r="BG384" i="21"/>
  <c r="BF384" i="21"/>
  <c r="BE384" i="21"/>
  <c r="BD384" i="21"/>
  <c r="CK383" i="21"/>
  <c r="CF383" i="21"/>
  <c r="CE383" i="21"/>
  <c r="CD383" i="21"/>
  <c r="CC383" i="21"/>
  <c r="CB383" i="21"/>
  <c r="CA383" i="21"/>
  <c r="BZ383" i="21"/>
  <c r="BY383" i="21"/>
  <c r="BX383" i="21"/>
  <c r="BW383" i="21"/>
  <c r="BV383" i="21"/>
  <c r="BU383" i="21"/>
  <c r="BT383" i="21"/>
  <c r="BS383" i="21"/>
  <c r="BR383" i="21"/>
  <c r="BQ383" i="21"/>
  <c r="BP383" i="21"/>
  <c r="BO383" i="21"/>
  <c r="BN383" i="21"/>
  <c r="BM383" i="21"/>
  <c r="BL383" i="21"/>
  <c r="BK383" i="21"/>
  <c r="BJ383" i="21"/>
  <c r="BI383" i="21"/>
  <c r="BH383" i="21"/>
  <c r="BG383" i="21"/>
  <c r="BF383" i="21"/>
  <c r="BE383" i="21"/>
  <c r="BD383" i="21"/>
  <c r="CK382" i="21"/>
  <c r="CF382" i="21"/>
  <c r="CE382" i="21"/>
  <c r="CD382" i="21"/>
  <c r="CC382" i="21"/>
  <c r="CB382" i="21"/>
  <c r="CA382" i="21"/>
  <c r="BZ382" i="21"/>
  <c r="BY382" i="21"/>
  <c r="BX382" i="21"/>
  <c r="BW382" i="21"/>
  <c r="BV382" i="21"/>
  <c r="BU382" i="21"/>
  <c r="BT382" i="21"/>
  <c r="BS382" i="21"/>
  <c r="BR382" i="21"/>
  <c r="BQ382" i="21"/>
  <c r="BP382" i="21"/>
  <c r="BO382" i="21"/>
  <c r="BN382" i="21"/>
  <c r="BM382" i="21"/>
  <c r="BL382" i="21"/>
  <c r="BK382" i="21"/>
  <c r="BJ382" i="21"/>
  <c r="BI382" i="21"/>
  <c r="BH382" i="21"/>
  <c r="BG382" i="21"/>
  <c r="BF382" i="21"/>
  <c r="BE382" i="21"/>
  <c r="BD382" i="21"/>
  <c r="CK379" i="21"/>
  <c r="CF379" i="21"/>
  <c r="CE379" i="21"/>
  <c r="CD379" i="21"/>
  <c r="CC379" i="21"/>
  <c r="CB379" i="21"/>
  <c r="CA379" i="21"/>
  <c r="BZ379" i="21"/>
  <c r="BY379" i="21"/>
  <c r="BX379" i="21"/>
  <c r="BW379" i="21"/>
  <c r="BV379" i="21"/>
  <c r="BU379" i="21"/>
  <c r="BT379" i="21"/>
  <c r="BS379" i="21"/>
  <c r="BR379" i="21"/>
  <c r="BQ379" i="21"/>
  <c r="BP379" i="21"/>
  <c r="BO379" i="21"/>
  <c r="BN379" i="21"/>
  <c r="BM379" i="21"/>
  <c r="BL379" i="21"/>
  <c r="BK379" i="21"/>
  <c r="BJ379" i="21"/>
  <c r="BI379" i="21"/>
  <c r="BH379" i="21"/>
  <c r="BG379" i="21"/>
  <c r="BF379" i="21"/>
  <c r="BE379" i="21"/>
  <c r="BD379" i="21"/>
  <c r="CK378" i="21"/>
  <c r="CF378" i="21"/>
  <c r="CE378" i="21"/>
  <c r="CD378" i="21"/>
  <c r="CC378" i="21"/>
  <c r="CB378" i="21"/>
  <c r="CA378" i="21"/>
  <c r="BZ378" i="21"/>
  <c r="BY378" i="21"/>
  <c r="BX378" i="21"/>
  <c r="BW378" i="21"/>
  <c r="BV378" i="21"/>
  <c r="BU378" i="21"/>
  <c r="BT378" i="21"/>
  <c r="BS378" i="21"/>
  <c r="BR378" i="21"/>
  <c r="BQ378" i="21"/>
  <c r="BP378" i="21"/>
  <c r="BO378" i="21"/>
  <c r="BN378" i="21"/>
  <c r="BM378" i="21"/>
  <c r="BL378" i="21"/>
  <c r="BK378" i="21"/>
  <c r="BJ378" i="21"/>
  <c r="BI378" i="21"/>
  <c r="BH378" i="21"/>
  <c r="BG378" i="21"/>
  <c r="BF378" i="21"/>
  <c r="BE378" i="21"/>
  <c r="BD378" i="21"/>
  <c r="CK377" i="21"/>
  <c r="CF377" i="21"/>
  <c r="CE377" i="21"/>
  <c r="CD377" i="21"/>
  <c r="CC377" i="21"/>
  <c r="CB377" i="21"/>
  <c r="CA377" i="21"/>
  <c r="BZ377" i="21"/>
  <c r="BY377" i="21"/>
  <c r="BX377" i="21"/>
  <c r="BW377" i="21"/>
  <c r="BV377" i="21"/>
  <c r="BU377" i="21"/>
  <c r="BT377" i="21"/>
  <c r="BS377" i="21"/>
  <c r="BR377" i="21"/>
  <c r="BQ377" i="21"/>
  <c r="BP377" i="21"/>
  <c r="BO377" i="21"/>
  <c r="BN377" i="21"/>
  <c r="BM377" i="21"/>
  <c r="BL377" i="21"/>
  <c r="BK377" i="21"/>
  <c r="BJ377" i="21"/>
  <c r="BI377" i="21"/>
  <c r="BH377" i="21"/>
  <c r="BG377" i="21"/>
  <c r="BF377" i="21"/>
  <c r="BE377" i="21"/>
  <c r="BD377" i="21"/>
  <c r="CK374" i="21"/>
  <c r="CF374" i="21"/>
  <c r="CE374" i="21"/>
  <c r="CD374" i="21"/>
  <c r="CC374" i="21"/>
  <c r="CB374" i="21"/>
  <c r="CA374" i="21"/>
  <c r="BZ374" i="21"/>
  <c r="BY374" i="21"/>
  <c r="BX374" i="21"/>
  <c r="BW374" i="21"/>
  <c r="BV374" i="21"/>
  <c r="BU374" i="21"/>
  <c r="BT374" i="21"/>
  <c r="BS374" i="21"/>
  <c r="BR374" i="21"/>
  <c r="BQ374" i="21"/>
  <c r="BP374" i="21"/>
  <c r="BO374" i="21"/>
  <c r="BN374" i="21"/>
  <c r="BM374" i="21"/>
  <c r="BL374" i="21"/>
  <c r="BK374" i="21"/>
  <c r="BJ374" i="21"/>
  <c r="BI374" i="21"/>
  <c r="BH374" i="21"/>
  <c r="BG374" i="21"/>
  <c r="BF374" i="21"/>
  <c r="BE374" i="21"/>
  <c r="BD374" i="21"/>
  <c r="CK373" i="21"/>
  <c r="CF373" i="21"/>
  <c r="CE373" i="21"/>
  <c r="CD373" i="21"/>
  <c r="CC373" i="21"/>
  <c r="CB373" i="21"/>
  <c r="CA373" i="21"/>
  <c r="BZ373" i="21"/>
  <c r="BY373" i="21"/>
  <c r="BX373" i="21"/>
  <c r="BW373" i="21"/>
  <c r="BV373" i="21"/>
  <c r="BU373" i="21"/>
  <c r="BT373" i="21"/>
  <c r="BS373" i="21"/>
  <c r="BR373" i="21"/>
  <c r="BQ373" i="21"/>
  <c r="BP373" i="21"/>
  <c r="BO373" i="21"/>
  <c r="BN373" i="21"/>
  <c r="BM373" i="21"/>
  <c r="BL373" i="21"/>
  <c r="BK373" i="21"/>
  <c r="BJ373" i="21"/>
  <c r="BI373" i="21"/>
  <c r="BH373" i="21"/>
  <c r="BG373" i="21"/>
  <c r="BF373" i="21"/>
  <c r="BE373" i="21"/>
  <c r="BD373" i="21"/>
  <c r="CK372" i="21"/>
  <c r="CF372" i="21"/>
  <c r="CE372" i="21"/>
  <c r="CD372" i="21"/>
  <c r="CC372" i="21"/>
  <c r="CB372" i="21"/>
  <c r="CA372" i="21"/>
  <c r="BZ372" i="21"/>
  <c r="BY372" i="21"/>
  <c r="BX372" i="21"/>
  <c r="BW372" i="21"/>
  <c r="BV372" i="21"/>
  <c r="BU372" i="21"/>
  <c r="BT372" i="21"/>
  <c r="BS372" i="21"/>
  <c r="BR372" i="21"/>
  <c r="BQ372" i="21"/>
  <c r="BP372" i="21"/>
  <c r="BO372" i="21"/>
  <c r="BN372" i="21"/>
  <c r="BM372" i="21"/>
  <c r="BL372" i="21"/>
  <c r="BK372" i="21"/>
  <c r="BJ372" i="21"/>
  <c r="BI372" i="21"/>
  <c r="BH372" i="21"/>
  <c r="BG372" i="21"/>
  <c r="BF372" i="21"/>
  <c r="BE372" i="21"/>
  <c r="BD372" i="21"/>
  <c r="CK369" i="21"/>
  <c r="CF369" i="21"/>
  <c r="CE369" i="21"/>
  <c r="CD369" i="21"/>
  <c r="CC369" i="21"/>
  <c r="CB369" i="21"/>
  <c r="CA369" i="21"/>
  <c r="BZ369" i="21"/>
  <c r="BY369" i="21"/>
  <c r="BX369" i="21"/>
  <c r="BW369" i="21"/>
  <c r="BV369" i="21"/>
  <c r="BU369" i="21"/>
  <c r="BT369" i="21"/>
  <c r="BS369" i="21"/>
  <c r="BR369" i="21"/>
  <c r="BQ369" i="21"/>
  <c r="BP369" i="21"/>
  <c r="BO369" i="21"/>
  <c r="BN369" i="21"/>
  <c r="BM369" i="21"/>
  <c r="BL369" i="21"/>
  <c r="BK369" i="21"/>
  <c r="BJ369" i="21"/>
  <c r="BI369" i="21"/>
  <c r="BH369" i="21"/>
  <c r="BG369" i="21"/>
  <c r="BF369" i="21"/>
  <c r="BE369" i="21"/>
  <c r="BD369" i="21"/>
  <c r="CK368" i="21"/>
  <c r="CF368" i="21"/>
  <c r="CE368" i="21"/>
  <c r="CD368" i="21"/>
  <c r="CC368" i="21"/>
  <c r="CB368" i="21"/>
  <c r="CA368" i="21"/>
  <c r="BZ368" i="21"/>
  <c r="BY368" i="21"/>
  <c r="BX368" i="21"/>
  <c r="BW368" i="21"/>
  <c r="BV368" i="21"/>
  <c r="BU368" i="21"/>
  <c r="BT368" i="21"/>
  <c r="BS368" i="21"/>
  <c r="BR368" i="21"/>
  <c r="BQ368" i="21"/>
  <c r="BP368" i="21"/>
  <c r="BO368" i="21"/>
  <c r="BN368" i="21"/>
  <c r="BM368" i="21"/>
  <c r="BL368" i="21"/>
  <c r="BK368" i="21"/>
  <c r="BJ368" i="21"/>
  <c r="BI368" i="21"/>
  <c r="BH368" i="21"/>
  <c r="BG368" i="21"/>
  <c r="BF368" i="21"/>
  <c r="BE368" i="21"/>
  <c r="BD368" i="21"/>
  <c r="CK367" i="21"/>
  <c r="CF367" i="21"/>
  <c r="CE367" i="21"/>
  <c r="CD367" i="21"/>
  <c r="CC367" i="21"/>
  <c r="CB367" i="21"/>
  <c r="CA367" i="21"/>
  <c r="BZ367" i="21"/>
  <c r="BY367" i="21"/>
  <c r="BX367" i="21"/>
  <c r="BW367" i="21"/>
  <c r="BV367" i="21"/>
  <c r="BU367" i="21"/>
  <c r="BT367" i="21"/>
  <c r="BS367" i="21"/>
  <c r="BR367" i="21"/>
  <c r="BQ367" i="21"/>
  <c r="BP367" i="21"/>
  <c r="BO367" i="21"/>
  <c r="BN367" i="21"/>
  <c r="BM367" i="21"/>
  <c r="BL367" i="21"/>
  <c r="BK367" i="21"/>
  <c r="BJ367" i="21"/>
  <c r="BI367" i="21"/>
  <c r="BH367" i="21"/>
  <c r="BG367" i="21"/>
  <c r="BF367" i="21"/>
  <c r="BE367" i="21"/>
  <c r="BD367" i="21"/>
  <c r="CK364" i="21"/>
  <c r="CF364" i="21"/>
  <c r="CE364" i="21"/>
  <c r="CD364" i="21"/>
  <c r="CC364" i="21"/>
  <c r="CB364" i="21"/>
  <c r="CA364" i="21"/>
  <c r="BZ364" i="21"/>
  <c r="BY364" i="21"/>
  <c r="BX364" i="21"/>
  <c r="BW364" i="21"/>
  <c r="BV364" i="21"/>
  <c r="BU364" i="21"/>
  <c r="BT364" i="21"/>
  <c r="BS364" i="21"/>
  <c r="BR364" i="21"/>
  <c r="BQ364" i="21"/>
  <c r="BP364" i="21"/>
  <c r="BO364" i="21"/>
  <c r="BN364" i="21"/>
  <c r="BM364" i="21"/>
  <c r="BL364" i="21"/>
  <c r="BK364" i="21"/>
  <c r="BJ364" i="21"/>
  <c r="BI364" i="21"/>
  <c r="BH364" i="21"/>
  <c r="BG364" i="21"/>
  <c r="BF364" i="21"/>
  <c r="BE364" i="21"/>
  <c r="BD364" i="21"/>
  <c r="CK363" i="21"/>
  <c r="CF363" i="21"/>
  <c r="CE363" i="21"/>
  <c r="CD363" i="21"/>
  <c r="CC363" i="21"/>
  <c r="CB363" i="21"/>
  <c r="CA363" i="21"/>
  <c r="BZ363" i="21"/>
  <c r="BY363" i="21"/>
  <c r="BX363" i="21"/>
  <c r="BW363" i="21"/>
  <c r="BV363" i="21"/>
  <c r="BU363" i="21"/>
  <c r="BT363" i="21"/>
  <c r="BS363" i="21"/>
  <c r="BR363" i="21"/>
  <c r="BQ363" i="21"/>
  <c r="BP363" i="21"/>
  <c r="BO363" i="21"/>
  <c r="BN363" i="21"/>
  <c r="BM363" i="21"/>
  <c r="BL363" i="21"/>
  <c r="BK363" i="21"/>
  <c r="BJ363" i="21"/>
  <c r="BI363" i="21"/>
  <c r="BH363" i="21"/>
  <c r="BG363" i="21"/>
  <c r="BF363" i="21"/>
  <c r="BE363" i="21"/>
  <c r="BD363" i="21"/>
  <c r="CK362" i="21"/>
  <c r="CF362" i="21"/>
  <c r="CE362" i="21"/>
  <c r="CD362" i="21"/>
  <c r="CC362" i="21"/>
  <c r="CB362" i="21"/>
  <c r="CA362" i="21"/>
  <c r="BZ362" i="21"/>
  <c r="BY362" i="21"/>
  <c r="BX362" i="21"/>
  <c r="BW362" i="21"/>
  <c r="BV362" i="21"/>
  <c r="BU362" i="21"/>
  <c r="BT362" i="21"/>
  <c r="BS362" i="21"/>
  <c r="BR362" i="21"/>
  <c r="BQ362" i="21"/>
  <c r="BP362" i="21"/>
  <c r="BO362" i="21"/>
  <c r="BN362" i="21"/>
  <c r="BM362" i="21"/>
  <c r="BL362" i="21"/>
  <c r="BK362" i="21"/>
  <c r="BJ362" i="21"/>
  <c r="BI362" i="21"/>
  <c r="BH362" i="21"/>
  <c r="BG362" i="21"/>
  <c r="BF362" i="21"/>
  <c r="BE362" i="21"/>
  <c r="BD362" i="21"/>
  <c r="BC360" i="21"/>
  <c r="BA360" i="21"/>
  <c r="AZ360" i="21"/>
  <c r="AY360" i="21"/>
  <c r="AX360" i="21"/>
  <c r="AW360" i="21"/>
  <c r="AV360" i="21"/>
  <c r="AU360" i="21"/>
  <c r="AT360" i="21"/>
  <c r="AS360" i="21"/>
  <c r="AR360" i="21"/>
  <c r="AQ360" i="21"/>
  <c r="AP360" i="21"/>
  <c r="AO360" i="21"/>
  <c r="AN360" i="21"/>
  <c r="AM360" i="21"/>
  <c r="AL360" i="21"/>
  <c r="AK360" i="21"/>
  <c r="AJ360" i="21"/>
  <c r="AI360" i="21"/>
  <c r="AH360" i="21"/>
  <c r="AG360" i="21"/>
  <c r="AF360" i="21"/>
  <c r="AE360" i="21"/>
  <c r="AD360" i="21"/>
  <c r="AC360" i="21"/>
  <c r="AB360" i="21"/>
  <c r="AA360" i="21"/>
  <c r="Z360" i="21"/>
  <c r="Y360" i="21"/>
  <c r="X360" i="21"/>
  <c r="W360" i="21"/>
  <c r="V360" i="21"/>
  <c r="U360" i="21"/>
  <c r="BC359" i="21"/>
  <c r="BA359" i="21"/>
  <c r="AZ359" i="21"/>
  <c r="AY359" i="21"/>
  <c r="AX359" i="21"/>
  <c r="AW359" i="21"/>
  <c r="AV359" i="21"/>
  <c r="AU359" i="21"/>
  <c r="AT359" i="21"/>
  <c r="AS359" i="21"/>
  <c r="AR359" i="21"/>
  <c r="AQ359" i="21"/>
  <c r="AP359" i="21"/>
  <c r="AO359" i="21"/>
  <c r="AN359" i="21"/>
  <c r="AM359" i="21"/>
  <c r="AL359" i="21"/>
  <c r="AK359" i="21"/>
  <c r="AJ359" i="21"/>
  <c r="AI359" i="21"/>
  <c r="AH359" i="21"/>
  <c r="AG359" i="21"/>
  <c r="AF359" i="21"/>
  <c r="AE359" i="21"/>
  <c r="AD359" i="21"/>
  <c r="AC359" i="21"/>
  <c r="AB359" i="21"/>
  <c r="AA359" i="21"/>
  <c r="Z359" i="21"/>
  <c r="Y359" i="21"/>
  <c r="X359" i="21"/>
  <c r="W359" i="21"/>
  <c r="V359" i="21"/>
  <c r="U359" i="21"/>
  <c r="BC358" i="21"/>
  <c r="BA358" i="21"/>
  <c r="AZ358" i="21"/>
  <c r="AY358" i="21"/>
  <c r="AX358" i="21"/>
  <c r="AW358" i="21"/>
  <c r="AV358" i="21"/>
  <c r="AU358" i="21"/>
  <c r="AT358" i="21"/>
  <c r="AS358" i="21"/>
  <c r="AR358" i="21"/>
  <c r="AQ358" i="21"/>
  <c r="AP358" i="21"/>
  <c r="AO358" i="21"/>
  <c r="AN358" i="21"/>
  <c r="AM358" i="21"/>
  <c r="AL358" i="21"/>
  <c r="AK358" i="21"/>
  <c r="AJ358" i="21"/>
  <c r="AI358" i="21"/>
  <c r="AH358" i="21"/>
  <c r="AG358" i="21"/>
  <c r="AF358" i="21"/>
  <c r="AE358" i="21"/>
  <c r="AD358" i="21"/>
  <c r="AC358" i="21"/>
  <c r="AB358" i="21"/>
  <c r="AA358" i="21"/>
  <c r="Z358" i="21"/>
  <c r="Y358" i="21"/>
  <c r="X358" i="21"/>
  <c r="W358" i="21"/>
  <c r="V358" i="21"/>
  <c r="U358" i="21"/>
  <c r="BC357" i="21"/>
  <c r="BA357" i="21"/>
  <c r="AZ357" i="21"/>
  <c r="AY357" i="21"/>
  <c r="AX357" i="21"/>
  <c r="AW357" i="21"/>
  <c r="AV357" i="21"/>
  <c r="AU357" i="21"/>
  <c r="AT357" i="21"/>
  <c r="AS357" i="21"/>
  <c r="AR357" i="21"/>
  <c r="AQ357" i="21"/>
  <c r="AP357" i="21"/>
  <c r="AO357" i="21"/>
  <c r="AN357" i="21"/>
  <c r="AM357" i="21"/>
  <c r="AL357" i="21"/>
  <c r="AK357" i="21"/>
  <c r="AJ357" i="21"/>
  <c r="AI357" i="21"/>
  <c r="AH357" i="21"/>
  <c r="AG357" i="21"/>
  <c r="AF357" i="21"/>
  <c r="AE357" i="21"/>
  <c r="AD357" i="21"/>
  <c r="AC357" i="21"/>
  <c r="AB357" i="21"/>
  <c r="AA357" i="21"/>
  <c r="Z357" i="21"/>
  <c r="Y357" i="21"/>
  <c r="X357" i="21"/>
  <c r="W357" i="21"/>
  <c r="V357" i="21"/>
  <c r="U357" i="21"/>
  <c r="BC356" i="21"/>
  <c r="BA356" i="21"/>
  <c r="AZ356" i="21"/>
  <c r="AY356" i="21"/>
  <c r="AX356" i="21"/>
  <c r="AW356" i="21"/>
  <c r="AV356" i="21"/>
  <c r="AU356" i="21"/>
  <c r="AT356" i="21"/>
  <c r="AS356" i="21"/>
  <c r="AR356" i="21"/>
  <c r="AQ356" i="21"/>
  <c r="AP356" i="21"/>
  <c r="AO356" i="21"/>
  <c r="AN356" i="21"/>
  <c r="AM356" i="21"/>
  <c r="AL356" i="21"/>
  <c r="AK356" i="21"/>
  <c r="AJ356" i="21"/>
  <c r="AI356" i="21"/>
  <c r="AH356" i="21"/>
  <c r="AG356" i="21"/>
  <c r="AF356" i="21"/>
  <c r="AE356" i="21"/>
  <c r="AD356" i="21"/>
  <c r="AC356" i="21"/>
  <c r="AB356" i="21"/>
  <c r="AA356" i="21"/>
  <c r="Z356" i="21"/>
  <c r="Y356" i="21"/>
  <c r="X356" i="21"/>
  <c r="W356" i="21"/>
  <c r="V356" i="21"/>
  <c r="U356" i="21"/>
  <c r="BC354" i="21"/>
  <c r="BA354" i="21"/>
  <c r="AZ354" i="21"/>
  <c r="AY354" i="21"/>
  <c r="AX354" i="21"/>
  <c r="AW354" i="21"/>
  <c r="AV354" i="21"/>
  <c r="AU354" i="21"/>
  <c r="AT354" i="21"/>
  <c r="AS354" i="21"/>
  <c r="AR354" i="21"/>
  <c r="AQ354" i="21"/>
  <c r="AP354" i="21"/>
  <c r="AO354" i="21"/>
  <c r="AN354" i="21"/>
  <c r="AM354" i="21"/>
  <c r="AL354" i="21"/>
  <c r="AK354" i="21"/>
  <c r="AJ354" i="21"/>
  <c r="AI354" i="21"/>
  <c r="AH354" i="21"/>
  <c r="AG354" i="21"/>
  <c r="AF354" i="21"/>
  <c r="AE354" i="21"/>
  <c r="AD354" i="21"/>
  <c r="AC354" i="21"/>
  <c r="AB354" i="21"/>
  <c r="AA354" i="21"/>
  <c r="Z354" i="21"/>
  <c r="Y354" i="21"/>
  <c r="X354" i="21"/>
  <c r="W354" i="21"/>
  <c r="V354" i="21"/>
  <c r="BC353" i="21"/>
  <c r="BA353" i="21"/>
  <c r="AZ353" i="21"/>
  <c r="AY353" i="21"/>
  <c r="AX353" i="21"/>
  <c r="AW353" i="21"/>
  <c r="AV353" i="21"/>
  <c r="AU353" i="21"/>
  <c r="AT353" i="21"/>
  <c r="AS353" i="21"/>
  <c r="AR353" i="21"/>
  <c r="AQ353" i="21"/>
  <c r="AP353" i="21"/>
  <c r="AO353" i="21"/>
  <c r="AN353" i="21"/>
  <c r="AM353" i="21"/>
  <c r="AL353" i="21"/>
  <c r="AK353" i="21"/>
  <c r="AJ353" i="21"/>
  <c r="AI353" i="21"/>
  <c r="AH353" i="21"/>
  <c r="AG353" i="21"/>
  <c r="AF353" i="21"/>
  <c r="AE353" i="21"/>
  <c r="AD353" i="21"/>
  <c r="AC353" i="21"/>
  <c r="AB353" i="21"/>
  <c r="AA353" i="21"/>
  <c r="Z353" i="21"/>
  <c r="Y353" i="21"/>
  <c r="X353" i="21"/>
  <c r="W353" i="21"/>
  <c r="V353" i="21"/>
  <c r="U353" i="21"/>
  <c r="BC352" i="21"/>
  <c r="BA352" i="21"/>
  <c r="AZ352" i="21"/>
  <c r="AY352" i="21"/>
  <c r="AX352" i="21"/>
  <c r="AW352" i="21"/>
  <c r="AV352" i="21"/>
  <c r="AU352" i="21"/>
  <c r="AT352" i="21"/>
  <c r="AS352" i="21"/>
  <c r="AR352" i="21"/>
  <c r="AQ352" i="21"/>
  <c r="AP352" i="21"/>
  <c r="AO352" i="21"/>
  <c r="AN352" i="21"/>
  <c r="AM352" i="21"/>
  <c r="AL352" i="21"/>
  <c r="AK352" i="21"/>
  <c r="AJ352" i="21"/>
  <c r="AI352" i="21"/>
  <c r="AH352" i="21"/>
  <c r="AG352" i="21"/>
  <c r="AF352" i="21"/>
  <c r="AE352" i="21"/>
  <c r="AD352" i="21"/>
  <c r="AC352" i="21"/>
  <c r="AB352" i="21"/>
  <c r="AA352" i="21"/>
  <c r="Z352" i="21"/>
  <c r="Y352" i="21"/>
  <c r="X352" i="21"/>
  <c r="W352" i="21"/>
  <c r="V352" i="21"/>
  <c r="U352" i="21"/>
  <c r="BC351" i="21"/>
  <c r="BA351" i="21"/>
  <c r="AZ351" i="21"/>
  <c r="AY351" i="21"/>
  <c r="AX351" i="21"/>
  <c r="AW351" i="21"/>
  <c r="AV351" i="21"/>
  <c r="AU351" i="21"/>
  <c r="AT351" i="21"/>
  <c r="AS351" i="21"/>
  <c r="AR351" i="21"/>
  <c r="AQ351" i="21"/>
  <c r="AP351" i="21"/>
  <c r="AO351" i="21"/>
  <c r="AN351" i="21"/>
  <c r="AM351" i="21"/>
  <c r="AL351" i="21"/>
  <c r="AK351" i="21"/>
  <c r="AJ351" i="21"/>
  <c r="AI351" i="21"/>
  <c r="AH351" i="21"/>
  <c r="AG351" i="21"/>
  <c r="AF351" i="21"/>
  <c r="AE351" i="21"/>
  <c r="AD351" i="21"/>
  <c r="AC351" i="21"/>
  <c r="AB351" i="21"/>
  <c r="AA351" i="21"/>
  <c r="Z351" i="21"/>
  <c r="Y351" i="21"/>
  <c r="X351" i="21"/>
  <c r="W351" i="21"/>
  <c r="V351" i="21"/>
  <c r="U351" i="21"/>
  <c r="BC350" i="21"/>
  <c r="BA350" i="21"/>
  <c r="AZ350" i="21"/>
  <c r="AY350" i="21"/>
  <c r="AX350" i="21"/>
  <c r="AW350" i="21"/>
  <c r="AV350" i="21"/>
  <c r="AU350" i="21"/>
  <c r="AT350" i="21"/>
  <c r="AS350" i="21"/>
  <c r="AR350" i="21"/>
  <c r="AQ350" i="21"/>
  <c r="AP350" i="21"/>
  <c r="AO350" i="21"/>
  <c r="AN350" i="21"/>
  <c r="AM350" i="21"/>
  <c r="AL350" i="21"/>
  <c r="AK350" i="21"/>
  <c r="AJ350" i="21"/>
  <c r="AI350" i="21"/>
  <c r="AH350" i="21"/>
  <c r="AG350" i="21"/>
  <c r="AF350" i="21"/>
  <c r="AE350" i="21"/>
  <c r="AD350" i="21"/>
  <c r="AC350" i="21"/>
  <c r="AB350" i="21"/>
  <c r="AA350" i="21"/>
  <c r="Z350" i="21"/>
  <c r="Y350" i="21"/>
  <c r="X350" i="21"/>
  <c r="W350" i="21"/>
  <c r="V350" i="21"/>
  <c r="U350" i="21"/>
  <c r="BC349" i="21"/>
  <c r="BA349" i="21"/>
  <c r="AZ349" i="21"/>
  <c r="AY349" i="21"/>
  <c r="AX349" i="21"/>
  <c r="AW349" i="21"/>
  <c r="AV349" i="21"/>
  <c r="AU349" i="21"/>
  <c r="AT349" i="21"/>
  <c r="AS349" i="21"/>
  <c r="AR349" i="21"/>
  <c r="AQ349" i="21"/>
  <c r="AP349" i="21"/>
  <c r="AO349" i="21"/>
  <c r="AN349" i="21"/>
  <c r="AM349" i="21"/>
  <c r="AL349" i="21"/>
  <c r="AK349" i="21"/>
  <c r="AJ349" i="21"/>
  <c r="AI349" i="21"/>
  <c r="AH349" i="21"/>
  <c r="AG349" i="21"/>
  <c r="AF349" i="21"/>
  <c r="AE349" i="21"/>
  <c r="AD349" i="21"/>
  <c r="AC349" i="21"/>
  <c r="AB349" i="21"/>
  <c r="AA349" i="21"/>
  <c r="Z349" i="21"/>
  <c r="Y349" i="21"/>
  <c r="X349" i="21"/>
  <c r="W349" i="21"/>
  <c r="V349" i="21"/>
  <c r="U349" i="21"/>
  <c r="BC348" i="21"/>
  <c r="BA348" i="21"/>
  <c r="AZ348" i="21"/>
  <c r="AY348" i="21"/>
  <c r="AX348" i="21"/>
  <c r="AW348" i="21"/>
  <c r="AV348" i="21"/>
  <c r="AU348" i="21"/>
  <c r="AT348" i="21"/>
  <c r="AS348" i="21"/>
  <c r="AR348" i="21"/>
  <c r="AQ348" i="21"/>
  <c r="AP348" i="21"/>
  <c r="AO348" i="21"/>
  <c r="AN348" i="21"/>
  <c r="AM348" i="21"/>
  <c r="AL348" i="21"/>
  <c r="AK348" i="21"/>
  <c r="AJ348" i="21"/>
  <c r="AI348" i="21"/>
  <c r="AH348" i="21"/>
  <c r="AG348" i="21"/>
  <c r="AF348" i="21"/>
  <c r="AE348" i="21"/>
  <c r="AD348" i="21"/>
  <c r="AC348" i="21"/>
  <c r="AB348" i="21"/>
  <c r="AA348" i="21"/>
  <c r="Z348" i="21"/>
  <c r="Y348" i="21"/>
  <c r="X348" i="21"/>
  <c r="W348" i="21"/>
  <c r="V348" i="21"/>
  <c r="U348" i="21"/>
  <c r="BC347" i="21"/>
  <c r="BA347" i="21"/>
  <c r="AZ347" i="21"/>
  <c r="AY347" i="21"/>
  <c r="AX347" i="21"/>
  <c r="AW347" i="21"/>
  <c r="AV347" i="21"/>
  <c r="AU347" i="21"/>
  <c r="AT347" i="21"/>
  <c r="AS347" i="21"/>
  <c r="AR347" i="21"/>
  <c r="AQ347" i="21"/>
  <c r="AP347" i="21"/>
  <c r="AO347" i="21"/>
  <c r="AN347" i="21"/>
  <c r="AM347" i="21"/>
  <c r="AL347" i="21"/>
  <c r="AK347" i="21"/>
  <c r="AJ347" i="21"/>
  <c r="AI347" i="21"/>
  <c r="AH347" i="21"/>
  <c r="AG347" i="21"/>
  <c r="AF347" i="21"/>
  <c r="AE347" i="21"/>
  <c r="AD347" i="21"/>
  <c r="AC347" i="21"/>
  <c r="AB347" i="21"/>
  <c r="AA347" i="21"/>
  <c r="Z347" i="21"/>
  <c r="Y347" i="21"/>
  <c r="X347" i="21"/>
  <c r="W347" i="21"/>
  <c r="V347" i="21"/>
  <c r="U347" i="21"/>
  <c r="T346" i="21"/>
  <c r="S346" i="21"/>
  <c r="R346" i="21"/>
  <c r="Q346" i="21"/>
  <c r="P346" i="21"/>
  <c r="O346" i="21"/>
  <c r="N346" i="21"/>
  <c r="M346" i="21"/>
  <c r="L346" i="21"/>
  <c r="S344" i="21"/>
  <c r="R344" i="21"/>
  <c r="Q344" i="21"/>
  <c r="P344" i="21"/>
  <c r="O344" i="21"/>
  <c r="N344" i="21"/>
  <c r="M344" i="21"/>
  <c r="L344" i="21"/>
  <c r="K344" i="21"/>
  <c r="J344" i="21"/>
  <c r="S343" i="21"/>
  <c r="R343" i="21"/>
  <c r="Q343" i="21"/>
  <c r="P343" i="21"/>
  <c r="O343" i="21"/>
  <c r="N343" i="21"/>
  <c r="M343" i="21"/>
  <c r="L343" i="21"/>
  <c r="K343" i="21"/>
  <c r="J343" i="21"/>
  <c r="S342" i="21"/>
  <c r="R342" i="21"/>
  <c r="Q342" i="21"/>
  <c r="P342" i="21"/>
  <c r="O342" i="21"/>
  <c r="N342" i="21"/>
  <c r="M342" i="21"/>
  <c r="L342" i="21"/>
  <c r="K342" i="21"/>
  <c r="J342" i="21"/>
  <c r="S341" i="21"/>
  <c r="R341" i="21"/>
  <c r="Q341" i="21"/>
  <c r="P341" i="21"/>
  <c r="O341" i="21"/>
  <c r="N341" i="21"/>
  <c r="M341" i="21"/>
  <c r="L341" i="21"/>
  <c r="K341" i="21"/>
  <c r="J341" i="21"/>
  <c r="S340" i="21"/>
  <c r="R340" i="21"/>
  <c r="Q340" i="21"/>
  <c r="P340" i="21"/>
  <c r="O340" i="21"/>
  <c r="N340" i="21"/>
  <c r="M340" i="21"/>
  <c r="L340" i="21"/>
  <c r="K340" i="21"/>
  <c r="J340" i="21"/>
  <c r="CP338" i="21"/>
  <c r="CQ338" i="21" s="1"/>
  <c r="CN338" i="21"/>
  <c r="CO338" i="21" s="1"/>
  <c r="CL338" i="21"/>
  <c r="CM338" i="21" s="1"/>
  <c r="T338" i="21"/>
  <c r="CP337" i="21"/>
  <c r="CQ337" i="21" s="1"/>
  <c r="CN337" i="21"/>
  <c r="CO337" i="21" s="1"/>
  <c r="CL337" i="21"/>
  <c r="CM337" i="21" s="1"/>
  <c r="T337" i="21"/>
  <c r="CP336" i="21"/>
  <c r="CQ336" i="21" s="1"/>
  <c r="CN336" i="21"/>
  <c r="CO336" i="21" s="1"/>
  <c r="CL336" i="21"/>
  <c r="T336" i="21"/>
  <c r="CP335" i="21"/>
  <c r="CQ335" i="21" s="1"/>
  <c r="CN335" i="21"/>
  <c r="CL335" i="21"/>
  <c r="CM335" i="21" s="1"/>
  <c r="T335" i="21"/>
  <c r="T334" i="21"/>
  <c r="CP333" i="21"/>
  <c r="CQ333" i="21" s="1"/>
  <c r="CN333" i="21"/>
  <c r="CO333" i="21" s="1"/>
  <c r="CL333" i="21"/>
  <c r="T333" i="21"/>
  <c r="CP332" i="21"/>
  <c r="CQ332" i="21" s="1"/>
  <c r="CN332" i="21"/>
  <c r="CO332" i="21" s="1"/>
  <c r="CL332" i="21"/>
  <c r="CM332" i="21" s="1"/>
  <c r="T332" i="21"/>
  <c r="CP331" i="21"/>
  <c r="CQ331" i="21" s="1"/>
  <c r="CN331" i="21"/>
  <c r="CO331" i="21" s="1"/>
  <c r="CL331" i="21"/>
  <c r="CM331" i="21" s="1"/>
  <c r="T331" i="21"/>
  <c r="CP330" i="21"/>
  <c r="CQ330" i="21" s="1"/>
  <c r="CN330" i="21"/>
  <c r="CO330" i="21" s="1"/>
  <c r="CL330" i="21"/>
  <c r="CM330" i="21" s="1"/>
  <c r="T330" i="21"/>
  <c r="CP329" i="21"/>
  <c r="CQ329" i="21" s="1"/>
  <c r="CN329" i="21"/>
  <c r="CO329" i="21" s="1"/>
  <c r="CL329" i="21"/>
  <c r="T329" i="21"/>
  <c r="CP328" i="21"/>
  <c r="CQ328" i="21" s="1"/>
  <c r="CN328" i="21"/>
  <c r="CO328" i="21" s="1"/>
  <c r="CL328" i="21"/>
  <c r="T328" i="21"/>
  <c r="CP327" i="21"/>
  <c r="CQ327" i="21" s="1"/>
  <c r="CN327" i="21"/>
  <c r="CO327" i="21" s="1"/>
  <c r="CL327" i="21"/>
  <c r="CM327" i="21" s="1"/>
  <c r="T327" i="21"/>
  <c r="CP326" i="21"/>
  <c r="CQ326" i="21" s="1"/>
  <c r="CN326" i="21"/>
  <c r="CO326" i="21" s="1"/>
  <c r="CL326" i="21"/>
  <c r="CM326" i="21" s="1"/>
  <c r="T326" i="21"/>
  <c r="CP323" i="21"/>
  <c r="CQ323" i="21" s="1"/>
  <c r="CN323" i="21"/>
  <c r="CO323" i="21" s="1"/>
  <c r="CL323" i="21"/>
  <c r="T323" i="21"/>
  <c r="CP322" i="21"/>
  <c r="CQ322" i="21" s="1"/>
  <c r="CN322" i="21"/>
  <c r="CO322" i="21" s="1"/>
  <c r="CL322" i="21"/>
  <c r="CM322" i="21" s="1"/>
  <c r="T322" i="21"/>
  <c r="CP321" i="21"/>
  <c r="CQ321" i="21" s="1"/>
  <c r="CN321" i="21"/>
  <c r="CL321" i="21"/>
  <c r="CM321" i="21" s="1"/>
  <c r="T321" i="21"/>
  <c r="CP320" i="21"/>
  <c r="CQ320" i="21" s="1"/>
  <c r="CN320" i="21"/>
  <c r="CO320" i="21" s="1"/>
  <c r="CL320" i="21"/>
  <c r="T320" i="21"/>
  <c r="CP319" i="21"/>
  <c r="CQ319" i="21" s="1"/>
  <c r="CN319" i="21"/>
  <c r="CO319" i="21" s="1"/>
  <c r="CL319" i="21"/>
  <c r="T319" i="21"/>
  <c r="CP318" i="21"/>
  <c r="CQ318" i="21" s="1"/>
  <c r="CN318" i="21"/>
  <c r="CO318" i="21" s="1"/>
  <c r="CL318" i="21"/>
  <c r="T318" i="21"/>
  <c r="CP317" i="21"/>
  <c r="CQ317" i="21" s="1"/>
  <c r="CN317" i="21"/>
  <c r="CO317" i="21" s="1"/>
  <c r="CL317" i="21"/>
  <c r="CM317" i="21" s="1"/>
  <c r="T317" i="21"/>
  <c r="CP316" i="21"/>
  <c r="CQ316" i="21" s="1"/>
  <c r="CN316" i="21"/>
  <c r="CO316" i="21" s="1"/>
  <c r="CL316" i="21"/>
  <c r="CM316" i="21" s="1"/>
  <c r="T316" i="21"/>
  <c r="CP314" i="21"/>
  <c r="CQ314" i="21" s="1"/>
  <c r="CN314" i="21"/>
  <c r="CO314" i="21" s="1"/>
  <c r="CL314" i="21"/>
  <c r="T314" i="21"/>
  <c r="CP313" i="21"/>
  <c r="CQ313" i="21" s="1"/>
  <c r="CN313" i="21"/>
  <c r="CO313" i="21" s="1"/>
  <c r="CL313" i="21"/>
  <c r="CM313" i="21" s="1"/>
  <c r="T313" i="21"/>
  <c r="CP312" i="21"/>
  <c r="CQ312" i="21" s="1"/>
  <c r="CN312" i="21"/>
  <c r="CL312" i="21"/>
  <c r="CM312" i="21" s="1"/>
  <c r="T312" i="21"/>
  <c r="CP311" i="21"/>
  <c r="CQ311" i="21" s="1"/>
  <c r="CN311" i="21"/>
  <c r="CO311" i="21" s="1"/>
  <c r="CL311" i="21"/>
  <c r="CM311" i="21" s="1"/>
  <c r="T311" i="21"/>
  <c r="CP310" i="21"/>
  <c r="CQ310" i="21" s="1"/>
  <c r="CN310" i="21"/>
  <c r="CO310" i="21" s="1"/>
  <c r="CL310" i="21"/>
  <c r="CM310" i="21" s="1"/>
  <c r="T310" i="21"/>
  <c r="CP309" i="21"/>
  <c r="CQ309" i="21" s="1"/>
  <c r="CN309" i="21"/>
  <c r="CO309" i="21" s="1"/>
  <c r="CL309" i="21"/>
  <c r="T309" i="21"/>
  <c r="CP308" i="21"/>
  <c r="CQ308" i="21" s="1"/>
  <c r="CN308" i="21"/>
  <c r="CL308" i="21"/>
  <c r="CM308" i="21" s="1"/>
  <c r="T308" i="21"/>
  <c r="CP307" i="21"/>
  <c r="CQ307" i="21" s="1"/>
  <c r="CN307" i="21"/>
  <c r="CO307" i="21" s="1"/>
  <c r="CL307" i="21"/>
  <c r="CM307" i="21" s="1"/>
  <c r="T307" i="21"/>
  <c r="CP306" i="21"/>
  <c r="CQ306" i="21" s="1"/>
  <c r="CN306" i="21"/>
  <c r="CO306" i="21" s="1"/>
  <c r="CL306" i="21"/>
  <c r="T306" i="21"/>
  <c r="CP305" i="21"/>
  <c r="CQ305" i="21" s="1"/>
  <c r="CN305" i="21"/>
  <c r="CO305" i="21" s="1"/>
  <c r="CL305" i="21"/>
  <c r="CM305" i="21" s="1"/>
  <c r="T305" i="21"/>
  <c r="CP304" i="21"/>
  <c r="CQ304" i="21" s="1"/>
  <c r="CN304" i="21"/>
  <c r="CL304" i="21"/>
  <c r="CM304" i="21" s="1"/>
  <c r="T304" i="21"/>
  <c r="CP303" i="21"/>
  <c r="CQ303" i="21" s="1"/>
  <c r="CN303" i="21"/>
  <c r="CO303" i="21" s="1"/>
  <c r="CL303" i="21"/>
  <c r="T303" i="21"/>
  <c r="T302" i="21"/>
  <c r="CP301" i="21"/>
  <c r="CQ301" i="21" s="1"/>
  <c r="CN301" i="21"/>
  <c r="CO301" i="21" s="1"/>
  <c r="CL301" i="21"/>
  <c r="T301" i="21"/>
  <c r="CP300" i="21"/>
  <c r="CQ300" i="21" s="1"/>
  <c r="CN300" i="21"/>
  <c r="CO300" i="21" s="1"/>
  <c r="CL300" i="21"/>
  <c r="T300" i="21"/>
  <c r="CP299" i="21"/>
  <c r="CQ299" i="21" s="1"/>
  <c r="CN299" i="21"/>
  <c r="CO299" i="21" s="1"/>
  <c r="CL299" i="21"/>
  <c r="CM299" i="21" s="1"/>
  <c r="T299" i="21"/>
  <c r="CP298" i="21"/>
  <c r="CQ298" i="21" s="1"/>
  <c r="CN298" i="21"/>
  <c r="CO298" i="21" s="1"/>
  <c r="CL298" i="21"/>
  <c r="T298" i="21"/>
  <c r="CP297" i="21"/>
  <c r="CQ297" i="21" s="1"/>
  <c r="CN297" i="21"/>
  <c r="CO297" i="21" s="1"/>
  <c r="CL297" i="21"/>
  <c r="T297" i="21"/>
  <c r="CP296" i="21"/>
  <c r="CQ296" i="21" s="1"/>
  <c r="CN296" i="21"/>
  <c r="CO296" i="21" s="1"/>
  <c r="CL296" i="21"/>
  <c r="CM296" i="21" s="1"/>
  <c r="T296" i="21"/>
  <c r="CP295" i="21"/>
  <c r="CQ295" i="21" s="1"/>
  <c r="CN295" i="21"/>
  <c r="CO295" i="21" s="1"/>
  <c r="CL295" i="21"/>
  <c r="CM295" i="21" s="1"/>
  <c r="T295" i="21"/>
  <c r="CP294" i="21"/>
  <c r="CQ294" i="21" s="1"/>
  <c r="CN294" i="21"/>
  <c r="CO294" i="21" s="1"/>
  <c r="CL294" i="21"/>
  <c r="T294" i="21"/>
  <c r="CP293" i="21"/>
  <c r="CN293" i="21"/>
  <c r="CO293" i="21" s="1"/>
  <c r="CL293" i="21"/>
  <c r="CM293" i="21" s="1"/>
  <c r="T293" i="21"/>
  <c r="CP292" i="21"/>
  <c r="CQ292" i="21" s="1"/>
  <c r="CN292" i="21"/>
  <c r="CO292" i="21" s="1"/>
  <c r="CL292" i="21"/>
  <c r="CM292" i="21" s="1"/>
  <c r="T292" i="21"/>
  <c r="CP291" i="21"/>
  <c r="CQ291" i="21" s="1"/>
  <c r="CN291" i="21"/>
  <c r="CO291" i="21" s="1"/>
  <c r="CL291" i="21"/>
  <c r="CM291" i="21" s="1"/>
  <c r="T291" i="21"/>
  <c r="CP290" i="21"/>
  <c r="CQ290" i="21" s="1"/>
  <c r="CN290" i="21"/>
  <c r="CO290" i="21" s="1"/>
  <c r="CL290" i="21"/>
  <c r="CM290" i="21" s="1"/>
  <c r="T290" i="21"/>
  <c r="CP289" i="21"/>
  <c r="CQ289" i="21" s="1"/>
  <c r="CN289" i="21"/>
  <c r="CO289" i="21" s="1"/>
  <c r="CL289" i="21"/>
  <c r="T289" i="21"/>
  <c r="CP288" i="21"/>
  <c r="CQ288" i="21" s="1"/>
  <c r="CN288" i="21"/>
  <c r="CO288" i="21" s="1"/>
  <c r="CL288" i="21"/>
  <c r="CM288" i="21" s="1"/>
  <c r="T288" i="21"/>
  <c r="CP287" i="21"/>
  <c r="CQ287" i="21" s="1"/>
  <c r="CN287" i="21"/>
  <c r="CO287" i="21" s="1"/>
  <c r="CL287" i="21"/>
  <c r="CM287" i="21" s="1"/>
  <c r="T287" i="21"/>
  <c r="CP286" i="21"/>
  <c r="CQ286" i="21" s="1"/>
  <c r="CN286" i="21"/>
  <c r="CO286" i="21" s="1"/>
  <c r="CL286" i="21"/>
  <c r="CM286" i="21" s="1"/>
  <c r="T286" i="21"/>
  <c r="CP285" i="21"/>
  <c r="CQ285" i="21" s="1"/>
  <c r="CN285" i="21"/>
  <c r="CO285" i="21" s="1"/>
  <c r="CL285" i="21"/>
  <c r="T285" i="21"/>
  <c r="CP284" i="21"/>
  <c r="CN284" i="21"/>
  <c r="CO284" i="21" s="1"/>
  <c r="CL284" i="21"/>
  <c r="CM284" i="21" s="1"/>
  <c r="T284" i="21"/>
  <c r="CP283" i="21"/>
  <c r="CN283" i="21"/>
  <c r="CO283" i="21" s="1"/>
  <c r="CL283" i="21"/>
  <c r="CM283" i="21" s="1"/>
  <c r="T283" i="21"/>
  <c r="CP282" i="21"/>
  <c r="CQ282" i="21" s="1"/>
  <c r="CN282" i="21"/>
  <c r="CO282" i="21" s="1"/>
  <c r="CL282" i="21"/>
  <c r="T282" i="21"/>
  <c r="CP281" i="21"/>
  <c r="CQ281" i="21" s="1"/>
  <c r="CN281" i="21"/>
  <c r="CO281" i="21" s="1"/>
  <c r="CL281" i="21"/>
  <c r="T281" i="21"/>
  <c r="CP279" i="21"/>
  <c r="CQ279" i="21" s="1"/>
  <c r="CN279" i="21"/>
  <c r="CO279" i="21" s="1"/>
  <c r="CL279" i="21"/>
  <c r="CM279" i="21" s="1"/>
  <c r="T279" i="21"/>
  <c r="CP278" i="21"/>
  <c r="CQ278" i="21" s="1"/>
  <c r="CN278" i="21"/>
  <c r="CO278" i="21" s="1"/>
  <c r="CL278" i="21"/>
  <c r="CM278" i="21" s="1"/>
  <c r="T278" i="21"/>
  <c r="CP277" i="21"/>
  <c r="CQ277" i="21" s="1"/>
  <c r="CN277" i="21"/>
  <c r="CO277" i="21" s="1"/>
  <c r="CL277" i="21"/>
  <c r="T277" i="21"/>
  <c r="CP274" i="21"/>
  <c r="CN274" i="21"/>
  <c r="CO274" i="21" s="1"/>
  <c r="CL274" i="21"/>
  <c r="CM274" i="21" s="1"/>
  <c r="T274" i="21"/>
  <c r="CP273" i="21"/>
  <c r="CQ273" i="21" s="1"/>
  <c r="CN273" i="21"/>
  <c r="CO273" i="21" s="1"/>
  <c r="CL273" i="21"/>
  <c r="T273" i="21"/>
  <c r="CP272" i="21"/>
  <c r="CQ272" i="21" s="1"/>
  <c r="CN272" i="21"/>
  <c r="CO272" i="21" s="1"/>
  <c r="CL272" i="21"/>
  <c r="CM272" i="21" s="1"/>
  <c r="T272" i="21"/>
  <c r="CP271" i="21"/>
  <c r="CQ271" i="21" s="1"/>
  <c r="CN271" i="21"/>
  <c r="CO271" i="21" s="1"/>
  <c r="CL271" i="21"/>
  <c r="CM271" i="21" s="1"/>
  <c r="T271" i="21"/>
  <c r="CP269" i="21"/>
  <c r="CQ269" i="21" s="1"/>
  <c r="CN269" i="21"/>
  <c r="CO269" i="21" s="1"/>
  <c r="CL269" i="21"/>
  <c r="T269" i="21"/>
  <c r="CP268" i="21"/>
  <c r="CQ268" i="21" s="1"/>
  <c r="CN268" i="21"/>
  <c r="CO268" i="21" s="1"/>
  <c r="CL268" i="21"/>
  <c r="T268" i="21"/>
  <c r="CP267" i="21"/>
  <c r="CQ267" i="21" s="1"/>
  <c r="CN267" i="21"/>
  <c r="CO267" i="21" s="1"/>
  <c r="CL267" i="21"/>
  <c r="CM267" i="21" s="1"/>
  <c r="T267" i="21"/>
  <c r="CP266" i="21"/>
  <c r="CQ266" i="21" s="1"/>
  <c r="CN266" i="21"/>
  <c r="CO266" i="21" s="1"/>
  <c r="CL266" i="21"/>
  <c r="T266" i="21"/>
  <c r="CP265" i="21"/>
  <c r="CQ265" i="21" s="1"/>
  <c r="CN265" i="21"/>
  <c r="CO265" i="21" s="1"/>
  <c r="CL265" i="21"/>
  <c r="T265" i="21"/>
  <c r="CP264" i="21"/>
  <c r="CQ264" i="21" s="1"/>
  <c r="CN264" i="21"/>
  <c r="CO264" i="21" s="1"/>
  <c r="CL264" i="21"/>
  <c r="CM264" i="21" s="1"/>
  <c r="T264" i="21"/>
  <c r="CP261" i="21"/>
  <c r="CQ261" i="21" s="1"/>
  <c r="CN261" i="21"/>
  <c r="CO261" i="21" s="1"/>
  <c r="CL261" i="21"/>
  <c r="CM261" i="21" s="1"/>
  <c r="T261" i="21"/>
  <c r="CP260" i="21"/>
  <c r="CQ260" i="21" s="1"/>
  <c r="CN260" i="21"/>
  <c r="CO260" i="21" s="1"/>
  <c r="CL260" i="21"/>
  <c r="T260" i="21"/>
  <c r="CP259" i="21"/>
  <c r="CQ259" i="21" s="1"/>
  <c r="CN259" i="21"/>
  <c r="CO259" i="21" s="1"/>
  <c r="CL259" i="21"/>
  <c r="T259" i="21"/>
  <c r="CP258" i="21"/>
  <c r="CQ258" i="21" s="1"/>
  <c r="CN258" i="21"/>
  <c r="CL258" i="21"/>
  <c r="CM258" i="21" s="1"/>
  <c r="T258" i="21"/>
  <c r="CP256" i="21"/>
  <c r="CQ256" i="21" s="1"/>
  <c r="CN256" i="21"/>
  <c r="CO256" i="21" s="1"/>
  <c r="CL256" i="21"/>
  <c r="CM256" i="21" s="1"/>
  <c r="T256" i="21"/>
  <c r="CP255" i="21"/>
  <c r="CQ255" i="21" s="1"/>
  <c r="CN255" i="21"/>
  <c r="CO255" i="21" s="1"/>
  <c r="CL255" i="21"/>
  <c r="T255" i="21"/>
  <c r="CP254" i="21"/>
  <c r="CN254" i="21"/>
  <c r="CO254" i="21" s="1"/>
  <c r="CL254" i="21"/>
  <c r="CM254" i="21" s="1"/>
  <c r="T254" i="21"/>
  <c r="CP252" i="21"/>
  <c r="CQ252" i="21" s="1"/>
  <c r="CN252" i="21"/>
  <c r="CO252" i="21" s="1"/>
  <c r="CL252" i="21"/>
  <c r="CM252" i="21" s="1"/>
  <c r="T252" i="21"/>
  <c r="CP251" i="21"/>
  <c r="CQ251" i="21" s="1"/>
  <c r="CN251" i="21"/>
  <c r="CO251" i="21" s="1"/>
  <c r="CL251" i="21"/>
  <c r="CM251" i="21" s="1"/>
  <c r="T251" i="21"/>
  <c r="CP247" i="21"/>
  <c r="CQ247" i="21" s="1"/>
  <c r="CN247" i="21"/>
  <c r="CO247" i="21" s="1"/>
  <c r="CL247" i="21"/>
  <c r="T247" i="21"/>
  <c r="CP246" i="21"/>
  <c r="CQ246" i="21" s="1"/>
  <c r="CN246" i="21"/>
  <c r="CL246" i="21"/>
  <c r="CM246" i="21" s="1"/>
  <c r="T246" i="21"/>
  <c r="CP245" i="21"/>
  <c r="CQ245" i="21" s="1"/>
  <c r="CN245" i="21"/>
  <c r="CO245" i="21" s="1"/>
  <c r="CL245" i="21"/>
  <c r="CM245" i="21" s="1"/>
  <c r="T245" i="21"/>
  <c r="CP244" i="21"/>
  <c r="CQ244" i="21" s="1"/>
  <c r="CN244" i="21"/>
  <c r="CO244" i="21" s="1"/>
  <c r="CL244" i="21"/>
  <c r="CM244" i="21" s="1"/>
  <c r="T244" i="21"/>
  <c r="CP243" i="21"/>
  <c r="CQ243" i="21" s="1"/>
  <c r="CN243" i="21"/>
  <c r="CO243" i="21" s="1"/>
  <c r="CL243" i="21"/>
  <c r="T243" i="21"/>
  <c r="CP242" i="21"/>
  <c r="CQ242" i="21" s="1"/>
  <c r="CN242" i="21"/>
  <c r="CO242" i="21" s="1"/>
  <c r="CL242" i="21"/>
  <c r="T242" i="21"/>
  <c r="CP241" i="21"/>
  <c r="CN241" i="21"/>
  <c r="CO241" i="21" s="1"/>
  <c r="CL241" i="21"/>
  <c r="CM241" i="21" s="1"/>
  <c r="T241" i="21"/>
  <c r="CP239" i="21"/>
  <c r="CQ239" i="21" s="1"/>
  <c r="CN239" i="21"/>
  <c r="CO239" i="21" s="1"/>
  <c r="CL239" i="21"/>
  <c r="CM239" i="21" s="1"/>
  <c r="T239" i="21"/>
  <c r="CP238" i="21"/>
  <c r="CQ238" i="21" s="1"/>
  <c r="CN238" i="21"/>
  <c r="CO238" i="21" s="1"/>
  <c r="CL238" i="21"/>
  <c r="T238" i="21"/>
  <c r="CP237" i="21"/>
  <c r="CQ237" i="21" s="1"/>
  <c r="CN237" i="21"/>
  <c r="CO237" i="21" s="1"/>
  <c r="CL237" i="21"/>
  <c r="T237" i="21"/>
  <c r="CP236" i="21"/>
  <c r="CQ236" i="21" s="1"/>
  <c r="CN236" i="21"/>
  <c r="CL236" i="21"/>
  <c r="CM236" i="21" s="1"/>
  <c r="T236" i="21"/>
  <c r="CP235" i="21"/>
  <c r="CQ235" i="21" s="1"/>
  <c r="CN235" i="21"/>
  <c r="CO235" i="21" s="1"/>
  <c r="CL235" i="21"/>
  <c r="CM235" i="21" s="1"/>
  <c r="T235" i="21"/>
  <c r="CP234" i="21"/>
  <c r="CQ234" i="21" s="1"/>
  <c r="CN234" i="21"/>
  <c r="CO234" i="21" s="1"/>
  <c r="CL234" i="21"/>
  <c r="T234" i="21"/>
  <c r="CP233" i="21"/>
  <c r="CN233" i="21"/>
  <c r="CO233" i="21" s="1"/>
  <c r="CL233" i="21"/>
  <c r="CM233" i="21" s="1"/>
  <c r="T233" i="21"/>
  <c r="CP232" i="21"/>
  <c r="CQ232" i="21" s="1"/>
  <c r="CN232" i="21"/>
  <c r="CO232" i="21" s="1"/>
  <c r="CL232" i="21"/>
  <c r="T232" i="21"/>
  <c r="CP231" i="21"/>
  <c r="CQ231" i="21" s="1"/>
  <c r="CN231" i="21"/>
  <c r="CO231" i="21" s="1"/>
  <c r="CL231" i="21"/>
  <c r="CM231" i="21" s="1"/>
  <c r="T231" i="21"/>
  <c r="CP230" i="21"/>
  <c r="CQ230" i="21" s="1"/>
  <c r="CN230" i="21"/>
  <c r="CO230" i="21" s="1"/>
  <c r="CL230" i="21"/>
  <c r="T230" i="21"/>
  <c r="CP229" i="21"/>
  <c r="CQ229" i="21" s="1"/>
  <c r="CN229" i="21"/>
  <c r="CO229" i="21" s="1"/>
  <c r="CL229" i="21"/>
  <c r="T229" i="21"/>
  <c r="CP228" i="21"/>
  <c r="CQ228" i="21" s="1"/>
  <c r="CN228" i="21"/>
  <c r="CL228" i="21"/>
  <c r="CM228" i="21" s="1"/>
  <c r="T228" i="21"/>
  <c r="CP227" i="21"/>
  <c r="CQ227" i="21" s="1"/>
  <c r="CN227" i="21"/>
  <c r="CO227" i="21" s="1"/>
  <c r="CL227" i="21"/>
  <c r="CM227" i="21" s="1"/>
  <c r="T227" i="21"/>
  <c r="CP226" i="21"/>
  <c r="CQ226" i="21" s="1"/>
  <c r="CN226" i="21"/>
  <c r="CO226" i="21" s="1"/>
  <c r="CL226" i="21"/>
  <c r="CM226" i="21" s="1"/>
  <c r="T226" i="21"/>
  <c r="CP225" i="21"/>
  <c r="CQ225" i="21" s="1"/>
  <c r="CN225" i="21"/>
  <c r="CO225" i="21" s="1"/>
  <c r="CL225" i="21"/>
  <c r="T225" i="21"/>
  <c r="CP224" i="21"/>
  <c r="CQ224" i="21" s="1"/>
  <c r="CN224" i="21"/>
  <c r="CL224" i="21"/>
  <c r="CM224" i="21" s="1"/>
  <c r="T224" i="21"/>
  <c r="CP223" i="21"/>
  <c r="CQ223" i="21" s="1"/>
  <c r="CN223" i="21"/>
  <c r="CO223" i="21" s="1"/>
  <c r="CL223" i="21"/>
  <c r="T223" i="21"/>
  <c r="CP222" i="21"/>
  <c r="CQ222" i="21" s="1"/>
  <c r="CN222" i="21"/>
  <c r="CO222" i="21" s="1"/>
  <c r="CL222" i="21"/>
  <c r="T222" i="21"/>
  <c r="CP221" i="21"/>
  <c r="CQ221" i="21" s="1"/>
  <c r="CN221" i="21"/>
  <c r="CO221" i="21" s="1"/>
  <c r="CL221" i="21"/>
  <c r="T221" i="21"/>
  <c r="CP220" i="21"/>
  <c r="CQ220" i="21" s="1"/>
  <c r="CN220" i="21"/>
  <c r="CO220" i="21" s="1"/>
  <c r="CL220" i="21"/>
  <c r="CM220" i="21" s="1"/>
  <c r="T220" i="21"/>
  <c r="CP219" i="21"/>
  <c r="CQ219" i="21" s="1"/>
  <c r="CN219" i="21"/>
  <c r="CO219" i="21" s="1"/>
  <c r="CL219" i="21"/>
  <c r="CM219" i="21" s="1"/>
  <c r="T219" i="21"/>
  <c r="CP218" i="21"/>
  <c r="CQ218" i="21" s="1"/>
  <c r="CN218" i="21"/>
  <c r="CO218" i="21" s="1"/>
  <c r="CL218" i="21"/>
  <c r="T218" i="21"/>
  <c r="CP217" i="21"/>
  <c r="CN217" i="21"/>
  <c r="CO217" i="21" s="1"/>
  <c r="CL217" i="21"/>
  <c r="CM217" i="21" s="1"/>
  <c r="T217" i="21"/>
  <c r="CP216" i="21"/>
  <c r="CQ216" i="21" s="1"/>
  <c r="CN216" i="21"/>
  <c r="CO216" i="21" s="1"/>
  <c r="CL216" i="21"/>
  <c r="CM216" i="21" s="1"/>
  <c r="T216" i="21"/>
  <c r="CP215" i="21"/>
  <c r="CQ215" i="21" s="1"/>
  <c r="CN215" i="21"/>
  <c r="CO215" i="21" s="1"/>
  <c r="CL215" i="21"/>
  <c r="CM215" i="21" s="1"/>
  <c r="T215" i="21"/>
  <c r="CP213" i="21"/>
  <c r="CQ213" i="21" s="1"/>
  <c r="CN213" i="21"/>
  <c r="CO213" i="21" s="1"/>
  <c r="CL213" i="21"/>
  <c r="CM213" i="21" s="1"/>
  <c r="T213" i="21"/>
  <c r="CP212" i="21"/>
  <c r="CQ212" i="21" s="1"/>
  <c r="CN212" i="21"/>
  <c r="CO212" i="21" s="1"/>
  <c r="CL212" i="21"/>
  <c r="T212" i="21"/>
  <c r="CP211" i="21"/>
  <c r="CQ211" i="21" s="1"/>
  <c r="CN211" i="21"/>
  <c r="CO211" i="21" s="1"/>
  <c r="CL211" i="21"/>
  <c r="CM211" i="21" s="1"/>
  <c r="T211" i="21"/>
  <c r="CP210" i="21"/>
  <c r="CQ210" i="21" s="1"/>
  <c r="CN210" i="21"/>
  <c r="CO210" i="21" s="1"/>
  <c r="CL210" i="21"/>
  <c r="CM210" i="21" s="1"/>
  <c r="T210" i="21"/>
  <c r="CP209" i="21"/>
  <c r="CQ209" i="21" s="1"/>
  <c r="CN209" i="21"/>
  <c r="CO209" i="21" s="1"/>
  <c r="CL209" i="21"/>
  <c r="T209" i="21"/>
  <c r="CP208" i="21"/>
  <c r="CQ208" i="21" s="1"/>
  <c r="CN208" i="21"/>
  <c r="CO208" i="21" s="1"/>
  <c r="CL208" i="21"/>
  <c r="T208" i="21"/>
  <c r="CP207" i="21"/>
  <c r="CQ207" i="21" s="1"/>
  <c r="CN207" i="21"/>
  <c r="CO207" i="21" s="1"/>
  <c r="CL207" i="21"/>
  <c r="T207" i="21"/>
  <c r="CP206" i="21"/>
  <c r="CQ206" i="21" s="1"/>
  <c r="CN206" i="21"/>
  <c r="CO206" i="21" s="1"/>
  <c r="CL206" i="21"/>
  <c r="CM206" i="21" s="1"/>
  <c r="T206" i="21"/>
  <c r="CP205" i="21"/>
  <c r="CQ205" i="21" s="1"/>
  <c r="CN205" i="21"/>
  <c r="CL205" i="21"/>
  <c r="CM205" i="21" s="1"/>
  <c r="T205" i="21"/>
  <c r="CP204" i="21"/>
  <c r="CQ204" i="21" s="1"/>
  <c r="CN204" i="21"/>
  <c r="CO204" i="21" s="1"/>
  <c r="CL204" i="21"/>
  <c r="CM204" i="21" s="1"/>
  <c r="T204" i="21"/>
  <c r="CP203" i="21"/>
  <c r="CQ203" i="21" s="1"/>
  <c r="CN203" i="21"/>
  <c r="CO203" i="21" s="1"/>
  <c r="CL203" i="21"/>
  <c r="T203" i="21"/>
  <c r="CP202" i="21"/>
  <c r="CQ202" i="21" s="1"/>
  <c r="CN202" i="21"/>
  <c r="CO202" i="21" s="1"/>
  <c r="CL202" i="21"/>
  <c r="CM202" i="21" s="1"/>
  <c r="T202" i="21"/>
  <c r="CP201" i="21"/>
  <c r="CQ201" i="21" s="1"/>
  <c r="CN201" i="21"/>
  <c r="CO201" i="21" s="1"/>
  <c r="CL201" i="21"/>
  <c r="T201" i="21"/>
  <c r="CP200" i="21"/>
  <c r="CQ200" i="21" s="1"/>
  <c r="CN200" i="21"/>
  <c r="CO200" i="21" s="1"/>
  <c r="CL200" i="21"/>
  <c r="CM200" i="21" s="1"/>
  <c r="T200" i="21"/>
  <c r="CP199" i="21"/>
  <c r="CQ199" i="21" s="1"/>
  <c r="CN199" i="21"/>
  <c r="CO199" i="21" s="1"/>
  <c r="CL199" i="21"/>
  <c r="CM199" i="21" s="1"/>
  <c r="T199" i="21"/>
  <c r="CP198" i="21"/>
  <c r="CQ198" i="21" s="1"/>
  <c r="CN198" i="21"/>
  <c r="CO198" i="21" s="1"/>
  <c r="CL198" i="21"/>
  <c r="T198" i="21"/>
  <c r="CP195" i="21"/>
  <c r="CQ195" i="21" s="1"/>
  <c r="CN195" i="21"/>
  <c r="CL195" i="21"/>
  <c r="CM195" i="21" s="1"/>
  <c r="T195" i="21"/>
  <c r="CP194" i="21"/>
  <c r="CQ194" i="21" s="1"/>
  <c r="CN194" i="21"/>
  <c r="CO194" i="21" s="1"/>
  <c r="CL194" i="21"/>
  <c r="CM194" i="21" s="1"/>
  <c r="T194" i="21"/>
  <c r="CP193" i="21"/>
  <c r="CQ193" i="21" s="1"/>
  <c r="CN193" i="21"/>
  <c r="CO193" i="21" s="1"/>
  <c r="CL193" i="21"/>
  <c r="T193" i="21"/>
  <c r="CP192" i="21"/>
  <c r="CQ192" i="21" s="1"/>
  <c r="CN192" i="21"/>
  <c r="CO192" i="21" s="1"/>
  <c r="CL192" i="21"/>
  <c r="CM192" i="21" s="1"/>
  <c r="T192" i="21"/>
  <c r="CP191" i="21"/>
  <c r="CQ191" i="21" s="1"/>
  <c r="CN191" i="21"/>
  <c r="CO191" i="21" s="1"/>
  <c r="CL191" i="21"/>
  <c r="CM191" i="21" s="1"/>
  <c r="T191" i="21"/>
  <c r="CP190" i="21"/>
  <c r="CQ190" i="21" s="1"/>
  <c r="CN190" i="21"/>
  <c r="CO190" i="21" s="1"/>
  <c r="CL190" i="21"/>
  <c r="CM190" i="21" s="1"/>
  <c r="T190" i="21"/>
  <c r="CP189" i="21"/>
  <c r="CQ189" i="21" s="1"/>
  <c r="CN189" i="21"/>
  <c r="CO189" i="21" s="1"/>
  <c r="CL189" i="21"/>
  <c r="T189" i="21"/>
  <c r="CP187" i="21"/>
  <c r="CQ187" i="21" s="1"/>
  <c r="CN187" i="21"/>
  <c r="CO187" i="21" s="1"/>
  <c r="CL187" i="21"/>
  <c r="T187" i="21"/>
  <c r="CP185" i="21"/>
  <c r="CQ185" i="21" s="1"/>
  <c r="CN185" i="21"/>
  <c r="CL185" i="21"/>
  <c r="CM185" i="21" s="1"/>
  <c r="T185" i="21"/>
  <c r="CP184" i="21"/>
  <c r="CQ184" i="21" s="1"/>
  <c r="CN184" i="21"/>
  <c r="CO184" i="21" s="1"/>
  <c r="CL184" i="21"/>
  <c r="CM184" i="21" s="1"/>
  <c r="T184" i="21"/>
  <c r="CP183" i="21"/>
  <c r="CQ183" i="21" s="1"/>
  <c r="CN183" i="21"/>
  <c r="CO183" i="21" s="1"/>
  <c r="CL183" i="21"/>
  <c r="T183" i="21"/>
  <c r="CP182" i="21"/>
  <c r="CQ182" i="21" s="1"/>
  <c r="CN182" i="21"/>
  <c r="CO182" i="21" s="1"/>
  <c r="CL182" i="21"/>
  <c r="CM182" i="21" s="1"/>
  <c r="T182" i="21"/>
  <c r="CP179" i="21"/>
  <c r="CQ179" i="21" s="1"/>
  <c r="CN179" i="21"/>
  <c r="CO179" i="21" s="1"/>
  <c r="CL179" i="21"/>
  <c r="CM179" i="21" s="1"/>
  <c r="T179" i="21"/>
  <c r="CP178" i="21"/>
  <c r="CQ178" i="21" s="1"/>
  <c r="CN178" i="21"/>
  <c r="CO178" i="21" s="1"/>
  <c r="CL178" i="21"/>
  <c r="CM178" i="21" s="1"/>
  <c r="T178" i="21"/>
  <c r="CP177" i="21"/>
  <c r="CQ177" i="21" s="1"/>
  <c r="CN177" i="21"/>
  <c r="CO177" i="21" s="1"/>
  <c r="CL177" i="21"/>
  <c r="CM177" i="21" s="1"/>
  <c r="T177" i="21"/>
  <c r="CP175" i="21"/>
  <c r="CQ175" i="21" s="1"/>
  <c r="CN175" i="21"/>
  <c r="CO175" i="21" s="1"/>
  <c r="CL175" i="21"/>
  <c r="T175" i="21"/>
  <c r="CP174" i="21"/>
  <c r="CQ174" i="21" s="1"/>
  <c r="CN174" i="21"/>
  <c r="CO174" i="21" s="1"/>
  <c r="CL174" i="21"/>
  <c r="CM174" i="21" s="1"/>
  <c r="T174" i="21"/>
  <c r="CP173" i="21"/>
  <c r="CQ173" i="21" s="1"/>
  <c r="CN173" i="21"/>
  <c r="CO173" i="21" s="1"/>
  <c r="CL173" i="21"/>
  <c r="CM173" i="21" s="1"/>
  <c r="T173" i="21"/>
  <c r="CP172" i="21"/>
  <c r="CQ172" i="21" s="1"/>
  <c r="CN172" i="21"/>
  <c r="CO172" i="21" s="1"/>
  <c r="CL172" i="21"/>
  <c r="T172" i="21"/>
  <c r="CP171" i="21"/>
  <c r="CQ171" i="21" s="1"/>
  <c r="CN171" i="21"/>
  <c r="CO171" i="21" s="1"/>
  <c r="CL171" i="21"/>
  <c r="CM171" i="21" s="1"/>
  <c r="T171" i="21"/>
  <c r="CP169" i="21"/>
  <c r="CQ169" i="21" s="1"/>
  <c r="CN169" i="21"/>
  <c r="CO169" i="21" s="1"/>
  <c r="CL169" i="21"/>
  <c r="T169" i="21"/>
  <c r="CP168" i="21"/>
  <c r="CQ168" i="21" s="1"/>
  <c r="CN168" i="21"/>
  <c r="CO168" i="21" s="1"/>
  <c r="CL168" i="21"/>
  <c r="CM168" i="21" s="1"/>
  <c r="T168" i="21"/>
  <c r="CP166" i="21"/>
  <c r="CQ166" i="21" s="1"/>
  <c r="CN166" i="21"/>
  <c r="CO166" i="21" s="1"/>
  <c r="CL166" i="21"/>
  <c r="T166" i="21"/>
  <c r="CP164" i="21"/>
  <c r="CQ164" i="21" s="1"/>
  <c r="CN164" i="21"/>
  <c r="CO164" i="21" s="1"/>
  <c r="CL164" i="21"/>
  <c r="T164" i="21"/>
  <c r="CP162" i="21"/>
  <c r="CQ162" i="21" s="1"/>
  <c r="CN162" i="21"/>
  <c r="CO162" i="21" s="1"/>
  <c r="CL162" i="21"/>
  <c r="CM162" i="21" s="1"/>
  <c r="T162" i="21"/>
  <c r="CP161" i="21"/>
  <c r="CQ161" i="21" s="1"/>
  <c r="CN161" i="21"/>
  <c r="CO161" i="21" s="1"/>
  <c r="CL161" i="21"/>
  <c r="CM161" i="21" s="1"/>
  <c r="T161" i="21"/>
  <c r="CP160" i="21"/>
  <c r="CQ160" i="21" s="1"/>
  <c r="CN160" i="21"/>
  <c r="CO160" i="21" s="1"/>
  <c r="CL160" i="21"/>
  <c r="T160" i="21"/>
  <c r="CP159" i="21"/>
  <c r="CQ159" i="21" s="1"/>
  <c r="CN159" i="21"/>
  <c r="CO159" i="21" s="1"/>
  <c r="CL159" i="21"/>
  <c r="CM159" i="21" s="1"/>
  <c r="T159" i="21"/>
  <c r="CP158" i="21"/>
  <c r="CQ158" i="21" s="1"/>
  <c r="CN158" i="21"/>
  <c r="CO158" i="21" s="1"/>
  <c r="CL158" i="21"/>
  <c r="T158" i="21"/>
  <c r="CP157" i="21"/>
  <c r="CQ157" i="21" s="1"/>
  <c r="CN157" i="21"/>
  <c r="CO157" i="21" s="1"/>
  <c r="CL157" i="21"/>
  <c r="CM157" i="21" s="1"/>
  <c r="T157" i="21"/>
  <c r="CP156" i="21"/>
  <c r="CQ156" i="21" s="1"/>
  <c r="CN156" i="21"/>
  <c r="CO156" i="21" s="1"/>
  <c r="CL156" i="21"/>
  <c r="T156" i="21"/>
  <c r="CP155" i="21"/>
  <c r="CQ155" i="21" s="1"/>
  <c r="CN155" i="21"/>
  <c r="CO155" i="21" s="1"/>
  <c r="CL155" i="21"/>
  <c r="T155" i="21"/>
  <c r="CP154" i="21"/>
  <c r="CQ154" i="21" s="1"/>
  <c r="CN154" i="21"/>
  <c r="CL154" i="21"/>
  <c r="CM154" i="21" s="1"/>
  <c r="T154" i="21"/>
  <c r="CP153" i="21"/>
  <c r="CQ153" i="21" s="1"/>
  <c r="CN153" i="21"/>
  <c r="CO153" i="21" s="1"/>
  <c r="CL153" i="21"/>
  <c r="CM153" i="21" s="1"/>
  <c r="T153" i="21"/>
  <c r="CP152" i="21"/>
  <c r="CQ152" i="21" s="1"/>
  <c r="CN152" i="21"/>
  <c r="CO152" i="21" s="1"/>
  <c r="CL152" i="21"/>
  <c r="T152" i="21"/>
  <c r="CP149" i="21"/>
  <c r="CQ149" i="21" s="1"/>
  <c r="CN149" i="21"/>
  <c r="CO149" i="21" s="1"/>
  <c r="CL149" i="21"/>
  <c r="CM149" i="21" s="1"/>
  <c r="T149" i="21"/>
  <c r="CP147" i="21"/>
  <c r="CQ147" i="21" s="1"/>
  <c r="CN147" i="21"/>
  <c r="CO147" i="21" s="1"/>
  <c r="CL147" i="21"/>
  <c r="CM147" i="21" s="1"/>
  <c r="T147" i="21"/>
  <c r="CP146" i="21"/>
  <c r="CQ146" i="21" s="1"/>
  <c r="CN146" i="21"/>
  <c r="CO146" i="21" s="1"/>
  <c r="CL146" i="21"/>
  <c r="CM146" i="21" s="1"/>
  <c r="T146" i="21"/>
  <c r="CP145" i="21"/>
  <c r="CQ145" i="21" s="1"/>
  <c r="CN145" i="21"/>
  <c r="CO145" i="21" s="1"/>
  <c r="CL145" i="21"/>
  <c r="CM145" i="21" s="1"/>
  <c r="T145" i="21"/>
  <c r="CP144" i="21"/>
  <c r="CQ144" i="21" s="1"/>
  <c r="CN144" i="21"/>
  <c r="CO144" i="21" s="1"/>
  <c r="CL144" i="21"/>
  <c r="T144" i="21"/>
  <c r="CP143" i="21"/>
  <c r="CQ143" i="21" s="1"/>
  <c r="CN143" i="21"/>
  <c r="CL143" i="21"/>
  <c r="CM143" i="21" s="1"/>
  <c r="T143" i="21"/>
  <c r="CP142" i="21"/>
  <c r="CQ142" i="21" s="1"/>
  <c r="CN142" i="21"/>
  <c r="CO142" i="21" s="1"/>
  <c r="CL142" i="21"/>
  <c r="CM142" i="21" s="1"/>
  <c r="T142" i="21"/>
  <c r="CP141" i="21"/>
  <c r="CQ141" i="21" s="1"/>
  <c r="CN141" i="21"/>
  <c r="CO141" i="21" s="1"/>
  <c r="CL141" i="21"/>
  <c r="T141" i="21"/>
  <c r="CP140" i="21"/>
  <c r="CQ140" i="21" s="1"/>
  <c r="CN140" i="21"/>
  <c r="CO140" i="21" s="1"/>
  <c r="CL140" i="21"/>
  <c r="CM140" i="21" s="1"/>
  <c r="T140" i="21"/>
  <c r="CP139" i="21"/>
  <c r="CQ139" i="21" s="1"/>
  <c r="CN139" i="21"/>
  <c r="CO139" i="21" s="1"/>
  <c r="CL139" i="21"/>
  <c r="CM139" i="21" s="1"/>
  <c r="T139" i="21"/>
  <c r="CP137" i="21"/>
  <c r="CQ137" i="21" s="1"/>
  <c r="CN137" i="21"/>
  <c r="CO137" i="21" s="1"/>
  <c r="CL137" i="21"/>
  <c r="CM137" i="21" s="1"/>
  <c r="T137" i="21"/>
  <c r="CP135" i="21"/>
  <c r="CQ135" i="21" s="1"/>
  <c r="CN135" i="21"/>
  <c r="CO135" i="21" s="1"/>
  <c r="CL135" i="21"/>
  <c r="T135" i="21"/>
  <c r="CP132" i="21"/>
  <c r="CQ132" i="21" s="1"/>
  <c r="CN132" i="21"/>
  <c r="CO132" i="21" s="1"/>
  <c r="CL132" i="21"/>
  <c r="T132" i="21"/>
  <c r="CP131" i="21"/>
  <c r="CQ131" i="21" s="1"/>
  <c r="CN131" i="21"/>
  <c r="CO131" i="21" s="1"/>
  <c r="CL131" i="21"/>
  <c r="CM131" i="21" s="1"/>
  <c r="T131" i="21"/>
  <c r="CP130" i="21"/>
  <c r="CQ130" i="21" s="1"/>
  <c r="CN130" i="21"/>
  <c r="CO130" i="21" s="1"/>
  <c r="CL130" i="21"/>
  <c r="CM130" i="21" s="1"/>
  <c r="T130" i="21"/>
  <c r="CP129" i="21"/>
  <c r="CQ129" i="21" s="1"/>
  <c r="CN129" i="21"/>
  <c r="CO129" i="21" s="1"/>
  <c r="CL129" i="21"/>
  <c r="T129" i="21"/>
  <c r="CP128" i="21"/>
  <c r="CQ128" i="21" s="1"/>
  <c r="CN128" i="21"/>
  <c r="CO128" i="21" s="1"/>
  <c r="CL128" i="21"/>
  <c r="CM128" i="21" s="1"/>
  <c r="T128" i="21"/>
  <c r="CP127" i="21"/>
  <c r="CQ127" i="21" s="1"/>
  <c r="CN127" i="21"/>
  <c r="CO127" i="21" s="1"/>
  <c r="CL127" i="21"/>
  <c r="CM127" i="21" s="1"/>
  <c r="T127" i="21"/>
  <c r="CP126" i="21"/>
  <c r="CQ126" i="21" s="1"/>
  <c r="CN126" i="21"/>
  <c r="CO126" i="21" s="1"/>
  <c r="CL126" i="21"/>
  <c r="CM126" i="21" s="1"/>
  <c r="T126" i="21"/>
  <c r="CP123" i="21"/>
  <c r="CQ123" i="21" s="1"/>
  <c r="CN123" i="21"/>
  <c r="CO123" i="21" s="1"/>
  <c r="CL123" i="21"/>
  <c r="T123" i="21"/>
  <c r="CP122" i="21"/>
  <c r="CQ122" i="21" s="1"/>
  <c r="CN122" i="21"/>
  <c r="CO122" i="21" s="1"/>
  <c r="CL122" i="21"/>
  <c r="T122" i="21"/>
  <c r="CP121" i="21"/>
  <c r="CQ121" i="21" s="1"/>
  <c r="CN121" i="21"/>
  <c r="CO121" i="21" s="1"/>
  <c r="CL121" i="21"/>
  <c r="T121" i="21"/>
  <c r="CP120" i="21"/>
  <c r="CQ120" i="21" s="1"/>
  <c r="CN120" i="21"/>
  <c r="CO120" i="21" s="1"/>
  <c r="CL120" i="21"/>
  <c r="CM120" i="21" s="1"/>
  <c r="T120" i="21"/>
  <c r="CP119" i="21"/>
  <c r="CQ119" i="21" s="1"/>
  <c r="CN119" i="21"/>
  <c r="CO119" i="21" s="1"/>
  <c r="CL119" i="21"/>
  <c r="CM119" i="21" s="1"/>
  <c r="T119" i="21"/>
  <c r="CP116" i="21"/>
  <c r="CQ116" i="21" s="1"/>
  <c r="CN116" i="21"/>
  <c r="CO116" i="21" s="1"/>
  <c r="CL116" i="21"/>
  <c r="CM116" i="21" s="1"/>
  <c r="T116" i="21"/>
  <c r="CP115" i="21"/>
  <c r="CQ115" i="21" s="1"/>
  <c r="CN115" i="21"/>
  <c r="CO115" i="21" s="1"/>
  <c r="CL115" i="21"/>
  <c r="CM115" i="21" s="1"/>
  <c r="T115" i="21"/>
  <c r="CP111" i="21"/>
  <c r="CQ111" i="21" s="1"/>
  <c r="CN111" i="21"/>
  <c r="CO111" i="21" s="1"/>
  <c r="CL111" i="21"/>
  <c r="T111" i="21"/>
  <c r="CP110" i="21"/>
  <c r="CQ110" i="21" s="1"/>
  <c r="CN110" i="21"/>
  <c r="CO110" i="21" s="1"/>
  <c r="CL110" i="21"/>
  <c r="CM110" i="21" s="1"/>
  <c r="T110" i="21"/>
  <c r="CP109" i="21"/>
  <c r="CQ109" i="21" s="1"/>
  <c r="CN109" i="21"/>
  <c r="CO109" i="21" s="1"/>
  <c r="CL109" i="21"/>
  <c r="CM109" i="21" s="1"/>
  <c r="T109" i="21"/>
  <c r="CP108" i="21"/>
  <c r="CQ108" i="21" s="1"/>
  <c r="CN108" i="21"/>
  <c r="CO108" i="21" s="1"/>
  <c r="CL108" i="21"/>
  <c r="T108" i="21"/>
  <c r="CP107" i="21"/>
  <c r="CQ107" i="21" s="1"/>
  <c r="CN107" i="21"/>
  <c r="CO107" i="21" s="1"/>
  <c r="CL107" i="21"/>
  <c r="CM107" i="21" s="1"/>
  <c r="T107" i="21"/>
  <c r="CP106" i="21"/>
  <c r="CQ106" i="21" s="1"/>
  <c r="CN106" i="21"/>
  <c r="CL106" i="21"/>
  <c r="CM106" i="21" s="1"/>
  <c r="T106" i="21"/>
  <c r="CP104" i="21"/>
  <c r="CQ104" i="21" s="1"/>
  <c r="CN104" i="21"/>
  <c r="CO104" i="21" s="1"/>
  <c r="CL104" i="21"/>
  <c r="CM104" i="21" s="1"/>
  <c r="T104" i="21"/>
  <c r="CP102" i="21"/>
  <c r="CQ102" i="21" s="1"/>
  <c r="CN102" i="21"/>
  <c r="CO102" i="21" s="1"/>
  <c r="CL102" i="21"/>
  <c r="CM102" i="21" s="1"/>
  <c r="T102" i="21"/>
  <c r="CP101" i="21"/>
  <c r="CQ101" i="21" s="1"/>
  <c r="CN101" i="21"/>
  <c r="CO101" i="21" s="1"/>
  <c r="CL101" i="21"/>
  <c r="CM101" i="21" s="1"/>
  <c r="T101" i="21"/>
  <c r="CP100" i="21"/>
  <c r="CQ100" i="21" s="1"/>
  <c r="CN100" i="21"/>
  <c r="CO100" i="21" s="1"/>
  <c r="CL100" i="21"/>
  <c r="CM100" i="21" s="1"/>
  <c r="T100" i="21"/>
  <c r="CP99" i="21"/>
  <c r="CQ99" i="21" s="1"/>
  <c r="CN99" i="21"/>
  <c r="CO99" i="21" s="1"/>
  <c r="CL99" i="21"/>
  <c r="CM99" i="21" s="1"/>
  <c r="T99" i="21"/>
  <c r="CP98" i="21"/>
  <c r="CQ98" i="21" s="1"/>
  <c r="CN98" i="21"/>
  <c r="CO98" i="21" s="1"/>
  <c r="CL98" i="21"/>
  <c r="CM98" i="21" s="1"/>
  <c r="T98" i="21"/>
  <c r="CP97" i="21"/>
  <c r="CQ97" i="21" s="1"/>
  <c r="CN97" i="21"/>
  <c r="CO97" i="21" s="1"/>
  <c r="CL97" i="21"/>
  <c r="CM97" i="21" s="1"/>
  <c r="T97" i="21"/>
  <c r="CP96" i="21"/>
  <c r="CQ96" i="21" s="1"/>
  <c r="CN96" i="21"/>
  <c r="CO96" i="21" s="1"/>
  <c r="CL96" i="21"/>
  <c r="CM96" i="21" s="1"/>
  <c r="T96" i="21"/>
  <c r="CP95" i="21"/>
  <c r="CQ95" i="21" s="1"/>
  <c r="CN95" i="21"/>
  <c r="CO95" i="21" s="1"/>
  <c r="CL95" i="21"/>
  <c r="CM95" i="21" s="1"/>
  <c r="T95" i="21"/>
  <c r="CP94" i="21"/>
  <c r="CQ94" i="21" s="1"/>
  <c r="CN94" i="21"/>
  <c r="CO94" i="21" s="1"/>
  <c r="CL94" i="21"/>
  <c r="T94" i="21"/>
  <c r="CP93" i="21"/>
  <c r="CQ93" i="21" s="1"/>
  <c r="CN93" i="21"/>
  <c r="CO93" i="21" s="1"/>
  <c r="CL93" i="21"/>
  <c r="T93" i="21"/>
  <c r="CP92" i="21"/>
  <c r="CQ92" i="21" s="1"/>
  <c r="CN92" i="21"/>
  <c r="CO92" i="21" s="1"/>
  <c r="CL92" i="21"/>
  <c r="CM92" i="21" s="1"/>
  <c r="T92" i="21"/>
  <c r="CP91" i="21"/>
  <c r="CQ91" i="21" s="1"/>
  <c r="CN91" i="21"/>
  <c r="CO91" i="21" s="1"/>
  <c r="CL91" i="21"/>
  <c r="CM91" i="21" s="1"/>
  <c r="T91" i="21"/>
  <c r="CP90" i="21"/>
  <c r="CQ90" i="21" s="1"/>
  <c r="CN90" i="21"/>
  <c r="CO90" i="21" s="1"/>
  <c r="CL90" i="21"/>
  <c r="T90" i="21"/>
  <c r="CP89" i="21"/>
  <c r="CQ89" i="21" s="1"/>
  <c r="CN89" i="21"/>
  <c r="CO89" i="21" s="1"/>
  <c r="CL89" i="21"/>
  <c r="CM89" i="21" s="1"/>
  <c r="T89" i="21"/>
  <c r="CP88" i="21"/>
  <c r="CQ88" i="21" s="1"/>
  <c r="CN88" i="21"/>
  <c r="CL88" i="21"/>
  <c r="CM88" i="21" s="1"/>
  <c r="T88" i="21"/>
  <c r="CP87" i="21"/>
  <c r="CQ87" i="21" s="1"/>
  <c r="CN87" i="21"/>
  <c r="CO87" i="21" s="1"/>
  <c r="CL87" i="21"/>
  <c r="CM87" i="21" s="1"/>
  <c r="T87" i="21"/>
  <c r="CP86" i="21"/>
  <c r="CQ86" i="21" s="1"/>
  <c r="CN86" i="21"/>
  <c r="CO86" i="21" s="1"/>
  <c r="CL86" i="21"/>
  <c r="CM86" i="21" s="1"/>
  <c r="T86" i="21"/>
  <c r="CP85" i="21"/>
  <c r="CQ85" i="21" s="1"/>
  <c r="CN85" i="21"/>
  <c r="CO85" i="21" s="1"/>
  <c r="CL85" i="21"/>
  <c r="CM85" i="21" s="1"/>
  <c r="T85" i="21"/>
  <c r="CP84" i="21"/>
  <c r="CQ84" i="21" s="1"/>
  <c r="CN84" i="21"/>
  <c r="CL84" i="21"/>
  <c r="CM84" i="21" s="1"/>
  <c r="T84" i="21"/>
  <c r="CP83" i="21"/>
  <c r="CQ83" i="21" s="1"/>
  <c r="CN83" i="21"/>
  <c r="CO83" i="21" s="1"/>
  <c r="CL83" i="21"/>
  <c r="CM83" i="21" s="1"/>
  <c r="T83" i="21"/>
  <c r="CP81" i="21"/>
  <c r="CQ81" i="21" s="1"/>
  <c r="CN81" i="21"/>
  <c r="CO81" i="21" s="1"/>
  <c r="CL81" i="21"/>
  <c r="CM81" i="21" s="1"/>
  <c r="T81" i="21"/>
  <c r="CP79" i="21"/>
  <c r="CQ79" i="21" s="1"/>
  <c r="CN79" i="21"/>
  <c r="CO79" i="21" s="1"/>
  <c r="CL79" i="21"/>
  <c r="CM79" i="21" s="1"/>
  <c r="T79" i="21"/>
  <c r="CP78" i="21"/>
  <c r="CQ78" i="21" s="1"/>
  <c r="CN78" i="21"/>
  <c r="CO78" i="21" s="1"/>
  <c r="CL78" i="21"/>
  <c r="CM78" i="21" s="1"/>
  <c r="T78" i="21"/>
  <c r="CP77" i="21"/>
  <c r="CQ77" i="21" s="1"/>
  <c r="CN77" i="21"/>
  <c r="CO77" i="21" s="1"/>
  <c r="CL77" i="21"/>
  <c r="CM77" i="21" s="1"/>
  <c r="T77" i="21"/>
  <c r="CP76" i="21"/>
  <c r="CQ76" i="21" s="1"/>
  <c r="CN76" i="21"/>
  <c r="CO76" i="21" s="1"/>
  <c r="CL76" i="21"/>
  <c r="T76" i="21"/>
  <c r="CP75" i="21"/>
  <c r="CQ75" i="21" s="1"/>
  <c r="CN75" i="21"/>
  <c r="CO75" i="21" s="1"/>
  <c r="CL75" i="21"/>
  <c r="T75" i="21"/>
  <c r="CP74" i="21"/>
  <c r="CQ74" i="21" s="1"/>
  <c r="CN74" i="21"/>
  <c r="CO74" i="21" s="1"/>
  <c r="CL74" i="21"/>
  <c r="CM74" i="21" s="1"/>
  <c r="T74" i="21"/>
  <c r="CP73" i="21"/>
  <c r="CQ73" i="21" s="1"/>
  <c r="CN73" i="21"/>
  <c r="CO73" i="21" s="1"/>
  <c r="CL73" i="21"/>
  <c r="CM73" i="21" s="1"/>
  <c r="T73" i="21"/>
  <c r="CP70" i="21"/>
  <c r="CQ70" i="21" s="1"/>
  <c r="CN70" i="21"/>
  <c r="CO70" i="21" s="1"/>
  <c r="CL70" i="21"/>
  <c r="T70" i="21"/>
  <c r="CP69" i="21"/>
  <c r="CQ69" i="21" s="1"/>
  <c r="CN69" i="21"/>
  <c r="CO69" i="21" s="1"/>
  <c r="CL69" i="21"/>
  <c r="T69" i="21"/>
  <c r="CP68" i="21"/>
  <c r="CQ68" i="21" s="1"/>
  <c r="CN68" i="21"/>
  <c r="CL68" i="21"/>
  <c r="CM68" i="21" s="1"/>
  <c r="T68" i="21"/>
  <c r="CP67" i="21"/>
  <c r="CQ67" i="21" s="1"/>
  <c r="CN67" i="21"/>
  <c r="CO67" i="21" s="1"/>
  <c r="CL67" i="21"/>
  <c r="CM67" i="21" s="1"/>
  <c r="T67" i="21"/>
  <c r="CP66" i="21"/>
  <c r="CQ66" i="21" s="1"/>
  <c r="CN66" i="21"/>
  <c r="CO66" i="21" s="1"/>
  <c r="CL66" i="21"/>
  <c r="T66" i="21"/>
  <c r="CP65" i="21"/>
  <c r="CN65" i="21"/>
  <c r="CO65" i="21" s="1"/>
  <c r="CL65" i="21"/>
  <c r="CM65" i="21" s="1"/>
  <c r="T65" i="21"/>
  <c r="CP64" i="21"/>
  <c r="CQ64" i="21" s="1"/>
  <c r="CN64" i="21"/>
  <c r="CL64" i="21"/>
  <c r="CM64" i="21" s="1"/>
  <c r="T64" i="21"/>
  <c r="CP63" i="21"/>
  <c r="CQ63" i="21" s="1"/>
  <c r="CN63" i="21"/>
  <c r="CO63" i="21" s="1"/>
  <c r="CL63" i="21"/>
  <c r="CM63" i="21" s="1"/>
  <c r="T63" i="21"/>
  <c r="CP62" i="21"/>
  <c r="CQ62" i="21" s="1"/>
  <c r="CN62" i="21"/>
  <c r="CO62" i="21" s="1"/>
  <c r="CL62" i="21"/>
  <c r="T62" i="21"/>
  <c r="CP61" i="21"/>
  <c r="CQ61" i="21" s="1"/>
  <c r="CN61" i="21"/>
  <c r="CO61" i="21" s="1"/>
  <c r="CL61" i="21"/>
  <c r="T61" i="21"/>
  <c r="CP59" i="21"/>
  <c r="CQ59" i="21" s="1"/>
  <c r="CN59" i="21"/>
  <c r="CO59" i="21" s="1"/>
  <c r="CL59" i="21"/>
  <c r="CM59" i="21" s="1"/>
  <c r="T59" i="21"/>
  <c r="CP58" i="21"/>
  <c r="CQ58" i="21" s="1"/>
  <c r="CN58" i="21"/>
  <c r="CO58" i="21" s="1"/>
  <c r="CL58" i="21"/>
  <c r="CM58" i="21" s="1"/>
  <c r="T58" i="21"/>
  <c r="CP57" i="21"/>
  <c r="CQ57" i="21" s="1"/>
  <c r="CN57" i="21"/>
  <c r="CO57" i="21" s="1"/>
  <c r="CL57" i="21"/>
  <c r="T57" i="21"/>
  <c r="CP56" i="21"/>
  <c r="CQ56" i="21" s="1"/>
  <c r="CN56" i="21"/>
  <c r="CO56" i="21" s="1"/>
  <c r="CL56" i="21"/>
  <c r="CM56" i="21" s="1"/>
  <c r="T56" i="21"/>
  <c r="CP55" i="21"/>
  <c r="CQ55" i="21" s="1"/>
  <c r="CN55" i="21"/>
  <c r="CL55" i="21"/>
  <c r="CM55" i="21" s="1"/>
  <c r="T55" i="21"/>
  <c r="CP54" i="21"/>
  <c r="CQ54" i="21" s="1"/>
  <c r="CN54" i="21"/>
  <c r="CO54" i="21" s="1"/>
  <c r="CL54" i="21"/>
  <c r="CM54" i="21" s="1"/>
  <c r="T54" i="21"/>
  <c r="CP52" i="21"/>
  <c r="CQ52" i="21" s="1"/>
  <c r="CN52" i="21"/>
  <c r="CO52" i="21" s="1"/>
  <c r="CL52" i="21"/>
  <c r="CM52" i="21" s="1"/>
  <c r="T52" i="21"/>
  <c r="CP51" i="21"/>
  <c r="CQ51" i="21" s="1"/>
  <c r="CN51" i="21"/>
  <c r="CO51" i="21" s="1"/>
  <c r="CL51" i="21"/>
  <c r="T51" i="21"/>
  <c r="CP50" i="21"/>
  <c r="CQ50" i="21" s="1"/>
  <c r="CN50" i="21"/>
  <c r="CL50" i="21"/>
  <c r="CM50" i="21" s="1"/>
  <c r="T50" i="21"/>
  <c r="CP49" i="21"/>
  <c r="CQ49" i="21" s="1"/>
  <c r="CN49" i="21"/>
  <c r="CO49" i="21" s="1"/>
  <c r="CL49" i="21"/>
  <c r="CM49" i="21" s="1"/>
  <c r="T49" i="21"/>
  <c r="CP48" i="21"/>
  <c r="CQ48" i="21" s="1"/>
  <c r="CN48" i="21"/>
  <c r="CO48" i="21" s="1"/>
  <c r="CL48" i="21"/>
  <c r="T48" i="21"/>
  <c r="CP47" i="21"/>
  <c r="CQ47" i="21" s="1"/>
  <c r="CN47" i="21"/>
  <c r="CO47" i="21" s="1"/>
  <c r="CL47" i="21"/>
  <c r="CM47" i="21" s="1"/>
  <c r="T47" i="21"/>
  <c r="CP46" i="21"/>
  <c r="CQ46" i="21" s="1"/>
  <c r="CN46" i="21"/>
  <c r="CL46" i="21"/>
  <c r="CM46" i="21" s="1"/>
  <c r="T46" i="21"/>
  <c r="CP45" i="21"/>
  <c r="CQ45" i="21" s="1"/>
  <c r="CN45" i="21"/>
  <c r="CO45" i="21" s="1"/>
  <c r="CL45" i="21"/>
  <c r="CM45" i="21" s="1"/>
  <c r="T45" i="21"/>
  <c r="CP44" i="21"/>
  <c r="CQ44" i="21" s="1"/>
  <c r="CN44" i="21"/>
  <c r="CO44" i="21" s="1"/>
  <c r="CL44" i="21"/>
  <c r="T44" i="21"/>
  <c r="CP42" i="21"/>
  <c r="CQ42" i="21" s="1"/>
  <c r="CN42" i="21"/>
  <c r="CO42" i="21" s="1"/>
  <c r="CL42" i="21"/>
  <c r="T42" i="21"/>
  <c r="CP41" i="21"/>
  <c r="CQ41" i="21" s="1"/>
  <c r="CN41" i="21"/>
  <c r="CO41" i="21" s="1"/>
  <c r="CL41" i="21"/>
  <c r="CM41" i="21" s="1"/>
  <c r="T41" i="21"/>
  <c r="CP40" i="21"/>
  <c r="CQ40" i="21" s="1"/>
  <c r="CN40" i="21"/>
  <c r="CO40" i="21" s="1"/>
  <c r="CL40" i="21"/>
  <c r="CM40" i="21" s="1"/>
  <c r="T40" i="21"/>
  <c r="CP39" i="21"/>
  <c r="CQ39" i="21" s="1"/>
  <c r="CN39" i="21"/>
  <c r="CO39" i="21" s="1"/>
  <c r="CL39" i="21"/>
  <c r="CM39" i="21" s="1"/>
  <c r="T39" i="21"/>
  <c r="CP38" i="21"/>
  <c r="CQ38" i="21" s="1"/>
  <c r="CN38" i="21"/>
  <c r="CL38" i="21"/>
  <c r="CM38" i="21" s="1"/>
  <c r="T38" i="21"/>
  <c r="CP37" i="21"/>
  <c r="CQ37" i="21" s="1"/>
  <c r="CN37" i="21"/>
  <c r="CL37" i="21"/>
  <c r="CM37" i="21" s="1"/>
  <c r="T37" i="21"/>
  <c r="CP35" i="21"/>
  <c r="CQ35" i="21" s="1"/>
  <c r="CN35" i="21"/>
  <c r="CO35" i="21" s="1"/>
  <c r="CL35" i="21"/>
  <c r="CM35" i="21" s="1"/>
  <c r="T35" i="21"/>
  <c r="CP34" i="21"/>
  <c r="CQ34" i="21" s="1"/>
  <c r="CN34" i="21"/>
  <c r="CO34" i="21" s="1"/>
  <c r="CL34" i="21"/>
  <c r="T34" i="21"/>
  <c r="CP33" i="21"/>
  <c r="CQ33" i="21" s="1"/>
  <c r="CN33" i="21"/>
  <c r="CL33" i="21"/>
  <c r="CM33" i="21" s="1"/>
  <c r="T33" i="21"/>
  <c r="CP32" i="21"/>
  <c r="CQ32" i="21" s="1"/>
  <c r="CN32" i="21"/>
  <c r="CL32" i="21"/>
  <c r="CM32" i="21" s="1"/>
  <c r="T32" i="21"/>
  <c r="CP31" i="21"/>
  <c r="CQ31" i="21" s="1"/>
  <c r="CN31" i="21"/>
  <c r="CO31" i="21" s="1"/>
  <c r="CL31" i="21"/>
  <c r="T31" i="21"/>
  <c r="CP30" i="21"/>
  <c r="CQ30" i="21" s="1"/>
  <c r="CN30" i="21"/>
  <c r="CO30" i="21" s="1"/>
  <c r="CL30" i="21"/>
  <c r="T30" i="21"/>
  <c r="CP29" i="21"/>
  <c r="CQ29" i="21" s="1"/>
  <c r="CN29" i="21"/>
  <c r="CL29" i="21"/>
  <c r="CM29" i="21" s="1"/>
  <c r="T29" i="21"/>
  <c r="CP28" i="21"/>
  <c r="CQ28" i="21" s="1"/>
  <c r="CN28" i="21"/>
  <c r="CL28" i="21"/>
  <c r="CM28" i="21" s="1"/>
  <c r="T28" i="21"/>
  <c r="CP27" i="21"/>
  <c r="CQ27" i="21" s="1"/>
  <c r="CN27" i="21"/>
  <c r="CO27" i="21" s="1"/>
  <c r="CL27" i="21"/>
  <c r="CM27" i="21" s="1"/>
  <c r="T27" i="21"/>
  <c r="CP26" i="21"/>
  <c r="CQ26" i="21" s="1"/>
  <c r="CN26" i="21"/>
  <c r="CO26" i="21" s="1"/>
  <c r="CL26" i="21"/>
  <c r="CM26" i="21" s="1"/>
  <c r="T26" i="21"/>
  <c r="CP25" i="21"/>
  <c r="CQ25" i="21" s="1"/>
  <c r="CN25" i="21"/>
  <c r="CO25" i="21" s="1"/>
  <c r="CL25" i="21"/>
  <c r="CM25" i="21" s="1"/>
  <c r="T25" i="21"/>
  <c r="CP24" i="21"/>
  <c r="CQ24" i="21" s="1"/>
  <c r="CN24" i="21"/>
  <c r="CO24" i="21" s="1"/>
  <c r="CL24" i="21"/>
  <c r="CM24" i="21" s="1"/>
  <c r="T24" i="21"/>
  <c r="CP23" i="21"/>
  <c r="CQ23" i="21" s="1"/>
  <c r="CN23" i="21"/>
  <c r="CO23" i="21" s="1"/>
  <c r="CL23" i="21"/>
  <c r="T23" i="21"/>
  <c r="CP22" i="21"/>
  <c r="CQ22" i="21" s="1"/>
  <c r="CN22" i="21"/>
  <c r="CO22" i="21" s="1"/>
  <c r="CL22" i="21"/>
  <c r="T22" i="21"/>
  <c r="CP21" i="21"/>
  <c r="CQ21" i="21" s="1"/>
  <c r="CN21" i="21"/>
  <c r="CL21" i="21"/>
  <c r="CM21" i="21" s="1"/>
  <c r="T21" i="21"/>
  <c r="CP20" i="21"/>
  <c r="CQ20" i="21" s="1"/>
  <c r="CN20" i="21"/>
  <c r="CL20" i="21"/>
  <c r="CM20" i="21" s="1"/>
  <c r="T20" i="21"/>
  <c r="CP17" i="21"/>
  <c r="CQ17" i="21" s="1"/>
  <c r="CN17" i="21"/>
  <c r="CO17" i="21" s="1"/>
  <c r="CL17" i="21"/>
  <c r="CM17" i="21" s="1"/>
  <c r="T17" i="21"/>
  <c r="CP16" i="21"/>
  <c r="CQ16" i="21" s="1"/>
  <c r="CN16" i="21"/>
  <c r="CO16" i="21" s="1"/>
  <c r="CL16" i="21"/>
  <c r="CM16" i="21" s="1"/>
  <c r="T16" i="21"/>
  <c r="CP15" i="21"/>
  <c r="CQ15" i="21" s="1"/>
  <c r="CN15" i="21"/>
  <c r="CO15" i="21" s="1"/>
  <c r="CL15" i="21"/>
  <c r="CM15" i="21" s="1"/>
  <c r="T15" i="21"/>
  <c r="CP14" i="21"/>
  <c r="CQ14" i="21" s="1"/>
  <c r="CN14" i="21"/>
  <c r="CO14" i="21" s="1"/>
  <c r="CL14" i="21"/>
  <c r="CM14" i="21" s="1"/>
  <c r="T14" i="21"/>
  <c r="CP13" i="21"/>
  <c r="CQ13" i="21" s="1"/>
  <c r="CN13" i="21"/>
  <c r="CO13" i="21" s="1"/>
  <c r="CL13" i="21"/>
  <c r="T13" i="21"/>
  <c r="CP12" i="21"/>
  <c r="CQ12" i="21" s="1"/>
  <c r="CN12" i="21"/>
  <c r="CO12" i="21" s="1"/>
  <c r="CL12" i="21"/>
  <c r="T12" i="21"/>
  <c r="CP11" i="21"/>
  <c r="CQ11" i="21" s="1"/>
  <c r="CN11" i="21"/>
  <c r="CL11" i="21"/>
  <c r="CM11" i="21" s="1"/>
  <c r="T11" i="21"/>
  <c r="CP10" i="21"/>
  <c r="CQ10" i="21" s="1"/>
  <c r="CN10" i="21"/>
  <c r="CL10" i="21"/>
  <c r="CM10" i="21" s="1"/>
  <c r="T10" i="21"/>
  <c r="CP9" i="21"/>
  <c r="CQ9" i="21" s="1"/>
  <c r="CN9" i="21"/>
  <c r="CO9" i="21" s="1"/>
  <c r="CL9" i="21"/>
  <c r="CM9" i="21" s="1"/>
  <c r="T9" i="21"/>
  <c r="CR30" i="21" l="1"/>
  <c r="CS30" i="21" s="1"/>
  <c r="AZ355" i="21"/>
  <c r="AZ346" i="21" s="1"/>
  <c r="BG395" i="21"/>
  <c r="BG396" i="21" s="1"/>
  <c r="BO395" i="21"/>
  <c r="BO396" i="21" s="1"/>
  <c r="BW395" i="21"/>
  <c r="BW396" i="21" s="1"/>
  <c r="BM400" i="21"/>
  <c r="BM401" i="21" s="1"/>
  <c r="CR273" i="21"/>
  <c r="CS273" i="21" s="1"/>
  <c r="AR355" i="21"/>
  <c r="AR346" i="21" s="1"/>
  <c r="BG370" i="21"/>
  <c r="BG371" i="21" s="1"/>
  <c r="BE375" i="21"/>
  <c r="BE376" i="21" s="1"/>
  <c r="BK380" i="21"/>
  <c r="BK381" i="21" s="1"/>
  <c r="BI385" i="21"/>
  <c r="BI386" i="21" s="1"/>
  <c r="BQ385" i="21"/>
  <c r="BQ386" i="21" s="1"/>
  <c r="BY385" i="21"/>
  <c r="BY386" i="21" s="1"/>
  <c r="CK385" i="21"/>
  <c r="CK386" i="21" s="1"/>
  <c r="BK370" i="21"/>
  <c r="BK371" i="21" s="1"/>
  <c r="BG380" i="21"/>
  <c r="BG381" i="21" s="1"/>
  <c r="BE385" i="21"/>
  <c r="BE386" i="21" s="1"/>
  <c r="BM385" i="21"/>
  <c r="BM386" i="21" s="1"/>
  <c r="BI437" i="21"/>
  <c r="BQ437" i="21"/>
  <c r="BY437" i="21"/>
  <c r="CK437" i="21"/>
  <c r="BK438" i="21"/>
  <c r="BS438" i="21"/>
  <c r="CA438" i="21"/>
  <c r="BE439" i="21"/>
  <c r="BM439" i="21"/>
  <c r="BU439" i="21"/>
  <c r="BK430" i="21"/>
  <c r="BK431" i="21" s="1"/>
  <c r="BS430" i="21"/>
  <c r="BS431" i="21" s="1"/>
  <c r="CA430" i="21"/>
  <c r="CA431" i="21" s="1"/>
  <c r="BI435" i="21"/>
  <c r="BI436" i="21" s="1"/>
  <c r="BQ435" i="21"/>
  <c r="BQ436" i="21" s="1"/>
  <c r="BY435" i="21"/>
  <c r="BY436" i="21" s="1"/>
  <c r="CK435" i="21"/>
  <c r="CK436" i="21" s="1"/>
  <c r="J339" i="21"/>
  <c r="AO355" i="21"/>
  <c r="AO346" i="21" s="1"/>
  <c r="BH400" i="21"/>
  <c r="BH401" i="21" s="1"/>
  <c r="BX400" i="21"/>
  <c r="BX401" i="21" s="1"/>
  <c r="BV405" i="21"/>
  <c r="BV406" i="21" s="1"/>
  <c r="BL410" i="21"/>
  <c r="BL411" i="21" s="1"/>
  <c r="BJ437" i="21"/>
  <c r="BZ437" i="21"/>
  <c r="BT438" i="21"/>
  <c r="BF439" i="21"/>
  <c r="CD439" i="21"/>
  <c r="BX420" i="21"/>
  <c r="BX421" i="21" s="1"/>
  <c r="CF420" i="21"/>
  <c r="CF421" i="21" s="1"/>
  <c r="BF425" i="21"/>
  <c r="BF426" i="21" s="1"/>
  <c r="BN425" i="21"/>
  <c r="BN426" i="21" s="1"/>
  <c r="BV425" i="21"/>
  <c r="BV426" i="21" s="1"/>
  <c r="CD425" i="21"/>
  <c r="CD426" i="21" s="1"/>
  <c r="BD430" i="21"/>
  <c r="BD431" i="21" s="1"/>
  <c r="BL430" i="21"/>
  <c r="BL431" i="21" s="1"/>
  <c r="CB430" i="21"/>
  <c r="CB431" i="21" s="1"/>
  <c r="BJ435" i="21"/>
  <c r="BJ436" i="21" s="1"/>
  <c r="BR435" i="21"/>
  <c r="BR436" i="21" s="1"/>
  <c r="BZ435" i="21"/>
  <c r="BZ436" i="21" s="1"/>
  <c r="CA439" i="21"/>
  <c r="CR28" i="21"/>
  <c r="CS28" i="21" s="1"/>
  <c r="AG355" i="21"/>
  <c r="AG346" i="21" s="1"/>
  <c r="BP400" i="21"/>
  <c r="BP401" i="21" s="1"/>
  <c r="BF405" i="21"/>
  <c r="BF406" i="21" s="1"/>
  <c r="BN405" i="21"/>
  <c r="BN406" i="21" s="1"/>
  <c r="CD405" i="21"/>
  <c r="CD406" i="21" s="1"/>
  <c r="BD410" i="21"/>
  <c r="BD411" i="21" s="1"/>
  <c r="BT410" i="21"/>
  <c r="BT411" i="21" s="1"/>
  <c r="CB410" i="21"/>
  <c r="CB411" i="21" s="1"/>
  <c r="BR437" i="21"/>
  <c r="BD438" i="21"/>
  <c r="BL438" i="21"/>
  <c r="CB438" i="21"/>
  <c r="BN439" i="21"/>
  <c r="BV439" i="21"/>
  <c r="BH420" i="21"/>
  <c r="BH421" i="21" s="1"/>
  <c r="BP420" i="21"/>
  <c r="BP421" i="21" s="1"/>
  <c r="Q339" i="21"/>
  <c r="BK395" i="21"/>
  <c r="BK396" i="21" s="1"/>
  <c r="CA395" i="21"/>
  <c r="CA396" i="21" s="1"/>
  <c r="BE438" i="21"/>
  <c r="BM438" i="21"/>
  <c r="BU438" i="21"/>
  <c r="CC438" i="21"/>
  <c r="BG439" i="21"/>
  <c r="BO439" i="21"/>
  <c r="BW439" i="21"/>
  <c r="CE439" i="21"/>
  <c r="BI420" i="21"/>
  <c r="BI421" i="21" s="1"/>
  <c r="BQ420" i="21"/>
  <c r="BQ421" i="21" s="1"/>
  <c r="BY420" i="21"/>
  <c r="BY421" i="21" s="1"/>
  <c r="CK420" i="21"/>
  <c r="CK421" i="21" s="1"/>
  <c r="BG425" i="21"/>
  <c r="BG426" i="21" s="1"/>
  <c r="BO425" i="21"/>
  <c r="BO426" i="21" s="1"/>
  <c r="BW425" i="21"/>
  <c r="BW426" i="21" s="1"/>
  <c r="CE425" i="21"/>
  <c r="CE426" i="21" s="1"/>
  <c r="BE430" i="21"/>
  <c r="BE431" i="21" s="1"/>
  <c r="BM430" i="21"/>
  <c r="BM431" i="21" s="1"/>
  <c r="BU430" i="21"/>
  <c r="BU431" i="21" s="1"/>
  <c r="CC430" i="21"/>
  <c r="CC431" i="21" s="1"/>
  <c r="BK435" i="21"/>
  <c r="BK436" i="21" s="1"/>
  <c r="BS435" i="21"/>
  <c r="BS436" i="21" s="1"/>
  <c r="CA435" i="21"/>
  <c r="CA436" i="21" s="1"/>
  <c r="R339" i="21"/>
  <c r="Y355" i="21"/>
  <c r="Y346" i="21" s="1"/>
  <c r="AW355" i="21"/>
  <c r="AW346" i="21" s="1"/>
  <c r="CF400" i="21"/>
  <c r="CF401" i="21" s="1"/>
  <c r="CR88" i="21"/>
  <c r="CS88" i="21" s="1"/>
  <c r="BM437" i="21"/>
  <c r="BU437" i="21"/>
  <c r="CC437" i="21"/>
  <c r="BG438" i="21"/>
  <c r="BO438" i="21"/>
  <c r="BW438" i="21"/>
  <c r="CE438" i="21"/>
  <c r="BI439" i="21"/>
  <c r="BQ439" i="21"/>
  <c r="BY439" i="21"/>
  <c r="BG430" i="21"/>
  <c r="BG431" i="21" s="1"/>
  <c r="BO430" i="21"/>
  <c r="BO431" i="21" s="1"/>
  <c r="BW430" i="21"/>
  <c r="BW431" i="21" s="1"/>
  <c r="CE430" i="21"/>
  <c r="CE431" i="21" s="1"/>
  <c r="BE435" i="21"/>
  <c r="BE436" i="21" s="1"/>
  <c r="BM435" i="21"/>
  <c r="BM436" i="21" s="1"/>
  <c r="BU435" i="21"/>
  <c r="BU436" i="21" s="1"/>
  <c r="CC435" i="21"/>
  <c r="CC436" i="21" s="1"/>
  <c r="N339" i="21"/>
  <c r="U355" i="21"/>
  <c r="AC355" i="21"/>
  <c r="AC346" i="21" s="1"/>
  <c r="AK355" i="21"/>
  <c r="AK346" i="21" s="1"/>
  <c r="AS355" i="21"/>
  <c r="AS346" i="21" s="1"/>
  <c r="BA355" i="21"/>
  <c r="BA346" i="21" s="1"/>
  <c r="AA355" i="21"/>
  <c r="AA346" i="21" s="1"/>
  <c r="AI355" i="21"/>
  <c r="AI346" i="21" s="1"/>
  <c r="AQ355" i="21"/>
  <c r="AQ346" i="21" s="1"/>
  <c r="AY355" i="21"/>
  <c r="AY346" i="21" s="1"/>
  <c r="BD400" i="21"/>
  <c r="BD401" i="21" s="1"/>
  <c r="BL400" i="21"/>
  <c r="BL401" i="21" s="1"/>
  <c r="BT400" i="21"/>
  <c r="BT401" i="21" s="1"/>
  <c r="CB400" i="21"/>
  <c r="CB401" i="21" s="1"/>
  <c r="BJ405" i="21"/>
  <c r="BJ406" i="21" s="1"/>
  <c r="BR405" i="21"/>
  <c r="BR406" i="21" s="1"/>
  <c r="BZ405" i="21"/>
  <c r="BZ406" i="21" s="1"/>
  <c r="BH410" i="21"/>
  <c r="BH411" i="21" s="1"/>
  <c r="BP410" i="21"/>
  <c r="BP411" i="21" s="1"/>
  <c r="BX410" i="21"/>
  <c r="BX411" i="21" s="1"/>
  <c r="CF410" i="21"/>
  <c r="CF411" i="21" s="1"/>
  <c r="BF437" i="21"/>
  <c r="BN437" i="21"/>
  <c r="BV437" i="21"/>
  <c r="CD437" i="21"/>
  <c r="BH438" i="21"/>
  <c r="BP438" i="21"/>
  <c r="BX438" i="21"/>
  <c r="CF438" i="21"/>
  <c r="BJ439" i="21"/>
  <c r="BZ439" i="21"/>
  <c r="BD420" i="21"/>
  <c r="BD421" i="21" s="1"/>
  <c r="BL420" i="21"/>
  <c r="BL421" i="21" s="1"/>
  <c r="BT420" i="21"/>
  <c r="BT421" i="21" s="1"/>
  <c r="CB420" i="21"/>
  <c r="CB421" i="21" s="1"/>
  <c r="BJ425" i="21"/>
  <c r="BJ426" i="21" s="1"/>
  <c r="BZ425" i="21"/>
  <c r="BZ426" i="21" s="1"/>
  <c r="BH430" i="21"/>
  <c r="BH431" i="21" s="1"/>
  <c r="BP430" i="21"/>
  <c r="BP431" i="21" s="1"/>
  <c r="BX430" i="21"/>
  <c r="BX431" i="21" s="1"/>
  <c r="BF435" i="21"/>
  <c r="BF436" i="21" s="1"/>
  <c r="BN435" i="21"/>
  <c r="BN436" i="21" s="1"/>
  <c r="BV435" i="21"/>
  <c r="BV436" i="21" s="1"/>
  <c r="CD435" i="21"/>
  <c r="CD436" i="21" s="1"/>
  <c r="CR50" i="21"/>
  <c r="CS50" i="21" s="1"/>
  <c r="CR329" i="21"/>
  <c r="CS329" i="21" s="1"/>
  <c r="CR169" i="21"/>
  <c r="CS169" i="21" s="1"/>
  <c r="CR10" i="21"/>
  <c r="CS10" i="21" s="1"/>
  <c r="CR12" i="21"/>
  <c r="CS12" i="21" s="1"/>
  <c r="CR65" i="21"/>
  <c r="CS65" i="21" s="1"/>
  <c r="CR68" i="21"/>
  <c r="CS68" i="21" s="1"/>
  <c r="CR76" i="21"/>
  <c r="CS76" i="21" s="1"/>
  <c r="CR284" i="21"/>
  <c r="CS284" i="21" s="1"/>
  <c r="CR22" i="21"/>
  <c r="CS22" i="21" s="1"/>
  <c r="CR94" i="21"/>
  <c r="CS94" i="21" s="1"/>
  <c r="CR230" i="21"/>
  <c r="CS230" i="21" s="1"/>
  <c r="CR241" i="21"/>
  <c r="CS241" i="21" s="1"/>
  <c r="CR106" i="21"/>
  <c r="CS106" i="21" s="1"/>
  <c r="CR264" i="21"/>
  <c r="CS264" i="21" s="1"/>
  <c r="CR269" i="21"/>
  <c r="CS269" i="21" s="1"/>
  <c r="CR62" i="21"/>
  <c r="CS62" i="21" s="1"/>
  <c r="CO106" i="21"/>
  <c r="CR143" i="21"/>
  <c r="CS143" i="21" s="1"/>
  <c r="CR243" i="21"/>
  <c r="CS243" i="21" s="1"/>
  <c r="AB355" i="21"/>
  <c r="AB346" i="21" s="1"/>
  <c r="AJ355" i="21"/>
  <c r="AJ346" i="21" s="1"/>
  <c r="AN355" i="21"/>
  <c r="AN346" i="21" s="1"/>
  <c r="AV355" i="21"/>
  <c r="AV346" i="21" s="1"/>
  <c r="BR439" i="21"/>
  <c r="CR13" i="21"/>
  <c r="CS13" i="21" s="1"/>
  <c r="CR31" i="21"/>
  <c r="CS31" i="21" s="1"/>
  <c r="CR34" i="21"/>
  <c r="CS34" i="21" s="1"/>
  <c r="CO50" i="21"/>
  <c r="CR55" i="21"/>
  <c r="CS55" i="21" s="1"/>
  <c r="CO88" i="21"/>
  <c r="CR100" i="21"/>
  <c r="CS100" i="21" s="1"/>
  <c r="CR115" i="21"/>
  <c r="CS115" i="21" s="1"/>
  <c r="CO143" i="21"/>
  <c r="CR154" i="21"/>
  <c r="CS154" i="21" s="1"/>
  <c r="CR159" i="21"/>
  <c r="CS159" i="21" s="1"/>
  <c r="CR166" i="21"/>
  <c r="CS166" i="21" s="1"/>
  <c r="CR174" i="21"/>
  <c r="CS174" i="21" s="1"/>
  <c r="CR201" i="21"/>
  <c r="CS201" i="21" s="1"/>
  <c r="CR212" i="21"/>
  <c r="CS212" i="21" s="1"/>
  <c r="CQ241" i="21"/>
  <c r="CM243" i="21"/>
  <c r="CM269" i="21"/>
  <c r="CQ284" i="21"/>
  <c r="CR290" i="21"/>
  <c r="CS290" i="21" s="1"/>
  <c r="CR296" i="21"/>
  <c r="CS296" i="21" s="1"/>
  <c r="CR312" i="21"/>
  <c r="CS312" i="21" s="1"/>
  <c r="BE390" i="21"/>
  <c r="BE391" i="21" s="1"/>
  <c r="BI390" i="21"/>
  <c r="BI391" i="21" s="1"/>
  <c r="BM390" i="21"/>
  <c r="BM391" i="21" s="1"/>
  <c r="BQ390" i="21"/>
  <c r="BQ391" i="21" s="1"/>
  <c r="BU390" i="21"/>
  <c r="BU391" i="21" s="1"/>
  <c r="BY390" i="21"/>
  <c r="BY391" i="21" s="1"/>
  <c r="CC390" i="21"/>
  <c r="CC391" i="21" s="1"/>
  <c r="CK390" i="21"/>
  <c r="CK391" i="21" s="1"/>
  <c r="BR425" i="21"/>
  <c r="BR426" i="21" s="1"/>
  <c r="CR20" i="21"/>
  <c r="CS20" i="21" s="1"/>
  <c r="CR61" i="21"/>
  <c r="CS61" i="21" s="1"/>
  <c r="CR84" i="21"/>
  <c r="CS84" i="21" s="1"/>
  <c r="CR205" i="21"/>
  <c r="CS205" i="21" s="1"/>
  <c r="M339" i="21"/>
  <c r="BD365" i="21"/>
  <c r="BD366" i="21" s="1"/>
  <c r="BH365" i="21"/>
  <c r="BH366" i="21" s="1"/>
  <c r="BL365" i="21"/>
  <c r="BL366" i="21" s="1"/>
  <c r="BP365" i="21"/>
  <c r="BP366" i="21" s="1"/>
  <c r="BT365" i="21"/>
  <c r="BT366" i="21" s="1"/>
  <c r="BX365" i="21"/>
  <c r="BX366" i="21" s="1"/>
  <c r="CB365" i="21"/>
  <c r="CB366" i="21" s="1"/>
  <c r="CF365" i="21"/>
  <c r="CF366" i="21" s="1"/>
  <c r="BZ370" i="21"/>
  <c r="BZ371" i="21" s="1"/>
  <c r="CD370" i="21"/>
  <c r="CD371" i="21" s="1"/>
  <c r="BD375" i="21"/>
  <c r="BD376" i="21" s="1"/>
  <c r="BH375" i="21"/>
  <c r="BH376" i="21" s="1"/>
  <c r="BL375" i="21"/>
  <c r="BL376" i="21" s="1"/>
  <c r="BP375" i="21"/>
  <c r="BP376" i="21" s="1"/>
  <c r="BT375" i="21"/>
  <c r="BT376" i="21" s="1"/>
  <c r="BX375" i="21"/>
  <c r="BX376" i="21" s="1"/>
  <c r="CB375" i="21"/>
  <c r="CB376" i="21" s="1"/>
  <c r="CF375" i="21"/>
  <c r="CF376" i="21" s="1"/>
  <c r="BF380" i="21"/>
  <c r="BF381" i="21" s="1"/>
  <c r="BJ380" i="21"/>
  <c r="BJ381" i="21" s="1"/>
  <c r="BN380" i="21"/>
  <c r="BN381" i="21" s="1"/>
  <c r="BR380" i="21"/>
  <c r="BR381" i="21" s="1"/>
  <c r="BV380" i="21"/>
  <c r="BV381" i="21" s="1"/>
  <c r="BZ380" i="21"/>
  <c r="BZ381" i="21" s="1"/>
  <c r="CD380" i="21"/>
  <c r="CD381" i="21" s="1"/>
  <c r="BD385" i="21"/>
  <c r="BD386" i="21" s="1"/>
  <c r="BH385" i="21"/>
  <c r="BH386" i="21" s="1"/>
  <c r="BL385" i="21"/>
  <c r="BL386" i="21" s="1"/>
  <c r="BP385" i="21"/>
  <c r="BP386" i="21" s="1"/>
  <c r="BT385" i="21"/>
  <c r="BT386" i="21" s="1"/>
  <c r="BT405" i="21"/>
  <c r="BT406" i="21" s="1"/>
  <c r="BD437" i="21"/>
  <c r="BH437" i="21"/>
  <c r="BL437" i="21"/>
  <c r="BP437" i="21"/>
  <c r="BT437" i="21"/>
  <c r="BX437" i="21"/>
  <c r="CB437" i="21"/>
  <c r="CF437" i="21"/>
  <c r="BF438" i="21"/>
  <c r="BJ438" i="21"/>
  <c r="BN438" i="21"/>
  <c r="BR438" i="21"/>
  <c r="BV438" i="21"/>
  <c r="BZ438" i="21"/>
  <c r="CD438" i="21"/>
  <c r="BD439" i="21"/>
  <c r="BH439" i="21"/>
  <c r="BL439" i="21"/>
  <c r="BP439" i="21"/>
  <c r="CR23" i="21"/>
  <c r="CS23" i="21" s="1"/>
  <c r="CR69" i="21"/>
  <c r="CS69" i="21" s="1"/>
  <c r="CO84" i="21"/>
  <c r="CR123" i="21"/>
  <c r="CS123" i="21" s="1"/>
  <c r="CM169" i="21"/>
  <c r="CR189" i="21"/>
  <c r="CS189" i="21" s="1"/>
  <c r="CO205" i="21"/>
  <c r="CR268" i="21"/>
  <c r="CS268" i="21" s="1"/>
  <c r="CM273" i="21"/>
  <c r="CR308" i="21"/>
  <c r="CS308" i="21" s="1"/>
  <c r="CR56" i="21"/>
  <c r="CS56" i="21" s="1"/>
  <c r="CR90" i="21"/>
  <c r="CS90" i="21" s="1"/>
  <c r="CM90" i="21"/>
  <c r="CR158" i="21"/>
  <c r="CS158" i="21" s="1"/>
  <c r="CM158" i="21"/>
  <c r="CR266" i="21"/>
  <c r="CS266" i="21" s="1"/>
  <c r="CM266" i="21"/>
  <c r="CO10" i="21"/>
  <c r="CO20" i="21"/>
  <c r="CR32" i="21"/>
  <c r="CS32" i="21" s="1"/>
  <c r="CM62" i="21"/>
  <c r="CO68" i="21"/>
  <c r="CR70" i="21"/>
  <c r="CS70" i="21" s="1"/>
  <c r="CM70" i="21"/>
  <c r="CM75" i="21"/>
  <c r="CR75" i="21"/>
  <c r="CS75" i="21" s="1"/>
  <c r="CR121" i="21"/>
  <c r="CS121" i="21" s="1"/>
  <c r="CM123" i="21"/>
  <c r="CM166" i="21"/>
  <c r="CM189" i="21"/>
  <c r="CM212" i="21"/>
  <c r="CR236" i="21"/>
  <c r="CS236" i="21" s="1"/>
  <c r="CO236" i="21"/>
  <c r="CR11" i="21"/>
  <c r="CS11" i="21" s="1"/>
  <c r="CM12" i="21"/>
  <c r="CR14" i="21"/>
  <c r="CS14" i="21" s="1"/>
  <c r="CR21" i="21"/>
  <c r="CS21" i="21" s="1"/>
  <c r="CM22" i="21"/>
  <c r="CR24" i="21"/>
  <c r="CS24" i="21" s="1"/>
  <c r="CR29" i="21"/>
  <c r="CS29" i="21" s="1"/>
  <c r="CM30" i="21"/>
  <c r="CO32" i="21"/>
  <c r="CR33" i="21"/>
  <c r="CS33" i="21" s="1"/>
  <c r="CM34" i="21"/>
  <c r="CR37" i="21"/>
  <c r="CS37" i="21" s="1"/>
  <c r="CO37" i="21"/>
  <c r="CR41" i="21"/>
  <c r="CS41" i="21" s="1"/>
  <c r="CR42" i="21"/>
  <c r="CS42" i="21" s="1"/>
  <c r="CR46" i="21"/>
  <c r="CS46" i="21" s="1"/>
  <c r="CR57" i="21"/>
  <c r="CS57" i="21" s="1"/>
  <c r="CR66" i="21"/>
  <c r="CS66" i="21" s="1"/>
  <c r="CM76" i="21"/>
  <c r="CR98" i="21"/>
  <c r="CS98" i="21" s="1"/>
  <c r="CR101" i="21"/>
  <c r="CS101" i="21" s="1"/>
  <c r="CM121" i="21"/>
  <c r="CR127" i="21"/>
  <c r="CS127" i="21" s="1"/>
  <c r="CO154" i="21"/>
  <c r="CR195" i="21"/>
  <c r="CS195" i="21" s="1"/>
  <c r="CO195" i="21"/>
  <c r="CR199" i="21"/>
  <c r="CS199" i="21" s="1"/>
  <c r="CM201" i="21"/>
  <c r="CR209" i="21"/>
  <c r="CS209" i="21" s="1"/>
  <c r="CM209" i="21"/>
  <c r="CM223" i="21"/>
  <c r="CR223" i="21"/>
  <c r="CS223" i="21" s="1"/>
  <c r="CO228" i="21"/>
  <c r="CR228" i="21"/>
  <c r="CS228" i="21" s="1"/>
  <c r="CM230" i="21"/>
  <c r="CM268" i="21"/>
  <c r="CQ283" i="21"/>
  <c r="CR283" i="21"/>
  <c r="CS283" i="21" s="1"/>
  <c r="CR135" i="21"/>
  <c r="CS135" i="21" s="1"/>
  <c r="CM135" i="21"/>
  <c r="CR232" i="21"/>
  <c r="CS232" i="21" s="1"/>
  <c r="CM232" i="21"/>
  <c r="CO246" i="21"/>
  <c r="CR246" i="21"/>
  <c r="CS246" i="21" s="1"/>
  <c r="CR289" i="21"/>
  <c r="CS289" i="21" s="1"/>
  <c r="CM289" i="21"/>
  <c r="CO28" i="21"/>
  <c r="CM94" i="21"/>
  <c r="CR207" i="21"/>
  <c r="CS207" i="21" s="1"/>
  <c r="CM207" i="21"/>
  <c r="CR229" i="21"/>
  <c r="CS229" i="21" s="1"/>
  <c r="CM229" i="21"/>
  <c r="CR16" i="21"/>
  <c r="CS16" i="21" s="1"/>
  <c r="CR26" i="21"/>
  <c r="CS26" i="21" s="1"/>
  <c r="CR38" i="21"/>
  <c r="CS38" i="21" s="1"/>
  <c r="CR44" i="21"/>
  <c r="CS44" i="21" s="1"/>
  <c r="CM44" i="21"/>
  <c r="CR48" i="21"/>
  <c r="CS48" i="21" s="1"/>
  <c r="CR51" i="21"/>
  <c r="CS51" i="21" s="1"/>
  <c r="CR81" i="21"/>
  <c r="CS81" i="21" s="1"/>
  <c r="CR85" i="21"/>
  <c r="CS85" i="21" s="1"/>
  <c r="CR108" i="21"/>
  <c r="CS108" i="21" s="1"/>
  <c r="CM108" i="21"/>
  <c r="CM111" i="21"/>
  <c r="CR111" i="21"/>
  <c r="CS111" i="21" s="1"/>
  <c r="CR128" i="21"/>
  <c r="CS128" i="21" s="1"/>
  <c r="CR131" i="21"/>
  <c r="CS131" i="21" s="1"/>
  <c r="CR247" i="21"/>
  <c r="CS247" i="21" s="1"/>
  <c r="CM247" i="21"/>
  <c r="CR258" i="21"/>
  <c r="CS258" i="21" s="1"/>
  <c r="CO258" i="21"/>
  <c r="CM93" i="21"/>
  <c r="CR93" i="21"/>
  <c r="CS93" i="21" s="1"/>
  <c r="CR300" i="21"/>
  <c r="CS300" i="21" s="1"/>
  <c r="CM300" i="21"/>
  <c r="CR39" i="21"/>
  <c r="CS39" i="21" s="1"/>
  <c r="CR52" i="21"/>
  <c r="CS52" i="21" s="1"/>
  <c r="CR59" i="21"/>
  <c r="CS59" i="21" s="1"/>
  <c r="CR64" i="21"/>
  <c r="CS64" i="21" s="1"/>
  <c r="CR74" i="21"/>
  <c r="CS74" i="21" s="1"/>
  <c r="CR78" i="21"/>
  <c r="CS78" i="21" s="1"/>
  <c r="CR86" i="21"/>
  <c r="CS86" i="21" s="1"/>
  <c r="CR92" i="21"/>
  <c r="CS92" i="21" s="1"/>
  <c r="CR96" i="21"/>
  <c r="CS96" i="21" s="1"/>
  <c r="CR102" i="21"/>
  <c r="CS102" i="21" s="1"/>
  <c r="CR110" i="21"/>
  <c r="CS110" i="21" s="1"/>
  <c r="CR119" i="21"/>
  <c r="CS119" i="21" s="1"/>
  <c r="CR145" i="21"/>
  <c r="CS145" i="21" s="1"/>
  <c r="CR156" i="21"/>
  <c r="CS156" i="21" s="1"/>
  <c r="CM156" i="21"/>
  <c r="CR171" i="21"/>
  <c r="CS171" i="21" s="1"/>
  <c r="CR185" i="21"/>
  <c r="CS185" i="21" s="1"/>
  <c r="CO185" i="21"/>
  <c r="CR202" i="21"/>
  <c r="CS202" i="21" s="1"/>
  <c r="CO224" i="21"/>
  <c r="CR224" i="21"/>
  <c r="CS224" i="21" s="1"/>
  <c r="CR305" i="21"/>
  <c r="CS305" i="21" s="1"/>
  <c r="CR162" i="21"/>
  <c r="CS162" i="21" s="1"/>
  <c r="CR177" i="21"/>
  <c r="CS177" i="21" s="1"/>
  <c r="CR213" i="21"/>
  <c r="CS213" i="21" s="1"/>
  <c r="CR220" i="21"/>
  <c r="CS220" i="21" s="1"/>
  <c r="CR226" i="21"/>
  <c r="CS226" i="21" s="1"/>
  <c r="CR271" i="21"/>
  <c r="CS271" i="21" s="1"/>
  <c r="CR299" i="21"/>
  <c r="CS299" i="21" s="1"/>
  <c r="CR332" i="21"/>
  <c r="CS332" i="21" s="1"/>
  <c r="V355" i="21"/>
  <c r="V346" i="21" s="1"/>
  <c r="Z355" i="21"/>
  <c r="Z346" i="21" s="1"/>
  <c r="AD355" i="21"/>
  <c r="AD346" i="21" s="1"/>
  <c r="AH355" i="21"/>
  <c r="AH346" i="21" s="1"/>
  <c r="AL355" i="21"/>
  <c r="AL346" i="21" s="1"/>
  <c r="AP355" i="21"/>
  <c r="AP346" i="21" s="1"/>
  <c r="AT355" i="21"/>
  <c r="AT346" i="21" s="1"/>
  <c r="AX355" i="21"/>
  <c r="AX346" i="21" s="1"/>
  <c r="BC355" i="21"/>
  <c r="BC346" i="21" s="1"/>
  <c r="BG365" i="21"/>
  <c r="BG366" i="21" s="1"/>
  <c r="BK365" i="21"/>
  <c r="BK366" i="21" s="1"/>
  <c r="BO365" i="21"/>
  <c r="BO366" i="21" s="1"/>
  <c r="BS365" i="21"/>
  <c r="BS366" i="21" s="1"/>
  <c r="BW365" i="21"/>
  <c r="BW366" i="21" s="1"/>
  <c r="CA365" i="21"/>
  <c r="CA366" i="21" s="1"/>
  <c r="CR279" i="21"/>
  <c r="CS279" i="21" s="1"/>
  <c r="CR286" i="21"/>
  <c r="CS286" i="21" s="1"/>
  <c r="CR319" i="21"/>
  <c r="CS319" i="21" s="1"/>
  <c r="CR335" i="21"/>
  <c r="CS335" i="21" s="1"/>
  <c r="W355" i="21"/>
  <c r="W346" i="21" s="1"/>
  <c r="AE355" i="21"/>
  <c r="AE346" i="21" s="1"/>
  <c r="AM355" i="21"/>
  <c r="AM346" i="21" s="1"/>
  <c r="AU355" i="21"/>
  <c r="AU346" i="21" s="1"/>
  <c r="X355" i="21"/>
  <c r="X346" i="21" s="1"/>
  <c r="AF355" i="21"/>
  <c r="AF346" i="21" s="1"/>
  <c r="BG390" i="21"/>
  <c r="BG391" i="21" s="1"/>
  <c r="BK390" i="21"/>
  <c r="BK391" i="21" s="1"/>
  <c r="BO390" i="21"/>
  <c r="BO391" i="21" s="1"/>
  <c r="BS390" i="21"/>
  <c r="BS391" i="21" s="1"/>
  <c r="BW390" i="21"/>
  <c r="BW391" i="21" s="1"/>
  <c r="CA390" i="21"/>
  <c r="CA391" i="21" s="1"/>
  <c r="CE390" i="21"/>
  <c r="CE391" i="21" s="1"/>
  <c r="BE395" i="21"/>
  <c r="BE396" i="21" s="1"/>
  <c r="BI395" i="21"/>
  <c r="BI396" i="21" s="1"/>
  <c r="BM395" i="21"/>
  <c r="BM396" i="21" s="1"/>
  <c r="BQ395" i="21"/>
  <c r="BQ396" i="21" s="1"/>
  <c r="BU395" i="21"/>
  <c r="BU396" i="21" s="1"/>
  <c r="BY395" i="21"/>
  <c r="BY396" i="21" s="1"/>
  <c r="CC395" i="21"/>
  <c r="CC396" i="21" s="1"/>
  <c r="CK395" i="21"/>
  <c r="CK396" i="21" s="1"/>
  <c r="BF400" i="21"/>
  <c r="BF401" i="21" s="1"/>
  <c r="BJ400" i="21"/>
  <c r="BJ401" i="21" s="1"/>
  <c r="BN400" i="21"/>
  <c r="BN401" i="21" s="1"/>
  <c r="BR400" i="21"/>
  <c r="BR401" i="21" s="1"/>
  <c r="BV400" i="21"/>
  <c r="BV401" i="21" s="1"/>
  <c r="BZ400" i="21"/>
  <c r="BZ401" i="21" s="1"/>
  <c r="CD400" i="21"/>
  <c r="CD401" i="21" s="1"/>
  <c r="BD405" i="21"/>
  <c r="BD406" i="21" s="1"/>
  <c r="BH405" i="21"/>
  <c r="BH406" i="21" s="1"/>
  <c r="BL405" i="21"/>
  <c r="BL406" i="21" s="1"/>
  <c r="BP405" i="21"/>
  <c r="BP406" i="21" s="1"/>
  <c r="BX405" i="21"/>
  <c r="BX406" i="21" s="1"/>
  <c r="CB405" i="21"/>
  <c r="CB406" i="21" s="1"/>
  <c r="CF405" i="21"/>
  <c r="CF406" i="21" s="1"/>
  <c r="BE410" i="21"/>
  <c r="BE411" i="21" s="1"/>
  <c r="BI410" i="21"/>
  <c r="BI411" i="21" s="1"/>
  <c r="BM410" i="21"/>
  <c r="BM411" i="21" s="1"/>
  <c r="BQ410" i="21"/>
  <c r="BQ411" i="21" s="1"/>
  <c r="BU410" i="21"/>
  <c r="BU411" i="21" s="1"/>
  <c r="BY410" i="21"/>
  <c r="BY411" i="21" s="1"/>
  <c r="CC410" i="21"/>
  <c r="CC411" i="21" s="1"/>
  <c r="CK410" i="21"/>
  <c r="CK411" i="21" s="1"/>
  <c r="CE365" i="21"/>
  <c r="CE366" i="21" s="1"/>
  <c r="BE370" i="21"/>
  <c r="BE371" i="21" s="1"/>
  <c r="BI370" i="21"/>
  <c r="BI371" i="21" s="1"/>
  <c r="BM370" i="21"/>
  <c r="BM371" i="21" s="1"/>
  <c r="BQ370" i="21"/>
  <c r="BQ371" i="21" s="1"/>
  <c r="BU370" i="21"/>
  <c r="BU371" i="21" s="1"/>
  <c r="BY370" i="21"/>
  <c r="BY371" i="21" s="1"/>
  <c r="CC370" i="21"/>
  <c r="CC371" i="21" s="1"/>
  <c r="CK370" i="21"/>
  <c r="CK371" i="21" s="1"/>
  <c r="BG375" i="21"/>
  <c r="BG376" i="21" s="1"/>
  <c r="BK375" i="21"/>
  <c r="BK376" i="21" s="1"/>
  <c r="BO375" i="21"/>
  <c r="BO376" i="21" s="1"/>
  <c r="BS375" i="21"/>
  <c r="BS376" i="21" s="1"/>
  <c r="BW375" i="21"/>
  <c r="BW376" i="21" s="1"/>
  <c r="CA375" i="21"/>
  <c r="CA376" i="21" s="1"/>
  <c r="CE375" i="21"/>
  <c r="CE376" i="21" s="1"/>
  <c r="BE380" i="21"/>
  <c r="BE381" i="21" s="1"/>
  <c r="BI380" i="21"/>
  <c r="BI381" i="21" s="1"/>
  <c r="BM380" i="21"/>
  <c r="BM381" i="21" s="1"/>
  <c r="BQ380" i="21"/>
  <c r="BQ381" i="21" s="1"/>
  <c r="BU380" i="21"/>
  <c r="BU381" i="21" s="1"/>
  <c r="BY380" i="21"/>
  <c r="BY381" i="21" s="1"/>
  <c r="CC380" i="21"/>
  <c r="CC381" i="21" s="1"/>
  <c r="CK380" i="21"/>
  <c r="CK381" i="21" s="1"/>
  <c r="BG385" i="21"/>
  <c r="BG386" i="21" s="1"/>
  <c r="BK385" i="21"/>
  <c r="BK386" i="21" s="1"/>
  <c r="BO385" i="21"/>
  <c r="BO386" i="21" s="1"/>
  <c r="BS385" i="21"/>
  <c r="BS386" i="21" s="1"/>
  <c r="BW385" i="21"/>
  <c r="BW386" i="21" s="1"/>
  <c r="CA385" i="21"/>
  <c r="CA386" i="21" s="1"/>
  <c r="CE385" i="21"/>
  <c r="CE386" i="21" s="1"/>
  <c r="BD390" i="21"/>
  <c r="BD391" i="21" s="1"/>
  <c r="BH390" i="21"/>
  <c r="BH391" i="21" s="1"/>
  <c r="BL390" i="21"/>
  <c r="BL391" i="21" s="1"/>
  <c r="BP390" i="21"/>
  <c r="BP391" i="21" s="1"/>
  <c r="BT390" i="21"/>
  <c r="BT391" i="21" s="1"/>
  <c r="BX390" i="21"/>
  <c r="BX391" i="21" s="1"/>
  <c r="CB390" i="21"/>
  <c r="CB391" i="21" s="1"/>
  <c r="CF390" i="21"/>
  <c r="CF391" i="21" s="1"/>
  <c r="BF395" i="21"/>
  <c r="BF396" i="21" s="1"/>
  <c r="BJ395" i="21"/>
  <c r="BJ396" i="21" s="1"/>
  <c r="BN395" i="21"/>
  <c r="BN396" i="21" s="1"/>
  <c r="BR395" i="21"/>
  <c r="BR396" i="21" s="1"/>
  <c r="BV395" i="21"/>
  <c r="BV396" i="21" s="1"/>
  <c r="BZ395" i="21"/>
  <c r="BZ396" i="21" s="1"/>
  <c r="CD395" i="21"/>
  <c r="CD396" i="21" s="1"/>
  <c r="BG400" i="21"/>
  <c r="BG401" i="21" s="1"/>
  <c r="BK400" i="21"/>
  <c r="BK401" i="21" s="1"/>
  <c r="BO400" i="21"/>
  <c r="BO401" i="21" s="1"/>
  <c r="BS400" i="21"/>
  <c r="BS401" i="21" s="1"/>
  <c r="BW400" i="21"/>
  <c r="BW401" i="21" s="1"/>
  <c r="CA400" i="21"/>
  <c r="CA401" i="21" s="1"/>
  <c r="CE400" i="21"/>
  <c r="CE401" i="21" s="1"/>
  <c r="BE400" i="21"/>
  <c r="BE401" i="21" s="1"/>
  <c r="BI400" i="21"/>
  <c r="BI401" i="21" s="1"/>
  <c r="BQ400" i="21"/>
  <c r="BQ401" i="21" s="1"/>
  <c r="BU400" i="21"/>
  <c r="BU401" i="21" s="1"/>
  <c r="BY400" i="21"/>
  <c r="BY401" i="21" s="1"/>
  <c r="CC400" i="21"/>
  <c r="CC401" i="21" s="1"/>
  <c r="CK400" i="21"/>
  <c r="CK401" i="21" s="1"/>
  <c r="BN410" i="21"/>
  <c r="BN411" i="21" s="1"/>
  <c r="BR410" i="21"/>
  <c r="BR411" i="21" s="1"/>
  <c r="BV410" i="21"/>
  <c r="BV411" i="21" s="1"/>
  <c r="BZ410" i="21"/>
  <c r="BZ411" i="21" s="1"/>
  <c r="CD410" i="21"/>
  <c r="CD411" i="21" s="1"/>
  <c r="BT439" i="21"/>
  <c r="BX439" i="21"/>
  <c r="CB439" i="21"/>
  <c r="CF439" i="21"/>
  <c r="BF420" i="21"/>
  <c r="BF421" i="21" s="1"/>
  <c r="BJ420" i="21"/>
  <c r="BJ421" i="21" s="1"/>
  <c r="BN420" i="21"/>
  <c r="BN421" i="21" s="1"/>
  <c r="BR420" i="21"/>
  <c r="BR421" i="21" s="1"/>
  <c r="BV420" i="21"/>
  <c r="BV421" i="21" s="1"/>
  <c r="BZ420" i="21"/>
  <c r="BZ421" i="21" s="1"/>
  <c r="CD420" i="21"/>
  <c r="CD421" i="21" s="1"/>
  <c r="BD425" i="21"/>
  <c r="BD426" i="21" s="1"/>
  <c r="BH425" i="21"/>
  <c r="BH426" i="21" s="1"/>
  <c r="BL425" i="21"/>
  <c r="BL426" i="21" s="1"/>
  <c r="BP425" i="21"/>
  <c r="BP426" i="21" s="1"/>
  <c r="BT425" i="21"/>
  <c r="BT426" i="21" s="1"/>
  <c r="BX425" i="21"/>
  <c r="BX426" i="21" s="1"/>
  <c r="CB425" i="21"/>
  <c r="CB426" i="21" s="1"/>
  <c r="CF425" i="21"/>
  <c r="CF426" i="21" s="1"/>
  <c r="CM319" i="21"/>
  <c r="CO308" i="21"/>
  <c r="CO312" i="21"/>
  <c r="CR327" i="21"/>
  <c r="CS327" i="21" s="1"/>
  <c r="CR331" i="21"/>
  <c r="CS331" i="21" s="1"/>
  <c r="CO335" i="21"/>
  <c r="BF365" i="21"/>
  <c r="BF366" i="21" s="1"/>
  <c r="BJ365" i="21"/>
  <c r="BJ366" i="21" s="1"/>
  <c r="BN365" i="21"/>
  <c r="BN366" i="21" s="1"/>
  <c r="BR365" i="21"/>
  <c r="BR366" i="21" s="1"/>
  <c r="BV365" i="21"/>
  <c r="BV366" i="21" s="1"/>
  <c r="BZ365" i="21"/>
  <c r="BZ366" i="21" s="1"/>
  <c r="CD365" i="21"/>
  <c r="CD366" i="21" s="1"/>
  <c r="BD370" i="21"/>
  <c r="BD371" i="21" s="1"/>
  <c r="BH370" i="21"/>
  <c r="BH371" i="21" s="1"/>
  <c r="BL370" i="21"/>
  <c r="BL371" i="21" s="1"/>
  <c r="BP370" i="21"/>
  <c r="BP371" i="21" s="1"/>
  <c r="BT370" i="21"/>
  <c r="BT371" i="21" s="1"/>
  <c r="BX370" i="21"/>
  <c r="BX371" i="21" s="1"/>
  <c r="CB370" i="21"/>
  <c r="CB371" i="21" s="1"/>
  <c r="CF370" i="21"/>
  <c r="CF371" i="21" s="1"/>
  <c r="BF375" i="21"/>
  <c r="BF376" i="21" s="1"/>
  <c r="BJ375" i="21"/>
  <c r="BJ376" i="21" s="1"/>
  <c r="BN375" i="21"/>
  <c r="BN376" i="21" s="1"/>
  <c r="BR375" i="21"/>
  <c r="BR376" i="21" s="1"/>
  <c r="BV375" i="21"/>
  <c r="BV376" i="21" s="1"/>
  <c r="BZ375" i="21"/>
  <c r="BZ376" i="21" s="1"/>
  <c r="CR310" i="21"/>
  <c r="CS310" i="21" s="1"/>
  <c r="CR317" i="21"/>
  <c r="CS317" i="21" s="1"/>
  <c r="CR337" i="21"/>
  <c r="CS337" i="21" s="1"/>
  <c r="L339" i="21"/>
  <c r="P339" i="21"/>
  <c r="BI365" i="21"/>
  <c r="BI366" i="21" s="1"/>
  <c r="BM365" i="21"/>
  <c r="BM366" i="21" s="1"/>
  <c r="BQ365" i="21"/>
  <c r="BQ366" i="21" s="1"/>
  <c r="BU365" i="21"/>
  <c r="BU366" i="21" s="1"/>
  <c r="BY365" i="21"/>
  <c r="BY366" i="21" s="1"/>
  <c r="CC365" i="21"/>
  <c r="CC366" i="21" s="1"/>
  <c r="CK365" i="21"/>
  <c r="CK366" i="21" s="1"/>
  <c r="BO370" i="21"/>
  <c r="BO371" i="21" s="1"/>
  <c r="BS370" i="21"/>
  <c r="BS371" i="21" s="1"/>
  <c r="BW370" i="21"/>
  <c r="BW371" i="21" s="1"/>
  <c r="CA370" i="21"/>
  <c r="CA371" i="21" s="1"/>
  <c r="CE370" i="21"/>
  <c r="CE371" i="21" s="1"/>
  <c r="CM329" i="21"/>
  <c r="CD375" i="21"/>
  <c r="CD376" i="21" s="1"/>
  <c r="BD380" i="21"/>
  <c r="BD381" i="21" s="1"/>
  <c r="BH380" i="21"/>
  <c r="BH381" i="21" s="1"/>
  <c r="BL380" i="21"/>
  <c r="BL381" i="21" s="1"/>
  <c r="BP380" i="21"/>
  <c r="BP381" i="21" s="1"/>
  <c r="BT380" i="21"/>
  <c r="BT381" i="21" s="1"/>
  <c r="BX380" i="21"/>
  <c r="BX381" i="21" s="1"/>
  <c r="CB380" i="21"/>
  <c r="CB381" i="21" s="1"/>
  <c r="CF380" i="21"/>
  <c r="CF381" i="21" s="1"/>
  <c r="BF385" i="21"/>
  <c r="BF386" i="21" s="1"/>
  <c r="BJ385" i="21"/>
  <c r="BJ386" i="21" s="1"/>
  <c r="BN385" i="21"/>
  <c r="BN386" i="21" s="1"/>
  <c r="BR385" i="21"/>
  <c r="BR386" i="21" s="1"/>
  <c r="BV385" i="21"/>
  <c r="BV386" i="21" s="1"/>
  <c r="BZ385" i="21"/>
  <c r="BZ386" i="21" s="1"/>
  <c r="CD385" i="21"/>
  <c r="CD386" i="21" s="1"/>
  <c r="BF390" i="21"/>
  <c r="BF391" i="21" s="1"/>
  <c r="BJ390" i="21"/>
  <c r="BJ391" i="21" s="1"/>
  <c r="BN390" i="21"/>
  <c r="BN391" i="21" s="1"/>
  <c r="BR390" i="21"/>
  <c r="BR391" i="21" s="1"/>
  <c r="BV390" i="21"/>
  <c r="BV391" i="21" s="1"/>
  <c r="BZ390" i="21"/>
  <c r="BZ391" i="21" s="1"/>
  <c r="CD390" i="21"/>
  <c r="CD391" i="21" s="1"/>
  <c r="BD395" i="21"/>
  <c r="BD396" i="21" s="1"/>
  <c r="BH395" i="21"/>
  <c r="BH396" i="21" s="1"/>
  <c r="BL395" i="21"/>
  <c r="BL396" i="21" s="1"/>
  <c r="BP395" i="21"/>
  <c r="BP396" i="21" s="1"/>
  <c r="BT395" i="21"/>
  <c r="BT396" i="21" s="1"/>
  <c r="BX395" i="21"/>
  <c r="BX396" i="21" s="1"/>
  <c r="CB395" i="21"/>
  <c r="CB396" i="21" s="1"/>
  <c r="CF395" i="21"/>
  <c r="CF396" i="21" s="1"/>
  <c r="BE405" i="21"/>
  <c r="BE406" i="21" s="1"/>
  <c r="BI405" i="21"/>
  <c r="BI406" i="21" s="1"/>
  <c r="BM405" i="21"/>
  <c r="BM406" i="21" s="1"/>
  <c r="BQ405" i="21"/>
  <c r="BQ406" i="21" s="1"/>
  <c r="BU405" i="21"/>
  <c r="BU406" i="21" s="1"/>
  <c r="BY405" i="21"/>
  <c r="BY406" i="21" s="1"/>
  <c r="CC405" i="21"/>
  <c r="CC406" i="21" s="1"/>
  <c r="CK405" i="21"/>
  <c r="CK406" i="21" s="1"/>
  <c r="BG405" i="21"/>
  <c r="BG406" i="21" s="1"/>
  <c r="BW405" i="21"/>
  <c r="BW406" i="21" s="1"/>
  <c r="BG410" i="21"/>
  <c r="BG411" i="21" s="1"/>
  <c r="BK410" i="21"/>
  <c r="BK411" i="21" s="1"/>
  <c r="BO410" i="21"/>
  <c r="BO411" i="21" s="1"/>
  <c r="BS410" i="21"/>
  <c r="BS411" i="21" s="1"/>
  <c r="BW410" i="21"/>
  <c r="BW411" i="21" s="1"/>
  <c r="CA410" i="21"/>
  <c r="CA411" i="21" s="1"/>
  <c r="CE410" i="21"/>
  <c r="CE411" i="21" s="1"/>
  <c r="CC439" i="21"/>
  <c r="CK439" i="21"/>
  <c r="BG420" i="21"/>
  <c r="BG421" i="21" s="1"/>
  <c r="BK420" i="21"/>
  <c r="BK421" i="21" s="1"/>
  <c r="BO420" i="21"/>
  <c r="BO421" i="21" s="1"/>
  <c r="BS420" i="21"/>
  <c r="BS421" i="21" s="1"/>
  <c r="BW420" i="21"/>
  <c r="BW421" i="21" s="1"/>
  <c r="CA420" i="21"/>
  <c r="CA421" i="21" s="1"/>
  <c r="CE420" i="21"/>
  <c r="CE421" i="21" s="1"/>
  <c r="BE425" i="21"/>
  <c r="BE426" i="21" s="1"/>
  <c r="BI425" i="21"/>
  <c r="BI426" i="21" s="1"/>
  <c r="BM425" i="21"/>
  <c r="BM426" i="21" s="1"/>
  <c r="BQ425" i="21"/>
  <c r="BQ426" i="21" s="1"/>
  <c r="BU425" i="21"/>
  <c r="BU426" i="21" s="1"/>
  <c r="BY425" i="21"/>
  <c r="BY426" i="21" s="1"/>
  <c r="BF430" i="21"/>
  <c r="BF431" i="21" s="1"/>
  <c r="BJ430" i="21"/>
  <c r="BJ431" i="21" s="1"/>
  <c r="BN430" i="21"/>
  <c r="BN431" i="21" s="1"/>
  <c r="BR430" i="21"/>
  <c r="BR431" i="21" s="1"/>
  <c r="BV430" i="21"/>
  <c r="BV431" i="21" s="1"/>
  <c r="BZ430" i="21"/>
  <c r="BZ431" i="21" s="1"/>
  <c r="CD430" i="21"/>
  <c r="CD431" i="21" s="1"/>
  <c r="BT430" i="21"/>
  <c r="BT431" i="21" s="1"/>
  <c r="CF430" i="21"/>
  <c r="CF431" i="21" s="1"/>
  <c r="BD435" i="21"/>
  <c r="BD436" i="21" s="1"/>
  <c r="BH435" i="21"/>
  <c r="BH436" i="21" s="1"/>
  <c r="BL435" i="21"/>
  <c r="BL436" i="21" s="1"/>
  <c r="BP435" i="21"/>
  <c r="BP436" i="21" s="1"/>
  <c r="BT435" i="21"/>
  <c r="BT436" i="21" s="1"/>
  <c r="BX435" i="21"/>
  <c r="BX436" i="21" s="1"/>
  <c r="CB435" i="21"/>
  <c r="CB436" i="21" s="1"/>
  <c r="CF435" i="21"/>
  <c r="CF436" i="21" s="1"/>
  <c r="BI375" i="21"/>
  <c r="BI376" i="21" s="1"/>
  <c r="BM375" i="21"/>
  <c r="BM376" i="21" s="1"/>
  <c r="BQ375" i="21"/>
  <c r="BQ376" i="21" s="1"/>
  <c r="BU375" i="21"/>
  <c r="BU376" i="21" s="1"/>
  <c r="BY375" i="21"/>
  <c r="BY376" i="21" s="1"/>
  <c r="CC375" i="21"/>
  <c r="CC376" i="21" s="1"/>
  <c r="CK375" i="21"/>
  <c r="CK376" i="21" s="1"/>
  <c r="BO380" i="21"/>
  <c r="BO381" i="21" s="1"/>
  <c r="BS380" i="21"/>
  <c r="BS381" i="21" s="1"/>
  <c r="BW380" i="21"/>
  <c r="BW381" i="21" s="1"/>
  <c r="CA380" i="21"/>
  <c r="CA381" i="21" s="1"/>
  <c r="CE380" i="21"/>
  <c r="CE381" i="21" s="1"/>
  <c r="BU385" i="21"/>
  <c r="BU386" i="21" s="1"/>
  <c r="CC385" i="21"/>
  <c r="CC386" i="21" s="1"/>
  <c r="BS395" i="21"/>
  <c r="BS396" i="21" s="1"/>
  <c r="CE395" i="21"/>
  <c r="CE396" i="21" s="1"/>
  <c r="CR25" i="21"/>
  <c r="CS25" i="21" s="1"/>
  <c r="CR49" i="21"/>
  <c r="CS49" i="21" s="1"/>
  <c r="CR161" i="21"/>
  <c r="CS161" i="21" s="1"/>
  <c r="CR175" i="21"/>
  <c r="CS175" i="21" s="1"/>
  <c r="CM175" i="21"/>
  <c r="CR203" i="21"/>
  <c r="CS203" i="21" s="1"/>
  <c r="CM203" i="21"/>
  <c r="CR285" i="21"/>
  <c r="CS285" i="21" s="1"/>
  <c r="CM285" i="21"/>
  <c r="CR9" i="21"/>
  <c r="CS9" i="21" s="1"/>
  <c r="CR17" i="21"/>
  <c r="CS17" i="21" s="1"/>
  <c r="CR27" i="21"/>
  <c r="CS27" i="21" s="1"/>
  <c r="CR35" i="21"/>
  <c r="CS35" i="21" s="1"/>
  <c r="CR40" i="21"/>
  <c r="CS40" i="21" s="1"/>
  <c r="CR47" i="21"/>
  <c r="CS47" i="21" s="1"/>
  <c r="CR58" i="21"/>
  <c r="CS58" i="21" s="1"/>
  <c r="CR97" i="21"/>
  <c r="CS97" i="21" s="1"/>
  <c r="CR120" i="21"/>
  <c r="CS120" i="21" s="1"/>
  <c r="CR129" i="21"/>
  <c r="CS129" i="21" s="1"/>
  <c r="CM129" i="21"/>
  <c r="T339" i="21"/>
  <c r="CM42" i="21"/>
  <c r="CO46" i="21"/>
  <c r="CR54" i="21"/>
  <c r="CS54" i="21" s="1"/>
  <c r="CM57" i="21"/>
  <c r="CM61" i="21"/>
  <c r="CO64" i="21"/>
  <c r="CR73" i="21"/>
  <c r="CS73" i="21" s="1"/>
  <c r="CR83" i="21"/>
  <c r="CS83" i="21" s="1"/>
  <c r="CR91" i="21"/>
  <c r="CS91" i="21" s="1"/>
  <c r="CR99" i="21"/>
  <c r="CS99" i="21" s="1"/>
  <c r="CR109" i="21"/>
  <c r="CS109" i="21" s="1"/>
  <c r="CR140" i="21"/>
  <c r="CS140" i="21" s="1"/>
  <c r="CR142" i="21"/>
  <c r="CS142" i="21" s="1"/>
  <c r="CR147" i="21"/>
  <c r="CS147" i="21" s="1"/>
  <c r="CR152" i="21"/>
  <c r="CS152" i="21" s="1"/>
  <c r="CM152" i="21"/>
  <c r="CR155" i="21"/>
  <c r="CS155" i="21" s="1"/>
  <c r="CM155" i="21"/>
  <c r="CR179" i="21"/>
  <c r="CS179" i="21" s="1"/>
  <c r="CR183" i="21"/>
  <c r="CS183" i="21" s="1"/>
  <c r="CM183" i="21"/>
  <c r="CR187" i="21"/>
  <c r="CS187" i="21" s="1"/>
  <c r="CM187" i="21"/>
  <c r="CR192" i="21"/>
  <c r="CS192" i="21" s="1"/>
  <c r="CR194" i="21"/>
  <c r="CS194" i="21" s="1"/>
  <c r="CR206" i="21"/>
  <c r="CS206" i="21" s="1"/>
  <c r="CR211" i="21"/>
  <c r="CS211" i="21" s="1"/>
  <c r="CR216" i="21"/>
  <c r="CS216" i="21" s="1"/>
  <c r="CR265" i="21"/>
  <c r="CS265" i="21" s="1"/>
  <c r="CM265" i="21"/>
  <c r="CQ274" i="21"/>
  <c r="CR274" i="21"/>
  <c r="CS274" i="21" s="1"/>
  <c r="CR282" i="21"/>
  <c r="CS282" i="21" s="1"/>
  <c r="CM282" i="21"/>
  <c r="CR288" i="21"/>
  <c r="CS288" i="21" s="1"/>
  <c r="CR292" i="21"/>
  <c r="CS292" i="21" s="1"/>
  <c r="CM303" i="21"/>
  <c r="CR303" i="21"/>
  <c r="CS303" i="21" s="1"/>
  <c r="CR314" i="21"/>
  <c r="CS314" i="21" s="1"/>
  <c r="CM314" i="21"/>
  <c r="CR318" i="21"/>
  <c r="CS318" i="21" s="1"/>
  <c r="CM318" i="21"/>
  <c r="CR323" i="21"/>
  <c r="CS323" i="21" s="1"/>
  <c r="CM323" i="21"/>
  <c r="CR328" i="21"/>
  <c r="CS328" i="21" s="1"/>
  <c r="CM328" i="21"/>
  <c r="CR67" i="21"/>
  <c r="CS67" i="21" s="1"/>
  <c r="CQ217" i="21"/>
  <c r="CR217" i="21"/>
  <c r="CS217" i="21" s="1"/>
  <c r="CQ293" i="21"/>
  <c r="CR293" i="21"/>
  <c r="CS293" i="21" s="1"/>
  <c r="CR298" i="21"/>
  <c r="CS298" i="21" s="1"/>
  <c r="CM298" i="21"/>
  <c r="CR306" i="21"/>
  <c r="CS306" i="21" s="1"/>
  <c r="CM306" i="21"/>
  <c r="CR15" i="21"/>
  <c r="CS15" i="21" s="1"/>
  <c r="CR122" i="21"/>
  <c r="CS122" i="21" s="1"/>
  <c r="CM122" i="21"/>
  <c r="CR130" i="21"/>
  <c r="CS130" i="21" s="1"/>
  <c r="CR172" i="21"/>
  <c r="CS172" i="21" s="1"/>
  <c r="CM172" i="21"/>
  <c r="CR208" i="21"/>
  <c r="CS208" i="21" s="1"/>
  <c r="CM208" i="21"/>
  <c r="CR222" i="21"/>
  <c r="CS222" i="21" s="1"/>
  <c r="CM222" i="21"/>
  <c r="CR309" i="21"/>
  <c r="CS309" i="21" s="1"/>
  <c r="CM309" i="21"/>
  <c r="CO11" i="21"/>
  <c r="CM13" i="21"/>
  <c r="CO21" i="21"/>
  <c r="CM23" i="21"/>
  <c r="CO29" i="21"/>
  <c r="CM31" i="21"/>
  <c r="CO33" i="21"/>
  <c r="CO38" i="21"/>
  <c r="CR45" i="21"/>
  <c r="CS45" i="21" s="1"/>
  <c r="CM48" i="21"/>
  <c r="CM51" i="21"/>
  <c r="CO55" i="21"/>
  <c r="CR63" i="21"/>
  <c r="CS63" i="21" s="1"/>
  <c r="CQ65" i="21"/>
  <c r="CM66" i="21"/>
  <c r="CM69" i="21"/>
  <c r="CR77" i="21"/>
  <c r="CS77" i="21" s="1"/>
  <c r="CR87" i="21"/>
  <c r="CS87" i="21" s="1"/>
  <c r="CR95" i="21"/>
  <c r="CS95" i="21" s="1"/>
  <c r="CR104" i="21"/>
  <c r="CS104" i="21" s="1"/>
  <c r="CR116" i="21"/>
  <c r="CS116" i="21" s="1"/>
  <c r="CR139" i="21"/>
  <c r="CS139" i="21" s="1"/>
  <c r="CR141" i="21"/>
  <c r="CS141" i="21" s="1"/>
  <c r="CM141" i="21"/>
  <c r="CR144" i="21"/>
  <c r="CS144" i="21" s="1"/>
  <c r="CM144" i="21"/>
  <c r="CR149" i="21"/>
  <c r="CS149" i="21" s="1"/>
  <c r="CR153" i="21"/>
  <c r="CS153" i="21" s="1"/>
  <c r="CR182" i="21"/>
  <c r="CS182" i="21" s="1"/>
  <c r="CR184" i="21"/>
  <c r="CS184" i="21" s="1"/>
  <c r="CR191" i="21"/>
  <c r="CS191" i="21" s="1"/>
  <c r="CR193" i="21"/>
  <c r="CS193" i="21" s="1"/>
  <c r="CM193" i="21"/>
  <c r="CR198" i="21"/>
  <c r="CS198" i="21" s="1"/>
  <c r="CM198" i="21"/>
  <c r="CR225" i="21"/>
  <c r="CS225" i="21" s="1"/>
  <c r="CM225" i="21"/>
  <c r="CQ233" i="21"/>
  <c r="CR233" i="21"/>
  <c r="CS233" i="21" s="1"/>
  <c r="CR238" i="21"/>
  <c r="CS238" i="21" s="1"/>
  <c r="CM238" i="21"/>
  <c r="CR239" i="21"/>
  <c r="CS239" i="21" s="1"/>
  <c r="CR245" i="21"/>
  <c r="CS245" i="21" s="1"/>
  <c r="CR252" i="21"/>
  <c r="CS252" i="21" s="1"/>
  <c r="CR301" i="21"/>
  <c r="CS301" i="21" s="1"/>
  <c r="CM301" i="21"/>
  <c r="CR313" i="21"/>
  <c r="CS313" i="21" s="1"/>
  <c r="CR316" i="21"/>
  <c r="CS316" i="21" s="1"/>
  <c r="CO321" i="21"/>
  <c r="CR321" i="21"/>
  <c r="CS321" i="21" s="1"/>
  <c r="CR322" i="21"/>
  <c r="CS322" i="21" s="1"/>
  <c r="CR326" i="21"/>
  <c r="CS326" i="21" s="1"/>
  <c r="CR336" i="21"/>
  <c r="CS336" i="21" s="1"/>
  <c r="CM336" i="21"/>
  <c r="CR79" i="21"/>
  <c r="CS79" i="21" s="1"/>
  <c r="CR89" i="21"/>
  <c r="CS89" i="21" s="1"/>
  <c r="CR107" i="21"/>
  <c r="CS107" i="21" s="1"/>
  <c r="CR132" i="21"/>
  <c r="CS132" i="21" s="1"/>
  <c r="CM132" i="21"/>
  <c r="CR160" i="21"/>
  <c r="CS160" i="21" s="1"/>
  <c r="CM160" i="21"/>
  <c r="CR164" i="21"/>
  <c r="CS164" i="21" s="1"/>
  <c r="CM164" i="21"/>
  <c r="CR173" i="21"/>
  <c r="CS173" i="21" s="1"/>
  <c r="CR204" i="21"/>
  <c r="CS204" i="21" s="1"/>
  <c r="CR242" i="21"/>
  <c r="CS242" i="21" s="1"/>
  <c r="CM242" i="21"/>
  <c r="CQ254" i="21"/>
  <c r="CR254" i="21"/>
  <c r="CS254" i="21" s="1"/>
  <c r="CR260" i="21"/>
  <c r="CS260" i="21" s="1"/>
  <c r="CM260" i="21"/>
  <c r="CR261" i="21"/>
  <c r="CS261" i="21" s="1"/>
  <c r="CO304" i="21"/>
  <c r="CR304" i="21"/>
  <c r="CS304" i="21" s="1"/>
  <c r="CR307" i="21"/>
  <c r="CS307" i="21" s="1"/>
  <c r="CM320" i="21"/>
  <c r="CR320" i="21"/>
  <c r="CS320" i="21" s="1"/>
  <c r="CR333" i="21"/>
  <c r="CS333" i="21" s="1"/>
  <c r="CM333" i="21"/>
  <c r="CR137" i="21"/>
  <c r="CS137" i="21" s="1"/>
  <c r="CR157" i="21"/>
  <c r="CS157" i="21" s="1"/>
  <c r="CR178" i="21"/>
  <c r="CS178" i="21" s="1"/>
  <c r="CR200" i="21"/>
  <c r="CS200" i="21" s="1"/>
  <c r="CR210" i="21"/>
  <c r="CS210" i="21" s="1"/>
  <c r="CR218" i="21"/>
  <c r="CS218" i="21" s="1"/>
  <c r="CM218" i="21"/>
  <c r="CR221" i="21"/>
  <c r="CS221" i="21" s="1"/>
  <c r="CM221" i="21"/>
  <c r="CR227" i="21"/>
  <c r="CS227" i="21" s="1"/>
  <c r="CR234" i="21"/>
  <c r="CS234" i="21" s="1"/>
  <c r="CM234" i="21"/>
  <c r="CR237" i="21"/>
  <c r="CS237" i="21" s="1"/>
  <c r="CM237" i="21"/>
  <c r="CR244" i="21"/>
  <c r="CS244" i="21" s="1"/>
  <c r="CR255" i="21"/>
  <c r="CS255" i="21" s="1"/>
  <c r="CM255" i="21"/>
  <c r="CR259" i="21"/>
  <c r="CS259" i="21" s="1"/>
  <c r="CM259" i="21"/>
  <c r="CR267" i="21"/>
  <c r="CS267" i="21" s="1"/>
  <c r="CR277" i="21"/>
  <c r="CS277" i="21" s="1"/>
  <c r="CM277" i="21"/>
  <c r="CR281" i="21"/>
  <c r="CS281" i="21" s="1"/>
  <c r="CM281" i="21"/>
  <c r="CR287" i="21"/>
  <c r="CS287" i="21" s="1"/>
  <c r="CR294" i="21"/>
  <c r="CS294" i="21" s="1"/>
  <c r="CM294" i="21"/>
  <c r="CR297" i="21"/>
  <c r="CS297" i="21" s="1"/>
  <c r="CM297" i="21"/>
  <c r="K339" i="21"/>
  <c r="O339" i="21"/>
  <c r="S339" i="21"/>
  <c r="CR126" i="21"/>
  <c r="CS126" i="21" s="1"/>
  <c r="CR146" i="21"/>
  <c r="CS146" i="21" s="1"/>
  <c r="CR168" i="21"/>
  <c r="CS168" i="21" s="1"/>
  <c r="CR190" i="21"/>
  <c r="CS190" i="21" s="1"/>
  <c r="CR219" i="21"/>
  <c r="CS219" i="21" s="1"/>
  <c r="CR235" i="21"/>
  <c r="CS235" i="21" s="1"/>
  <c r="CR256" i="21"/>
  <c r="CS256" i="21" s="1"/>
  <c r="CR278" i="21"/>
  <c r="CS278" i="21" s="1"/>
  <c r="CR295" i="21"/>
  <c r="CS295" i="21" s="1"/>
  <c r="CR215" i="21"/>
  <c r="CS215" i="21" s="1"/>
  <c r="CR231" i="21"/>
  <c r="CS231" i="21" s="1"/>
  <c r="CR251" i="21"/>
  <c r="CS251" i="21" s="1"/>
  <c r="CR272" i="21"/>
  <c r="CS272" i="21" s="1"/>
  <c r="CR291" i="21"/>
  <c r="CS291" i="21" s="1"/>
  <c r="CR311" i="21"/>
  <c r="CS311" i="21" s="1"/>
  <c r="CR330" i="21"/>
  <c r="CS330" i="21" s="1"/>
  <c r="CR338" i="21"/>
  <c r="CS338" i="21" s="1"/>
  <c r="BF370" i="21"/>
  <c r="BF371" i="21" s="1"/>
  <c r="BJ370" i="21"/>
  <c r="BJ371" i="21" s="1"/>
  <c r="BN370" i="21"/>
  <c r="BN371" i="21" s="1"/>
  <c r="BR370" i="21"/>
  <c r="BR371" i="21" s="1"/>
  <c r="BV370" i="21"/>
  <c r="BV371" i="21" s="1"/>
  <c r="BE365" i="21"/>
  <c r="BE366" i="21" s="1"/>
  <c r="BK405" i="21"/>
  <c r="BK406" i="21" s="1"/>
  <c r="BO405" i="21"/>
  <c r="BO406" i="21" s="1"/>
  <c r="BS405" i="21"/>
  <c r="BS406" i="21" s="1"/>
  <c r="CA405" i="21"/>
  <c r="CA406" i="21" s="1"/>
  <c r="CE405" i="21"/>
  <c r="CE406" i="21" s="1"/>
  <c r="BX385" i="21"/>
  <c r="BX386" i="21" s="1"/>
  <c r="CB385" i="21"/>
  <c r="CB386" i="21" s="1"/>
  <c r="CF385" i="21"/>
  <c r="CF386" i="21" s="1"/>
  <c r="BG437" i="21"/>
  <c r="BG415" i="21"/>
  <c r="BG416" i="21" s="1"/>
  <c r="BK437" i="21"/>
  <c r="BK415" i="21"/>
  <c r="BK416" i="21" s="1"/>
  <c r="BO437" i="21"/>
  <c r="BO415" i="21"/>
  <c r="BO416" i="21" s="1"/>
  <c r="BS437" i="21"/>
  <c r="BS415" i="21"/>
  <c r="BS416" i="21" s="1"/>
  <c r="BW437" i="21"/>
  <c r="BW415" i="21"/>
  <c r="BW416" i="21" s="1"/>
  <c r="CA437" i="21"/>
  <c r="CA415" i="21"/>
  <c r="CA416" i="21" s="1"/>
  <c r="CE437" i="21"/>
  <c r="CE415" i="21"/>
  <c r="CE416" i="21" s="1"/>
  <c r="BE437" i="21"/>
  <c r="BE415" i="21"/>
  <c r="BE416" i="21" s="1"/>
  <c r="BF410" i="21"/>
  <c r="BF411" i="21" s="1"/>
  <c r="BJ410" i="21"/>
  <c r="BJ411" i="21" s="1"/>
  <c r="BF415" i="21"/>
  <c r="BF416" i="21" s="1"/>
  <c r="BJ415" i="21"/>
  <c r="BJ416" i="21" s="1"/>
  <c r="BN415" i="21"/>
  <c r="BN416" i="21" s="1"/>
  <c r="BR415" i="21"/>
  <c r="BR416" i="21" s="1"/>
  <c r="BV415" i="21"/>
  <c r="BV416" i="21" s="1"/>
  <c r="BZ415" i="21"/>
  <c r="BZ416" i="21" s="1"/>
  <c r="CD415" i="21"/>
  <c r="CD416" i="21" s="1"/>
  <c r="CC425" i="21"/>
  <c r="CC426" i="21" s="1"/>
  <c r="CK425" i="21"/>
  <c r="CK426" i="21" s="1"/>
  <c r="BD415" i="21"/>
  <c r="BD416" i="21" s="1"/>
  <c r="BH415" i="21"/>
  <c r="BH416" i="21" s="1"/>
  <c r="BL415" i="21"/>
  <c r="BL416" i="21" s="1"/>
  <c r="BP415" i="21"/>
  <c r="BP416" i="21" s="1"/>
  <c r="BT415" i="21"/>
  <c r="BT416" i="21" s="1"/>
  <c r="BX415" i="21"/>
  <c r="BX416" i="21" s="1"/>
  <c r="CB415" i="21"/>
  <c r="CB416" i="21" s="1"/>
  <c r="CF415" i="21"/>
  <c r="CF416" i="21" s="1"/>
  <c r="BI415" i="21"/>
  <c r="BI416" i="21" s="1"/>
  <c r="BM415" i="21"/>
  <c r="BM416" i="21" s="1"/>
  <c r="BQ415" i="21"/>
  <c r="BQ416" i="21" s="1"/>
  <c r="BU415" i="21"/>
  <c r="BU416" i="21" s="1"/>
  <c r="BY415" i="21"/>
  <c r="BY416" i="21" s="1"/>
  <c r="CC415" i="21"/>
  <c r="CC416" i="21" s="1"/>
  <c r="CK415" i="21"/>
  <c r="CK416" i="21" s="1"/>
  <c r="BS440" i="21" l="1"/>
  <c r="BS441" i="21" s="1"/>
  <c r="BK440" i="21"/>
  <c r="BK441" i="21" s="1"/>
  <c r="CA440" i="21"/>
  <c r="CA441" i="21" s="1"/>
  <c r="BM440" i="21"/>
  <c r="BM441" i="21" s="1"/>
  <c r="BI440" i="21"/>
  <c r="BI441" i="21" s="1"/>
  <c r="CB440" i="21"/>
  <c r="CB441" i="21" s="1"/>
  <c r="BT440" i="21"/>
  <c r="BT441" i="21" s="1"/>
  <c r="BE440" i="21"/>
  <c r="BE441" i="21" s="1"/>
  <c r="BP440" i="21"/>
  <c r="BP441" i="21" s="1"/>
  <c r="BQ440" i="21"/>
  <c r="BQ441" i="21" s="1"/>
  <c r="BZ440" i="21"/>
  <c r="BZ441" i="21" s="1"/>
  <c r="BX440" i="21"/>
  <c r="BX441" i="21" s="1"/>
  <c r="BU440" i="21"/>
  <c r="BU441" i="21" s="1"/>
  <c r="BN440" i="21"/>
  <c r="BN441" i="21" s="1"/>
  <c r="BG440" i="21"/>
  <c r="BG441" i="21" s="1"/>
  <c r="CF440" i="21"/>
  <c r="CF441" i="21" s="1"/>
  <c r="BD440" i="21"/>
  <c r="BD441" i="21" s="1"/>
  <c r="BR440" i="21"/>
  <c r="BR441" i="21" s="1"/>
  <c r="BY440" i="21"/>
  <c r="BY441" i="21" s="1"/>
  <c r="BV440" i="21"/>
  <c r="BV441" i="21" s="1"/>
  <c r="BL440" i="21"/>
  <c r="BL441" i="21" s="1"/>
  <c r="BJ440" i="21"/>
  <c r="BJ441" i="21" s="1"/>
  <c r="BH440" i="21"/>
  <c r="BH441" i="21" s="1"/>
  <c r="CE440" i="21"/>
  <c r="CE441" i="21" s="1"/>
  <c r="BO440" i="21"/>
  <c r="BO441" i="21" s="1"/>
  <c r="BF440" i="21"/>
  <c r="BF441" i="21" s="1"/>
  <c r="CK440" i="21"/>
  <c r="CK441" i="21" s="1"/>
  <c r="BW440" i="21"/>
  <c r="BW441" i="21" s="1"/>
  <c r="CC440" i="21"/>
  <c r="CC441" i="21" s="1"/>
  <c r="CD440" i="21"/>
  <c r="CD441" i="21" s="1"/>
  <c r="CN400" i="21"/>
  <c r="CO400" i="21" s="1"/>
  <c r="CP430" i="21"/>
  <c r="CQ430" i="21" s="1"/>
  <c r="CN390" i="21"/>
  <c r="CO390" i="21" s="1"/>
  <c r="CL435" i="21"/>
  <c r="CM435" i="21" s="1"/>
  <c r="CL395" i="21"/>
  <c r="CM395" i="21" s="1"/>
  <c r="CP400" i="21"/>
  <c r="CQ400" i="21" s="1"/>
  <c r="CP395" i="21"/>
  <c r="CQ395" i="21" s="1"/>
  <c r="CL380" i="21"/>
  <c r="CM380" i="21" s="1"/>
  <c r="CP380" i="21"/>
  <c r="CQ380" i="21" s="1"/>
  <c r="CP435" i="21"/>
  <c r="CQ435" i="21" s="1"/>
  <c r="CL400" i="21"/>
  <c r="CL365" i="21"/>
  <c r="CM365" i="21" s="1"/>
  <c r="CP375" i="21"/>
  <c r="CQ375" i="21" s="1"/>
  <c r="CP370" i="21"/>
  <c r="CQ370" i="21" s="1"/>
  <c r="CN435" i="21"/>
  <c r="CO435" i="21" s="1"/>
  <c r="CN430" i="21"/>
  <c r="CO430" i="21" s="1"/>
  <c r="CP420" i="21"/>
  <c r="CQ420" i="21" s="1"/>
  <c r="CL390" i="21"/>
  <c r="CM390" i="21" s="1"/>
  <c r="CN380" i="21"/>
  <c r="CO380" i="21" s="1"/>
  <c r="CN375" i="21"/>
  <c r="CO375" i="21" s="1"/>
  <c r="CN420" i="21"/>
  <c r="CO420" i="21" s="1"/>
  <c r="CL420" i="21"/>
  <c r="CM420" i="21" s="1"/>
  <c r="CL430" i="21"/>
  <c r="CM430" i="21" s="1"/>
  <c r="CN395" i="21"/>
  <c r="CO395" i="21" s="1"/>
  <c r="CP390" i="21"/>
  <c r="CQ390" i="21" s="1"/>
  <c r="CN405" i="21"/>
  <c r="CO405" i="21" s="1"/>
  <c r="CL370" i="21"/>
  <c r="CL375" i="21"/>
  <c r="CM375" i="21" s="1"/>
  <c r="CP410" i="21"/>
  <c r="CQ410" i="21" s="1"/>
  <c r="CL425" i="21"/>
  <c r="CM425" i="21" s="1"/>
  <c r="CP405" i="21"/>
  <c r="CQ405" i="21" s="1"/>
  <c r="CN410" i="21"/>
  <c r="CO410" i="21" s="1"/>
  <c r="CN370" i="21"/>
  <c r="CO370" i="21" s="1"/>
  <c r="CN385" i="21"/>
  <c r="CO385" i="21" s="1"/>
  <c r="CL385" i="21"/>
  <c r="CP365" i="21"/>
  <c r="CQ365" i="21" s="1"/>
  <c r="CN425" i="21"/>
  <c r="CO425" i="21" s="1"/>
  <c r="CL410" i="21"/>
  <c r="CL405" i="21"/>
  <c r="CP385" i="21"/>
  <c r="CQ385" i="21" s="1"/>
  <c r="CN415" i="21"/>
  <c r="CO415" i="21" s="1"/>
  <c r="CP415" i="21"/>
  <c r="CQ415" i="21" s="1"/>
  <c r="CL415" i="21"/>
  <c r="CP425" i="21"/>
  <c r="CQ425" i="21" s="1"/>
  <c r="CN365" i="21"/>
  <c r="CO365" i="21" s="1"/>
  <c r="CN440" i="21" l="1"/>
  <c r="CO440" i="21" s="1"/>
  <c r="CL440" i="21"/>
  <c r="CM440" i="21" s="1"/>
  <c r="CP440" i="21"/>
  <c r="CQ440" i="21" s="1"/>
  <c r="CR390" i="21"/>
  <c r="CS390" i="21" s="1"/>
  <c r="CR375" i="21"/>
  <c r="CS375" i="21" s="1"/>
  <c r="CR420" i="21"/>
  <c r="CS420" i="21" s="1"/>
  <c r="CR400" i="21"/>
  <c r="CS400" i="21" s="1"/>
  <c r="CM400" i="21"/>
  <c r="CR430" i="21"/>
  <c r="CS430" i="21" s="1"/>
  <c r="CR435" i="21"/>
  <c r="CS435" i="21" s="1"/>
  <c r="CR370" i="21"/>
  <c r="CS370" i="21" s="1"/>
  <c r="CM370" i="21"/>
  <c r="CR380" i="21"/>
  <c r="CS380" i="21" s="1"/>
  <c r="CR395" i="21"/>
  <c r="CS395" i="21" s="1"/>
  <c r="CR415" i="21"/>
  <c r="CS415" i="21" s="1"/>
  <c r="CM415" i="21"/>
  <c r="CR405" i="21"/>
  <c r="CS405" i="21" s="1"/>
  <c r="CM405" i="21"/>
  <c r="CR365" i="21"/>
  <c r="CS365" i="21" s="1"/>
  <c r="CR385" i="21"/>
  <c r="CS385" i="21" s="1"/>
  <c r="CM385" i="21"/>
  <c r="CR410" i="21"/>
  <c r="CS410" i="21" s="1"/>
  <c r="CM410" i="21"/>
  <c r="CR425" i="21"/>
  <c r="CS425" i="21" s="1"/>
  <c r="CR440" i="21" l="1"/>
  <c r="CS440" i="21" s="1"/>
  <c r="T335" i="7"/>
  <c r="T320" i="7" l="1"/>
  <c r="CL320" i="7"/>
  <c r="CM320" i="7" s="1"/>
  <c r="CN320" i="7"/>
  <c r="CO320" i="7" s="1"/>
  <c r="CP320" i="7"/>
  <c r="CQ320" i="7" s="1"/>
  <c r="T303" i="7"/>
  <c r="CP255" i="7"/>
  <c r="CQ255" i="7" s="1"/>
  <c r="CN255" i="7"/>
  <c r="CL255" i="7"/>
  <c r="CM255" i="7" s="1"/>
  <c r="T255" i="7"/>
  <c r="CR320" i="7" l="1"/>
  <c r="CS320" i="7" s="1"/>
  <c r="CR255" i="7"/>
  <c r="CS255" i="7" s="1"/>
  <c r="CO255" i="7"/>
  <c r="I62" i="19"/>
  <c r="I63" i="19" s="1"/>
  <c r="H62" i="19"/>
  <c r="G62" i="19"/>
  <c r="G63" i="19" s="1"/>
  <c r="F62" i="19"/>
  <c r="F63" i="19" s="1"/>
  <c r="E62" i="19"/>
  <c r="E63" i="19" s="1"/>
  <c r="D62" i="19"/>
  <c r="D63" i="19" s="1"/>
  <c r="C62" i="19"/>
  <c r="C63" i="19" s="1"/>
  <c r="I56" i="19"/>
  <c r="I57" i="19" s="1"/>
  <c r="H56" i="19"/>
  <c r="H57" i="19" s="1"/>
  <c r="G56" i="19"/>
  <c r="G57" i="19" s="1"/>
  <c r="F56" i="19"/>
  <c r="F57" i="19" s="1"/>
  <c r="E56" i="19"/>
  <c r="E57" i="19" s="1"/>
  <c r="D56" i="19"/>
  <c r="D57" i="19" s="1"/>
  <c r="C56" i="19"/>
  <c r="I51" i="19"/>
  <c r="I52" i="19" s="1"/>
  <c r="H51" i="19"/>
  <c r="H52" i="19" s="1"/>
  <c r="G51" i="19"/>
  <c r="G52" i="19" s="1"/>
  <c r="F51" i="19"/>
  <c r="F52" i="19" s="1"/>
  <c r="E51" i="19"/>
  <c r="E52" i="19" s="1"/>
  <c r="D51" i="19"/>
  <c r="D52" i="19" s="1"/>
  <c r="C51" i="19"/>
  <c r="I45" i="19"/>
  <c r="I46" i="19" s="1"/>
  <c r="H45" i="19"/>
  <c r="H46" i="19" s="1"/>
  <c r="G45" i="19"/>
  <c r="G46" i="19" s="1"/>
  <c r="F45" i="19"/>
  <c r="F46" i="19" s="1"/>
  <c r="E45" i="19"/>
  <c r="E46" i="19" s="1"/>
  <c r="D45" i="19"/>
  <c r="D46" i="19" s="1"/>
  <c r="C45" i="19"/>
  <c r="I39" i="19"/>
  <c r="I40" i="19" s="1"/>
  <c r="H39" i="19"/>
  <c r="H40" i="19" s="1"/>
  <c r="G39" i="19"/>
  <c r="G40" i="19" s="1"/>
  <c r="F39" i="19"/>
  <c r="F40" i="19" s="1"/>
  <c r="E39" i="19"/>
  <c r="E40" i="19" s="1"/>
  <c r="D39" i="19"/>
  <c r="D40" i="19" s="1"/>
  <c r="C39" i="19"/>
  <c r="E34" i="19"/>
  <c r="I33" i="19"/>
  <c r="I34" i="19" s="1"/>
  <c r="H33" i="19"/>
  <c r="H34" i="19" s="1"/>
  <c r="G33" i="19"/>
  <c r="G34" i="19" s="1"/>
  <c r="F33" i="19"/>
  <c r="F34" i="19" s="1"/>
  <c r="D33" i="19"/>
  <c r="D34" i="19" s="1"/>
  <c r="C33" i="19"/>
  <c r="C28" i="19"/>
  <c r="I27" i="19"/>
  <c r="I28" i="19" s="1"/>
  <c r="H27" i="19"/>
  <c r="H28" i="19" s="1"/>
  <c r="G27" i="19"/>
  <c r="G28" i="19" s="1"/>
  <c r="F27" i="19"/>
  <c r="F28" i="19" s="1"/>
  <c r="E27" i="19"/>
  <c r="E28" i="19" s="1"/>
  <c r="D27" i="19"/>
  <c r="D28" i="19" s="1"/>
  <c r="C27" i="19"/>
  <c r="I21" i="19"/>
  <c r="I22" i="19" s="1"/>
  <c r="H21" i="19"/>
  <c r="H22" i="19" s="1"/>
  <c r="G21" i="19"/>
  <c r="G22" i="19" s="1"/>
  <c r="F21" i="19"/>
  <c r="F22" i="19" s="1"/>
  <c r="E21" i="19"/>
  <c r="E22" i="19" s="1"/>
  <c r="D21" i="19"/>
  <c r="D22" i="19" s="1"/>
  <c r="C21" i="19"/>
  <c r="C16" i="19"/>
  <c r="C10" i="19"/>
  <c r="J638" i="18"/>
  <c r="I638" i="18"/>
  <c r="H638" i="18"/>
  <c r="J637" i="18"/>
  <c r="I637" i="18"/>
  <c r="H637" i="18"/>
  <c r="J636" i="18"/>
  <c r="I636" i="18"/>
  <c r="H636" i="18"/>
  <c r="J635" i="18"/>
  <c r="I635" i="18"/>
  <c r="H635" i="18"/>
  <c r="J634" i="18"/>
  <c r="I634" i="18"/>
  <c r="H634" i="18"/>
  <c r="J633" i="18"/>
  <c r="I633" i="18"/>
  <c r="H633" i="18"/>
  <c r="M617" i="18"/>
  <c r="L617" i="18"/>
  <c r="K617" i="18"/>
  <c r="M585" i="18"/>
  <c r="L585" i="18"/>
  <c r="K585" i="18"/>
  <c r="M579" i="18"/>
  <c r="L579" i="18"/>
  <c r="K579" i="18"/>
  <c r="M570" i="18"/>
  <c r="L570" i="18"/>
  <c r="K570" i="18"/>
  <c r="M549" i="18"/>
  <c r="L549" i="18"/>
  <c r="K549" i="18"/>
  <c r="M530" i="18"/>
  <c r="L530" i="18"/>
  <c r="K530" i="18"/>
  <c r="M506" i="18"/>
  <c r="L506" i="18"/>
  <c r="K506" i="18"/>
  <c r="M492" i="18"/>
  <c r="L492" i="18"/>
  <c r="K492" i="18"/>
  <c r="M457" i="18"/>
  <c r="L457" i="18"/>
  <c r="K457" i="18"/>
  <c r="M426" i="18"/>
  <c r="L426" i="18"/>
  <c r="K426" i="18"/>
  <c r="M411" i="18"/>
  <c r="M410" i="18" s="1"/>
  <c r="M636" i="18" s="1"/>
  <c r="L411" i="18"/>
  <c r="K411" i="18"/>
  <c r="M400" i="18"/>
  <c r="L400" i="18"/>
  <c r="K400" i="18"/>
  <c r="M396" i="18"/>
  <c r="L396" i="18"/>
  <c r="K396" i="18"/>
  <c r="M382" i="18"/>
  <c r="L382" i="18"/>
  <c r="K382" i="18"/>
  <c r="M371" i="18"/>
  <c r="L371" i="18"/>
  <c r="K371" i="18"/>
  <c r="M358" i="18"/>
  <c r="L358" i="18"/>
  <c r="K358" i="18"/>
  <c r="M349" i="18"/>
  <c r="L349" i="18"/>
  <c r="K349" i="18"/>
  <c r="M344" i="18"/>
  <c r="L344" i="18"/>
  <c r="K344" i="18"/>
  <c r="M340" i="18"/>
  <c r="L340" i="18"/>
  <c r="K340" i="18"/>
  <c r="M301" i="18"/>
  <c r="L301" i="18"/>
  <c r="K301" i="18"/>
  <c r="M296" i="18"/>
  <c r="L296" i="18"/>
  <c r="K296" i="18"/>
  <c r="M292" i="18"/>
  <c r="L292" i="18"/>
  <c r="K292" i="18"/>
  <c r="M287" i="18"/>
  <c r="L287" i="18"/>
  <c r="K287" i="18"/>
  <c r="M276" i="18"/>
  <c r="L276" i="18"/>
  <c r="K276" i="18"/>
  <c r="M272" i="18"/>
  <c r="L272" i="18"/>
  <c r="K272" i="18"/>
  <c r="M265" i="18"/>
  <c r="L265" i="18"/>
  <c r="K265" i="18"/>
  <c r="M248" i="18"/>
  <c r="L248" i="18"/>
  <c r="K248" i="18"/>
  <c r="M244" i="18"/>
  <c r="L244" i="18"/>
  <c r="K244" i="18"/>
  <c r="M238" i="18"/>
  <c r="L238" i="18"/>
  <c r="K238" i="18"/>
  <c r="K237" i="18" s="1"/>
  <c r="M232" i="18"/>
  <c r="L232" i="18"/>
  <c r="K232" i="18"/>
  <c r="M213" i="18"/>
  <c r="L213" i="18"/>
  <c r="K213" i="18"/>
  <c r="M184" i="18"/>
  <c r="L184" i="18"/>
  <c r="K184" i="18"/>
  <c r="M164" i="18"/>
  <c r="L164" i="18"/>
  <c r="K164" i="18"/>
  <c r="M146" i="18"/>
  <c r="M634" i="18" s="1"/>
  <c r="L146" i="18"/>
  <c r="L634" i="18" s="1"/>
  <c r="K146" i="18"/>
  <c r="K634" i="18" s="1"/>
  <c r="M114" i="18"/>
  <c r="L114" i="18"/>
  <c r="K114" i="18"/>
  <c r="M97" i="18"/>
  <c r="L97" i="18"/>
  <c r="K97" i="18"/>
  <c r="M71" i="18"/>
  <c r="L71" i="18"/>
  <c r="K71" i="18"/>
  <c r="M55" i="18"/>
  <c r="L55" i="18"/>
  <c r="K55" i="18"/>
  <c r="M39" i="18"/>
  <c r="L39" i="18"/>
  <c r="K39" i="18"/>
  <c r="M15" i="18"/>
  <c r="L15" i="18"/>
  <c r="K15" i="18"/>
  <c r="M10" i="18"/>
  <c r="L10" i="18"/>
  <c r="K10" i="18"/>
  <c r="J16" i="19" l="1"/>
  <c r="J28" i="19"/>
  <c r="C40" i="19"/>
  <c r="J40" i="19" s="1"/>
  <c r="J39" i="19"/>
  <c r="K381" i="18"/>
  <c r="L491" i="18"/>
  <c r="H632" i="18"/>
  <c r="I632" i="18"/>
  <c r="C22" i="19"/>
  <c r="J22" i="19" s="1"/>
  <c r="J21" i="19"/>
  <c r="J27" i="19"/>
  <c r="C34" i="19"/>
  <c r="J34" i="19" s="1"/>
  <c r="J33" i="19"/>
  <c r="C57" i="19"/>
  <c r="J57" i="19" s="1"/>
  <c r="J56" i="19"/>
  <c r="C52" i="19"/>
  <c r="J52" i="19" s="1"/>
  <c r="J51" i="19"/>
  <c r="L381" i="18"/>
  <c r="M381" i="18"/>
  <c r="K410" i="18"/>
  <c r="K636" i="18" s="1"/>
  <c r="M491" i="18"/>
  <c r="J10" i="19"/>
  <c r="C46" i="19"/>
  <c r="J46" i="19" s="1"/>
  <c r="J45" i="19"/>
  <c r="M14" i="18"/>
  <c r="M9" i="18" s="1"/>
  <c r="M633" i="18" s="1"/>
  <c r="K264" i="18"/>
  <c r="K231" i="18" s="1"/>
  <c r="K230" i="18" s="1"/>
  <c r="K635" i="18" s="1"/>
  <c r="K300" i="18"/>
  <c r="L300" i="18"/>
  <c r="M578" i="18"/>
  <c r="M638" i="18" s="1"/>
  <c r="F65" i="19"/>
  <c r="H65" i="19"/>
  <c r="H63" i="19"/>
  <c r="I65" i="19"/>
  <c r="D65" i="19"/>
  <c r="K14" i="18"/>
  <c r="K9" i="18" s="1"/>
  <c r="K633" i="18" s="1"/>
  <c r="L237" i="18"/>
  <c r="M237" i="18"/>
  <c r="M548" i="18"/>
  <c r="M490" i="18" s="1"/>
  <c r="M637" i="18" s="1"/>
  <c r="K578" i="18"/>
  <c r="K638" i="18" s="1"/>
  <c r="M300" i="18"/>
  <c r="L410" i="18"/>
  <c r="L636" i="18" s="1"/>
  <c r="K491" i="18"/>
  <c r="J632" i="18"/>
  <c r="L14" i="18"/>
  <c r="L9" i="18" s="1"/>
  <c r="L633" i="18" s="1"/>
  <c r="L264" i="18"/>
  <c r="M264" i="18"/>
  <c r="K548" i="18"/>
  <c r="L548" i="18"/>
  <c r="L490" i="18" s="1"/>
  <c r="L637" i="18" s="1"/>
  <c r="L578" i="18"/>
  <c r="L638" i="18" s="1"/>
  <c r="E65" i="19"/>
  <c r="C65" i="19"/>
  <c r="G65" i="19"/>
  <c r="J65" i="19" l="1"/>
  <c r="L231" i="18"/>
  <c r="L230" i="18" s="1"/>
  <c r="L635" i="18" s="1"/>
  <c r="L632" i="18" s="1"/>
  <c r="K490" i="18"/>
  <c r="K637" i="18" s="1"/>
  <c r="K632" i="18" s="1"/>
  <c r="M231" i="18"/>
  <c r="M230" i="18" s="1"/>
  <c r="M635" i="18" s="1"/>
  <c r="M632" i="18" s="1"/>
  <c r="CK435" i="7"/>
  <c r="CF435" i="7"/>
  <c r="CE435" i="7"/>
  <c r="CD435" i="7"/>
  <c r="CC435" i="7"/>
  <c r="CB435" i="7"/>
  <c r="CA435" i="7"/>
  <c r="BZ435" i="7"/>
  <c r="BY435" i="7"/>
  <c r="BX435" i="7"/>
  <c r="BW435" i="7"/>
  <c r="BV435" i="7"/>
  <c r="BU435" i="7"/>
  <c r="BT435" i="7"/>
  <c r="BS435" i="7"/>
  <c r="BR435" i="7"/>
  <c r="BQ435" i="7"/>
  <c r="BP435" i="7"/>
  <c r="BO435" i="7"/>
  <c r="BN435" i="7"/>
  <c r="BM435" i="7"/>
  <c r="BL435" i="7"/>
  <c r="BK435" i="7"/>
  <c r="BJ435" i="7"/>
  <c r="BI435" i="7"/>
  <c r="BH435" i="7"/>
  <c r="BG435" i="7"/>
  <c r="BF435" i="7"/>
  <c r="BE435" i="7"/>
  <c r="BD435" i="7"/>
  <c r="CK434" i="7"/>
  <c r="CF434" i="7"/>
  <c r="CE434" i="7"/>
  <c r="CD434" i="7"/>
  <c r="CC434" i="7"/>
  <c r="CB434" i="7"/>
  <c r="CA434" i="7"/>
  <c r="BZ434" i="7"/>
  <c r="BY434" i="7"/>
  <c r="BX434" i="7"/>
  <c r="BW434" i="7"/>
  <c r="BV434" i="7"/>
  <c r="BU434" i="7"/>
  <c r="BT434" i="7"/>
  <c r="BS434" i="7"/>
  <c r="BR434" i="7"/>
  <c r="BQ434" i="7"/>
  <c r="BP434" i="7"/>
  <c r="BO434" i="7"/>
  <c r="BN434" i="7"/>
  <c r="BM434" i="7"/>
  <c r="BL434" i="7"/>
  <c r="BK434" i="7"/>
  <c r="BJ434" i="7"/>
  <c r="BI434" i="7"/>
  <c r="BH434" i="7"/>
  <c r="BG434" i="7"/>
  <c r="BF434" i="7"/>
  <c r="BE434" i="7"/>
  <c r="BD434" i="7"/>
  <c r="CK433" i="7"/>
  <c r="CF433" i="7"/>
  <c r="CE433" i="7"/>
  <c r="CE436" i="7" s="1"/>
  <c r="CE437" i="7" s="1"/>
  <c r="CD433" i="7"/>
  <c r="CC433" i="7"/>
  <c r="CB433" i="7"/>
  <c r="CA433" i="7"/>
  <c r="CA436" i="7" s="1"/>
  <c r="CA437" i="7" s="1"/>
  <c r="BZ433" i="7"/>
  <c r="BY433" i="7"/>
  <c r="BX433" i="7"/>
  <c r="BW433" i="7"/>
  <c r="BW436" i="7" s="1"/>
  <c r="BW437" i="7" s="1"/>
  <c r="BV433" i="7"/>
  <c r="BU433" i="7"/>
  <c r="BT433" i="7"/>
  <c r="BS433" i="7"/>
  <c r="BS436" i="7" s="1"/>
  <c r="BS437" i="7" s="1"/>
  <c r="BR433" i="7"/>
  <c r="BQ433" i="7"/>
  <c r="BP433" i="7"/>
  <c r="BO433" i="7"/>
  <c r="BO436" i="7" s="1"/>
  <c r="BO437" i="7" s="1"/>
  <c r="BN433" i="7"/>
  <c r="BM433" i="7"/>
  <c r="BL433" i="7"/>
  <c r="BK433" i="7"/>
  <c r="BJ433" i="7"/>
  <c r="BI433" i="7"/>
  <c r="BH433" i="7"/>
  <c r="BG433" i="7"/>
  <c r="BF433" i="7"/>
  <c r="BE433" i="7"/>
  <c r="BD433" i="7"/>
  <c r="CK430" i="7"/>
  <c r="CF430" i="7"/>
  <c r="CE430" i="7"/>
  <c r="CD430" i="7"/>
  <c r="CC430" i="7"/>
  <c r="CB430" i="7"/>
  <c r="CA430" i="7"/>
  <c r="BZ430" i="7"/>
  <c r="BY430" i="7"/>
  <c r="BX430" i="7"/>
  <c r="BW430" i="7"/>
  <c r="BV430" i="7"/>
  <c r="BU430" i="7"/>
  <c r="BT430" i="7"/>
  <c r="BS430" i="7"/>
  <c r="BR430" i="7"/>
  <c r="BQ430" i="7"/>
  <c r="BP430" i="7"/>
  <c r="BO430" i="7"/>
  <c r="BN430" i="7"/>
  <c r="BM430" i="7"/>
  <c r="BL430" i="7"/>
  <c r="BK430" i="7"/>
  <c r="BJ430" i="7"/>
  <c r="BI430" i="7"/>
  <c r="BH430" i="7"/>
  <c r="BG430" i="7"/>
  <c r="BF430" i="7"/>
  <c r="BE430" i="7"/>
  <c r="BD430" i="7"/>
  <c r="CK429" i="7"/>
  <c r="CF429" i="7"/>
  <c r="CE429" i="7"/>
  <c r="CD429" i="7"/>
  <c r="CC429" i="7"/>
  <c r="CB429" i="7"/>
  <c r="CA429" i="7"/>
  <c r="BZ429" i="7"/>
  <c r="BY429" i="7"/>
  <c r="BX429" i="7"/>
  <c r="BW429" i="7"/>
  <c r="BV429" i="7"/>
  <c r="BU429" i="7"/>
  <c r="BT429" i="7"/>
  <c r="BS429" i="7"/>
  <c r="BR429" i="7"/>
  <c r="BQ429" i="7"/>
  <c r="BP429" i="7"/>
  <c r="BO429" i="7"/>
  <c r="BN429" i="7"/>
  <c r="BM429" i="7"/>
  <c r="BL429" i="7"/>
  <c r="BK429" i="7"/>
  <c r="BJ429" i="7"/>
  <c r="BI429" i="7"/>
  <c r="BH429" i="7"/>
  <c r="BG429" i="7"/>
  <c r="BF429" i="7"/>
  <c r="BE429" i="7"/>
  <c r="BD429" i="7"/>
  <c r="CK428" i="7"/>
  <c r="CF428" i="7"/>
  <c r="CE428" i="7"/>
  <c r="CD428" i="7"/>
  <c r="CC428" i="7"/>
  <c r="CB428" i="7"/>
  <c r="CA428" i="7"/>
  <c r="BZ428" i="7"/>
  <c r="BY428" i="7"/>
  <c r="BX428" i="7"/>
  <c r="BW428" i="7"/>
  <c r="BV428" i="7"/>
  <c r="BU428" i="7"/>
  <c r="BT428" i="7"/>
  <c r="BS428" i="7"/>
  <c r="BR428" i="7"/>
  <c r="BQ428" i="7"/>
  <c r="BP428" i="7"/>
  <c r="BO428" i="7"/>
  <c r="BN428" i="7"/>
  <c r="BM428" i="7"/>
  <c r="BL428" i="7"/>
  <c r="BK428" i="7"/>
  <c r="BJ428" i="7"/>
  <c r="BI428" i="7"/>
  <c r="BH428" i="7"/>
  <c r="BG428" i="7"/>
  <c r="BF428" i="7"/>
  <c r="BE428" i="7"/>
  <c r="BD428" i="7"/>
  <c r="CK425" i="7"/>
  <c r="CF425" i="7"/>
  <c r="CE425" i="7"/>
  <c r="CD425" i="7"/>
  <c r="CC425" i="7"/>
  <c r="CB425" i="7"/>
  <c r="CA425" i="7"/>
  <c r="BZ425" i="7"/>
  <c r="BY425" i="7"/>
  <c r="BX425" i="7"/>
  <c r="BW425" i="7"/>
  <c r="BV425" i="7"/>
  <c r="BU425" i="7"/>
  <c r="BT425" i="7"/>
  <c r="BS425" i="7"/>
  <c r="BR425" i="7"/>
  <c r="BQ425" i="7"/>
  <c r="BP425" i="7"/>
  <c r="BO425" i="7"/>
  <c r="BN425" i="7"/>
  <c r="BM425" i="7"/>
  <c r="BL425" i="7"/>
  <c r="BK425" i="7"/>
  <c r="BJ425" i="7"/>
  <c r="BI425" i="7"/>
  <c r="BH425" i="7"/>
  <c r="BG425" i="7"/>
  <c r="BF425" i="7"/>
  <c r="BE425" i="7"/>
  <c r="BD425" i="7"/>
  <c r="CK424" i="7"/>
  <c r="CF424" i="7"/>
  <c r="CE424" i="7"/>
  <c r="CD424" i="7"/>
  <c r="CC424" i="7"/>
  <c r="CB424" i="7"/>
  <c r="CA424" i="7"/>
  <c r="BZ424" i="7"/>
  <c r="BY424" i="7"/>
  <c r="BX424" i="7"/>
  <c r="BW424" i="7"/>
  <c r="BV424" i="7"/>
  <c r="BU424" i="7"/>
  <c r="BT424" i="7"/>
  <c r="BS424" i="7"/>
  <c r="BR424" i="7"/>
  <c r="BQ424" i="7"/>
  <c r="BP424" i="7"/>
  <c r="BO424" i="7"/>
  <c r="BN424" i="7"/>
  <c r="BM424" i="7"/>
  <c r="BL424" i="7"/>
  <c r="BK424" i="7"/>
  <c r="BJ424" i="7"/>
  <c r="BI424" i="7"/>
  <c r="BH424" i="7"/>
  <c r="BG424" i="7"/>
  <c r="BF424" i="7"/>
  <c r="BE424" i="7"/>
  <c r="BD424" i="7"/>
  <c r="CK423" i="7"/>
  <c r="CF423" i="7"/>
  <c r="CE423" i="7"/>
  <c r="CD423" i="7"/>
  <c r="CC423" i="7"/>
  <c r="CB423" i="7"/>
  <c r="CA423" i="7"/>
  <c r="BZ423" i="7"/>
  <c r="BY423" i="7"/>
  <c r="BX423" i="7"/>
  <c r="BW423" i="7"/>
  <c r="BV423" i="7"/>
  <c r="BU423" i="7"/>
  <c r="BT423" i="7"/>
  <c r="BS423" i="7"/>
  <c r="BR423" i="7"/>
  <c r="BQ423" i="7"/>
  <c r="BP423" i="7"/>
  <c r="BO423" i="7"/>
  <c r="BN423" i="7"/>
  <c r="BM423" i="7"/>
  <c r="BL423" i="7"/>
  <c r="BK423" i="7"/>
  <c r="BJ423" i="7"/>
  <c r="BI423" i="7"/>
  <c r="BH423" i="7"/>
  <c r="BG423" i="7"/>
  <c r="BF423" i="7"/>
  <c r="BE423" i="7"/>
  <c r="BD423" i="7"/>
  <c r="CK420" i="7"/>
  <c r="CF420" i="7"/>
  <c r="CE420" i="7"/>
  <c r="CD420" i="7"/>
  <c r="CC420" i="7"/>
  <c r="CB420" i="7"/>
  <c r="CA420" i="7"/>
  <c r="BZ420" i="7"/>
  <c r="BY420" i="7"/>
  <c r="BX420" i="7"/>
  <c r="BW420" i="7"/>
  <c r="BV420" i="7"/>
  <c r="BU420" i="7"/>
  <c r="BT420" i="7"/>
  <c r="BS420" i="7"/>
  <c r="BR420" i="7"/>
  <c r="BQ420" i="7"/>
  <c r="BP420" i="7"/>
  <c r="BO420" i="7"/>
  <c r="BN420" i="7"/>
  <c r="BM420" i="7"/>
  <c r="BL420" i="7"/>
  <c r="BK420" i="7"/>
  <c r="BJ420" i="7"/>
  <c r="BI420" i="7"/>
  <c r="BH420" i="7"/>
  <c r="BG420" i="7"/>
  <c r="BF420" i="7"/>
  <c r="BE420" i="7"/>
  <c r="BD420" i="7"/>
  <c r="CK419" i="7"/>
  <c r="CF419" i="7"/>
  <c r="CE419" i="7"/>
  <c r="CD419" i="7"/>
  <c r="CC419" i="7"/>
  <c r="CB419" i="7"/>
  <c r="CA419" i="7"/>
  <c r="BZ419" i="7"/>
  <c r="BY419" i="7"/>
  <c r="BX419" i="7"/>
  <c r="BW419" i="7"/>
  <c r="BV419" i="7"/>
  <c r="BU419" i="7"/>
  <c r="BT419" i="7"/>
  <c r="BS419" i="7"/>
  <c r="BR419" i="7"/>
  <c r="BQ419" i="7"/>
  <c r="BP419" i="7"/>
  <c r="BO419" i="7"/>
  <c r="BN419" i="7"/>
  <c r="BM419" i="7"/>
  <c r="BL419" i="7"/>
  <c r="BK419" i="7"/>
  <c r="BJ419" i="7"/>
  <c r="BI419" i="7"/>
  <c r="BH419" i="7"/>
  <c r="BG419" i="7"/>
  <c r="BF419" i="7"/>
  <c r="BE419" i="7"/>
  <c r="BD419" i="7"/>
  <c r="CK418" i="7"/>
  <c r="CF418" i="7"/>
  <c r="CE418" i="7"/>
  <c r="CD418" i="7"/>
  <c r="CC418" i="7"/>
  <c r="CB418" i="7"/>
  <c r="CA418" i="7"/>
  <c r="BZ418" i="7"/>
  <c r="BY418" i="7"/>
  <c r="BX418" i="7"/>
  <c r="BW418" i="7"/>
  <c r="BV418" i="7"/>
  <c r="BU418" i="7"/>
  <c r="BT418" i="7"/>
  <c r="BS418" i="7"/>
  <c r="BR418" i="7"/>
  <c r="BQ418" i="7"/>
  <c r="BP418" i="7"/>
  <c r="BO418" i="7"/>
  <c r="BN418" i="7"/>
  <c r="BM418" i="7"/>
  <c r="BL418" i="7"/>
  <c r="BK418" i="7"/>
  <c r="BJ418" i="7"/>
  <c r="BI418" i="7"/>
  <c r="BH418" i="7"/>
  <c r="BG418" i="7"/>
  <c r="BF418" i="7"/>
  <c r="BE418" i="7"/>
  <c r="BD418" i="7"/>
  <c r="CK415" i="7"/>
  <c r="CF415" i="7"/>
  <c r="CE415" i="7"/>
  <c r="CE440" i="7" s="1"/>
  <c r="CD415" i="7"/>
  <c r="CC415" i="7"/>
  <c r="CB415" i="7"/>
  <c r="CA415" i="7"/>
  <c r="CA440" i="7" s="1"/>
  <c r="BZ415" i="7"/>
  <c r="BY415" i="7"/>
  <c r="BX415" i="7"/>
  <c r="BW415" i="7"/>
  <c r="BW440" i="7" s="1"/>
  <c r="BV415" i="7"/>
  <c r="BU415" i="7"/>
  <c r="BT415" i="7"/>
  <c r="BS415" i="7"/>
  <c r="BR415" i="7"/>
  <c r="BQ415" i="7"/>
  <c r="BP415" i="7"/>
  <c r="BO415" i="7"/>
  <c r="BN415" i="7"/>
  <c r="BM415" i="7"/>
  <c r="BL415" i="7"/>
  <c r="BK415" i="7"/>
  <c r="BJ415" i="7"/>
  <c r="BI415" i="7"/>
  <c r="BH415" i="7"/>
  <c r="BG415" i="7"/>
  <c r="BF415" i="7"/>
  <c r="BE415" i="7"/>
  <c r="BD415" i="7"/>
  <c r="CK414" i="7"/>
  <c r="CF414" i="7"/>
  <c r="CE414" i="7"/>
  <c r="CD414" i="7"/>
  <c r="CC414" i="7"/>
  <c r="CB414" i="7"/>
  <c r="CA414" i="7"/>
  <c r="BZ414" i="7"/>
  <c r="BY414" i="7"/>
  <c r="BX414" i="7"/>
  <c r="BW414" i="7"/>
  <c r="BV414" i="7"/>
  <c r="BU414" i="7"/>
  <c r="BT414" i="7"/>
  <c r="BS414" i="7"/>
  <c r="BR414" i="7"/>
  <c r="BQ414" i="7"/>
  <c r="BP414" i="7"/>
  <c r="BO414" i="7"/>
  <c r="BN414" i="7"/>
  <c r="BM414" i="7"/>
  <c r="BL414" i="7"/>
  <c r="BK414" i="7"/>
  <c r="BJ414" i="7"/>
  <c r="BI414" i="7"/>
  <c r="BH414" i="7"/>
  <c r="BG414" i="7"/>
  <c r="BF414" i="7"/>
  <c r="BE414" i="7"/>
  <c r="BD414" i="7"/>
  <c r="CK413" i="7"/>
  <c r="CF413" i="7"/>
  <c r="CE413" i="7"/>
  <c r="CD413" i="7"/>
  <c r="CC413" i="7"/>
  <c r="CB413" i="7"/>
  <c r="CA413" i="7"/>
  <c r="BZ413" i="7"/>
  <c r="BY413" i="7"/>
  <c r="BX413" i="7"/>
  <c r="BW413" i="7"/>
  <c r="BV413" i="7"/>
  <c r="BU413" i="7"/>
  <c r="BT413" i="7"/>
  <c r="BS413" i="7"/>
  <c r="BR413" i="7"/>
  <c r="BQ413" i="7"/>
  <c r="BP413" i="7"/>
  <c r="BO413" i="7"/>
  <c r="BN413" i="7"/>
  <c r="BM413" i="7"/>
  <c r="BL413" i="7"/>
  <c r="BK413" i="7"/>
  <c r="BJ413" i="7"/>
  <c r="BI413" i="7"/>
  <c r="BH413" i="7"/>
  <c r="BG413" i="7"/>
  <c r="BF413" i="7"/>
  <c r="BE413" i="7"/>
  <c r="BD413" i="7"/>
  <c r="CK410" i="7"/>
  <c r="CF410" i="7"/>
  <c r="CE410" i="7"/>
  <c r="CD410" i="7"/>
  <c r="CC410" i="7"/>
  <c r="CB410" i="7"/>
  <c r="CA410" i="7"/>
  <c r="BZ410" i="7"/>
  <c r="BY410" i="7"/>
  <c r="BX410" i="7"/>
  <c r="BW410" i="7"/>
  <c r="BV410" i="7"/>
  <c r="BU410" i="7"/>
  <c r="BT410" i="7"/>
  <c r="BS410" i="7"/>
  <c r="BR410" i="7"/>
  <c r="BQ410" i="7"/>
  <c r="BP410" i="7"/>
  <c r="BO410" i="7"/>
  <c r="BN410" i="7"/>
  <c r="BM410" i="7"/>
  <c r="BL410" i="7"/>
  <c r="BK410" i="7"/>
  <c r="BJ410" i="7"/>
  <c r="BI410" i="7"/>
  <c r="BH410" i="7"/>
  <c r="BG410" i="7"/>
  <c r="BF410" i="7"/>
  <c r="BE410" i="7"/>
  <c r="BD410" i="7"/>
  <c r="CK409" i="7"/>
  <c r="CF409" i="7"/>
  <c r="CE409" i="7"/>
  <c r="CD409" i="7"/>
  <c r="CC409" i="7"/>
  <c r="CB409" i="7"/>
  <c r="CA409" i="7"/>
  <c r="BZ409" i="7"/>
  <c r="BY409" i="7"/>
  <c r="BX409" i="7"/>
  <c r="BW409" i="7"/>
  <c r="BV409" i="7"/>
  <c r="BU409" i="7"/>
  <c r="BT409" i="7"/>
  <c r="BS409" i="7"/>
  <c r="BR409" i="7"/>
  <c r="BQ409" i="7"/>
  <c r="BP409" i="7"/>
  <c r="BO409" i="7"/>
  <c r="BN409" i="7"/>
  <c r="BM409" i="7"/>
  <c r="BL409" i="7"/>
  <c r="BK409" i="7"/>
  <c r="BJ409" i="7"/>
  <c r="BI409" i="7"/>
  <c r="BH409" i="7"/>
  <c r="BG409" i="7"/>
  <c r="BF409" i="7"/>
  <c r="BE409" i="7"/>
  <c r="BD409" i="7"/>
  <c r="CK408" i="7"/>
  <c r="CF408" i="7"/>
  <c r="CE408" i="7"/>
  <c r="CD408" i="7"/>
  <c r="CC408" i="7"/>
  <c r="CB408" i="7"/>
  <c r="CA408" i="7"/>
  <c r="BZ408" i="7"/>
  <c r="BY408" i="7"/>
  <c r="BX408" i="7"/>
  <c r="BW408" i="7"/>
  <c r="BV408" i="7"/>
  <c r="BU408" i="7"/>
  <c r="BT408" i="7"/>
  <c r="BS408" i="7"/>
  <c r="BR408" i="7"/>
  <c r="BQ408" i="7"/>
  <c r="BP408" i="7"/>
  <c r="BO408" i="7"/>
  <c r="BN408" i="7"/>
  <c r="BM408" i="7"/>
  <c r="BL408" i="7"/>
  <c r="BK408" i="7"/>
  <c r="BJ408" i="7"/>
  <c r="BI408" i="7"/>
  <c r="BH408" i="7"/>
  <c r="BG408" i="7"/>
  <c r="BF408" i="7"/>
  <c r="BE408" i="7"/>
  <c r="BD408" i="7"/>
  <c r="CK405" i="7"/>
  <c r="CF405" i="7"/>
  <c r="CE405" i="7"/>
  <c r="CD405" i="7"/>
  <c r="CC405" i="7"/>
  <c r="CB405" i="7"/>
  <c r="CA405" i="7"/>
  <c r="BZ405" i="7"/>
  <c r="BY405" i="7"/>
  <c r="BX405" i="7"/>
  <c r="BW405" i="7"/>
  <c r="BV405" i="7"/>
  <c r="BU405" i="7"/>
  <c r="BT405" i="7"/>
  <c r="BS405" i="7"/>
  <c r="BR405" i="7"/>
  <c r="BQ405" i="7"/>
  <c r="BP405" i="7"/>
  <c r="BO405" i="7"/>
  <c r="BN405" i="7"/>
  <c r="BM405" i="7"/>
  <c r="BL405" i="7"/>
  <c r="BK405" i="7"/>
  <c r="BJ405" i="7"/>
  <c r="BI405" i="7"/>
  <c r="BH405" i="7"/>
  <c r="BG405" i="7"/>
  <c r="BF405" i="7"/>
  <c r="BE405" i="7"/>
  <c r="BD405" i="7"/>
  <c r="CK404" i="7"/>
  <c r="CF404" i="7"/>
  <c r="CE404" i="7"/>
  <c r="CD404" i="7"/>
  <c r="CC404" i="7"/>
  <c r="CB404" i="7"/>
  <c r="CA404" i="7"/>
  <c r="BZ404" i="7"/>
  <c r="BY404" i="7"/>
  <c r="BX404" i="7"/>
  <c r="BW404" i="7"/>
  <c r="BV404" i="7"/>
  <c r="BU404" i="7"/>
  <c r="BT404" i="7"/>
  <c r="BS404" i="7"/>
  <c r="BR404" i="7"/>
  <c r="BQ404" i="7"/>
  <c r="BP404" i="7"/>
  <c r="BO404" i="7"/>
  <c r="BN404" i="7"/>
  <c r="BM404" i="7"/>
  <c r="BL404" i="7"/>
  <c r="BK404" i="7"/>
  <c r="BJ404" i="7"/>
  <c r="BI404" i="7"/>
  <c r="BH404" i="7"/>
  <c r="BG404" i="7"/>
  <c r="BF404" i="7"/>
  <c r="BE404" i="7"/>
  <c r="BD404" i="7"/>
  <c r="CK403" i="7"/>
  <c r="CF403" i="7"/>
  <c r="CE403" i="7"/>
  <c r="CD403" i="7"/>
  <c r="CC403" i="7"/>
  <c r="CB403" i="7"/>
  <c r="CA403" i="7"/>
  <c r="BZ403" i="7"/>
  <c r="BY403" i="7"/>
  <c r="BX403" i="7"/>
  <c r="BW403" i="7"/>
  <c r="BV403" i="7"/>
  <c r="BU403" i="7"/>
  <c r="BT403" i="7"/>
  <c r="BS403" i="7"/>
  <c r="BR403" i="7"/>
  <c r="BQ403" i="7"/>
  <c r="BP403" i="7"/>
  <c r="BO403" i="7"/>
  <c r="BN403" i="7"/>
  <c r="BM403" i="7"/>
  <c r="BL403" i="7"/>
  <c r="BK403" i="7"/>
  <c r="BJ403" i="7"/>
  <c r="BI403" i="7"/>
  <c r="BH403" i="7"/>
  <c r="BG403" i="7"/>
  <c r="BF403" i="7"/>
  <c r="BE403" i="7"/>
  <c r="BD403" i="7"/>
  <c r="CK400" i="7"/>
  <c r="CF400" i="7"/>
  <c r="CE400" i="7"/>
  <c r="CD400" i="7"/>
  <c r="CC400" i="7"/>
  <c r="CB400" i="7"/>
  <c r="CA400" i="7"/>
  <c r="BZ400" i="7"/>
  <c r="BY400" i="7"/>
  <c r="BX400" i="7"/>
  <c r="BW400" i="7"/>
  <c r="BV400" i="7"/>
  <c r="BU400" i="7"/>
  <c r="BT400" i="7"/>
  <c r="BS400" i="7"/>
  <c r="BR400" i="7"/>
  <c r="BQ400" i="7"/>
  <c r="BP400" i="7"/>
  <c r="BO400" i="7"/>
  <c r="BN400" i="7"/>
  <c r="BM400" i="7"/>
  <c r="BL400" i="7"/>
  <c r="BK400" i="7"/>
  <c r="BJ400" i="7"/>
  <c r="BI400" i="7"/>
  <c r="BH400" i="7"/>
  <c r="BG400" i="7"/>
  <c r="BF400" i="7"/>
  <c r="BE400" i="7"/>
  <c r="BD400" i="7"/>
  <c r="CK399" i="7"/>
  <c r="CF399" i="7"/>
  <c r="CE399" i="7"/>
  <c r="CD399" i="7"/>
  <c r="CC399" i="7"/>
  <c r="CB399" i="7"/>
  <c r="CA399" i="7"/>
  <c r="BZ399" i="7"/>
  <c r="BY399" i="7"/>
  <c r="BX399" i="7"/>
  <c r="BW399" i="7"/>
  <c r="BV399" i="7"/>
  <c r="BU399" i="7"/>
  <c r="BT399" i="7"/>
  <c r="BS399" i="7"/>
  <c r="BR399" i="7"/>
  <c r="BQ399" i="7"/>
  <c r="BP399" i="7"/>
  <c r="BO399" i="7"/>
  <c r="BN399" i="7"/>
  <c r="BM399" i="7"/>
  <c r="BL399" i="7"/>
  <c r="BK399" i="7"/>
  <c r="BJ399" i="7"/>
  <c r="BI399" i="7"/>
  <c r="BH399" i="7"/>
  <c r="BG399" i="7"/>
  <c r="BF399" i="7"/>
  <c r="BE399" i="7"/>
  <c r="BD399" i="7"/>
  <c r="CK398" i="7"/>
  <c r="CF398" i="7"/>
  <c r="CE398" i="7"/>
  <c r="CD398" i="7"/>
  <c r="CC398" i="7"/>
  <c r="CB398" i="7"/>
  <c r="CA398" i="7"/>
  <c r="BZ398" i="7"/>
  <c r="BY398" i="7"/>
  <c r="BX398" i="7"/>
  <c r="BW398" i="7"/>
  <c r="BV398" i="7"/>
  <c r="BU398" i="7"/>
  <c r="BT398" i="7"/>
  <c r="BS398" i="7"/>
  <c r="BR398" i="7"/>
  <c r="BQ398" i="7"/>
  <c r="BP398" i="7"/>
  <c r="BO398" i="7"/>
  <c r="BN398" i="7"/>
  <c r="BM398" i="7"/>
  <c r="BL398" i="7"/>
  <c r="BK398" i="7"/>
  <c r="BJ398" i="7"/>
  <c r="BI398" i="7"/>
  <c r="BH398" i="7"/>
  <c r="BG398" i="7"/>
  <c r="BF398" i="7"/>
  <c r="BE398" i="7"/>
  <c r="BD398" i="7"/>
  <c r="CK395" i="7"/>
  <c r="CF395" i="7"/>
  <c r="CE395" i="7"/>
  <c r="CD395" i="7"/>
  <c r="CC395" i="7"/>
  <c r="CB395" i="7"/>
  <c r="CA395" i="7"/>
  <c r="BZ395" i="7"/>
  <c r="BY395" i="7"/>
  <c r="BX395" i="7"/>
  <c r="BW395" i="7"/>
  <c r="BV395" i="7"/>
  <c r="BU395" i="7"/>
  <c r="BT395" i="7"/>
  <c r="BS395" i="7"/>
  <c r="BR395" i="7"/>
  <c r="BQ395" i="7"/>
  <c r="BP395" i="7"/>
  <c r="BO395" i="7"/>
  <c r="BN395" i="7"/>
  <c r="BM395" i="7"/>
  <c r="BL395" i="7"/>
  <c r="BK395" i="7"/>
  <c r="BJ395" i="7"/>
  <c r="BI395" i="7"/>
  <c r="BH395" i="7"/>
  <c r="BG395" i="7"/>
  <c r="BF395" i="7"/>
  <c r="BE395" i="7"/>
  <c r="BD395" i="7"/>
  <c r="CK394" i="7"/>
  <c r="CF394" i="7"/>
  <c r="CE394" i="7"/>
  <c r="CD394" i="7"/>
  <c r="CC394" i="7"/>
  <c r="CB394" i="7"/>
  <c r="CA394" i="7"/>
  <c r="BZ394" i="7"/>
  <c r="BY394" i="7"/>
  <c r="BX394" i="7"/>
  <c r="BW394" i="7"/>
  <c r="BV394" i="7"/>
  <c r="BU394" i="7"/>
  <c r="BT394" i="7"/>
  <c r="BS394" i="7"/>
  <c r="BR394" i="7"/>
  <c r="BQ394" i="7"/>
  <c r="BP394" i="7"/>
  <c r="BO394" i="7"/>
  <c r="BN394" i="7"/>
  <c r="BM394" i="7"/>
  <c r="BL394" i="7"/>
  <c r="BK394" i="7"/>
  <c r="BJ394" i="7"/>
  <c r="BI394" i="7"/>
  <c r="BH394" i="7"/>
  <c r="BG394" i="7"/>
  <c r="BF394" i="7"/>
  <c r="BE394" i="7"/>
  <c r="BD394" i="7"/>
  <c r="CK393" i="7"/>
  <c r="CF393" i="7"/>
  <c r="CE393" i="7"/>
  <c r="CD393" i="7"/>
  <c r="CC393" i="7"/>
  <c r="CB393" i="7"/>
  <c r="CA393" i="7"/>
  <c r="BZ393" i="7"/>
  <c r="BY393" i="7"/>
  <c r="BX393" i="7"/>
  <c r="BW393" i="7"/>
  <c r="BV393" i="7"/>
  <c r="BU393" i="7"/>
  <c r="BT393" i="7"/>
  <c r="BS393" i="7"/>
  <c r="BR393" i="7"/>
  <c r="BQ393" i="7"/>
  <c r="BP393" i="7"/>
  <c r="BO393" i="7"/>
  <c r="BN393" i="7"/>
  <c r="BM393" i="7"/>
  <c r="BL393" i="7"/>
  <c r="BK393" i="7"/>
  <c r="BJ393" i="7"/>
  <c r="BI393" i="7"/>
  <c r="BH393" i="7"/>
  <c r="BG393" i="7"/>
  <c r="BF393" i="7"/>
  <c r="BE393" i="7"/>
  <c r="BD393" i="7"/>
  <c r="CK390" i="7"/>
  <c r="CF390" i="7"/>
  <c r="CE390" i="7"/>
  <c r="CD390" i="7"/>
  <c r="CC390" i="7"/>
  <c r="CB390" i="7"/>
  <c r="CA390" i="7"/>
  <c r="BZ390" i="7"/>
  <c r="BY390" i="7"/>
  <c r="BX390" i="7"/>
  <c r="BW390" i="7"/>
  <c r="BV390" i="7"/>
  <c r="BU390" i="7"/>
  <c r="BT390" i="7"/>
  <c r="BS390" i="7"/>
  <c r="BR390" i="7"/>
  <c r="BQ390" i="7"/>
  <c r="BP390" i="7"/>
  <c r="BO390" i="7"/>
  <c r="BN390" i="7"/>
  <c r="BM390" i="7"/>
  <c r="BL390" i="7"/>
  <c r="BK390" i="7"/>
  <c r="BJ390" i="7"/>
  <c r="BI390" i="7"/>
  <c r="BH390" i="7"/>
  <c r="BG390" i="7"/>
  <c r="BF390" i="7"/>
  <c r="BE390" i="7"/>
  <c r="BD390" i="7"/>
  <c r="CK389" i="7"/>
  <c r="CF389" i="7"/>
  <c r="CE389" i="7"/>
  <c r="CD389" i="7"/>
  <c r="CC389" i="7"/>
  <c r="CB389" i="7"/>
  <c r="CA389" i="7"/>
  <c r="BZ389" i="7"/>
  <c r="BY389" i="7"/>
  <c r="BX389" i="7"/>
  <c r="BW389" i="7"/>
  <c r="BV389" i="7"/>
  <c r="BU389" i="7"/>
  <c r="BT389" i="7"/>
  <c r="BS389" i="7"/>
  <c r="BR389" i="7"/>
  <c r="BQ389" i="7"/>
  <c r="BP389" i="7"/>
  <c r="BO389" i="7"/>
  <c r="BN389" i="7"/>
  <c r="BM389" i="7"/>
  <c r="BL389" i="7"/>
  <c r="BK389" i="7"/>
  <c r="BJ389" i="7"/>
  <c r="BI389" i="7"/>
  <c r="BH389" i="7"/>
  <c r="BG389" i="7"/>
  <c r="BF389" i="7"/>
  <c r="BE389" i="7"/>
  <c r="BD389" i="7"/>
  <c r="CK388" i="7"/>
  <c r="CF388" i="7"/>
  <c r="CE388" i="7"/>
  <c r="CD388" i="7"/>
  <c r="CC388" i="7"/>
  <c r="CB388" i="7"/>
  <c r="CA388" i="7"/>
  <c r="BZ388" i="7"/>
  <c r="BY388" i="7"/>
  <c r="BX388" i="7"/>
  <c r="BW388" i="7"/>
  <c r="BV388" i="7"/>
  <c r="BU388" i="7"/>
  <c r="BT388" i="7"/>
  <c r="BS388" i="7"/>
  <c r="BR388" i="7"/>
  <c r="BQ388" i="7"/>
  <c r="BP388" i="7"/>
  <c r="BO388" i="7"/>
  <c r="BN388" i="7"/>
  <c r="BM388" i="7"/>
  <c r="BL388" i="7"/>
  <c r="BK388" i="7"/>
  <c r="BJ388" i="7"/>
  <c r="BI388" i="7"/>
  <c r="BH388" i="7"/>
  <c r="BG388" i="7"/>
  <c r="BF388" i="7"/>
  <c r="BE388" i="7"/>
  <c r="BD388" i="7"/>
  <c r="CK385" i="7"/>
  <c r="CF385" i="7"/>
  <c r="CE385" i="7"/>
  <c r="CD385" i="7"/>
  <c r="CC385" i="7"/>
  <c r="CB385" i="7"/>
  <c r="CA385" i="7"/>
  <c r="BZ385" i="7"/>
  <c r="BY385" i="7"/>
  <c r="BX385" i="7"/>
  <c r="BW385" i="7"/>
  <c r="BV385" i="7"/>
  <c r="BU385" i="7"/>
  <c r="BT385" i="7"/>
  <c r="BS385" i="7"/>
  <c r="BR385" i="7"/>
  <c r="BQ385" i="7"/>
  <c r="BP385" i="7"/>
  <c r="BO385" i="7"/>
  <c r="BN385" i="7"/>
  <c r="BM385" i="7"/>
  <c r="BL385" i="7"/>
  <c r="BK385" i="7"/>
  <c r="BJ385" i="7"/>
  <c r="BI385" i="7"/>
  <c r="BH385" i="7"/>
  <c r="BG385" i="7"/>
  <c r="BF385" i="7"/>
  <c r="BE385" i="7"/>
  <c r="BD385" i="7"/>
  <c r="CK384" i="7"/>
  <c r="CF384" i="7"/>
  <c r="CE384" i="7"/>
  <c r="CD384" i="7"/>
  <c r="CC384" i="7"/>
  <c r="CB384" i="7"/>
  <c r="CA384" i="7"/>
  <c r="BZ384" i="7"/>
  <c r="BY384" i="7"/>
  <c r="BX384" i="7"/>
  <c r="BW384" i="7"/>
  <c r="BV384" i="7"/>
  <c r="BU384" i="7"/>
  <c r="BT384" i="7"/>
  <c r="BS384" i="7"/>
  <c r="BR384" i="7"/>
  <c r="BQ384" i="7"/>
  <c r="BP384" i="7"/>
  <c r="BO384" i="7"/>
  <c r="BN384" i="7"/>
  <c r="BM384" i="7"/>
  <c r="BL384" i="7"/>
  <c r="BK384" i="7"/>
  <c r="BJ384" i="7"/>
  <c r="BI384" i="7"/>
  <c r="BH384" i="7"/>
  <c r="BG384" i="7"/>
  <c r="BF384" i="7"/>
  <c r="BE384" i="7"/>
  <c r="BD384" i="7"/>
  <c r="CK383" i="7"/>
  <c r="CF383" i="7"/>
  <c r="CE383" i="7"/>
  <c r="CD383" i="7"/>
  <c r="CC383" i="7"/>
  <c r="CB383" i="7"/>
  <c r="CA383" i="7"/>
  <c r="BZ383" i="7"/>
  <c r="BY383" i="7"/>
  <c r="BX383" i="7"/>
  <c r="BW383" i="7"/>
  <c r="BV383" i="7"/>
  <c r="BU383" i="7"/>
  <c r="BT383" i="7"/>
  <c r="BS383" i="7"/>
  <c r="BR383" i="7"/>
  <c r="BQ383" i="7"/>
  <c r="BP383" i="7"/>
  <c r="BO383" i="7"/>
  <c r="BN383" i="7"/>
  <c r="BM383" i="7"/>
  <c r="BL383" i="7"/>
  <c r="BK383" i="7"/>
  <c r="BJ383" i="7"/>
  <c r="BI383" i="7"/>
  <c r="BH383" i="7"/>
  <c r="BG383" i="7"/>
  <c r="BF383" i="7"/>
  <c r="BE383" i="7"/>
  <c r="BD383" i="7"/>
  <c r="CK380" i="7"/>
  <c r="CF380" i="7"/>
  <c r="CE380" i="7"/>
  <c r="CD380" i="7"/>
  <c r="CC380" i="7"/>
  <c r="CB380" i="7"/>
  <c r="CA380" i="7"/>
  <c r="BZ380" i="7"/>
  <c r="BY380" i="7"/>
  <c r="BX380" i="7"/>
  <c r="BW380" i="7"/>
  <c r="BV380" i="7"/>
  <c r="BU380" i="7"/>
  <c r="BT380" i="7"/>
  <c r="BS380" i="7"/>
  <c r="BR380" i="7"/>
  <c r="BQ380" i="7"/>
  <c r="BP380" i="7"/>
  <c r="BO380" i="7"/>
  <c r="BN380" i="7"/>
  <c r="BM380" i="7"/>
  <c r="BL380" i="7"/>
  <c r="BK380" i="7"/>
  <c r="BJ380" i="7"/>
  <c r="BI380" i="7"/>
  <c r="BH380" i="7"/>
  <c r="BG380" i="7"/>
  <c r="BF380" i="7"/>
  <c r="BE380" i="7"/>
  <c r="BD380" i="7"/>
  <c r="CK379" i="7"/>
  <c r="CF379" i="7"/>
  <c r="CE379" i="7"/>
  <c r="CD379" i="7"/>
  <c r="CC379" i="7"/>
  <c r="CB379" i="7"/>
  <c r="CA379" i="7"/>
  <c r="BZ379" i="7"/>
  <c r="BY379" i="7"/>
  <c r="BX379" i="7"/>
  <c r="BW379" i="7"/>
  <c r="BV379" i="7"/>
  <c r="BU379" i="7"/>
  <c r="BT379" i="7"/>
  <c r="BS379" i="7"/>
  <c r="BR379" i="7"/>
  <c r="BQ379" i="7"/>
  <c r="BP379" i="7"/>
  <c r="BO379" i="7"/>
  <c r="BN379" i="7"/>
  <c r="BM379" i="7"/>
  <c r="BL379" i="7"/>
  <c r="BK379" i="7"/>
  <c r="BJ379" i="7"/>
  <c r="BI379" i="7"/>
  <c r="BH379" i="7"/>
  <c r="BG379" i="7"/>
  <c r="BF379" i="7"/>
  <c r="BE379" i="7"/>
  <c r="BD379" i="7"/>
  <c r="CK378" i="7"/>
  <c r="CF378" i="7"/>
  <c r="CE378" i="7"/>
  <c r="CD378" i="7"/>
  <c r="CC378" i="7"/>
  <c r="CB378" i="7"/>
  <c r="CA378" i="7"/>
  <c r="BZ378" i="7"/>
  <c r="BY378" i="7"/>
  <c r="BX378" i="7"/>
  <c r="BW378" i="7"/>
  <c r="BV378" i="7"/>
  <c r="BU378" i="7"/>
  <c r="BT378" i="7"/>
  <c r="BS378" i="7"/>
  <c r="BR378" i="7"/>
  <c r="BQ378" i="7"/>
  <c r="BP378" i="7"/>
  <c r="BO378" i="7"/>
  <c r="BN378" i="7"/>
  <c r="BM378" i="7"/>
  <c r="BL378" i="7"/>
  <c r="BK378" i="7"/>
  <c r="BJ378" i="7"/>
  <c r="BI378" i="7"/>
  <c r="BH378" i="7"/>
  <c r="BG378" i="7"/>
  <c r="BF378" i="7"/>
  <c r="BE378" i="7"/>
  <c r="BD378" i="7"/>
  <c r="CK375" i="7"/>
  <c r="CF375" i="7"/>
  <c r="CE375" i="7"/>
  <c r="CD375" i="7"/>
  <c r="CC375" i="7"/>
  <c r="CB375" i="7"/>
  <c r="CA375" i="7"/>
  <c r="BZ375" i="7"/>
  <c r="BY375" i="7"/>
  <c r="BX375" i="7"/>
  <c r="BW375" i="7"/>
  <c r="BV375" i="7"/>
  <c r="BU375" i="7"/>
  <c r="BT375" i="7"/>
  <c r="BS375" i="7"/>
  <c r="BR375" i="7"/>
  <c r="BQ375" i="7"/>
  <c r="BP375" i="7"/>
  <c r="BO375" i="7"/>
  <c r="BN375" i="7"/>
  <c r="BM375" i="7"/>
  <c r="BL375" i="7"/>
  <c r="BK375" i="7"/>
  <c r="BJ375" i="7"/>
  <c r="BI375" i="7"/>
  <c r="BH375" i="7"/>
  <c r="BG375" i="7"/>
  <c r="BF375" i="7"/>
  <c r="BE375" i="7"/>
  <c r="BD375" i="7"/>
  <c r="CK374" i="7"/>
  <c r="CF374" i="7"/>
  <c r="CE374" i="7"/>
  <c r="CD374" i="7"/>
  <c r="CC374" i="7"/>
  <c r="CB374" i="7"/>
  <c r="CA374" i="7"/>
  <c r="BZ374" i="7"/>
  <c r="BY374" i="7"/>
  <c r="BX374" i="7"/>
  <c r="BW374" i="7"/>
  <c r="BV374" i="7"/>
  <c r="BU374" i="7"/>
  <c r="BT374" i="7"/>
  <c r="BS374" i="7"/>
  <c r="BR374" i="7"/>
  <c r="BQ374" i="7"/>
  <c r="BP374" i="7"/>
  <c r="BO374" i="7"/>
  <c r="BN374" i="7"/>
  <c r="BM374" i="7"/>
  <c r="BL374" i="7"/>
  <c r="BK374" i="7"/>
  <c r="BJ374" i="7"/>
  <c r="BI374" i="7"/>
  <c r="BH374" i="7"/>
  <c r="BG374" i="7"/>
  <c r="BF374" i="7"/>
  <c r="BE374" i="7"/>
  <c r="BD374" i="7"/>
  <c r="CK373" i="7"/>
  <c r="CF373" i="7"/>
  <c r="CE373" i="7"/>
  <c r="CD373" i="7"/>
  <c r="CC373" i="7"/>
  <c r="CB373" i="7"/>
  <c r="CA373" i="7"/>
  <c r="BZ373" i="7"/>
  <c r="BY373" i="7"/>
  <c r="BX373" i="7"/>
  <c r="BW373" i="7"/>
  <c r="BV373" i="7"/>
  <c r="BU373" i="7"/>
  <c r="BT373" i="7"/>
  <c r="BS373" i="7"/>
  <c r="BR373" i="7"/>
  <c r="BQ373" i="7"/>
  <c r="BP373" i="7"/>
  <c r="BO373" i="7"/>
  <c r="BN373" i="7"/>
  <c r="BM373" i="7"/>
  <c r="BL373" i="7"/>
  <c r="BK373" i="7"/>
  <c r="BJ373" i="7"/>
  <c r="BI373" i="7"/>
  <c r="BH373" i="7"/>
  <c r="BG373" i="7"/>
  <c r="BF373" i="7"/>
  <c r="BE373" i="7"/>
  <c r="BD373" i="7"/>
  <c r="CK370" i="7"/>
  <c r="CF370" i="7"/>
  <c r="CE370" i="7"/>
  <c r="CD370" i="7"/>
  <c r="CC370" i="7"/>
  <c r="CB370" i="7"/>
  <c r="CA370" i="7"/>
  <c r="BZ370" i="7"/>
  <c r="BY370" i="7"/>
  <c r="BX370" i="7"/>
  <c r="BW370" i="7"/>
  <c r="BV370" i="7"/>
  <c r="BU370" i="7"/>
  <c r="BT370" i="7"/>
  <c r="BS370" i="7"/>
  <c r="BR370" i="7"/>
  <c r="BQ370" i="7"/>
  <c r="BP370" i="7"/>
  <c r="BO370" i="7"/>
  <c r="BN370" i="7"/>
  <c r="BM370" i="7"/>
  <c r="BL370" i="7"/>
  <c r="BK370" i="7"/>
  <c r="BJ370" i="7"/>
  <c r="BI370" i="7"/>
  <c r="BH370" i="7"/>
  <c r="BG370" i="7"/>
  <c r="BF370" i="7"/>
  <c r="BE370" i="7"/>
  <c r="BD370" i="7"/>
  <c r="CK369" i="7"/>
  <c r="CF369" i="7"/>
  <c r="CE369" i="7"/>
  <c r="CD369" i="7"/>
  <c r="CC369" i="7"/>
  <c r="CB369" i="7"/>
  <c r="CA369" i="7"/>
  <c r="BZ369" i="7"/>
  <c r="BY369" i="7"/>
  <c r="BX369" i="7"/>
  <c r="BW369" i="7"/>
  <c r="BV369" i="7"/>
  <c r="BU369" i="7"/>
  <c r="BT369" i="7"/>
  <c r="BS369" i="7"/>
  <c r="BR369" i="7"/>
  <c r="BQ369" i="7"/>
  <c r="BP369" i="7"/>
  <c r="BO369" i="7"/>
  <c r="BN369" i="7"/>
  <c r="BM369" i="7"/>
  <c r="BL369" i="7"/>
  <c r="BK369" i="7"/>
  <c r="BJ369" i="7"/>
  <c r="BI369" i="7"/>
  <c r="BH369" i="7"/>
  <c r="BG369" i="7"/>
  <c r="BF369" i="7"/>
  <c r="BE369" i="7"/>
  <c r="BD369" i="7"/>
  <c r="CK368" i="7"/>
  <c r="CF368" i="7"/>
  <c r="CE368" i="7"/>
  <c r="CD368" i="7"/>
  <c r="CC368" i="7"/>
  <c r="CB368" i="7"/>
  <c r="CA368" i="7"/>
  <c r="BZ368" i="7"/>
  <c r="BY368" i="7"/>
  <c r="BX368" i="7"/>
  <c r="BW368" i="7"/>
  <c r="BV368" i="7"/>
  <c r="BU368" i="7"/>
  <c r="BT368" i="7"/>
  <c r="BS368" i="7"/>
  <c r="BR368" i="7"/>
  <c r="BQ368" i="7"/>
  <c r="BP368" i="7"/>
  <c r="BO368" i="7"/>
  <c r="BN368" i="7"/>
  <c r="BM368" i="7"/>
  <c r="BL368" i="7"/>
  <c r="BK368" i="7"/>
  <c r="BJ368" i="7"/>
  <c r="BI368" i="7"/>
  <c r="BH368" i="7"/>
  <c r="BG368" i="7"/>
  <c r="BF368" i="7"/>
  <c r="BE368" i="7"/>
  <c r="BD368" i="7"/>
  <c r="CK365" i="7"/>
  <c r="CF365" i="7"/>
  <c r="CE365" i="7"/>
  <c r="CD365" i="7"/>
  <c r="CC365" i="7"/>
  <c r="CB365" i="7"/>
  <c r="CA365" i="7"/>
  <c r="BZ365" i="7"/>
  <c r="BY365" i="7"/>
  <c r="BX365" i="7"/>
  <c r="BW365" i="7"/>
  <c r="BV365" i="7"/>
  <c r="BU365" i="7"/>
  <c r="BT365" i="7"/>
  <c r="BS365" i="7"/>
  <c r="BR365" i="7"/>
  <c r="BQ365" i="7"/>
  <c r="BP365" i="7"/>
  <c r="BO365" i="7"/>
  <c r="BN365" i="7"/>
  <c r="BM365" i="7"/>
  <c r="BL365" i="7"/>
  <c r="BK365" i="7"/>
  <c r="BJ365" i="7"/>
  <c r="BI365" i="7"/>
  <c r="BH365" i="7"/>
  <c r="BG365" i="7"/>
  <c r="BF365" i="7"/>
  <c r="BE365" i="7"/>
  <c r="BD365" i="7"/>
  <c r="CK364" i="7"/>
  <c r="CF364" i="7"/>
  <c r="CE364" i="7"/>
  <c r="CD364" i="7"/>
  <c r="CC364" i="7"/>
  <c r="CB364" i="7"/>
  <c r="CA364" i="7"/>
  <c r="BZ364" i="7"/>
  <c r="BY364" i="7"/>
  <c r="BX364" i="7"/>
  <c r="BW364" i="7"/>
  <c r="BV364" i="7"/>
  <c r="BU364" i="7"/>
  <c r="BT364" i="7"/>
  <c r="BS364" i="7"/>
  <c r="BR364" i="7"/>
  <c r="BQ364" i="7"/>
  <c r="BP364" i="7"/>
  <c r="BO364" i="7"/>
  <c r="BN364" i="7"/>
  <c r="BM364" i="7"/>
  <c r="BL364" i="7"/>
  <c r="BK364" i="7"/>
  <c r="BJ364" i="7"/>
  <c r="BI364" i="7"/>
  <c r="BH364" i="7"/>
  <c r="BG364" i="7"/>
  <c r="BF364" i="7"/>
  <c r="BE364" i="7"/>
  <c r="BD364" i="7"/>
  <c r="CK363" i="7"/>
  <c r="CF363" i="7"/>
  <c r="CE363" i="7"/>
  <c r="CD363" i="7"/>
  <c r="CC363" i="7"/>
  <c r="CB363" i="7"/>
  <c r="CA363" i="7"/>
  <c r="BZ363" i="7"/>
  <c r="BY363" i="7"/>
  <c r="BX363" i="7"/>
  <c r="BW363" i="7"/>
  <c r="BV363" i="7"/>
  <c r="BU363" i="7"/>
  <c r="BT363" i="7"/>
  <c r="BS363" i="7"/>
  <c r="BR363" i="7"/>
  <c r="BQ363" i="7"/>
  <c r="BP363" i="7"/>
  <c r="BO363" i="7"/>
  <c r="BN363" i="7"/>
  <c r="BM363" i="7"/>
  <c r="BL363" i="7"/>
  <c r="BK363" i="7"/>
  <c r="BJ363" i="7"/>
  <c r="BI363" i="7"/>
  <c r="BH363" i="7"/>
  <c r="BG363" i="7"/>
  <c r="BF363" i="7"/>
  <c r="BE363" i="7"/>
  <c r="BD363" i="7"/>
  <c r="BC361" i="7"/>
  <c r="BA361" i="7"/>
  <c r="AZ361" i="7"/>
  <c r="AY361" i="7"/>
  <c r="AX361" i="7"/>
  <c r="AW361" i="7"/>
  <c r="AV361" i="7"/>
  <c r="AU361" i="7"/>
  <c r="AT361" i="7"/>
  <c r="AS361" i="7"/>
  <c r="AR361" i="7"/>
  <c r="AQ361" i="7"/>
  <c r="AP361" i="7"/>
  <c r="AO361" i="7"/>
  <c r="AN361" i="7"/>
  <c r="AM361" i="7"/>
  <c r="AL361" i="7"/>
  <c r="AK361" i="7"/>
  <c r="AJ361" i="7"/>
  <c r="AI361" i="7"/>
  <c r="AH361" i="7"/>
  <c r="AG361" i="7"/>
  <c r="AF361" i="7"/>
  <c r="AE361" i="7"/>
  <c r="AD361" i="7"/>
  <c r="AC361" i="7"/>
  <c r="AB361" i="7"/>
  <c r="AA361" i="7"/>
  <c r="Z361" i="7"/>
  <c r="Y361" i="7"/>
  <c r="X361" i="7"/>
  <c r="W361" i="7"/>
  <c r="V361" i="7"/>
  <c r="U361" i="7"/>
  <c r="BC360" i="7"/>
  <c r="BA360" i="7"/>
  <c r="AZ360" i="7"/>
  <c r="AY360" i="7"/>
  <c r="AX360" i="7"/>
  <c r="AW360" i="7"/>
  <c r="AV360" i="7"/>
  <c r="AU360" i="7"/>
  <c r="AT360" i="7"/>
  <c r="AS360" i="7"/>
  <c r="AR360" i="7"/>
  <c r="AQ360" i="7"/>
  <c r="AP360" i="7"/>
  <c r="AO360" i="7"/>
  <c r="AN360" i="7"/>
  <c r="AM360" i="7"/>
  <c r="AL360" i="7"/>
  <c r="AK360" i="7"/>
  <c r="AJ360" i="7"/>
  <c r="AI360" i="7"/>
  <c r="AH360" i="7"/>
  <c r="AG360" i="7"/>
  <c r="AF360" i="7"/>
  <c r="AE360" i="7"/>
  <c r="AD360" i="7"/>
  <c r="AC360" i="7"/>
  <c r="AB360" i="7"/>
  <c r="AA360" i="7"/>
  <c r="Z360" i="7"/>
  <c r="Y360" i="7"/>
  <c r="X360" i="7"/>
  <c r="W360" i="7"/>
  <c r="V360" i="7"/>
  <c r="U360" i="7"/>
  <c r="BC359" i="7"/>
  <c r="BA359" i="7"/>
  <c r="AZ359" i="7"/>
  <c r="AY359" i="7"/>
  <c r="AX359" i="7"/>
  <c r="AW359" i="7"/>
  <c r="AV359" i="7"/>
  <c r="AU359" i="7"/>
  <c r="AT359" i="7"/>
  <c r="AS359" i="7"/>
  <c r="AR359" i="7"/>
  <c r="AQ359" i="7"/>
  <c r="AP359" i="7"/>
  <c r="AO359" i="7"/>
  <c r="AN359" i="7"/>
  <c r="AM359" i="7"/>
  <c r="AL359" i="7"/>
  <c r="AK359" i="7"/>
  <c r="AJ359" i="7"/>
  <c r="AI359" i="7"/>
  <c r="AH359" i="7"/>
  <c r="AG359" i="7"/>
  <c r="AF359" i="7"/>
  <c r="AE359" i="7"/>
  <c r="AD359" i="7"/>
  <c r="AC359" i="7"/>
  <c r="AB359" i="7"/>
  <c r="AA359" i="7"/>
  <c r="Z359" i="7"/>
  <c r="Y359" i="7"/>
  <c r="X359" i="7"/>
  <c r="W359" i="7"/>
  <c r="V359" i="7"/>
  <c r="U359" i="7"/>
  <c r="BC358" i="7"/>
  <c r="BA358" i="7"/>
  <c r="AZ358" i="7"/>
  <c r="AY358" i="7"/>
  <c r="AX358" i="7"/>
  <c r="AW358" i="7"/>
  <c r="AV358" i="7"/>
  <c r="AU358" i="7"/>
  <c r="AT358" i="7"/>
  <c r="AS358" i="7"/>
  <c r="AR358" i="7"/>
  <c r="AQ358" i="7"/>
  <c r="AP358" i="7"/>
  <c r="AO358" i="7"/>
  <c r="AN358" i="7"/>
  <c r="AM358" i="7"/>
  <c r="AL358" i="7"/>
  <c r="AK358" i="7"/>
  <c r="AJ358" i="7"/>
  <c r="AI358" i="7"/>
  <c r="AH358" i="7"/>
  <c r="AG358" i="7"/>
  <c r="AF358" i="7"/>
  <c r="AE358" i="7"/>
  <c r="AD358" i="7"/>
  <c r="AC358" i="7"/>
  <c r="AB358" i="7"/>
  <c r="AA358" i="7"/>
  <c r="Z358" i="7"/>
  <c r="Y358" i="7"/>
  <c r="X358" i="7"/>
  <c r="W358" i="7"/>
  <c r="V358" i="7"/>
  <c r="U358" i="7"/>
  <c r="BC357" i="7"/>
  <c r="BA357" i="7"/>
  <c r="AZ357" i="7"/>
  <c r="AY357" i="7"/>
  <c r="AX357" i="7"/>
  <c r="AW357" i="7"/>
  <c r="AV357" i="7"/>
  <c r="AU357" i="7"/>
  <c r="AT357" i="7"/>
  <c r="AS357" i="7"/>
  <c r="AR357" i="7"/>
  <c r="AQ357" i="7"/>
  <c r="AP357" i="7"/>
  <c r="AO357" i="7"/>
  <c r="AN357" i="7"/>
  <c r="AM357" i="7"/>
  <c r="AL357" i="7"/>
  <c r="AK357" i="7"/>
  <c r="AJ357" i="7"/>
  <c r="AI357" i="7"/>
  <c r="AH357" i="7"/>
  <c r="AG357" i="7"/>
  <c r="AF357" i="7"/>
  <c r="AE357" i="7"/>
  <c r="AD357" i="7"/>
  <c r="AC357" i="7"/>
  <c r="AB357" i="7"/>
  <c r="AA357" i="7"/>
  <c r="Z357" i="7"/>
  <c r="Y357" i="7"/>
  <c r="X357" i="7"/>
  <c r="W357" i="7"/>
  <c r="V357" i="7"/>
  <c r="U357" i="7"/>
  <c r="BC355" i="7"/>
  <c r="BA355" i="7"/>
  <c r="AZ355" i="7"/>
  <c r="AY355" i="7"/>
  <c r="AX355" i="7"/>
  <c r="AW355" i="7"/>
  <c r="AV355" i="7"/>
  <c r="AU355" i="7"/>
  <c r="AT355" i="7"/>
  <c r="AS355" i="7"/>
  <c r="AR355" i="7"/>
  <c r="AQ355" i="7"/>
  <c r="AP355" i="7"/>
  <c r="AO355" i="7"/>
  <c r="AN355" i="7"/>
  <c r="AM355" i="7"/>
  <c r="AL355" i="7"/>
  <c r="AK355" i="7"/>
  <c r="AJ355" i="7"/>
  <c r="AI355" i="7"/>
  <c r="AH355" i="7"/>
  <c r="AG355" i="7"/>
  <c r="AF355" i="7"/>
  <c r="AE355" i="7"/>
  <c r="AD355" i="7"/>
  <c r="AC355" i="7"/>
  <c r="AB355" i="7"/>
  <c r="AA355" i="7"/>
  <c r="Z355" i="7"/>
  <c r="Y355" i="7"/>
  <c r="X355" i="7"/>
  <c r="W355" i="7"/>
  <c r="V355" i="7"/>
  <c r="BC354" i="7"/>
  <c r="BA354" i="7"/>
  <c r="AZ354" i="7"/>
  <c r="AY354" i="7"/>
  <c r="AX354" i="7"/>
  <c r="AW354" i="7"/>
  <c r="AV354" i="7"/>
  <c r="AU354" i="7"/>
  <c r="AT354" i="7"/>
  <c r="AS354" i="7"/>
  <c r="AR354" i="7"/>
  <c r="AQ354" i="7"/>
  <c r="AP354" i="7"/>
  <c r="AO354" i="7"/>
  <c r="AN354" i="7"/>
  <c r="AM354" i="7"/>
  <c r="AL354" i="7"/>
  <c r="AK354" i="7"/>
  <c r="AJ354" i="7"/>
  <c r="AI354" i="7"/>
  <c r="AH354" i="7"/>
  <c r="AG354" i="7"/>
  <c r="AF354" i="7"/>
  <c r="AE354" i="7"/>
  <c r="AD354" i="7"/>
  <c r="AC354" i="7"/>
  <c r="AB354" i="7"/>
  <c r="AA354" i="7"/>
  <c r="Z354" i="7"/>
  <c r="Y354" i="7"/>
  <c r="X354" i="7"/>
  <c r="W354" i="7"/>
  <c r="V354" i="7"/>
  <c r="U354" i="7"/>
  <c r="BC353" i="7"/>
  <c r="BA353" i="7"/>
  <c r="AZ353" i="7"/>
  <c r="AY353" i="7"/>
  <c r="AX353" i="7"/>
  <c r="AW353" i="7"/>
  <c r="AV353" i="7"/>
  <c r="AU353" i="7"/>
  <c r="AT353" i="7"/>
  <c r="AS353" i="7"/>
  <c r="AR353" i="7"/>
  <c r="AQ353" i="7"/>
  <c r="AP353" i="7"/>
  <c r="AO353" i="7"/>
  <c r="AN353" i="7"/>
  <c r="AM353" i="7"/>
  <c r="AL353" i="7"/>
  <c r="AK353" i="7"/>
  <c r="AJ353" i="7"/>
  <c r="AI353" i="7"/>
  <c r="AH353" i="7"/>
  <c r="AG353" i="7"/>
  <c r="AF353" i="7"/>
  <c r="AE353" i="7"/>
  <c r="AD353" i="7"/>
  <c r="AC353" i="7"/>
  <c r="AB353" i="7"/>
  <c r="AA353" i="7"/>
  <c r="Z353" i="7"/>
  <c r="Y353" i="7"/>
  <c r="X353" i="7"/>
  <c r="W353" i="7"/>
  <c r="V353" i="7"/>
  <c r="U353" i="7"/>
  <c r="BC352" i="7"/>
  <c r="BA352" i="7"/>
  <c r="AZ352" i="7"/>
  <c r="AY352" i="7"/>
  <c r="AX352" i="7"/>
  <c r="AW352" i="7"/>
  <c r="AV352" i="7"/>
  <c r="AU352" i="7"/>
  <c r="AT352" i="7"/>
  <c r="AS352" i="7"/>
  <c r="AR352" i="7"/>
  <c r="AQ352" i="7"/>
  <c r="AP352" i="7"/>
  <c r="AO352" i="7"/>
  <c r="AN352" i="7"/>
  <c r="AM352" i="7"/>
  <c r="AL352" i="7"/>
  <c r="AK352" i="7"/>
  <c r="AJ352" i="7"/>
  <c r="AI352" i="7"/>
  <c r="AH352" i="7"/>
  <c r="AG352" i="7"/>
  <c r="AF352" i="7"/>
  <c r="AE352" i="7"/>
  <c r="AD352" i="7"/>
  <c r="AC352" i="7"/>
  <c r="AB352" i="7"/>
  <c r="AA352" i="7"/>
  <c r="Z352" i="7"/>
  <c r="Y352" i="7"/>
  <c r="X352" i="7"/>
  <c r="W352" i="7"/>
  <c r="V352" i="7"/>
  <c r="U352" i="7"/>
  <c r="BC351" i="7"/>
  <c r="BA351" i="7"/>
  <c r="AZ351" i="7"/>
  <c r="AY351" i="7"/>
  <c r="AX351" i="7"/>
  <c r="AW351" i="7"/>
  <c r="AV351" i="7"/>
  <c r="AU351" i="7"/>
  <c r="AT351" i="7"/>
  <c r="AS351" i="7"/>
  <c r="AR351" i="7"/>
  <c r="AQ351" i="7"/>
  <c r="AP351" i="7"/>
  <c r="AO351" i="7"/>
  <c r="AN351" i="7"/>
  <c r="AM351" i="7"/>
  <c r="AL351" i="7"/>
  <c r="AK351" i="7"/>
  <c r="AJ351" i="7"/>
  <c r="AI351" i="7"/>
  <c r="AH351" i="7"/>
  <c r="AG351" i="7"/>
  <c r="AF351" i="7"/>
  <c r="AE351" i="7"/>
  <c r="AD351" i="7"/>
  <c r="AC351" i="7"/>
  <c r="AB351" i="7"/>
  <c r="AA351" i="7"/>
  <c r="Z351" i="7"/>
  <c r="Y351" i="7"/>
  <c r="X351" i="7"/>
  <c r="W351" i="7"/>
  <c r="V351" i="7"/>
  <c r="U351" i="7"/>
  <c r="BC350" i="7"/>
  <c r="BA350" i="7"/>
  <c r="AZ350" i="7"/>
  <c r="AY350" i="7"/>
  <c r="AX350" i="7"/>
  <c r="AW350" i="7"/>
  <c r="AV350" i="7"/>
  <c r="AU350" i="7"/>
  <c r="AT350" i="7"/>
  <c r="AS350" i="7"/>
  <c r="AR350" i="7"/>
  <c r="AQ350" i="7"/>
  <c r="AP350" i="7"/>
  <c r="AO350" i="7"/>
  <c r="AN350" i="7"/>
  <c r="AM350" i="7"/>
  <c r="AL350" i="7"/>
  <c r="AK350" i="7"/>
  <c r="AJ350" i="7"/>
  <c r="AI350" i="7"/>
  <c r="AH350" i="7"/>
  <c r="AG350" i="7"/>
  <c r="AF350" i="7"/>
  <c r="AE350" i="7"/>
  <c r="AD350" i="7"/>
  <c r="AC350" i="7"/>
  <c r="AB350" i="7"/>
  <c r="AA350" i="7"/>
  <c r="Z350" i="7"/>
  <c r="Y350" i="7"/>
  <c r="X350" i="7"/>
  <c r="W350" i="7"/>
  <c r="V350" i="7"/>
  <c r="U350" i="7"/>
  <c r="BC349" i="7"/>
  <c r="BA349" i="7"/>
  <c r="AZ349" i="7"/>
  <c r="AY349" i="7"/>
  <c r="AX349" i="7"/>
  <c r="AW349" i="7"/>
  <c r="AV349" i="7"/>
  <c r="AU349" i="7"/>
  <c r="AT349" i="7"/>
  <c r="AS349" i="7"/>
  <c r="AR349" i="7"/>
  <c r="AQ349" i="7"/>
  <c r="AP349" i="7"/>
  <c r="AO349" i="7"/>
  <c r="AN349" i="7"/>
  <c r="AM349" i="7"/>
  <c r="AL349" i="7"/>
  <c r="AK349" i="7"/>
  <c r="AJ349" i="7"/>
  <c r="AI349" i="7"/>
  <c r="AH349" i="7"/>
  <c r="AG349" i="7"/>
  <c r="AF349" i="7"/>
  <c r="AE349" i="7"/>
  <c r="AD349" i="7"/>
  <c r="AC349" i="7"/>
  <c r="AB349" i="7"/>
  <c r="AA349" i="7"/>
  <c r="Z349" i="7"/>
  <c r="Y349" i="7"/>
  <c r="X349" i="7"/>
  <c r="W349" i="7"/>
  <c r="V349" i="7"/>
  <c r="U349" i="7"/>
  <c r="BC348" i="7"/>
  <c r="BA348" i="7"/>
  <c r="AZ348" i="7"/>
  <c r="AY348" i="7"/>
  <c r="AX348" i="7"/>
  <c r="AW348" i="7"/>
  <c r="AV348" i="7"/>
  <c r="AU348" i="7"/>
  <c r="AT348" i="7"/>
  <c r="AS348" i="7"/>
  <c r="AR348" i="7"/>
  <c r="AQ348" i="7"/>
  <c r="AP348" i="7"/>
  <c r="AO348" i="7"/>
  <c r="AN348" i="7"/>
  <c r="AM348" i="7"/>
  <c r="AL348" i="7"/>
  <c r="AK348" i="7"/>
  <c r="AJ348" i="7"/>
  <c r="AI348" i="7"/>
  <c r="AH348" i="7"/>
  <c r="AG348" i="7"/>
  <c r="AF348" i="7"/>
  <c r="AE348" i="7"/>
  <c r="AD348" i="7"/>
  <c r="AC348" i="7"/>
  <c r="AB348" i="7"/>
  <c r="AA348" i="7"/>
  <c r="Z348" i="7"/>
  <c r="Y348" i="7"/>
  <c r="X348" i="7"/>
  <c r="W348" i="7"/>
  <c r="V348" i="7"/>
  <c r="U348" i="7"/>
  <c r="T347" i="7"/>
  <c r="S347" i="7"/>
  <c r="R347" i="7"/>
  <c r="Q347" i="7"/>
  <c r="P347" i="7"/>
  <c r="O347" i="7"/>
  <c r="N347" i="7"/>
  <c r="M347" i="7"/>
  <c r="L347" i="7"/>
  <c r="S345" i="7"/>
  <c r="R345" i="7"/>
  <c r="Q345" i="7"/>
  <c r="P345" i="7"/>
  <c r="O345" i="7"/>
  <c r="N345" i="7"/>
  <c r="M345" i="7"/>
  <c r="L345" i="7"/>
  <c r="K345" i="7"/>
  <c r="J345" i="7"/>
  <c r="S344" i="7"/>
  <c r="R344" i="7"/>
  <c r="Q344" i="7"/>
  <c r="P344" i="7"/>
  <c r="O344" i="7"/>
  <c r="N344" i="7"/>
  <c r="M344" i="7"/>
  <c r="L344" i="7"/>
  <c r="K344" i="7"/>
  <c r="J344" i="7"/>
  <c r="S343" i="7"/>
  <c r="R343" i="7"/>
  <c r="Q343" i="7"/>
  <c r="P343" i="7"/>
  <c r="O343" i="7"/>
  <c r="N343" i="7"/>
  <c r="M343" i="7"/>
  <c r="L343" i="7"/>
  <c r="K343" i="7"/>
  <c r="J343" i="7"/>
  <c r="S342" i="7"/>
  <c r="R342" i="7"/>
  <c r="Q342" i="7"/>
  <c r="P342" i="7"/>
  <c r="O342" i="7"/>
  <c r="N342" i="7"/>
  <c r="M342" i="7"/>
  <c r="L342" i="7"/>
  <c r="K342" i="7"/>
  <c r="J342" i="7"/>
  <c r="S341" i="7"/>
  <c r="R341" i="7"/>
  <c r="Q341" i="7"/>
  <c r="P341" i="7"/>
  <c r="O341" i="7"/>
  <c r="N341" i="7"/>
  <c r="M341" i="7"/>
  <c r="L341" i="7"/>
  <c r="K341" i="7"/>
  <c r="J341" i="7"/>
  <c r="CP339" i="7"/>
  <c r="CQ339" i="7" s="1"/>
  <c r="CN339" i="7"/>
  <c r="CO339" i="7" s="1"/>
  <c r="CL339" i="7"/>
  <c r="T339" i="7"/>
  <c r="CP338" i="7"/>
  <c r="CQ338" i="7" s="1"/>
  <c r="CN338" i="7"/>
  <c r="CO338" i="7" s="1"/>
  <c r="CL338" i="7"/>
  <c r="T338" i="7"/>
  <c r="CP337" i="7"/>
  <c r="CQ337" i="7" s="1"/>
  <c r="CN337" i="7"/>
  <c r="CO337" i="7" s="1"/>
  <c r="CL337" i="7"/>
  <c r="T337" i="7"/>
  <c r="CP336" i="7"/>
  <c r="CQ336" i="7" s="1"/>
  <c r="CN336" i="7"/>
  <c r="CO336" i="7" s="1"/>
  <c r="CL336" i="7"/>
  <c r="T336" i="7"/>
  <c r="CP334" i="7"/>
  <c r="CQ334" i="7" s="1"/>
  <c r="CN334" i="7"/>
  <c r="CO334" i="7" s="1"/>
  <c r="CL334" i="7"/>
  <c r="T334" i="7"/>
  <c r="CP333" i="7"/>
  <c r="CQ333" i="7" s="1"/>
  <c r="CN333" i="7"/>
  <c r="CO333" i="7" s="1"/>
  <c r="CL333" i="7"/>
  <c r="T333" i="7"/>
  <c r="CP332" i="7"/>
  <c r="CQ332" i="7" s="1"/>
  <c r="CN332" i="7"/>
  <c r="CO332" i="7" s="1"/>
  <c r="CL332" i="7"/>
  <c r="T332" i="7"/>
  <c r="CP331" i="7"/>
  <c r="CQ331" i="7" s="1"/>
  <c r="CN331" i="7"/>
  <c r="CO331" i="7" s="1"/>
  <c r="CL331" i="7"/>
  <c r="T331" i="7"/>
  <c r="CP330" i="7"/>
  <c r="CQ330" i="7" s="1"/>
  <c r="CN330" i="7"/>
  <c r="CO330" i="7" s="1"/>
  <c r="CL330" i="7"/>
  <c r="T330" i="7"/>
  <c r="CP329" i="7"/>
  <c r="CQ329" i="7" s="1"/>
  <c r="CN329" i="7"/>
  <c r="CO329" i="7" s="1"/>
  <c r="CL329" i="7"/>
  <c r="T329" i="7"/>
  <c r="CP328" i="7"/>
  <c r="CQ328" i="7" s="1"/>
  <c r="CN328" i="7"/>
  <c r="CO328" i="7" s="1"/>
  <c r="CL328" i="7"/>
  <c r="T328" i="7"/>
  <c r="CP327" i="7"/>
  <c r="CQ327" i="7" s="1"/>
  <c r="CN327" i="7"/>
  <c r="CO327" i="7" s="1"/>
  <c r="CL327" i="7"/>
  <c r="T327" i="7"/>
  <c r="CP324" i="7"/>
  <c r="CQ324" i="7" s="1"/>
  <c r="CN324" i="7"/>
  <c r="CO324" i="7" s="1"/>
  <c r="CL324" i="7"/>
  <c r="T324" i="7"/>
  <c r="CP323" i="7"/>
  <c r="CQ323" i="7" s="1"/>
  <c r="CN323" i="7"/>
  <c r="CO323" i="7" s="1"/>
  <c r="CL323" i="7"/>
  <c r="T323" i="7"/>
  <c r="CP322" i="7"/>
  <c r="CQ322" i="7" s="1"/>
  <c r="CN322" i="7"/>
  <c r="CO322" i="7" s="1"/>
  <c r="CL322" i="7"/>
  <c r="T322" i="7"/>
  <c r="CP321" i="7"/>
  <c r="CQ321" i="7" s="1"/>
  <c r="CN321" i="7"/>
  <c r="CO321" i="7" s="1"/>
  <c r="CL321" i="7"/>
  <c r="T321" i="7"/>
  <c r="CP319" i="7"/>
  <c r="CQ319" i="7" s="1"/>
  <c r="CN319" i="7"/>
  <c r="CO319" i="7" s="1"/>
  <c r="CL319" i="7"/>
  <c r="T319" i="7"/>
  <c r="CP318" i="7"/>
  <c r="CQ318" i="7" s="1"/>
  <c r="CN318" i="7"/>
  <c r="CO318" i="7" s="1"/>
  <c r="CL318" i="7"/>
  <c r="T318" i="7"/>
  <c r="CP317" i="7"/>
  <c r="CQ317" i="7" s="1"/>
  <c r="CN317" i="7"/>
  <c r="CO317" i="7" s="1"/>
  <c r="CL317" i="7"/>
  <c r="T317" i="7"/>
  <c r="CP315" i="7"/>
  <c r="CQ315" i="7" s="1"/>
  <c r="CN315" i="7"/>
  <c r="CO315" i="7" s="1"/>
  <c r="CL315" i="7"/>
  <c r="T315" i="7"/>
  <c r="CP314" i="7"/>
  <c r="CQ314" i="7" s="1"/>
  <c r="CN314" i="7"/>
  <c r="CO314" i="7" s="1"/>
  <c r="CL314" i="7"/>
  <c r="T314" i="7"/>
  <c r="CP313" i="7"/>
  <c r="CQ313" i="7" s="1"/>
  <c r="CN313" i="7"/>
  <c r="CO313" i="7" s="1"/>
  <c r="CL313" i="7"/>
  <c r="T313" i="7"/>
  <c r="CP312" i="7"/>
  <c r="CQ312" i="7" s="1"/>
  <c r="CN312" i="7"/>
  <c r="CO312" i="7" s="1"/>
  <c r="CL312" i="7"/>
  <c r="T312" i="7"/>
  <c r="CP311" i="7"/>
  <c r="CQ311" i="7" s="1"/>
  <c r="CN311" i="7"/>
  <c r="CO311" i="7" s="1"/>
  <c r="CL311" i="7"/>
  <c r="T311" i="7"/>
  <c r="CP310" i="7"/>
  <c r="CQ310" i="7" s="1"/>
  <c r="CN310" i="7"/>
  <c r="CO310" i="7" s="1"/>
  <c r="CL310" i="7"/>
  <c r="T310" i="7"/>
  <c r="CP309" i="7"/>
  <c r="CQ309" i="7" s="1"/>
  <c r="CN309" i="7"/>
  <c r="CO309" i="7" s="1"/>
  <c r="CL309" i="7"/>
  <c r="T309" i="7"/>
  <c r="CP308" i="7"/>
  <c r="CQ308" i="7" s="1"/>
  <c r="CN308" i="7"/>
  <c r="CO308" i="7" s="1"/>
  <c r="CL308" i="7"/>
  <c r="T308" i="7"/>
  <c r="CP307" i="7"/>
  <c r="CQ307" i="7" s="1"/>
  <c r="CN307" i="7"/>
  <c r="CO307" i="7" s="1"/>
  <c r="CL307" i="7"/>
  <c r="T307" i="7"/>
  <c r="CP306" i="7"/>
  <c r="CQ306" i="7" s="1"/>
  <c r="CN306" i="7"/>
  <c r="CO306" i="7" s="1"/>
  <c r="CL306" i="7"/>
  <c r="T306" i="7"/>
  <c r="CP305" i="7"/>
  <c r="CQ305" i="7" s="1"/>
  <c r="CN305" i="7"/>
  <c r="CO305" i="7" s="1"/>
  <c r="CL305" i="7"/>
  <c r="T305" i="7"/>
  <c r="CP304" i="7"/>
  <c r="CQ304" i="7" s="1"/>
  <c r="CN304" i="7"/>
  <c r="CO304" i="7" s="1"/>
  <c r="CL304" i="7"/>
  <c r="T304" i="7"/>
  <c r="CP302" i="7"/>
  <c r="CQ302" i="7" s="1"/>
  <c r="CN302" i="7"/>
  <c r="CO302" i="7" s="1"/>
  <c r="CL302" i="7"/>
  <c r="T302" i="7"/>
  <c r="CP301" i="7"/>
  <c r="CQ301" i="7" s="1"/>
  <c r="CN301" i="7"/>
  <c r="CO301" i="7" s="1"/>
  <c r="CL301" i="7"/>
  <c r="T301" i="7"/>
  <c r="CP300" i="7"/>
  <c r="CQ300" i="7" s="1"/>
  <c r="CN300" i="7"/>
  <c r="CO300" i="7" s="1"/>
  <c r="CL300" i="7"/>
  <c r="T300" i="7"/>
  <c r="CP299" i="7"/>
  <c r="CQ299" i="7" s="1"/>
  <c r="CN299" i="7"/>
  <c r="CO299" i="7" s="1"/>
  <c r="CL299" i="7"/>
  <c r="T299" i="7"/>
  <c r="CP298" i="7"/>
  <c r="CQ298" i="7" s="1"/>
  <c r="CN298" i="7"/>
  <c r="CO298" i="7" s="1"/>
  <c r="CL298" i="7"/>
  <c r="T298" i="7"/>
  <c r="CP297" i="7"/>
  <c r="CQ297" i="7" s="1"/>
  <c r="CN297" i="7"/>
  <c r="CO297" i="7" s="1"/>
  <c r="CL297" i="7"/>
  <c r="T297" i="7"/>
  <c r="CP296" i="7"/>
  <c r="CQ296" i="7" s="1"/>
  <c r="CN296" i="7"/>
  <c r="CO296" i="7" s="1"/>
  <c r="CL296" i="7"/>
  <c r="T296" i="7"/>
  <c r="CP295" i="7"/>
  <c r="CQ295" i="7" s="1"/>
  <c r="CN295" i="7"/>
  <c r="CO295" i="7" s="1"/>
  <c r="CL295" i="7"/>
  <c r="T295" i="7"/>
  <c r="CP294" i="7"/>
  <c r="CQ294" i="7" s="1"/>
  <c r="CN294" i="7"/>
  <c r="CO294" i="7" s="1"/>
  <c r="CL294" i="7"/>
  <c r="T294" i="7"/>
  <c r="CP293" i="7"/>
  <c r="CQ293" i="7" s="1"/>
  <c r="CN293" i="7"/>
  <c r="CO293" i="7" s="1"/>
  <c r="CL293" i="7"/>
  <c r="T293" i="7"/>
  <c r="CP292" i="7"/>
  <c r="CQ292" i="7" s="1"/>
  <c r="CN292" i="7"/>
  <c r="CO292" i="7" s="1"/>
  <c r="CL292" i="7"/>
  <c r="T292" i="7"/>
  <c r="CP291" i="7"/>
  <c r="CQ291" i="7" s="1"/>
  <c r="CN291" i="7"/>
  <c r="CO291" i="7" s="1"/>
  <c r="CL291" i="7"/>
  <c r="T291" i="7"/>
  <c r="CP290" i="7"/>
  <c r="CQ290" i="7" s="1"/>
  <c r="CN290" i="7"/>
  <c r="CO290" i="7" s="1"/>
  <c r="CL290" i="7"/>
  <c r="T290" i="7"/>
  <c r="CP289" i="7"/>
  <c r="CQ289" i="7" s="1"/>
  <c r="CN289" i="7"/>
  <c r="CO289" i="7" s="1"/>
  <c r="CL289" i="7"/>
  <c r="T289" i="7"/>
  <c r="CP288" i="7"/>
  <c r="CQ288" i="7" s="1"/>
  <c r="CN288" i="7"/>
  <c r="CO288" i="7" s="1"/>
  <c r="CL288" i="7"/>
  <c r="T288" i="7"/>
  <c r="CP287" i="7"/>
  <c r="CQ287" i="7" s="1"/>
  <c r="CN287" i="7"/>
  <c r="CO287" i="7" s="1"/>
  <c r="CL287" i="7"/>
  <c r="T287" i="7"/>
  <c r="CP286" i="7"/>
  <c r="CQ286" i="7" s="1"/>
  <c r="CN286" i="7"/>
  <c r="CO286" i="7" s="1"/>
  <c r="CL286" i="7"/>
  <c r="T286" i="7"/>
  <c r="CP285" i="7"/>
  <c r="CQ285" i="7" s="1"/>
  <c r="CN285" i="7"/>
  <c r="CO285" i="7" s="1"/>
  <c r="CL285" i="7"/>
  <c r="T285" i="7"/>
  <c r="CP284" i="7"/>
  <c r="CQ284" i="7" s="1"/>
  <c r="CN284" i="7"/>
  <c r="CO284" i="7" s="1"/>
  <c r="CL284" i="7"/>
  <c r="T284" i="7"/>
  <c r="CP283" i="7"/>
  <c r="CQ283" i="7" s="1"/>
  <c r="CN283" i="7"/>
  <c r="CO283" i="7" s="1"/>
  <c r="CL283" i="7"/>
  <c r="T283" i="7"/>
  <c r="CP282" i="7"/>
  <c r="CQ282" i="7" s="1"/>
  <c r="CN282" i="7"/>
  <c r="CO282" i="7" s="1"/>
  <c r="CL282" i="7"/>
  <c r="T282" i="7"/>
  <c r="CP280" i="7"/>
  <c r="CQ280" i="7" s="1"/>
  <c r="CN280" i="7"/>
  <c r="CO280" i="7" s="1"/>
  <c r="CL280" i="7"/>
  <c r="T280" i="7"/>
  <c r="CP279" i="7"/>
  <c r="CQ279" i="7" s="1"/>
  <c r="CN279" i="7"/>
  <c r="CO279" i="7" s="1"/>
  <c r="CL279" i="7"/>
  <c r="T279" i="7"/>
  <c r="CP278" i="7"/>
  <c r="CQ278" i="7" s="1"/>
  <c r="CN278" i="7"/>
  <c r="CO278" i="7" s="1"/>
  <c r="CL278" i="7"/>
  <c r="T278" i="7"/>
  <c r="CP275" i="7"/>
  <c r="CQ275" i="7" s="1"/>
  <c r="CN275" i="7"/>
  <c r="CO275" i="7" s="1"/>
  <c r="CL275" i="7"/>
  <c r="T275" i="7"/>
  <c r="CP274" i="7"/>
  <c r="CQ274" i="7" s="1"/>
  <c r="CN274" i="7"/>
  <c r="CO274" i="7" s="1"/>
  <c r="CL274" i="7"/>
  <c r="T274" i="7"/>
  <c r="CP273" i="7"/>
  <c r="CQ273" i="7" s="1"/>
  <c r="CN273" i="7"/>
  <c r="CO273" i="7" s="1"/>
  <c r="CL273" i="7"/>
  <c r="T273" i="7"/>
  <c r="CP272" i="7"/>
  <c r="CQ272" i="7" s="1"/>
  <c r="CN272" i="7"/>
  <c r="CO272" i="7" s="1"/>
  <c r="CL272" i="7"/>
  <c r="T272" i="7"/>
  <c r="CP270" i="7"/>
  <c r="CQ270" i="7" s="1"/>
  <c r="CN270" i="7"/>
  <c r="CO270" i="7" s="1"/>
  <c r="CL270" i="7"/>
  <c r="T270" i="7"/>
  <c r="CP269" i="7"/>
  <c r="CQ269" i="7" s="1"/>
  <c r="CN269" i="7"/>
  <c r="CO269" i="7" s="1"/>
  <c r="CL269" i="7"/>
  <c r="T269" i="7"/>
  <c r="CP268" i="7"/>
  <c r="CQ268" i="7" s="1"/>
  <c r="CN268" i="7"/>
  <c r="CO268" i="7" s="1"/>
  <c r="CL268" i="7"/>
  <c r="T268" i="7"/>
  <c r="CP267" i="7"/>
  <c r="CQ267" i="7" s="1"/>
  <c r="CN267" i="7"/>
  <c r="CO267" i="7" s="1"/>
  <c r="CL267" i="7"/>
  <c r="T267" i="7"/>
  <c r="CP266" i="7"/>
  <c r="CQ266" i="7" s="1"/>
  <c r="CN266" i="7"/>
  <c r="CO266" i="7" s="1"/>
  <c r="CL266" i="7"/>
  <c r="T266" i="7"/>
  <c r="CP265" i="7"/>
  <c r="CQ265" i="7" s="1"/>
  <c r="CN265" i="7"/>
  <c r="CO265" i="7" s="1"/>
  <c r="CL265" i="7"/>
  <c r="T265" i="7"/>
  <c r="CP261" i="7"/>
  <c r="CQ261" i="7" s="1"/>
  <c r="CN261" i="7"/>
  <c r="CO261" i="7" s="1"/>
  <c r="CL261" i="7"/>
  <c r="T261" i="7"/>
  <c r="CP260" i="7"/>
  <c r="CQ260" i="7" s="1"/>
  <c r="CN260" i="7"/>
  <c r="CO260" i="7" s="1"/>
  <c r="CL260" i="7"/>
  <c r="T260" i="7"/>
  <c r="CP259" i="7"/>
  <c r="CQ259" i="7" s="1"/>
  <c r="CN259" i="7"/>
  <c r="CO259" i="7" s="1"/>
  <c r="CL259" i="7"/>
  <c r="T259" i="7"/>
  <c r="CP258" i="7"/>
  <c r="CQ258" i="7" s="1"/>
  <c r="CN258" i="7"/>
  <c r="CO258" i="7" s="1"/>
  <c r="CL258" i="7"/>
  <c r="T258" i="7"/>
  <c r="CP256" i="7"/>
  <c r="CQ256" i="7" s="1"/>
  <c r="CN256" i="7"/>
  <c r="CO256" i="7" s="1"/>
  <c r="CL256" i="7"/>
  <c r="T256" i="7"/>
  <c r="CP254" i="7"/>
  <c r="CQ254" i="7" s="1"/>
  <c r="CN254" i="7"/>
  <c r="CO254" i="7" s="1"/>
  <c r="CL254" i="7"/>
  <c r="T254" i="7"/>
  <c r="CP252" i="7"/>
  <c r="CQ252" i="7" s="1"/>
  <c r="CN252" i="7"/>
  <c r="CO252" i="7" s="1"/>
  <c r="CL252" i="7"/>
  <c r="T252" i="7"/>
  <c r="CP251" i="7"/>
  <c r="CQ251" i="7" s="1"/>
  <c r="CN251" i="7"/>
  <c r="CO251" i="7" s="1"/>
  <c r="CL251" i="7"/>
  <c r="T251" i="7"/>
  <c r="CP247" i="7"/>
  <c r="CQ247" i="7" s="1"/>
  <c r="CN247" i="7"/>
  <c r="CO247" i="7" s="1"/>
  <c r="CL247" i="7"/>
  <c r="T247" i="7"/>
  <c r="CP246" i="7"/>
  <c r="CQ246" i="7" s="1"/>
  <c r="CN246" i="7"/>
  <c r="CO246" i="7" s="1"/>
  <c r="CL246" i="7"/>
  <c r="T246" i="7"/>
  <c r="CP245" i="7"/>
  <c r="CQ245" i="7" s="1"/>
  <c r="CN245" i="7"/>
  <c r="CO245" i="7" s="1"/>
  <c r="CL245" i="7"/>
  <c r="T245" i="7"/>
  <c r="CP244" i="7"/>
  <c r="CQ244" i="7" s="1"/>
  <c r="CN244" i="7"/>
  <c r="CO244" i="7" s="1"/>
  <c r="CL244" i="7"/>
  <c r="T244" i="7"/>
  <c r="CP243" i="7"/>
  <c r="CQ243" i="7" s="1"/>
  <c r="CN243" i="7"/>
  <c r="CO243" i="7" s="1"/>
  <c r="CL243" i="7"/>
  <c r="T243" i="7"/>
  <c r="CP242" i="7"/>
  <c r="CQ242" i="7" s="1"/>
  <c r="CN242" i="7"/>
  <c r="CO242" i="7" s="1"/>
  <c r="CL242" i="7"/>
  <c r="T242" i="7"/>
  <c r="CP241" i="7"/>
  <c r="CQ241" i="7" s="1"/>
  <c r="CN241" i="7"/>
  <c r="CO241" i="7" s="1"/>
  <c r="CL241" i="7"/>
  <c r="T241" i="7"/>
  <c r="CP239" i="7"/>
  <c r="CQ239" i="7" s="1"/>
  <c r="CN239" i="7"/>
  <c r="CO239" i="7" s="1"/>
  <c r="CL239" i="7"/>
  <c r="T239" i="7"/>
  <c r="CP238" i="7"/>
  <c r="CQ238" i="7" s="1"/>
  <c r="CN238" i="7"/>
  <c r="CO238" i="7" s="1"/>
  <c r="CL238" i="7"/>
  <c r="T238" i="7"/>
  <c r="CP237" i="7"/>
  <c r="CQ237" i="7" s="1"/>
  <c r="CN237" i="7"/>
  <c r="CO237" i="7" s="1"/>
  <c r="CL237" i="7"/>
  <c r="T237" i="7"/>
  <c r="CP236" i="7"/>
  <c r="CQ236" i="7" s="1"/>
  <c r="CN236" i="7"/>
  <c r="CO236" i="7" s="1"/>
  <c r="CL236" i="7"/>
  <c r="T236" i="7"/>
  <c r="CP235" i="7"/>
  <c r="CQ235" i="7" s="1"/>
  <c r="CN235" i="7"/>
  <c r="CO235" i="7" s="1"/>
  <c r="CL235" i="7"/>
  <c r="T235" i="7"/>
  <c r="CP234" i="7"/>
  <c r="CQ234" i="7" s="1"/>
  <c r="CN234" i="7"/>
  <c r="CO234" i="7" s="1"/>
  <c r="CL234" i="7"/>
  <c r="T234" i="7"/>
  <c r="CP233" i="7"/>
  <c r="CQ233" i="7" s="1"/>
  <c r="CN233" i="7"/>
  <c r="CO233" i="7" s="1"/>
  <c r="CL233" i="7"/>
  <c r="T233" i="7"/>
  <c r="CP232" i="7"/>
  <c r="CQ232" i="7" s="1"/>
  <c r="CN232" i="7"/>
  <c r="CO232" i="7" s="1"/>
  <c r="CL232" i="7"/>
  <c r="T232" i="7"/>
  <c r="CP231" i="7"/>
  <c r="CQ231" i="7" s="1"/>
  <c r="CN231" i="7"/>
  <c r="CO231" i="7" s="1"/>
  <c r="CL231" i="7"/>
  <c r="T231" i="7"/>
  <c r="CP230" i="7"/>
  <c r="CQ230" i="7" s="1"/>
  <c r="CN230" i="7"/>
  <c r="CO230" i="7" s="1"/>
  <c r="CL230" i="7"/>
  <c r="T230" i="7"/>
  <c r="CP229" i="7"/>
  <c r="CQ229" i="7" s="1"/>
  <c r="CN229" i="7"/>
  <c r="CO229" i="7" s="1"/>
  <c r="CL229" i="7"/>
  <c r="T229" i="7"/>
  <c r="CP228" i="7"/>
  <c r="CQ228" i="7" s="1"/>
  <c r="CN228" i="7"/>
  <c r="CO228" i="7" s="1"/>
  <c r="CL228" i="7"/>
  <c r="T228" i="7"/>
  <c r="CP227" i="7"/>
  <c r="CQ227" i="7" s="1"/>
  <c r="CN227" i="7"/>
  <c r="CO227" i="7" s="1"/>
  <c r="CL227" i="7"/>
  <c r="T227" i="7"/>
  <c r="CP226" i="7"/>
  <c r="CQ226" i="7" s="1"/>
  <c r="CN226" i="7"/>
  <c r="CO226" i="7" s="1"/>
  <c r="CL226" i="7"/>
  <c r="T226" i="7"/>
  <c r="CP225" i="7"/>
  <c r="CQ225" i="7" s="1"/>
  <c r="CN225" i="7"/>
  <c r="CO225" i="7" s="1"/>
  <c r="CL225" i="7"/>
  <c r="T225" i="7"/>
  <c r="CP224" i="7"/>
  <c r="CQ224" i="7" s="1"/>
  <c r="CN224" i="7"/>
  <c r="CO224" i="7" s="1"/>
  <c r="CL224" i="7"/>
  <c r="T224" i="7"/>
  <c r="CP223" i="7"/>
  <c r="CQ223" i="7" s="1"/>
  <c r="CN223" i="7"/>
  <c r="CO223" i="7" s="1"/>
  <c r="CL223" i="7"/>
  <c r="T223" i="7"/>
  <c r="CP222" i="7"/>
  <c r="CQ222" i="7" s="1"/>
  <c r="CN222" i="7"/>
  <c r="CO222" i="7" s="1"/>
  <c r="CL222" i="7"/>
  <c r="T222" i="7"/>
  <c r="CP221" i="7"/>
  <c r="CQ221" i="7" s="1"/>
  <c r="CN221" i="7"/>
  <c r="CO221" i="7" s="1"/>
  <c r="CL221" i="7"/>
  <c r="T221" i="7"/>
  <c r="CP220" i="7"/>
  <c r="CQ220" i="7" s="1"/>
  <c r="CN220" i="7"/>
  <c r="CO220" i="7" s="1"/>
  <c r="CL220" i="7"/>
  <c r="T220" i="7"/>
  <c r="CP219" i="7"/>
  <c r="CQ219" i="7" s="1"/>
  <c r="CN219" i="7"/>
  <c r="CO219" i="7" s="1"/>
  <c r="CL219" i="7"/>
  <c r="T219" i="7"/>
  <c r="CP218" i="7"/>
  <c r="CQ218" i="7" s="1"/>
  <c r="CN218" i="7"/>
  <c r="CO218" i="7" s="1"/>
  <c r="CL218" i="7"/>
  <c r="T218" i="7"/>
  <c r="CP217" i="7"/>
  <c r="CQ217" i="7" s="1"/>
  <c r="CN217" i="7"/>
  <c r="CO217" i="7" s="1"/>
  <c r="CL217" i="7"/>
  <c r="T217" i="7"/>
  <c r="CP216" i="7"/>
  <c r="CQ216" i="7" s="1"/>
  <c r="CN216" i="7"/>
  <c r="CO216" i="7" s="1"/>
  <c r="CL216" i="7"/>
  <c r="T216" i="7"/>
  <c r="CP215" i="7"/>
  <c r="CQ215" i="7" s="1"/>
  <c r="CN215" i="7"/>
  <c r="CO215" i="7" s="1"/>
  <c r="CL215" i="7"/>
  <c r="T215" i="7"/>
  <c r="CP213" i="7"/>
  <c r="CQ213" i="7" s="1"/>
  <c r="CN213" i="7"/>
  <c r="CO213" i="7" s="1"/>
  <c r="CL213" i="7"/>
  <c r="T213" i="7"/>
  <c r="CP212" i="7"/>
  <c r="CQ212" i="7" s="1"/>
  <c r="CN212" i="7"/>
  <c r="CO212" i="7" s="1"/>
  <c r="CL212" i="7"/>
  <c r="T212" i="7"/>
  <c r="CP211" i="7"/>
  <c r="CQ211" i="7" s="1"/>
  <c r="CN211" i="7"/>
  <c r="CO211" i="7" s="1"/>
  <c r="CL211" i="7"/>
  <c r="T211" i="7"/>
  <c r="CP210" i="7"/>
  <c r="CQ210" i="7" s="1"/>
  <c r="CN210" i="7"/>
  <c r="CO210" i="7" s="1"/>
  <c r="CL210" i="7"/>
  <c r="T210" i="7"/>
  <c r="CP209" i="7"/>
  <c r="CQ209" i="7" s="1"/>
  <c r="CN209" i="7"/>
  <c r="CO209" i="7" s="1"/>
  <c r="CL209" i="7"/>
  <c r="T209" i="7"/>
  <c r="CP208" i="7"/>
  <c r="CQ208" i="7" s="1"/>
  <c r="CN208" i="7"/>
  <c r="CO208" i="7" s="1"/>
  <c r="CL208" i="7"/>
  <c r="T208" i="7"/>
  <c r="CP207" i="7"/>
  <c r="CQ207" i="7" s="1"/>
  <c r="CN207" i="7"/>
  <c r="CO207" i="7" s="1"/>
  <c r="CL207" i="7"/>
  <c r="T207" i="7"/>
  <c r="CP206" i="7"/>
  <c r="CQ206" i="7" s="1"/>
  <c r="CN206" i="7"/>
  <c r="CO206" i="7" s="1"/>
  <c r="CL206" i="7"/>
  <c r="T206" i="7"/>
  <c r="CP205" i="7"/>
  <c r="CQ205" i="7" s="1"/>
  <c r="CN205" i="7"/>
  <c r="CO205" i="7" s="1"/>
  <c r="CL205" i="7"/>
  <c r="T205" i="7"/>
  <c r="CP204" i="7"/>
  <c r="CQ204" i="7" s="1"/>
  <c r="CN204" i="7"/>
  <c r="CO204" i="7" s="1"/>
  <c r="CL204" i="7"/>
  <c r="T204" i="7"/>
  <c r="CP203" i="7"/>
  <c r="CQ203" i="7" s="1"/>
  <c r="CN203" i="7"/>
  <c r="CO203" i="7" s="1"/>
  <c r="CL203" i="7"/>
  <c r="T203" i="7"/>
  <c r="CP202" i="7"/>
  <c r="CQ202" i="7" s="1"/>
  <c r="CN202" i="7"/>
  <c r="CO202" i="7" s="1"/>
  <c r="CL202" i="7"/>
  <c r="T202" i="7"/>
  <c r="CP201" i="7"/>
  <c r="CQ201" i="7" s="1"/>
  <c r="CN201" i="7"/>
  <c r="CO201" i="7" s="1"/>
  <c r="CL201" i="7"/>
  <c r="T201" i="7"/>
  <c r="CP200" i="7"/>
  <c r="CQ200" i="7" s="1"/>
  <c r="CN200" i="7"/>
  <c r="CO200" i="7" s="1"/>
  <c r="CL200" i="7"/>
  <c r="T200" i="7"/>
  <c r="CP199" i="7"/>
  <c r="CQ199" i="7" s="1"/>
  <c r="CN199" i="7"/>
  <c r="CO199" i="7" s="1"/>
  <c r="CL199" i="7"/>
  <c r="T199" i="7"/>
  <c r="CP198" i="7"/>
  <c r="CQ198" i="7" s="1"/>
  <c r="CN198" i="7"/>
  <c r="CO198" i="7" s="1"/>
  <c r="CL198" i="7"/>
  <c r="T198" i="7"/>
  <c r="CP195" i="7"/>
  <c r="CQ195" i="7" s="1"/>
  <c r="CN195" i="7"/>
  <c r="CO195" i="7" s="1"/>
  <c r="CL195" i="7"/>
  <c r="T195" i="7"/>
  <c r="CP194" i="7"/>
  <c r="CQ194" i="7" s="1"/>
  <c r="CN194" i="7"/>
  <c r="CO194" i="7" s="1"/>
  <c r="CL194" i="7"/>
  <c r="T194" i="7"/>
  <c r="CP193" i="7"/>
  <c r="CQ193" i="7" s="1"/>
  <c r="CN193" i="7"/>
  <c r="CO193" i="7" s="1"/>
  <c r="CL193" i="7"/>
  <c r="T193" i="7"/>
  <c r="CP192" i="7"/>
  <c r="CQ192" i="7" s="1"/>
  <c r="CN192" i="7"/>
  <c r="CO192" i="7" s="1"/>
  <c r="CL192" i="7"/>
  <c r="T192" i="7"/>
  <c r="CP191" i="7"/>
  <c r="CQ191" i="7" s="1"/>
  <c r="CN191" i="7"/>
  <c r="CO191" i="7" s="1"/>
  <c r="CL191" i="7"/>
  <c r="T191" i="7"/>
  <c r="CP190" i="7"/>
  <c r="CQ190" i="7" s="1"/>
  <c r="CN190" i="7"/>
  <c r="CO190" i="7" s="1"/>
  <c r="CL190" i="7"/>
  <c r="T190" i="7"/>
  <c r="CP189" i="7"/>
  <c r="CQ189" i="7" s="1"/>
  <c r="CN189" i="7"/>
  <c r="CO189" i="7" s="1"/>
  <c r="CL189" i="7"/>
  <c r="T189" i="7"/>
  <c r="CP187" i="7"/>
  <c r="CQ187" i="7" s="1"/>
  <c r="CN187" i="7"/>
  <c r="CO187" i="7" s="1"/>
  <c r="CL187" i="7"/>
  <c r="T187" i="7"/>
  <c r="CP185" i="7"/>
  <c r="CQ185" i="7" s="1"/>
  <c r="CN185" i="7"/>
  <c r="CO185" i="7" s="1"/>
  <c r="CL185" i="7"/>
  <c r="T185" i="7"/>
  <c r="CP184" i="7"/>
  <c r="CQ184" i="7" s="1"/>
  <c r="CN184" i="7"/>
  <c r="CO184" i="7" s="1"/>
  <c r="CL184" i="7"/>
  <c r="T184" i="7"/>
  <c r="CP183" i="7"/>
  <c r="CQ183" i="7" s="1"/>
  <c r="CN183" i="7"/>
  <c r="CO183" i="7" s="1"/>
  <c r="CL183" i="7"/>
  <c r="T183" i="7"/>
  <c r="CP182" i="7"/>
  <c r="CQ182" i="7" s="1"/>
  <c r="CN182" i="7"/>
  <c r="CO182" i="7" s="1"/>
  <c r="CL182" i="7"/>
  <c r="T182" i="7"/>
  <c r="CP179" i="7"/>
  <c r="CQ179" i="7" s="1"/>
  <c r="CN179" i="7"/>
  <c r="CO179" i="7" s="1"/>
  <c r="CL179" i="7"/>
  <c r="T179" i="7"/>
  <c r="CP178" i="7"/>
  <c r="CQ178" i="7" s="1"/>
  <c r="CN178" i="7"/>
  <c r="CO178" i="7" s="1"/>
  <c r="CL178" i="7"/>
  <c r="T178" i="7"/>
  <c r="CP177" i="7"/>
  <c r="CQ177" i="7" s="1"/>
  <c r="CN177" i="7"/>
  <c r="CO177" i="7" s="1"/>
  <c r="CL177" i="7"/>
  <c r="T177" i="7"/>
  <c r="CP175" i="7"/>
  <c r="CQ175" i="7" s="1"/>
  <c r="CN175" i="7"/>
  <c r="CO175" i="7" s="1"/>
  <c r="CL175" i="7"/>
  <c r="T175" i="7"/>
  <c r="CP174" i="7"/>
  <c r="CQ174" i="7" s="1"/>
  <c r="CN174" i="7"/>
  <c r="CO174" i="7" s="1"/>
  <c r="CL174" i="7"/>
  <c r="T174" i="7"/>
  <c r="CP173" i="7"/>
  <c r="CQ173" i="7" s="1"/>
  <c r="CN173" i="7"/>
  <c r="CO173" i="7" s="1"/>
  <c r="CL173" i="7"/>
  <c r="T173" i="7"/>
  <c r="CP172" i="7"/>
  <c r="CQ172" i="7" s="1"/>
  <c r="CN172" i="7"/>
  <c r="CO172" i="7" s="1"/>
  <c r="CL172" i="7"/>
  <c r="T172" i="7"/>
  <c r="CP171" i="7"/>
  <c r="CQ171" i="7" s="1"/>
  <c r="CN171" i="7"/>
  <c r="CO171" i="7" s="1"/>
  <c r="CL171" i="7"/>
  <c r="T171" i="7"/>
  <c r="CP169" i="7"/>
  <c r="CQ169" i="7" s="1"/>
  <c r="CN169" i="7"/>
  <c r="CO169" i="7" s="1"/>
  <c r="CL169" i="7"/>
  <c r="T169" i="7"/>
  <c r="CP168" i="7"/>
  <c r="CQ168" i="7" s="1"/>
  <c r="CN168" i="7"/>
  <c r="CO168" i="7" s="1"/>
  <c r="CL168" i="7"/>
  <c r="T168" i="7"/>
  <c r="CP166" i="7"/>
  <c r="CQ166" i="7" s="1"/>
  <c r="CN166" i="7"/>
  <c r="CO166" i="7" s="1"/>
  <c r="CL166" i="7"/>
  <c r="T166" i="7"/>
  <c r="CP164" i="7"/>
  <c r="CQ164" i="7" s="1"/>
  <c r="CN164" i="7"/>
  <c r="CO164" i="7" s="1"/>
  <c r="CL164" i="7"/>
  <c r="T164" i="7"/>
  <c r="CP162" i="7"/>
  <c r="CQ162" i="7" s="1"/>
  <c r="CN162" i="7"/>
  <c r="CO162" i="7" s="1"/>
  <c r="CL162" i="7"/>
  <c r="T162" i="7"/>
  <c r="CP161" i="7"/>
  <c r="CQ161" i="7" s="1"/>
  <c r="CN161" i="7"/>
  <c r="CO161" i="7" s="1"/>
  <c r="CL161" i="7"/>
  <c r="T161" i="7"/>
  <c r="CP160" i="7"/>
  <c r="CQ160" i="7" s="1"/>
  <c r="CN160" i="7"/>
  <c r="CO160" i="7" s="1"/>
  <c r="CL160" i="7"/>
  <c r="T160" i="7"/>
  <c r="CP159" i="7"/>
  <c r="CQ159" i="7" s="1"/>
  <c r="CN159" i="7"/>
  <c r="CO159" i="7" s="1"/>
  <c r="CL159" i="7"/>
  <c r="T159" i="7"/>
  <c r="CP158" i="7"/>
  <c r="CQ158" i="7" s="1"/>
  <c r="CN158" i="7"/>
  <c r="CO158" i="7" s="1"/>
  <c r="CL158" i="7"/>
  <c r="T158" i="7"/>
  <c r="CP157" i="7"/>
  <c r="CQ157" i="7" s="1"/>
  <c r="CN157" i="7"/>
  <c r="CO157" i="7" s="1"/>
  <c r="CL157" i="7"/>
  <c r="T157" i="7"/>
  <c r="CP156" i="7"/>
  <c r="CQ156" i="7" s="1"/>
  <c r="CN156" i="7"/>
  <c r="CO156" i="7" s="1"/>
  <c r="CL156" i="7"/>
  <c r="T156" i="7"/>
  <c r="CP155" i="7"/>
  <c r="CQ155" i="7" s="1"/>
  <c r="CN155" i="7"/>
  <c r="CO155" i="7" s="1"/>
  <c r="CL155" i="7"/>
  <c r="T155" i="7"/>
  <c r="CP154" i="7"/>
  <c r="CQ154" i="7" s="1"/>
  <c r="CN154" i="7"/>
  <c r="CO154" i="7" s="1"/>
  <c r="CL154" i="7"/>
  <c r="T154" i="7"/>
  <c r="CP153" i="7"/>
  <c r="CQ153" i="7" s="1"/>
  <c r="CN153" i="7"/>
  <c r="CO153" i="7" s="1"/>
  <c r="CL153" i="7"/>
  <c r="T153" i="7"/>
  <c r="CP152" i="7"/>
  <c r="CQ152" i="7" s="1"/>
  <c r="CN152" i="7"/>
  <c r="CO152" i="7" s="1"/>
  <c r="CL152" i="7"/>
  <c r="T152" i="7"/>
  <c r="CP149" i="7"/>
  <c r="CQ149" i="7" s="1"/>
  <c r="CN149" i="7"/>
  <c r="CO149" i="7" s="1"/>
  <c r="CL149" i="7"/>
  <c r="T149" i="7"/>
  <c r="CP147" i="7"/>
  <c r="CQ147" i="7" s="1"/>
  <c r="CN147" i="7"/>
  <c r="CO147" i="7" s="1"/>
  <c r="CL147" i="7"/>
  <c r="T147" i="7"/>
  <c r="CP146" i="7"/>
  <c r="CQ146" i="7" s="1"/>
  <c r="CN146" i="7"/>
  <c r="CO146" i="7" s="1"/>
  <c r="CL146" i="7"/>
  <c r="T146" i="7"/>
  <c r="CP145" i="7"/>
  <c r="CQ145" i="7" s="1"/>
  <c r="CN145" i="7"/>
  <c r="CO145" i="7" s="1"/>
  <c r="CL145" i="7"/>
  <c r="T145" i="7"/>
  <c r="CP144" i="7"/>
  <c r="CQ144" i="7" s="1"/>
  <c r="CN144" i="7"/>
  <c r="CO144" i="7" s="1"/>
  <c r="CL144" i="7"/>
  <c r="T144" i="7"/>
  <c r="CP143" i="7"/>
  <c r="CQ143" i="7" s="1"/>
  <c r="CN143" i="7"/>
  <c r="CO143" i="7" s="1"/>
  <c r="CL143" i="7"/>
  <c r="T143" i="7"/>
  <c r="CP142" i="7"/>
  <c r="CQ142" i="7" s="1"/>
  <c r="CN142" i="7"/>
  <c r="CO142" i="7" s="1"/>
  <c r="CL142" i="7"/>
  <c r="T142" i="7"/>
  <c r="CP141" i="7"/>
  <c r="CQ141" i="7" s="1"/>
  <c r="CN141" i="7"/>
  <c r="CO141" i="7" s="1"/>
  <c r="CL141" i="7"/>
  <c r="T141" i="7"/>
  <c r="CP140" i="7"/>
  <c r="CQ140" i="7" s="1"/>
  <c r="CN140" i="7"/>
  <c r="CO140" i="7" s="1"/>
  <c r="CL140" i="7"/>
  <c r="T140" i="7"/>
  <c r="CP139" i="7"/>
  <c r="CQ139" i="7" s="1"/>
  <c r="CN139" i="7"/>
  <c r="CO139" i="7" s="1"/>
  <c r="CL139" i="7"/>
  <c r="T139" i="7"/>
  <c r="CP137" i="7"/>
  <c r="CQ137" i="7" s="1"/>
  <c r="CN137" i="7"/>
  <c r="CO137" i="7" s="1"/>
  <c r="CL137" i="7"/>
  <c r="T137" i="7"/>
  <c r="CP135" i="7"/>
  <c r="CQ135" i="7" s="1"/>
  <c r="CN135" i="7"/>
  <c r="CO135" i="7" s="1"/>
  <c r="CL135" i="7"/>
  <c r="T135" i="7"/>
  <c r="CP132" i="7"/>
  <c r="CQ132" i="7" s="1"/>
  <c r="CN132" i="7"/>
  <c r="CO132" i="7" s="1"/>
  <c r="CL132" i="7"/>
  <c r="T132" i="7"/>
  <c r="CP131" i="7"/>
  <c r="CQ131" i="7" s="1"/>
  <c r="CN131" i="7"/>
  <c r="CO131" i="7" s="1"/>
  <c r="CL131" i="7"/>
  <c r="T131" i="7"/>
  <c r="CP130" i="7"/>
  <c r="CQ130" i="7" s="1"/>
  <c r="CN130" i="7"/>
  <c r="CO130" i="7" s="1"/>
  <c r="CL130" i="7"/>
  <c r="T130" i="7"/>
  <c r="CP129" i="7"/>
  <c r="CQ129" i="7" s="1"/>
  <c r="CN129" i="7"/>
  <c r="CO129" i="7" s="1"/>
  <c r="CL129" i="7"/>
  <c r="T129" i="7"/>
  <c r="CP128" i="7"/>
  <c r="CQ128" i="7" s="1"/>
  <c r="CN128" i="7"/>
  <c r="CO128" i="7" s="1"/>
  <c r="CL128" i="7"/>
  <c r="T128" i="7"/>
  <c r="CP127" i="7"/>
  <c r="CQ127" i="7" s="1"/>
  <c r="CN127" i="7"/>
  <c r="CO127" i="7" s="1"/>
  <c r="CL127" i="7"/>
  <c r="T127" i="7"/>
  <c r="CP126" i="7"/>
  <c r="CQ126" i="7" s="1"/>
  <c r="CN126" i="7"/>
  <c r="CO126" i="7" s="1"/>
  <c r="CL126" i="7"/>
  <c r="T126" i="7"/>
  <c r="CP123" i="7"/>
  <c r="CQ123" i="7" s="1"/>
  <c r="CN123" i="7"/>
  <c r="CO123" i="7" s="1"/>
  <c r="CL123" i="7"/>
  <c r="T123" i="7"/>
  <c r="CP122" i="7"/>
  <c r="CQ122" i="7" s="1"/>
  <c r="CN122" i="7"/>
  <c r="CO122" i="7" s="1"/>
  <c r="CL122" i="7"/>
  <c r="T122" i="7"/>
  <c r="CP121" i="7"/>
  <c r="CQ121" i="7" s="1"/>
  <c r="CN121" i="7"/>
  <c r="CO121" i="7" s="1"/>
  <c r="CL121" i="7"/>
  <c r="T121" i="7"/>
  <c r="CP120" i="7"/>
  <c r="CQ120" i="7" s="1"/>
  <c r="CN120" i="7"/>
  <c r="CO120" i="7" s="1"/>
  <c r="CL120" i="7"/>
  <c r="T120" i="7"/>
  <c r="CP119" i="7"/>
  <c r="CQ119" i="7" s="1"/>
  <c r="CN119" i="7"/>
  <c r="CO119" i="7" s="1"/>
  <c r="CL119" i="7"/>
  <c r="T119" i="7"/>
  <c r="CP116" i="7"/>
  <c r="CQ116" i="7" s="1"/>
  <c r="CN116" i="7"/>
  <c r="CO116" i="7" s="1"/>
  <c r="CL116" i="7"/>
  <c r="T116" i="7"/>
  <c r="CP115" i="7"/>
  <c r="CQ115" i="7" s="1"/>
  <c r="CN115" i="7"/>
  <c r="CO115" i="7" s="1"/>
  <c r="CL115" i="7"/>
  <c r="T115" i="7"/>
  <c r="CP111" i="7"/>
  <c r="CQ111" i="7" s="1"/>
  <c r="CN111" i="7"/>
  <c r="CO111" i="7" s="1"/>
  <c r="CL111" i="7"/>
  <c r="T111" i="7"/>
  <c r="CP110" i="7"/>
  <c r="CQ110" i="7" s="1"/>
  <c r="CN110" i="7"/>
  <c r="CO110" i="7" s="1"/>
  <c r="CL110" i="7"/>
  <c r="T110" i="7"/>
  <c r="CP109" i="7"/>
  <c r="CQ109" i="7" s="1"/>
  <c r="CN109" i="7"/>
  <c r="CO109" i="7" s="1"/>
  <c r="CL109" i="7"/>
  <c r="T109" i="7"/>
  <c r="CP108" i="7"/>
  <c r="CQ108" i="7" s="1"/>
  <c r="CN108" i="7"/>
  <c r="CO108" i="7" s="1"/>
  <c r="CL108" i="7"/>
  <c r="T108" i="7"/>
  <c r="CP107" i="7"/>
  <c r="CQ107" i="7" s="1"/>
  <c r="CN107" i="7"/>
  <c r="CO107" i="7" s="1"/>
  <c r="CL107" i="7"/>
  <c r="T107" i="7"/>
  <c r="CP106" i="7"/>
  <c r="CQ106" i="7" s="1"/>
  <c r="CN106" i="7"/>
  <c r="CO106" i="7" s="1"/>
  <c r="CL106" i="7"/>
  <c r="T106" i="7"/>
  <c r="CP104" i="7"/>
  <c r="CQ104" i="7" s="1"/>
  <c r="CN104" i="7"/>
  <c r="CO104" i="7" s="1"/>
  <c r="CL104" i="7"/>
  <c r="T104" i="7"/>
  <c r="CP102" i="7"/>
  <c r="CQ102" i="7" s="1"/>
  <c r="CN102" i="7"/>
  <c r="CO102" i="7" s="1"/>
  <c r="CL102" i="7"/>
  <c r="T102" i="7"/>
  <c r="CP101" i="7"/>
  <c r="CQ101" i="7" s="1"/>
  <c r="CN101" i="7"/>
  <c r="CO101" i="7" s="1"/>
  <c r="CL101" i="7"/>
  <c r="T101" i="7"/>
  <c r="CP100" i="7"/>
  <c r="CQ100" i="7" s="1"/>
  <c r="CN100" i="7"/>
  <c r="CO100" i="7" s="1"/>
  <c r="CL100" i="7"/>
  <c r="T100" i="7"/>
  <c r="CP99" i="7"/>
  <c r="CQ99" i="7" s="1"/>
  <c r="CN99" i="7"/>
  <c r="CO99" i="7" s="1"/>
  <c r="CL99" i="7"/>
  <c r="T99" i="7"/>
  <c r="CP98" i="7"/>
  <c r="CQ98" i="7" s="1"/>
  <c r="CN98" i="7"/>
  <c r="CO98" i="7" s="1"/>
  <c r="CL98" i="7"/>
  <c r="T98" i="7"/>
  <c r="CP97" i="7"/>
  <c r="CQ97" i="7" s="1"/>
  <c r="CN97" i="7"/>
  <c r="CO97" i="7" s="1"/>
  <c r="CL97" i="7"/>
  <c r="T97" i="7"/>
  <c r="CP96" i="7"/>
  <c r="CQ96" i="7" s="1"/>
  <c r="CN96" i="7"/>
  <c r="CO96" i="7" s="1"/>
  <c r="CL96" i="7"/>
  <c r="T96" i="7"/>
  <c r="CP95" i="7"/>
  <c r="CQ95" i="7" s="1"/>
  <c r="CN95" i="7"/>
  <c r="CO95" i="7" s="1"/>
  <c r="CL95" i="7"/>
  <c r="T95" i="7"/>
  <c r="CP94" i="7"/>
  <c r="CQ94" i="7" s="1"/>
  <c r="CN94" i="7"/>
  <c r="CO94" i="7" s="1"/>
  <c r="CL94" i="7"/>
  <c r="T94" i="7"/>
  <c r="CP93" i="7"/>
  <c r="CQ93" i="7" s="1"/>
  <c r="CN93" i="7"/>
  <c r="CO93" i="7" s="1"/>
  <c r="CL93" i="7"/>
  <c r="T93" i="7"/>
  <c r="CP92" i="7"/>
  <c r="CQ92" i="7" s="1"/>
  <c r="CN92" i="7"/>
  <c r="CO92" i="7" s="1"/>
  <c r="CL92" i="7"/>
  <c r="T92" i="7"/>
  <c r="CP91" i="7"/>
  <c r="CQ91" i="7" s="1"/>
  <c r="CN91" i="7"/>
  <c r="CO91" i="7" s="1"/>
  <c r="CL91" i="7"/>
  <c r="T91" i="7"/>
  <c r="CP90" i="7"/>
  <c r="CQ90" i="7" s="1"/>
  <c r="CN90" i="7"/>
  <c r="CO90" i="7" s="1"/>
  <c r="CL90" i="7"/>
  <c r="T90" i="7"/>
  <c r="CP89" i="7"/>
  <c r="CQ89" i="7" s="1"/>
  <c r="CN89" i="7"/>
  <c r="CO89" i="7" s="1"/>
  <c r="CL89" i="7"/>
  <c r="T89" i="7"/>
  <c r="CP88" i="7"/>
  <c r="CQ88" i="7" s="1"/>
  <c r="CN88" i="7"/>
  <c r="CO88" i="7" s="1"/>
  <c r="CL88" i="7"/>
  <c r="T88" i="7"/>
  <c r="CP87" i="7"/>
  <c r="CQ87" i="7" s="1"/>
  <c r="CN87" i="7"/>
  <c r="CO87" i="7" s="1"/>
  <c r="CL87" i="7"/>
  <c r="T87" i="7"/>
  <c r="CP86" i="7"/>
  <c r="CQ86" i="7" s="1"/>
  <c r="CN86" i="7"/>
  <c r="CO86" i="7" s="1"/>
  <c r="CL86" i="7"/>
  <c r="T86" i="7"/>
  <c r="CP85" i="7"/>
  <c r="CQ85" i="7" s="1"/>
  <c r="CN85" i="7"/>
  <c r="CO85" i="7" s="1"/>
  <c r="CL85" i="7"/>
  <c r="T85" i="7"/>
  <c r="CP84" i="7"/>
  <c r="CQ84" i="7" s="1"/>
  <c r="CN84" i="7"/>
  <c r="CO84" i="7" s="1"/>
  <c r="CL84" i="7"/>
  <c r="T84" i="7"/>
  <c r="CP83" i="7"/>
  <c r="CQ83" i="7" s="1"/>
  <c r="CN83" i="7"/>
  <c r="CO83" i="7" s="1"/>
  <c r="CL83" i="7"/>
  <c r="T83" i="7"/>
  <c r="CP81" i="7"/>
  <c r="CQ81" i="7" s="1"/>
  <c r="CN81" i="7"/>
  <c r="CO81" i="7" s="1"/>
  <c r="CL81" i="7"/>
  <c r="T81" i="7"/>
  <c r="CP79" i="7"/>
  <c r="CQ79" i="7" s="1"/>
  <c r="CN79" i="7"/>
  <c r="CO79" i="7" s="1"/>
  <c r="CL79" i="7"/>
  <c r="T79" i="7"/>
  <c r="CP78" i="7"/>
  <c r="CQ78" i="7" s="1"/>
  <c r="CN78" i="7"/>
  <c r="CO78" i="7" s="1"/>
  <c r="CL78" i="7"/>
  <c r="T78" i="7"/>
  <c r="CP77" i="7"/>
  <c r="CQ77" i="7" s="1"/>
  <c r="CN77" i="7"/>
  <c r="CO77" i="7" s="1"/>
  <c r="CL77" i="7"/>
  <c r="T77" i="7"/>
  <c r="CP76" i="7"/>
  <c r="CQ76" i="7" s="1"/>
  <c r="CN76" i="7"/>
  <c r="CO76" i="7" s="1"/>
  <c r="CL76" i="7"/>
  <c r="T76" i="7"/>
  <c r="CP75" i="7"/>
  <c r="CQ75" i="7" s="1"/>
  <c r="CN75" i="7"/>
  <c r="CO75" i="7" s="1"/>
  <c r="CL75" i="7"/>
  <c r="T75" i="7"/>
  <c r="CP74" i="7"/>
  <c r="CQ74" i="7" s="1"/>
  <c r="CN74" i="7"/>
  <c r="CO74" i="7" s="1"/>
  <c r="CL74" i="7"/>
  <c r="T74" i="7"/>
  <c r="CP73" i="7"/>
  <c r="CQ73" i="7" s="1"/>
  <c r="CN73" i="7"/>
  <c r="CO73" i="7" s="1"/>
  <c r="CL73" i="7"/>
  <c r="T73" i="7"/>
  <c r="CP70" i="7"/>
  <c r="CQ70" i="7" s="1"/>
  <c r="CN70" i="7"/>
  <c r="CO70" i="7" s="1"/>
  <c r="CL70" i="7"/>
  <c r="T70" i="7"/>
  <c r="CP69" i="7"/>
  <c r="CQ69" i="7" s="1"/>
  <c r="CN69" i="7"/>
  <c r="CO69" i="7" s="1"/>
  <c r="CL69" i="7"/>
  <c r="T69" i="7"/>
  <c r="CP68" i="7"/>
  <c r="CQ68" i="7" s="1"/>
  <c r="CN68" i="7"/>
  <c r="CO68" i="7" s="1"/>
  <c r="CL68" i="7"/>
  <c r="T68" i="7"/>
  <c r="CP67" i="7"/>
  <c r="CQ67" i="7" s="1"/>
  <c r="CN67" i="7"/>
  <c r="CO67" i="7" s="1"/>
  <c r="CL67" i="7"/>
  <c r="T67" i="7"/>
  <c r="CP66" i="7"/>
  <c r="CQ66" i="7" s="1"/>
  <c r="CN66" i="7"/>
  <c r="CO66" i="7" s="1"/>
  <c r="CL66" i="7"/>
  <c r="T66" i="7"/>
  <c r="CP65" i="7"/>
  <c r="CQ65" i="7" s="1"/>
  <c r="CN65" i="7"/>
  <c r="CO65" i="7" s="1"/>
  <c r="CL65" i="7"/>
  <c r="T65" i="7"/>
  <c r="CP64" i="7"/>
  <c r="CQ64" i="7" s="1"/>
  <c r="CN64" i="7"/>
  <c r="CO64" i="7" s="1"/>
  <c r="CL64" i="7"/>
  <c r="T64" i="7"/>
  <c r="CP63" i="7"/>
  <c r="CQ63" i="7" s="1"/>
  <c r="CN63" i="7"/>
  <c r="CO63" i="7" s="1"/>
  <c r="CL63" i="7"/>
  <c r="T63" i="7"/>
  <c r="CP62" i="7"/>
  <c r="CQ62" i="7" s="1"/>
  <c r="CN62" i="7"/>
  <c r="CO62" i="7" s="1"/>
  <c r="CL62" i="7"/>
  <c r="T62" i="7"/>
  <c r="CP61" i="7"/>
  <c r="CQ61" i="7" s="1"/>
  <c r="CN61" i="7"/>
  <c r="CO61" i="7" s="1"/>
  <c r="CL61" i="7"/>
  <c r="T61" i="7"/>
  <c r="CP59" i="7"/>
  <c r="CQ59" i="7" s="1"/>
  <c r="CN59" i="7"/>
  <c r="CO59" i="7" s="1"/>
  <c r="CL59" i="7"/>
  <c r="T59" i="7"/>
  <c r="CP58" i="7"/>
  <c r="CQ58" i="7" s="1"/>
  <c r="CN58" i="7"/>
  <c r="CO58" i="7" s="1"/>
  <c r="CL58" i="7"/>
  <c r="T58" i="7"/>
  <c r="CP57" i="7"/>
  <c r="CQ57" i="7" s="1"/>
  <c r="CN57" i="7"/>
  <c r="CO57" i="7" s="1"/>
  <c r="CL57" i="7"/>
  <c r="T57" i="7"/>
  <c r="CP56" i="7"/>
  <c r="CQ56" i="7" s="1"/>
  <c r="CN56" i="7"/>
  <c r="CO56" i="7" s="1"/>
  <c r="CL56" i="7"/>
  <c r="T56" i="7"/>
  <c r="CP55" i="7"/>
  <c r="CQ55" i="7" s="1"/>
  <c r="CN55" i="7"/>
  <c r="CO55" i="7" s="1"/>
  <c r="CL55" i="7"/>
  <c r="T55" i="7"/>
  <c r="CP54" i="7"/>
  <c r="CQ54" i="7" s="1"/>
  <c r="CN54" i="7"/>
  <c r="CO54" i="7" s="1"/>
  <c r="CL54" i="7"/>
  <c r="T54" i="7"/>
  <c r="CP52" i="7"/>
  <c r="CQ52" i="7" s="1"/>
  <c r="CN52" i="7"/>
  <c r="CO52" i="7" s="1"/>
  <c r="CL52" i="7"/>
  <c r="T52" i="7"/>
  <c r="CP51" i="7"/>
  <c r="CQ51" i="7" s="1"/>
  <c r="CN51" i="7"/>
  <c r="CO51" i="7" s="1"/>
  <c r="CL51" i="7"/>
  <c r="T51" i="7"/>
  <c r="CP50" i="7"/>
  <c r="CQ50" i="7" s="1"/>
  <c r="CN50" i="7"/>
  <c r="CO50" i="7" s="1"/>
  <c r="CL50" i="7"/>
  <c r="T50" i="7"/>
  <c r="CP49" i="7"/>
  <c r="CQ49" i="7" s="1"/>
  <c r="CN49" i="7"/>
  <c r="CO49" i="7" s="1"/>
  <c r="CL49" i="7"/>
  <c r="T49" i="7"/>
  <c r="CP48" i="7"/>
  <c r="CQ48" i="7" s="1"/>
  <c r="CN48" i="7"/>
  <c r="CO48" i="7" s="1"/>
  <c r="CL48" i="7"/>
  <c r="T48" i="7"/>
  <c r="CP47" i="7"/>
  <c r="CQ47" i="7" s="1"/>
  <c r="CN47" i="7"/>
  <c r="CO47" i="7" s="1"/>
  <c r="CL47" i="7"/>
  <c r="T47" i="7"/>
  <c r="CP46" i="7"/>
  <c r="CQ46" i="7" s="1"/>
  <c r="CN46" i="7"/>
  <c r="CO46" i="7" s="1"/>
  <c r="CL46" i="7"/>
  <c r="T46" i="7"/>
  <c r="CP45" i="7"/>
  <c r="CQ45" i="7" s="1"/>
  <c r="CN45" i="7"/>
  <c r="CO45" i="7" s="1"/>
  <c r="CL45" i="7"/>
  <c r="T45" i="7"/>
  <c r="CP44" i="7"/>
  <c r="CQ44" i="7" s="1"/>
  <c r="CN44" i="7"/>
  <c r="CO44" i="7" s="1"/>
  <c r="CL44" i="7"/>
  <c r="T44" i="7"/>
  <c r="CP42" i="7"/>
  <c r="CQ42" i="7" s="1"/>
  <c r="CN42" i="7"/>
  <c r="CO42" i="7" s="1"/>
  <c r="CL42" i="7"/>
  <c r="T42" i="7"/>
  <c r="CP41" i="7"/>
  <c r="CQ41" i="7" s="1"/>
  <c r="CN41" i="7"/>
  <c r="CO41" i="7" s="1"/>
  <c r="CL41" i="7"/>
  <c r="T41" i="7"/>
  <c r="CP40" i="7"/>
  <c r="CQ40" i="7" s="1"/>
  <c r="CN40" i="7"/>
  <c r="CO40" i="7" s="1"/>
  <c r="CL40" i="7"/>
  <c r="T40" i="7"/>
  <c r="CP39" i="7"/>
  <c r="CQ39" i="7" s="1"/>
  <c r="CN39" i="7"/>
  <c r="CO39" i="7" s="1"/>
  <c r="CL39" i="7"/>
  <c r="T39" i="7"/>
  <c r="CP38" i="7"/>
  <c r="CQ38" i="7" s="1"/>
  <c r="CN38" i="7"/>
  <c r="CO38" i="7" s="1"/>
  <c r="CL38" i="7"/>
  <c r="T38" i="7"/>
  <c r="CP37" i="7"/>
  <c r="CQ37" i="7" s="1"/>
  <c r="CN37" i="7"/>
  <c r="CO37" i="7" s="1"/>
  <c r="CL37" i="7"/>
  <c r="T37" i="7"/>
  <c r="CP35" i="7"/>
  <c r="CQ35" i="7" s="1"/>
  <c r="CN35" i="7"/>
  <c r="CO35" i="7" s="1"/>
  <c r="CL35" i="7"/>
  <c r="T35" i="7"/>
  <c r="CP34" i="7"/>
  <c r="CQ34" i="7" s="1"/>
  <c r="CN34" i="7"/>
  <c r="CO34" i="7" s="1"/>
  <c r="CL34" i="7"/>
  <c r="T34" i="7"/>
  <c r="CP33" i="7"/>
  <c r="CQ33" i="7" s="1"/>
  <c r="CN33" i="7"/>
  <c r="CO33" i="7" s="1"/>
  <c r="CL33" i="7"/>
  <c r="T33" i="7"/>
  <c r="CP32" i="7"/>
  <c r="CQ32" i="7" s="1"/>
  <c r="CN32" i="7"/>
  <c r="CO32" i="7" s="1"/>
  <c r="CL32" i="7"/>
  <c r="T32" i="7"/>
  <c r="CP31" i="7"/>
  <c r="CQ31" i="7" s="1"/>
  <c r="CN31" i="7"/>
  <c r="CO31" i="7" s="1"/>
  <c r="CL31" i="7"/>
  <c r="T31" i="7"/>
  <c r="CP30" i="7"/>
  <c r="CQ30" i="7" s="1"/>
  <c r="CN30" i="7"/>
  <c r="CO30" i="7" s="1"/>
  <c r="CL30" i="7"/>
  <c r="T30" i="7"/>
  <c r="CP29" i="7"/>
  <c r="CQ29" i="7" s="1"/>
  <c r="CN29" i="7"/>
  <c r="CO29" i="7" s="1"/>
  <c r="CL29" i="7"/>
  <c r="T29" i="7"/>
  <c r="CP28" i="7"/>
  <c r="CQ28" i="7" s="1"/>
  <c r="CN28" i="7"/>
  <c r="CO28" i="7" s="1"/>
  <c r="CL28" i="7"/>
  <c r="T28" i="7"/>
  <c r="CP27" i="7"/>
  <c r="CQ27" i="7" s="1"/>
  <c r="CN27" i="7"/>
  <c r="CO27" i="7" s="1"/>
  <c r="CL27" i="7"/>
  <c r="T27" i="7"/>
  <c r="CP26" i="7"/>
  <c r="CQ26" i="7" s="1"/>
  <c r="CN26" i="7"/>
  <c r="CO26" i="7" s="1"/>
  <c r="CL26" i="7"/>
  <c r="T26" i="7"/>
  <c r="CP25" i="7"/>
  <c r="CQ25" i="7" s="1"/>
  <c r="CN25" i="7"/>
  <c r="CO25" i="7" s="1"/>
  <c r="CL25" i="7"/>
  <c r="T25" i="7"/>
  <c r="CP24" i="7"/>
  <c r="CQ24" i="7" s="1"/>
  <c r="CN24" i="7"/>
  <c r="CO24" i="7" s="1"/>
  <c r="CL24" i="7"/>
  <c r="T24" i="7"/>
  <c r="CP23" i="7"/>
  <c r="CQ23" i="7" s="1"/>
  <c r="CN23" i="7"/>
  <c r="CO23" i="7" s="1"/>
  <c r="CL23" i="7"/>
  <c r="T23" i="7"/>
  <c r="CP22" i="7"/>
  <c r="CQ22" i="7" s="1"/>
  <c r="CN22" i="7"/>
  <c r="CO22" i="7" s="1"/>
  <c r="CL22" i="7"/>
  <c r="T22" i="7"/>
  <c r="CP21" i="7"/>
  <c r="CQ21" i="7" s="1"/>
  <c r="CN21" i="7"/>
  <c r="CO21" i="7" s="1"/>
  <c r="CL21" i="7"/>
  <c r="T21" i="7"/>
  <c r="CP20" i="7"/>
  <c r="CQ20" i="7" s="1"/>
  <c r="CN20" i="7"/>
  <c r="CO20" i="7" s="1"/>
  <c r="CL20" i="7"/>
  <c r="T20" i="7"/>
  <c r="CP17" i="7"/>
  <c r="CQ17" i="7" s="1"/>
  <c r="CN17" i="7"/>
  <c r="CO17" i="7" s="1"/>
  <c r="CL17" i="7"/>
  <c r="T17" i="7"/>
  <c r="CP16" i="7"/>
  <c r="CQ16" i="7" s="1"/>
  <c r="CN16" i="7"/>
  <c r="CO16" i="7" s="1"/>
  <c r="CL16" i="7"/>
  <c r="T16" i="7"/>
  <c r="CP15" i="7"/>
  <c r="CQ15" i="7" s="1"/>
  <c r="CN15" i="7"/>
  <c r="CO15" i="7" s="1"/>
  <c r="CL15" i="7"/>
  <c r="T15" i="7"/>
  <c r="CP14" i="7"/>
  <c r="CQ14" i="7" s="1"/>
  <c r="CN14" i="7"/>
  <c r="CO14" i="7" s="1"/>
  <c r="CL14" i="7"/>
  <c r="T14" i="7"/>
  <c r="CP13" i="7"/>
  <c r="CQ13" i="7" s="1"/>
  <c r="CN13" i="7"/>
  <c r="CO13" i="7" s="1"/>
  <c r="CL13" i="7"/>
  <c r="T13" i="7"/>
  <c r="CP12" i="7"/>
  <c r="CQ12" i="7" s="1"/>
  <c r="CN12" i="7"/>
  <c r="CO12" i="7" s="1"/>
  <c r="CL12" i="7"/>
  <c r="T12" i="7"/>
  <c r="CP11" i="7"/>
  <c r="CQ11" i="7" s="1"/>
  <c r="CN11" i="7"/>
  <c r="CO11" i="7" s="1"/>
  <c r="CL11" i="7"/>
  <c r="T11" i="7"/>
  <c r="CP10" i="7"/>
  <c r="CQ10" i="7" s="1"/>
  <c r="CN10" i="7"/>
  <c r="CO10" i="7" s="1"/>
  <c r="CL10" i="7"/>
  <c r="T10" i="7"/>
  <c r="CP9" i="7"/>
  <c r="CQ9" i="7" s="1"/>
  <c r="CN9" i="7"/>
  <c r="CO9" i="7" s="1"/>
  <c r="CL9" i="7"/>
  <c r="T9" i="7"/>
  <c r="BG440" i="7" l="1"/>
  <c r="BK440" i="7"/>
  <c r="BO440" i="7"/>
  <c r="BS440" i="7"/>
  <c r="BE431" i="7"/>
  <c r="BE432" i="7" s="1"/>
  <c r="BI431" i="7"/>
  <c r="BI432" i="7" s="1"/>
  <c r="BM431" i="7"/>
  <c r="BM432" i="7" s="1"/>
  <c r="BQ431" i="7"/>
  <c r="BQ432" i="7" s="1"/>
  <c r="BU431" i="7"/>
  <c r="BU432" i="7" s="1"/>
  <c r="BY431" i="7"/>
  <c r="BY432" i="7" s="1"/>
  <c r="CC431" i="7"/>
  <c r="CC432" i="7" s="1"/>
  <c r="CK431" i="7"/>
  <c r="CK432" i="7" s="1"/>
  <c r="BG436" i="7"/>
  <c r="BG437" i="7" s="1"/>
  <c r="BK436" i="7"/>
  <c r="BK437" i="7" s="1"/>
  <c r="BG426" i="7"/>
  <c r="BG427" i="7" s="1"/>
  <c r="BK426" i="7"/>
  <c r="BK427" i="7" s="1"/>
  <c r="BO426" i="7"/>
  <c r="BO427" i="7" s="1"/>
  <c r="BS426" i="7"/>
  <c r="BS427" i="7" s="1"/>
  <c r="BW426" i="7"/>
  <c r="BW427" i="7" s="1"/>
  <c r="CA426" i="7"/>
  <c r="CA427" i="7" s="1"/>
  <c r="CE426" i="7"/>
  <c r="CE427" i="7" s="1"/>
  <c r="BE439" i="7"/>
  <c r="BI439" i="7"/>
  <c r="BM439" i="7"/>
  <c r="BQ439" i="7"/>
  <c r="BU439" i="7"/>
  <c r="BY439" i="7"/>
  <c r="CC439" i="7"/>
  <c r="CK439" i="7"/>
  <c r="BD438" i="7"/>
  <c r="BH438" i="7"/>
  <c r="BL438" i="7"/>
  <c r="BF439" i="7"/>
  <c r="BJ439" i="7"/>
  <c r="BN439" i="7"/>
  <c r="BR439" i="7"/>
  <c r="BV439" i="7"/>
  <c r="BZ439" i="7"/>
  <c r="CD439" i="7"/>
  <c r="BD440" i="7"/>
  <c r="BH440" i="7"/>
  <c r="BL440" i="7"/>
  <c r="BP440" i="7"/>
  <c r="BT440" i="7"/>
  <c r="BX440" i="7"/>
  <c r="CB440" i="7"/>
  <c r="CF440" i="7"/>
  <c r="BF438" i="7"/>
  <c r="BJ438" i="7"/>
  <c r="BN438" i="7"/>
  <c r="BD439" i="7"/>
  <c r="BH439" i="7"/>
  <c r="BL439" i="7"/>
  <c r="BP439" i="7"/>
  <c r="BT439" i="7"/>
  <c r="BX439" i="7"/>
  <c r="CB439" i="7"/>
  <c r="CF439" i="7"/>
  <c r="BF440" i="7"/>
  <c r="BJ440" i="7"/>
  <c r="BN440" i="7"/>
  <c r="BR440" i="7"/>
  <c r="BV440" i="7"/>
  <c r="BZ440" i="7"/>
  <c r="CD440" i="7"/>
  <c r="BG366" i="7"/>
  <c r="BG367" i="7" s="1"/>
  <c r="BK366" i="7"/>
  <c r="BK367" i="7" s="1"/>
  <c r="BO366" i="7"/>
  <c r="BO367" i="7" s="1"/>
  <c r="BS366" i="7"/>
  <c r="BS367" i="7" s="1"/>
  <c r="BW366" i="7"/>
  <c r="BW367" i="7" s="1"/>
  <c r="CA366" i="7"/>
  <c r="CA367" i="7" s="1"/>
  <c r="BE371" i="7"/>
  <c r="BE372" i="7" s="1"/>
  <c r="BI371" i="7"/>
  <c r="BI372" i="7" s="1"/>
  <c r="BM371" i="7"/>
  <c r="BM372" i="7" s="1"/>
  <c r="BU371" i="7"/>
  <c r="BU372" i="7" s="1"/>
  <c r="BY371" i="7"/>
  <c r="BY372" i="7" s="1"/>
  <c r="CC371" i="7"/>
  <c r="CC372" i="7" s="1"/>
  <c r="CK371" i="7"/>
  <c r="CK372" i="7" s="1"/>
  <c r="BG376" i="7"/>
  <c r="BG377" i="7" s="1"/>
  <c r="BK376" i="7"/>
  <c r="BK377" i="7" s="1"/>
  <c r="BO376" i="7"/>
  <c r="BO377" i="7" s="1"/>
  <c r="BW376" i="7"/>
  <c r="BW377" i="7" s="1"/>
  <c r="CA376" i="7"/>
  <c r="CA377" i="7" s="1"/>
  <c r="CE376" i="7"/>
  <c r="CE377" i="7" s="1"/>
  <c r="BE381" i="7"/>
  <c r="BE382" i="7" s="1"/>
  <c r="BI381" i="7"/>
  <c r="BI382" i="7" s="1"/>
  <c r="BM381" i="7"/>
  <c r="BM382" i="7" s="1"/>
  <c r="BU381" i="7"/>
  <c r="BU382" i="7" s="1"/>
  <c r="BY381" i="7"/>
  <c r="BY382" i="7" s="1"/>
  <c r="CC381" i="7"/>
  <c r="CC382" i="7" s="1"/>
  <c r="CK381" i="7"/>
  <c r="CK382" i="7" s="1"/>
  <c r="BG386" i="7"/>
  <c r="BG387" i="7" s="1"/>
  <c r="BK386" i="7"/>
  <c r="BK387" i="7" s="1"/>
  <c r="BO386" i="7"/>
  <c r="BO387" i="7" s="1"/>
  <c r="BS386" i="7"/>
  <c r="BS387" i="7" s="1"/>
  <c r="CA386" i="7"/>
  <c r="CA387" i="7" s="1"/>
  <c r="CE386" i="7"/>
  <c r="CE387" i="7" s="1"/>
  <c r="BE391" i="7"/>
  <c r="BE392" i="7" s="1"/>
  <c r="BI391" i="7"/>
  <c r="BI392" i="7" s="1"/>
  <c r="BM391" i="7"/>
  <c r="BM392" i="7" s="1"/>
  <c r="BQ391" i="7"/>
  <c r="BQ392" i="7" s="1"/>
  <c r="BU391" i="7"/>
  <c r="BU392" i="7" s="1"/>
  <c r="BY391" i="7"/>
  <c r="BY392" i="7" s="1"/>
  <c r="CC391" i="7"/>
  <c r="CC392" i="7" s="1"/>
  <c r="CK391" i="7"/>
  <c r="CK392" i="7" s="1"/>
  <c r="BG396" i="7"/>
  <c r="BG397" i="7" s="1"/>
  <c r="BK396" i="7"/>
  <c r="BK397" i="7" s="1"/>
  <c r="BO396" i="7"/>
  <c r="BO397" i="7" s="1"/>
  <c r="BS396" i="7"/>
  <c r="BS397" i="7" s="1"/>
  <c r="BW396" i="7"/>
  <c r="BW397" i="7" s="1"/>
  <c r="CA396" i="7"/>
  <c r="CA397" i="7" s="1"/>
  <c r="CE396" i="7"/>
  <c r="CE397" i="7" s="1"/>
  <c r="BE401" i="7"/>
  <c r="BE402" i="7" s="1"/>
  <c r="BI401" i="7"/>
  <c r="BI402" i="7" s="1"/>
  <c r="BM401" i="7"/>
  <c r="BM402" i="7" s="1"/>
  <c r="BQ401" i="7"/>
  <c r="BQ402" i="7" s="1"/>
  <c r="BU401" i="7"/>
  <c r="BU402" i="7" s="1"/>
  <c r="BY401" i="7"/>
  <c r="BY402" i="7" s="1"/>
  <c r="CC401" i="7"/>
  <c r="CC402" i="7" s="1"/>
  <c r="CK401" i="7"/>
  <c r="CK402" i="7" s="1"/>
  <c r="BG406" i="7"/>
  <c r="BG407" i="7" s="1"/>
  <c r="BK406" i="7"/>
  <c r="BK407" i="7" s="1"/>
  <c r="BO406" i="7"/>
  <c r="BO407" i="7" s="1"/>
  <c r="BS406" i="7"/>
  <c r="BS407" i="7" s="1"/>
  <c r="BW406" i="7"/>
  <c r="BW407" i="7" s="1"/>
  <c r="CA406" i="7"/>
  <c r="CA407" i="7" s="1"/>
  <c r="CE406" i="7"/>
  <c r="CE407" i="7" s="1"/>
  <c r="BE411" i="7"/>
  <c r="BE412" i="7" s="1"/>
  <c r="BI411" i="7"/>
  <c r="BI412" i="7" s="1"/>
  <c r="BM411" i="7"/>
  <c r="BM412" i="7" s="1"/>
  <c r="BU411" i="7"/>
  <c r="BU412" i="7" s="1"/>
  <c r="BY411" i="7"/>
  <c r="BY412" i="7" s="1"/>
  <c r="CC411" i="7"/>
  <c r="CC412" i="7" s="1"/>
  <c r="BE421" i="7"/>
  <c r="BE422" i="7" s="1"/>
  <c r="BI421" i="7"/>
  <c r="BI422" i="7" s="1"/>
  <c r="BM421" i="7"/>
  <c r="BM422" i="7" s="1"/>
  <c r="BQ421" i="7"/>
  <c r="BQ422" i="7" s="1"/>
  <c r="BU421" i="7"/>
  <c r="BU422" i="7" s="1"/>
  <c r="BY421" i="7"/>
  <c r="BY422" i="7" s="1"/>
  <c r="CC421" i="7"/>
  <c r="CC422" i="7" s="1"/>
  <c r="CK421" i="7"/>
  <c r="CK422" i="7" s="1"/>
  <c r="BW386" i="7"/>
  <c r="BW387" i="7" s="1"/>
  <c r="BQ371" i="7"/>
  <c r="BQ372" i="7" s="1"/>
  <c r="CE366" i="7"/>
  <c r="CE367" i="7" s="1"/>
  <c r="BQ411" i="7"/>
  <c r="BQ412" i="7" s="1"/>
  <c r="BG439" i="7"/>
  <c r="BK439" i="7"/>
  <c r="BO439" i="7"/>
  <c r="BS439" i="7"/>
  <c r="BW439" i="7"/>
  <c r="CA439" i="7"/>
  <c r="CE439" i="7"/>
  <c r="BE440" i="7"/>
  <c r="BI440" i="7"/>
  <c r="BM440" i="7"/>
  <c r="BQ440" i="7"/>
  <c r="BU440" i="7"/>
  <c r="BY440" i="7"/>
  <c r="CC440" i="7"/>
  <c r="CK440" i="7"/>
  <c r="BD421" i="7"/>
  <c r="BD422" i="7" s="1"/>
  <c r="BH421" i="7"/>
  <c r="BH422" i="7" s="1"/>
  <c r="BL421" i="7"/>
  <c r="BL422" i="7" s="1"/>
  <c r="BP421" i="7"/>
  <c r="BP422" i="7" s="1"/>
  <c r="BT421" i="7"/>
  <c r="BT422" i="7" s="1"/>
  <c r="BX421" i="7"/>
  <c r="BX422" i="7" s="1"/>
  <c r="BF436" i="7"/>
  <c r="BF437" i="7" s="1"/>
  <c r="BJ436" i="7"/>
  <c r="BJ437" i="7" s="1"/>
  <c r="BN436" i="7"/>
  <c r="BN437" i="7" s="1"/>
  <c r="BR436" i="7"/>
  <c r="BR437" i="7" s="1"/>
  <c r="BV436" i="7"/>
  <c r="BV437" i="7" s="1"/>
  <c r="BZ436" i="7"/>
  <c r="BZ437" i="7" s="1"/>
  <c r="CD436" i="7"/>
  <c r="CD437" i="7" s="1"/>
  <c r="BS376" i="7"/>
  <c r="BS377" i="7" s="1"/>
  <c r="N340" i="7"/>
  <c r="R340" i="7"/>
  <c r="BD366" i="7"/>
  <c r="BD367" i="7" s="1"/>
  <c r="BH366" i="7"/>
  <c r="BH367" i="7" s="1"/>
  <c r="BL366" i="7"/>
  <c r="BL367" i="7" s="1"/>
  <c r="BP366" i="7"/>
  <c r="BP367" i="7" s="1"/>
  <c r="BT366" i="7"/>
  <c r="BT367" i="7" s="1"/>
  <c r="BX366" i="7"/>
  <c r="BX367" i="7" s="1"/>
  <c r="CB366" i="7"/>
  <c r="CB367" i="7" s="1"/>
  <c r="CF366" i="7"/>
  <c r="CF367" i="7" s="1"/>
  <c r="BF371" i="7"/>
  <c r="BF372" i="7" s="1"/>
  <c r="BJ371" i="7"/>
  <c r="BJ372" i="7" s="1"/>
  <c r="BN371" i="7"/>
  <c r="BN372" i="7" s="1"/>
  <c r="BR371" i="7"/>
  <c r="BR372" i="7" s="1"/>
  <c r="BV371" i="7"/>
  <c r="BV372" i="7" s="1"/>
  <c r="BZ371" i="7"/>
  <c r="BZ372" i="7" s="1"/>
  <c r="CD371" i="7"/>
  <c r="CD372" i="7" s="1"/>
  <c r="BD376" i="7"/>
  <c r="BD377" i="7" s="1"/>
  <c r="BH376" i="7"/>
  <c r="BH377" i="7" s="1"/>
  <c r="BL376" i="7"/>
  <c r="BL377" i="7" s="1"/>
  <c r="BP376" i="7"/>
  <c r="BP377" i="7" s="1"/>
  <c r="BT376" i="7"/>
  <c r="BT377" i="7" s="1"/>
  <c r="BX376" i="7"/>
  <c r="BX377" i="7" s="1"/>
  <c r="CB376" i="7"/>
  <c r="CB377" i="7" s="1"/>
  <c r="CF376" i="7"/>
  <c r="CF377" i="7" s="1"/>
  <c r="BF381" i="7"/>
  <c r="BF382" i="7" s="1"/>
  <c r="BJ381" i="7"/>
  <c r="BJ382" i="7" s="1"/>
  <c r="BN381" i="7"/>
  <c r="BN382" i="7" s="1"/>
  <c r="BR381" i="7"/>
  <c r="BR382" i="7" s="1"/>
  <c r="BV381" i="7"/>
  <c r="BV382" i="7" s="1"/>
  <c r="BZ381" i="7"/>
  <c r="BZ382" i="7" s="1"/>
  <c r="CD381" i="7"/>
  <c r="CD382" i="7" s="1"/>
  <c r="BD386" i="7"/>
  <c r="BD387" i="7" s="1"/>
  <c r="BH386" i="7"/>
  <c r="BH387" i="7" s="1"/>
  <c r="BL386" i="7"/>
  <c r="BL387" i="7" s="1"/>
  <c r="BP386" i="7"/>
  <c r="BP387" i="7" s="1"/>
  <c r="BT386" i="7"/>
  <c r="BT387" i="7" s="1"/>
  <c r="BX386" i="7"/>
  <c r="BX387" i="7" s="1"/>
  <c r="CB386" i="7"/>
  <c r="CB387" i="7" s="1"/>
  <c r="CF386" i="7"/>
  <c r="CF387" i="7" s="1"/>
  <c r="BF391" i="7"/>
  <c r="BF392" i="7" s="1"/>
  <c r="BJ391" i="7"/>
  <c r="BJ392" i="7" s="1"/>
  <c r="BN391" i="7"/>
  <c r="BN392" i="7" s="1"/>
  <c r="BR391" i="7"/>
  <c r="BR392" i="7" s="1"/>
  <c r="BV391" i="7"/>
  <c r="BV392" i="7" s="1"/>
  <c r="BZ391" i="7"/>
  <c r="BZ392" i="7" s="1"/>
  <c r="CD391" i="7"/>
  <c r="CD392" i="7" s="1"/>
  <c r="BD396" i="7"/>
  <c r="BD397" i="7" s="1"/>
  <c r="BH396" i="7"/>
  <c r="BH397" i="7" s="1"/>
  <c r="BL396" i="7"/>
  <c r="BL397" i="7" s="1"/>
  <c r="BP396" i="7"/>
  <c r="BP397" i="7" s="1"/>
  <c r="BT396" i="7"/>
  <c r="BT397" i="7" s="1"/>
  <c r="BX396" i="7"/>
  <c r="BX397" i="7" s="1"/>
  <c r="CB396" i="7"/>
  <c r="CB397" i="7" s="1"/>
  <c r="CF396" i="7"/>
  <c r="CF397" i="7" s="1"/>
  <c r="BF401" i="7"/>
  <c r="BF402" i="7" s="1"/>
  <c r="BJ401" i="7"/>
  <c r="BJ402" i="7" s="1"/>
  <c r="BN401" i="7"/>
  <c r="BN402" i="7" s="1"/>
  <c r="BR401" i="7"/>
  <c r="BR402" i="7" s="1"/>
  <c r="BV401" i="7"/>
  <c r="BV402" i="7" s="1"/>
  <c r="BZ401" i="7"/>
  <c r="BZ402" i="7" s="1"/>
  <c r="CD401" i="7"/>
  <c r="CD402" i="7" s="1"/>
  <c r="BD406" i="7"/>
  <c r="BD407" i="7" s="1"/>
  <c r="BH406" i="7"/>
  <c r="BH407" i="7" s="1"/>
  <c r="BL406" i="7"/>
  <c r="BL407" i="7" s="1"/>
  <c r="BP406" i="7"/>
  <c r="BP407" i="7" s="1"/>
  <c r="BT406" i="7"/>
  <c r="BT407" i="7" s="1"/>
  <c r="BX406" i="7"/>
  <c r="BX407" i="7" s="1"/>
  <c r="CB406" i="7"/>
  <c r="CB407" i="7" s="1"/>
  <c r="CF406" i="7"/>
  <c r="CF407" i="7" s="1"/>
  <c r="BF411" i="7"/>
  <c r="BF412" i="7" s="1"/>
  <c r="BJ411" i="7"/>
  <c r="BJ412" i="7" s="1"/>
  <c r="BN411" i="7"/>
  <c r="BN412" i="7" s="1"/>
  <c r="BR411" i="7"/>
  <c r="BR412" i="7" s="1"/>
  <c r="BV411" i="7"/>
  <c r="BV412" i="7" s="1"/>
  <c r="BZ411" i="7"/>
  <c r="BZ412" i="7" s="1"/>
  <c r="CD411" i="7"/>
  <c r="CD412" i="7" s="1"/>
  <c r="BF421" i="7"/>
  <c r="BF422" i="7" s="1"/>
  <c r="BJ421" i="7"/>
  <c r="BJ422" i="7" s="1"/>
  <c r="BN421" i="7"/>
  <c r="BN422" i="7" s="1"/>
  <c r="BR421" i="7"/>
  <c r="BR422" i="7" s="1"/>
  <c r="BV421" i="7"/>
  <c r="BV422" i="7" s="1"/>
  <c r="BZ421" i="7"/>
  <c r="BZ422" i="7" s="1"/>
  <c r="CD421" i="7"/>
  <c r="CD422" i="7" s="1"/>
  <c r="BD426" i="7"/>
  <c r="BD427" i="7" s="1"/>
  <c r="BH426" i="7"/>
  <c r="BH427" i="7" s="1"/>
  <c r="BL426" i="7"/>
  <c r="BL427" i="7" s="1"/>
  <c r="BP426" i="7"/>
  <c r="BP427" i="7" s="1"/>
  <c r="BT426" i="7"/>
  <c r="BT427" i="7" s="1"/>
  <c r="BX426" i="7"/>
  <c r="BX427" i="7" s="1"/>
  <c r="CB426" i="7"/>
  <c r="CB427" i="7" s="1"/>
  <c r="CF426" i="7"/>
  <c r="CF427" i="7" s="1"/>
  <c r="BF431" i="7"/>
  <c r="BF432" i="7" s="1"/>
  <c r="BJ431" i="7"/>
  <c r="BJ432" i="7" s="1"/>
  <c r="BN431" i="7"/>
  <c r="BN432" i="7" s="1"/>
  <c r="BR431" i="7"/>
  <c r="BR432" i="7" s="1"/>
  <c r="BV431" i="7"/>
  <c r="BV432" i="7" s="1"/>
  <c r="BZ431" i="7"/>
  <c r="BZ432" i="7" s="1"/>
  <c r="CD431" i="7"/>
  <c r="CD432" i="7" s="1"/>
  <c r="BD436" i="7"/>
  <c r="BD437" i="7" s="1"/>
  <c r="BH436" i="7"/>
  <c r="BH437" i="7" s="1"/>
  <c r="BL436" i="7"/>
  <c r="BL437" i="7" s="1"/>
  <c r="BP436" i="7"/>
  <c r="BP437" i="7" s="1"/>
  <c r="BT436" i="7"/>
  <c r="BT437" i="7" s="1"/>
  <c r="BX436" i="7"/>
  <c r="BX437" i="7" s="1"/>
  <c r="CB436" i="7"/>
  <c r="CB437" i="7" s="1"/>
  <c r="CF436" i="7"/>
  <c r="CF437" i="7" s="1"/>
  <c r="CR314" i="7"/>
  <c r="CS314" i="7" s="1"/>
  <c r="K340" i="7"/>
  <c r="O340" i="7"/>
  <c r="S340" i="7"/>
  <c r="BQ381" i="7"/>
  <c r="BQ382" i="7" s="1"/>
  <c r="L340" i="7"/>
  <c r="P340" i="7"/>
  <c r="BE366" i="7"/>
  <c r="BE367" i="7" s="1"/>
  <c r="BI366" i="7"/>
  <c r="BI367" i="7" s="1"/>
  <c r="BM366" i="7"/>
  <c r="BM367" i="7" s="1"/>
  <c r="BQ366" i="7"/>
  <c r="BQ367" i="7" s="1"/>
  <c r="BU366" i="7"/>
  <c r="BU367" i="7" s="1"/>
  <c r="BY366" i="7"/>
  <c r="BY367" i="7" s="1"/>
  <c r="CC366" i="7"/>
  <c r="CC367" i="7" s="1"/>
  <c r="CK366" i="7"/>
  <c r="CK367" i="7" s="1"/>
  <c r="BG371" i="7"/>
  <c r="BG372" i="7" s="1"/>
  <c r="BK371" i="7"/>
  <c r="BK372" i="7" s="1"/>
  <c r="BO371" i="7"/>
  <c r="BO372" i="7" s="1"/>
  <c r="BS371" i="7"/>
  <c r="BS372" i="7" s="1"/>
  <c r="BW371" i="7"/>
  <c r="BW372" i="7" s="1"/>
  <c r="CA371" i="7"/>
  <c r="CA372" i="7" s="1"/>
  <c r="CE371" i="7"/>
  <c r="CE372" i="7" s="1"/>
  <c r="BE376" i="7"/>
  <c r="BE377" i="7" s="1"/>
  <c r="BI376" i="7"/>
  <c r="BI377" i="7" s="1"/>
  <c r="BM376" i="7"/>
  <c r="BM377" i="7" s="1"/>
  <c r="BQ376" i="7"/>
  <c r="BQ377" i="7" s="1"/>
  <c r="BU376" i="7"/>
  <c r="BU377" i="7" s="1"/>
  <c r="M340" i="7"/>
  <c r="Q340" i="7"/>
  <c r="BF366" i="7"/>
  <c r="BF367" i="7" s="1"/>
  <c r="BJ366" i="7"/>
  <c r="BJ367" i="7" s="1"/>
  <c r="BN366" i="7"/>
  <c r="BN367" i="7" s="1"/>
  <c r="BR366" i="7"/>
  <c r="BR367" i="7" s="1"/>
  <c r="BV366" i="7"/>
  <c r="BV367" i="7" s="1"/>
  <c r="BZ366" i="7"/>
  <c r="BZ367" i="7" s="1"/>
  <c r="CD366" i="7"/>
  <c r="CD367" i="7" s="1"/>
  <c r="BD371" i="7"/>
  <c r="BD372" i="7" s="1"/>
  <c r="BH371" i="7"/>
  <c r="BH372" i="7" s="1"/>
  <c r="BL371" i="7"/>
  <c r="BL372" i="7" s="1"/>
  <c r="BP371" i="7"/>
  <c r="BP372" i="7" s="1"/>
  <c r="BT371" i="7"/>
  <c r="BT372" i="7" s="1"/>
  <c r="BX371" i="7"/>
  <c r="BX372" i="7" s="1"/>
  <c r="CB371" i="7"/>
  <c r="CB372" i="7" s="1"/>
  <c r="CF371" i="7"/>
  <c r="CF372" i="7" s="1"/>
  <c r="BF376" i="7"/>
  <c r="BF377" i="7" s="1"/>
  <c r="BJ376" i="7"/>
  <c r="BJ377" i="7" s="1"/>
  <c r="BY376" i="7"/>
  <c r="BY377" i="7" s="1"/>
  <c r="CC376" i="7"/>
  <c r="CC377" i="7" s="1"/>
  <c r="CK376" i="7"/>
  <c r="CK377" i="7" s="1"/>
  <c r="BG381" i="7"/>
  <c r="BG382" i="7" s="1"/>
  <c r="BK381" i="7"/>
  <c r="BK382" i="7" s="1"/>
  <c r="BO381" i="7"/>
  <c r="BO382" i="7" s="1"/>
  <c r="BS381" i="7"/>
  <c r="BS382" i="7" s="1"/>
  <c r="BW381" i="7"/>
  <c r="BW382" i="7" s="1"/>
  <c r="CA381" i="7"/>
  <c r="CA382" i="7" s="1"/>
  <c r="CE381" i="7"/>
  <c r="CE382" i="7" s="1"/>
  <c r="BE386" i="7"/>
  <c r="BE387" i="7" s="1"/>
  <c r="BI386" i="7"/>
  <c r="BI387" i="7" s="1"/>
  <c r="BM386" i="7"/>
  <c r="BM387" i="7" s="1"/>
  <c r="BQ386" i="7"/>
  <c r="BQ387" i="7" s="1"/>
  <c r="BU386" i="7"/>
  <c r="BU387" i="7" s="1"/>
  <c r="BY386" i="7"/>
  <c r="BY387" i="7" s="1"/>
  <c r="CC386" i="7"/>
  <c r="CC387" i="7" s="1"/>
  <c r="CK386" i="7"/>
  <c r="CK387" i="7" s="1"/>
  <c r="BG391" i="7"/>
  <c r="BG392" i="7" s="1"/>
  <c r="BK391" i="7"/>
  <c r="BK392" i="7" s="1"/>
  <c r="BO391" i="7"/>
  <c r="BO392" i="7" s="1"/>
  <c r="BS391" i="7"/>
  <c r="BS392" i="7" s="1"/>
  <c r="BW391" i="7"/>
  <c r="BW392" i="7" s="1"/>
  <c r="CA391" i="7"/>
  <c r="CA392" i="7" s="1"/>
  <c r="CE391" i="7"/>
  <c r="CE392" i="7" s="1"/>
  <c r="BE396" i="7"/>
  <c r="BE397" i="7" s="1"/>
  <c r="BI396" i="7"/>
  <c r="BI397" i="7" s="1"/>
  <c r="BM396" i="7"/>
  <c r="BM397" i="7" s="1"/>
  <c r="BQ396" i="7"/>
  <c r="BQ397" i="7" s="1"/>
  <c r="BU396" i="7"/>
  <c r="BU397" i="7" s="1"/>
  <c r="BY396" i="7"/>
  <c r="BY397" i="7" s="1"/>
  <c r="CC396" i="7"/>
  <c r="CC397" i="7" s="1"/>
  <c r="CK396" i="7"/>
  <c r="CK397" i="7" s="1"/>
  <c r="BG401" i="7"/>
  <c r="BG402" i="7" s="1"/>
  <c r="BK401" i="7"/>
  <c r="BK402" i="7" s="1"/>
  <c r="BO401" i="7"/>
  <c r="BO402" i="7" s="1"/>
  <c r="BS401" i="7"/>
  <c r="BS402" i="7" s="1"/>
  <c r="BW401" i="7"/>
  <c r="BW402" i="7" s="1"/>
  <c r="CA401" i="7"/>
  <c r="CA402" i="7" s="1"/>
  <c r="CE401" i="7"/>
  <c r="CE402" i="7" s="1"/>
  <c r="BE406" i="7"/>
  <c r="BE407" i="7" s="1"/>
  <c r="BI406" i="7"/>
  <c r="BI407" i="7" s="1"/>
  <c r="BM406" i="7"/>
  <c r="BM407" i="7" s="1"/>
  <c r="BQ406" i="7"/>
  <c r="BQ407" i="7" s="1"/>
  <c r="BU406" i="7"/>
  <c r="BU407" i="7" s="1"/>
  <c r="BY406" i="7"/>
  <c r="BY407" i="7" s="1"/>
  <c r="CC406" i="7"/>
  <c r="CC407" i="7" s="1"/>
  <c r="CK406" i="7"/>
  <c r="CK407" i="7" s="1"/>
  <c r="BG411" i="7"/>
  <c r="BG412" i="7" s="1"/>
  <c r="BK411" i="7"/>
  <c r="BK412" i="7" s="1"/>
  <c r="BO411" i="7"/>
  <c r="BO412" i="7" s="1"/>
  <c r="BS411" i="7"/>
  <c r="BS412" i="7" s="1"/>
  <c r="BW411" i="7"/>
  <c r="BW412" i="7" s="1"/>
  <c r="CA411" i="7"/>
  <c r="CA412" i="7" s="1"/>
  <c r="CE411" i="7"/>
  <c r="CE412" i="7" s="1"/>
  <c r="BG421" i="7"/>
  <c r="BG422" i="7" s="1"/>
  <c r="BK421" i="7"/>
  <c r="BK422" i="7" s="1"/>
  <c r="BO421" i="7"/>
  <c r="BO422" i="7" s="1"/>
  <c r="BS421" i="7"/>
  <c r="BS422" i="7" s="1"/>
  <c r="BW421" i="7"/>
  <c r="BW422" i="7" s="1"/>
  <c r="CA421" i="7"/>
  <c r="CA422" i="7" s="1"/>
  <c r="CE421" i="7"/>
  <c r="CE422" i="7" s="1"/>
  <c r="BE426" i="7"/>
  <c r="BE427" i="7" s="1"/>
  <c r="BI426" i="7"/>
  <c r="BI427" i="7" s="1"/>
  <c r="BM426" i="7"/>
  <c r="BM427" i="7" s="1"/>
  <c r="BQ426" i="7"/>
  <c r="BQ427" i="7" s="1"/>
  <c r="BU426" i="7"/>
  <c r="BU427" i="7" s="1"/>
  <c r="BY426" i="7"/>
  <c r="BY427" i="7" s="1"/>
  <c r="CC426" i="7"/>
  <c r="CC427" i="7" s="1"/>
  <c r="CK426" i="7"/>
  <c r="CK427" i="7" s="1"/>
  <c r="BG431" i="7"/>
  <c r="BG432" i="7" s="1"/>
  <c r="BK431" i="7"/>
  <c r="BK432" i="7" s="1"/>
  <c r="BO431" i="7"/>
  <c r="BO432" i="7" s="1"/>
  <c r="BS431" i="7"/>
  <c r="BS432" i="7" s="1"/>
  <c r="BW431" i="7"/>
  <c r="BW432" i="7" s="1"/>
  <c r="CA431" i="7"/>
  <c r="CA432" i="7" s="1"/>
  <c r="CE431" i="7"/>
  <c r="CE432" i="7" s="1"/>
  <c r="BE436" i="7"/>
  <c r="BE437" i="7" s="1"/>
  <c r="BI436" i="7"/>
  <c r="BI437" i="7" s="1"/>
  <c r="BM436" i="7"/>
  <c r="BM437" i="7" s="1"/>
  <c r="BQ436" i="7"/>
  <c r="BQ437" i="7" s="1"/>
  <c r="BU436" i="7"/>
  <c r="BU437" i="7" s="1"/>
  <c r="BY436" i="7"/>
  <c r="BY437" i="7" s="1"/>
  <c r="CC436" i="7"/>
  <c r="CC437" i="7" s="1"/>
  <c r="CK436" i="7"/>
  <c r="CK437" i="7" s="1"/>
  <c r="BN376" i="7"/>
  <c r="BN377" i="7" s="1"/>
  <c r="BR376" i="7"/>
  <c r="BR377" i="7" s="1"/>
  <c r="BV376" i="7"/>
  <c r="BV377" i="7" s="1"/>
  <c r="BZ376" i="7"/>
  <c r="BZ377" i="7" s="1"/>
  <c r="CD376" i="7"/>
  <c r="CD377" i="7" s="1"/>
  <c r="BD381" i="7"/>
  <c r="BD382" i="7" s="1"/>
  <c r="BH381" i="7"/>
  <c r="BH382" i="7" s="1"/>
  <c r="BL381" i="7"/>
  <c r="BL382" i="7" s="1"/>
  <c r="BP381" i="7"/>
  <c r="BP382" i="7" s="1"/>
  <c r="BT381" i="7"/>
  <c r="BT382" i="7" s="1"/>
  <c r="BX381" i="7"/>
  <c r="BX382" i="7" s="1"/>
  <c r="CB381" i="7"/>
  <c r="CB382" i="7" s="1"/>
  <c r="CF381" i="7"/>
  <c r="CF382" i="7" s="1"/>
  <c r="BF386" i="7"/>
  <c r="BF387" i="7" s="1"/>
  <c r="BJ386" i="7"/>
  <c r="BJ387" i="7" s="1"/>
  <c r="BN386" i="7"/>
  <c r="BN387" i="7" s="1"/>
  <c r="BR386" i="7"/>
  <c r="BR387" i="7" s="1"/>
  <c r="BV386" i="7"/>
  <c r="BV387" i="7" s="1"/>
  <c r="BZ386" i="7"/>
  <c r="BZ387" i="7" s="1"/>
  <c r="CD386" i="7"/>
  <c r="CD387" i="7" s="1"/>
  <c r="BD391" i="7"/>
  <c r="BD392" i="7" s="1"/>
  <c r="BH391" i="7"/>
  <c r="BH392" i="7" s="1"/>
  <c r="BL391" i="7"/>
  <c r="BL392" i="7" s="1"/>
  <c r="BP391" i="7"/>
  <c r="BP392" i="7" s="1"/>
  <c r="BT391" i="7"/>
  <c r="BT392" i="7" s="1"/>
  <c r="BX391" i="7"/>
  <c r="BX392" i="7" s="1"/>
  <c r="CB391" i="7"/>
  <c r="CB392" i="7" s="1"/>
  <c r="CF391" i="7"/>
  <c r="CF392" i="7" s="1"/>
  <c r="BF396" i="7"/>
  <c r="BF397" i="7" s="1"/>
  <c r="BJ396" i="7"/>
  <c r="BJ397" i="7" s="1"/>
  <c r="BN396" i="7"/>
  <c r="BN397" i="7" s="1"/>
  <c r="BR396" i="7"/>
  <c r="BR397" i="7" s="1"/>
  <c r="BV396" i="7"/>
  <c r="BV397" i="7" s="1"/>
  <c r="BZ396" i="7"/>
  <c r="BZ397" i="7" s="1"/>
  <c r="CD396" i="7"/>
  <c r="CD397" i="7" s="1"/>
  <c r="BD401" i="7"/>
  <c r="BD402" i="7" s="1"/>
  <c r="BH401" i="7"/>
  <c r="BH402" i="7" s="1"/>
  <c r="BL401" i="7"/>
  <c r="BL402" i="7" s="1"/>
  <c r="BP401" i="7"/>
  <c r="BP402" i="7" s="1"/>
  <c r="BT401" i="7"/>
  <c r="BT402" i="7" s="1"/>
  <c r="BX401" i="7"/>
  <c r="BX402" i="7" s="1"/>
  <c r="CB401" i="7"/>
  <c r="CB402" i="7" s="1"/>
  <c r="CF401" i="7"/>
  <c r="CF402" i="7" s="1"/>
  <c r="BF406" i="7"/>
  <c r="BF407" i="7" s="1"/>
  <c r="BJ406" i="7"/>
  <c r="BJ407" i="7" s="1"/>
  <c r="BN406" i="7"/>
  <c r="BN407" i="7" s="1"/>
  <c r="BR406" i="7"/>
  <c r="BR407" i="7" s="1"/>
  <c r="BV406" i="7"/>
  <c r="BV407" i="7" s="1"/>
  <c r="BZ406" i="7"/>
  <c r="BZ407" i="7" s="1"/>
  <c r="CD406" i="7"/>
  <c r="CD407" i="7" s="1"/>
  <c r="BD411" i="7"/>
  <c r="BD412" i="7" s="1"/>
  <c r="BH411" i="7"/>
  <c r="BH412" i="7" s="1"/>
  <c r="BL411" i="7"/>
  <c r="BL412" i="7" s="1"/>
  <c r="BP411" i="7"/>
  <c r="BP412" i="7" s="1"/>
  <c r="BT411" i="7"/>
  <c r="BT412" i="7" s="1"/>
  <c r="BX411" i="7"/>
  <c r="BX412" i="7" s="1"/>
  <c r="CB411" i="7"/>
  <c r="CB412" i="7" s="1"/>
  <c r="CF411" i="7"/>
  <c r="CF412" i="7" s="1"/>
  <c r="CB421" i="7"/>
  <c r="CB422" i="7" s="1"/>
  <c r="CF421" i="7"/>
  <c r="CF422" i="7" s="1"/>
  <c r="BF426" i="7"/>
  <c r="BF427" i="7" s="1"/>
  <c r="BJ426" i="7"/>
  <c r="BJ427" i="7" s="1"/>
  <c r="BN426" i="7"/>
  <c r="BN427" i="7" s="1"/>
  <c r="BR426" i="7"/>
  <c r="BR427" i="7" s="1"/>
  <c r="BV426" i="7"/>
  <c r="BV427" i="7" s="1"/>
  <c r="BZ426" i="7"/>
  <c r="BZ427" i="7" s="1"/>
  <c r="CD426" i="7"/>
  <c r="CD427" i="7" s="1"/>
  <c r="BD431" i="7"/>
  <c r="BD432" i="7" s="1"/>
  <c r="BH431" i="7"/>
  <c r="BH432" i="7" s="1"/>
  <c r="BL431" i="7"/>
  <c r="BL432" i="7" s="1"/>
  <c r="BP431" i="7"/>
  <c r="BP432" i="7" s="1"/>
  <c r="BT431" i="7"/>
  <c r="BT432" i="7" s="1"/>
  <c r="BX431" i="7"/>
  <c r="BX432" i="7" s="1"/>
  <c r="CB431" i="7"/>
  <c r="CB432" i="7" s="1"/>
  <c r="CF431" i="7"/>
  <c r="CF432" i="7" s="1"/>
  <c r="CM314" i="7"/>
  <c r="CR317" i="7"/>
  <c r="CS317" i="7" s="1"/>
  <c r="CR332" i="7"/>
  <c r="CS332" i="7" s="1"/>
  <c r="U356" i="7"/>
  <c r="W356" i="7"/>
  <c r="W347" i="7" s="1"/>
  <c r="Y356" i="7"/>
  <c r="Y347" i="7" s="1"/>
  <c r="AA356" i="7"/>
  <c r="AA347" i="7" s="1"/>
  <c r="AC356" i="7"/>
  <c r="AC347" i="7" s="1"/>
  <c r="AE356" i="7"/>
  <c r="AE347" i="7" s="1"/>
  <c r="AG356" i="7"/>
  <c r="AG347" i="7" s="1"/>
  <c r="AI356" i="7"/>
  <c r="AI347" i="7" s="1"/>
  <c r="AK356" i="7"/>
  <c r="AK347" i="7" s="1"/>
  <c r="AM356" i="7"/>
  <c r="AM347" i="7" s="1"/>
  <c r="AO356" i="7"/>
  <c r="AO347" i="7" s="1"/>
  <c r="AQ356" i="7"/>
  <c r="AQ347" i="7" s="1"/>
  <c r="AS356" i="7"/>
  <c r="AS347" i="7" s="1"/>
  <c r="AU356" i="7"/>
  <c r="AU347" i="7" s="1"/>
  <c r="AW356" i="7"/>
  <c r="AW347" i="7" s="1"/>
  <c r="AY356" i="7"/>
  <c r="AY347" i="7" s="1"/>
  <c r="BA356" i="7"/>
  <c r="BA347" i="7" s="1"/>
  <c r="BC356" i="7"/>
  <c r="BC347" i="7" s="1"/>
  <c r="AJ356" i="7"/>
  <c r="AJ347" i="7" s="1"/>
  <c r="AL356" i="7"/>
  <c r="AL347" i="7" s="1"/>
  <c r="AN356" i="7"/>
  <c r="AN347" i="7" s="1"/>
  <c r="AP356" i="7"/>
  <c r="AP347" i="7" s="1"/>
  <c r="AR356" i="7"/>
  <c r="AR347" i="7" s="1"/>
  <c r="AT356" i="7"/>
  <c r="AT347" i="7" s="1"/>
  <c r="AV356" i="7"/>
  <c r="AV347" i="7" s="1"/>
  <c r="AX356" i="7"/>
  <c r="AX347" i="7" s="1"/>
  <c r="AZ356" i="7"/>
  <c r="AZ347" i="7" s="1"/>
  <c r="J340" i="7"/>
  <c r="CR315" i="7"/>
  <c r="CS315" i="7" s="1"/>
  <c r="CK411" i="7"/>
  <c r="CK412" i="7" s="1"/>
  <c r="CR14" i="7"/>
  <c r="CS14" i="7" s="1"/>
  <c r="CM14" i="7"/>
  <c r="CR15" i="7"/>
  <c r="CS15" i="7" s="1"/>
  <c r="CR16" i="7"/>
  <c r="CS16" i="7" s="1"/>
  <c r="CR20" i="7"/>
  <c r="CS20" i="7" s="1"/>
  <c r="CR24" i="7"/>
  <c r="CS24" i="7" s="1"/>
  <c r="CR32" i="7"/>
  <c r="CS32" i="7" s="1"/>
  <c r="CR50" i="7"/>
  <c r="CS50" i="7" s="1"/>
  <c r="CR88" i="7"/>
  <c r="CS88" i="7" s="1"/>
  <c r="CR172" i="7"/>
  <c r="CS172" i="7" s="1"/>
  <c r="CM172" i="7"/>
  <c r="CR173" i="7"/>
  <c r="CS173" i="7" s="1"/>
  <c r="CR174" i="7"/>
  <c r="CS174" i="7" s="1"/>
  <c r="CR177" i="7"/>
  <c r="CS177" i="7" s="1"/>
  <c r="CR193" i="7"/>
  <c r="CS193" i="7" s="1"/>
  <c r="CR207" i="7"/>
  <c r="CS207" i="7" s="1"/>
  <c r="CR238" i="7"/>
  <c r="CS238" i="7" s="1"/>
  <c r="CM88" i="7"/>
  <c r="CR89" i="7"/>
  <c r="CS89" i="7" s="1"/>
  <c r="CR90" i="7"/>
  <c r="CS90" i="7" s="1"/>
  <c r="CR92" i="7"/>
  <c r="CS92" i="7" s="1"/>
  <c r="CR106" i="7"/>
  <c r="CS106" i="7" s="1"/>
  <c r="CR129" i="7"/>
  <c r="CS129" i="7" s="1"/>
  <c r="CM238" i="7"/>
  <c r="CR239" i="7"/>
  <c r="CS239" i="7" s="1"/>
  <c r="CR241" i="7"/>
  <c r="CS241" i="7" s="1"/>
  <c r="CR260" i="7"/>
  <c r="CS260" i="7" s="1"/>
  <c r="CR283" i="7"/>
  <c r="CS283" i="7" s="1"/>
  <c r="CM50" i="7"/>
  <c r="CR51" i="7"/>
  <c r="CS51" i="7" s="1"/>
  <c r="CR52" i="7"/>
  <c r="CS52" i="7" s="1"/>
  <c r="CR55" i="7"/>
  <c r="CS55" i="7" s="1"/>
  <c r="CR68" i="7"/>
  <c r="CS68" i="7" s="1"/>
  <c r="CM129" i="7"/>
  <c r="CR130" i="7"/>
  <c r="CS130" i="7" s="1"/>
  <c r="CR131" i="7"/>
  <c r="CS131" i="7" s="1"/>
  <c r="CR135" i="7"/>
  <c r="CS135" i="7" s="1"/>
  <c r="CR152" i="7"/>
  <c r="CS152" i="7" s="1"/>
  <c r="CM207" i="7"/>
  <c r="CR208" i="7"/>
  <c r="CS208" i="7" s="1"/>
  <c r="CR209" i="7"/>
  <c r="CS209" i="7" s="1"/>
  <c r="CR224" i="7"/>
  <c r="CS224" i="7" s="1"/>
  <c r="CM283" i="7"/>
  <c r="CR284" i="7"/>
  <c r="CS284" i="7" s="1"/>
  <c r="CR285" i="7"/>
  <c r="CS285" i="7" s="1"/>
  <c r="CR299" i="7"/>
  <c r="CS299" i="7" s="1"/>
  <c r="CM32" i="7"/>
  <c r="CR33" i="7"/>
  <c r="CS33" i="7" s="1"/>
  <c r="CR34" i="7"/>
  <c r="CS34" i="7" s="1"/>
  <c r="CR37" i="7"/>
  <c r="CS37" i="7" s="1"/>
  <c r="CR41" i="7"/>
  <c r="CS41" i="7" s="1"/>
  <c r="CM68" i="7"/>
  <c r="CR69" i="7"/>
  <c r="CS69" i="7" s="1"/>
  <c r="CR70" i="7"/>
  <c r="CS70" i="7" s="1"/>
  <c r="CR74" i="7"/>
  <c r="CS74" i="7" s="1"/>
  <c r="CM106" i="7"/>
  <c r="CR107" i="7"/>
  <c r="CS107" i="7" s="1"/>
  <c r="CR108" i="7"/>
  <c r="CS108" i="7" s="1"/>
  <c r="CR110" i="7"/>
  <c r="CS110" i="7" s="1"/>
  <c r="CM152" i="7"/>
  <c r="CR153" i="7"/>
  <c r="CS153" i="7" s="1"/>
  <c r="CR154" i="7"/>
  <c r="CS154" i="7" s="1"/>
  <c r="CR156" i="7"/>
  <c r="CS156" i="7" s="1"/>
  <c r="CM193" i="7"/>
  <c r="CR194" i="7"/>
  <c r="CS194" i="7" s="1"/>
  <c r="CR195" i="7"/>
  <c r="CS195" i="7" s="1"/>
  <c r="CR199" i="7"/>
  <c r="CS199" i="7" s="1"/>
  <c r="CM224" i="7"/>
  <c r="CR225" i="7"/>
  <c r="CS225" i="7" s="1"/>
  <c r="CR226" i="7"/>
  <c r="CS226" i="7" s="1"/>
  <c r="CM260" i="7"/>
  <c r="CR261" i="7"/>
  <c r="CS261" i="7" s="1"/>
  <c r="CR265" i="7"/>
  <c r="CS265" i="7" s="1"/>
  <c r="CM299" i="7"/>
  <c r="CR300" i="7"/>
  <c r="CS300" i="7" s="1"/>
  <c r="CM332" i="7"/>
  <c r="CR333" i="7"/>
  <c r="CS333" i="7" s="1"/>
  <c r="CR334" i="7"/>
  <c r="CS334" i="7" s="1"/>
  <c r="CR59" i="7"/>
  <c r="CS59" i="7" s="1"/>
  <c r="CM59" i="7"/>
  <c r="CR183" i="7"/>
  <c r="CS183" i="7" s="1"/>
  <c r="CM183" i="7"/>
  <c r="CR247" i="7"/>
  <c r="CS247" i="7" s="1"/>
  <c r="CM247" i="7"/>
  <c r="CR291" i="7"/>
  <c r="CS291" i="7" s="1"/>
  <c r="CM291" i="7"/>
  <c r="CR96" i="7"/>
  <c r="CS96" i="7" s="1"/>
  <c r="CM96" i="7"/>
  <c r="CR141" i="7"/>
  <c r="CS141" i="7" s="1"/>
  <c r="CM141" i="7"/>
  <c r="CR216" i="7"/>
  <c r="CS216" i="7" s="1"/>
  <c r="CM216" i="7"/>
  <c r="CR322" i="7"/>
  <c r="CS322" i="7" s="1"/>
  <c r="CM322" i="7"/>
  <c r="CR10" i="7"/>
  <c r="CS10" i="7" s="1"/>
  <c r="CM24" i="7"/>
  <c r="CR25" i="7"/>
  <c r="CS25" i="7" s="1"/>
  <c r="CR26" i="7"/>
  <c r="CS26" i="7" s="1"/>
  <c r="CR28" i="7"/>
  <c r="CS28" i="7" s="1"/>
  <c r="CM41" i="7"/>
  <c r="CR42" i="7"/>
  <c r="CS42" i="7" s="1"/>
  <c r="CR78" i="7"/>
  <c r="CS78" i="7" s="1"/>
  <c r="CM78" i="7"/>
  <c r="CR119" i="7"/>
  <c r="CS119" i="7" s="1"/>
  <c r="CM119" i="7"/>
  <c r="CR160" i="7"/>
  <c r="CS160" i="7" s="1"/>
  <c r="CM160" i="7"/>
  <c r="CR203" i="7"/>
  <c r="CS203" i="7" s="1"/>
  <c r="CM203" i="7"/>
  <c r="CR231" i="7"/>
  <c r="CS231" i="7" s="1"/>
  <c r="CM231" i="7"/>
  <c r="CR272" i="7"/>
  <c r="CS272" i="7" s="1"/>
  <c r="CM272" i="7"/>
  <c r="CR307" i="7"/>
  <c r="CS307" i="7" s="1"/>
  <c r="CM307" i="7"/>
  <c r="CR44" i="7"/>
  <c r="CS44" i="7" s="1"/>
  <c r="CR46" i="7"/>
  <c r="CS46" i="7" s="1"/>
  <c r="CR61" i="7"/>
  <c r="CS61" i="7" s="1"/>
  <c r="CR62" i="7"/>
  <c r="CS62" i="7" s="1"/>
  <c r="CR64" i="7"/>
  <c r="CS64" i="7" s="1"/>
  <c r="CR79" i="7"/>
  <c r="CS79" i="7" s="1"/>
  <c r="CR81" i="7"/>
  <c r="CS81" i="7" s="1"/>
  <c r="CR84" i="7"/>
  <c r="CS84" i="7" s="1"/>
  <c r="CR97" i="7"/>
  <c r="CS97" i="7" s="1"/>
  <c r="CR98" i="7"/>
  <c r="CS98" i="7" s="1"/>
  <c r="CR100" i="7"/>
  <c r="CS100" i="7" s="1"/>
  <c r="CR120" i="7"/>
  <c r="CS120" i="7" s="1"/>
  <c r="CR121" i="7"/>
  <c r="CS121" i="7" s="1"/>
  <c r="CR123" i="7"/>
  <c r="CS123" i="7" s="1"/>
  <c r="CR142" i="7"/>
  <c r="CS142" i="7" s="1"/>
  <c r="CR143" i="7"/>
  <c r="CS143" i="7" s="1"/>
  <c r="CR145" i="7"/>
  <c r="CS145" i="7" s="1"/>
  <c r="CR161" i="7"/>
  <c r="CS161" i="7" s="1"/>
  <c r="CR162" i="7"/>
  <c r="CS162" i="7" s="1"/>
  <c r="CR166" i="7"/>
  <c r="CS166" i="7" s="1"/>
  <c r="CR184" i="7"/>
  <c r="CS184" i="7" s="1"/>
  <c r="CR185" i="7"/>
  <c r="CS185" i="7" s="1"/>
  <c r="CR189" i="7"/>
  <c r="CS189" i="7" s="1"/>
  <c r="CR217" i="7"/>
  <c r="CS217" i="7" s="1"/>
  <c r="CR218" i="7"/>
  <c r="CS218" i="7" s="1"/>
  <c r="CR232" i="7"/>
  <c r="CS232" i="7" s="1"/>
  <c r="CR251" i="7"/>
  <c r="CS251" i="7" s="1"/>
  <c r="CR252" i="7"/>
  <c r="CS252" i="7" s="1"/>
  <c r="CR273" i="7"/>
  <c r="CS273" i="7" s="1"/>
  <c r="CR274" i="7"/>
  <c r="CS274" i="7" s="1"/>
  <c r="CR292" i="7"/>
  <c r="CS292" i="7" s="1"/>
  <c r="CR293" i="7"/>
  <c r="CS293" i="7" s="1"/>
  <c r="CR308" i="7"/>
  <c r="CS308" i="7" s="1"/>
  <c r="CR309" i="7"/>
  <c r="CS309" i="7" s="1"/>
  <c r="CR323" i="7"/>
  <c r="CS323" i="7" s="1"/>
  <c r="CR324" i="7"/>
  <c r="CS324" i="7" s="1"/>
  <c r="CR256" i="7"/>
  <c r="CS256" i="7" s="1"/>
  <c r="CM256" i="7"/>
  <c r="CR278" i="7"/>
  <c r="CS278" i="7" s="1"/>
  <c r="CM278" i="7"/>
  <c r="CR295" i="7"/>
  <c r="CS295" i="7" s="1"/>
  <c r="CM295" i="7"/>
  <c r="CR220" i="7"/>
  <c r="CS220" i="7" s="1"/>
  <c r="CM220" i="7"/>
  <c r="CR234" i="7"/>
  <c r="CS234" i="7" s="1"/>
  <c r="CM234" i="7"/>
  <c r="CR310" i="7"/>
  <c r="CS310" i="7" s="1"/>
  <c r="CM310" i="7"/>
  <c r="CR328" i="7"/>
  <c r="CS328" i="7" s="1"/>
  <c r="CM328" i="7"/>
  <c r="T340" i="7"/>
  <c r="CM10" i="7"/>
  <c r="CR11" i="7"/>
  <c r="CS11" i="7" s="1"/>
  <c r="CR12" i="7"/>
  <c r="CS12" i="7" s="1"/>
  <c r="CM20" i="7"/>
  <c r="CR21" i="7"/>
  <c r="CS21" i="7" s="1"/>
  <c r="CR22" i="7"/>
  <c r="CS22" i="7" s="1"/>
  <c r="CM28" i="7"/>
  <c r="CR29" i="7"/>
  <c r="CS29" i="7" s="1"/>
  <c r="CR30" i="7"/>
  <c r="CS30" i="7" s="1"/>
  <c r="CM37" i="7"/>
  <c r="CR38" i="7"/>
  <c r="CS38" i="7" s="1"/>
  <c r="CR39" i="7"/>
  <c r="CS39" i="7" s="1"/>
  <c r="CM46" i="7"/>
  <c r="CR47" i="7"/>
  <c r="CS47" i="7" s="1"/>
  <c r="CR48" i="7"/>
  <c r="CS48" i="7" s="1"/>
  <c r="CM55" i="7"/>
  <c r="CR56" i="7"/>
  <c r="CS56" i="7" s="1"/>
  <c r="CR57" i="7"/>
  <c r="CS57" i="7" s="1"/>
  <c r="CM64" i="7"/>
  <c r="CR65" i="7"/>
  <c r="CS65" i="7" s="1"/>
  <c r="CR66" i="7"/>
  <c r="CS66" i="7" s="1"/>
  <c r="CM74" i="7"/>
  <c r="CR75" i="7"/>
  <c r="CS75" i="7" s="1"/>
  <c r="CR76" i="7"/>
  <c r="CS76" i="7" s="1"/>
  <c r="CM84" i="7"/>
  <c r="CR85" i="7"/>
  <c r="CS85" i="7" s="1"/>
  <c r="CR86" i="7"/>
  <c r="CS86" i="7" s="1"/>
  <c r="CM92" i="7"/>
  <c r="CR93" i="7"/>
  <c r="CS93" i="7" s="1"/>
  <c r="CR94" i="7"/>
  <c r="CS94" i="7" s="1"/>
  <c r="CM100" i="7"/>
  <c r="CR101" i="7"/>
  <c r="CS101" i="7" s="1"/>
  <c r="CR102" i="7"/>
  <c r="CS102" i="7" s="1"/>
  <c r="CM110" i="7"/>
  <c r="CR111" i="7"/>
  <c r="CS111" i="7" s="1"/>
  <c r="CR115" i="7"/>
  <c r="CS115" i="7" s="1"/>
  <c r="CM123" i="7"/>
  <c r="CR126" i="7"/>
  <c r="CS126" i="7" s="1"/>
  <c r="CR127" i="7"/>
  <c r="CS127" i="7" s="1"/>
  <c r="CM135" i="7"/>
  <c r="CR137" i="7"/>
  <c r="CS137" i="7" s="1"/>
  <c r="CR139" i="7"/>
  <c r="CS139" i="7" s="1"/>
  <c r="CM145" i="7"/>
  <c r="CR146" i="7"/>
  <c r="CS146" i="7" s="1"/>
  <c r="CR147" i="7"/>
  <c r="CS147" i="7" s="1"/>
  <c r="CM156" i="7"/>
  <c r="CR157" i="7"/>
  <c r="CS157" i="7" s="1"/>
  <c r="CR158" i="7"/>
  <c r="CS158" i="7" s="1"/>
  <c r="CM166" i="7"/>
  <c r="CR168" i="7"/>
  <c r="CS168" i="7" s="1"/>
  <c r="CR169" i="7"/>
  <c r="CS169" i="7" s="1"/>
  <c r="CM177" i="7"/>
  <c r="CR178" i="7"/>
  <c r="CS178" i="7" s="1"/>
  <c r="CR179" i="7"/>
  <c r="CS179" i="7" s="1"/>
  <c r="CM189" i="7"/>
  <c r="CR190" i="7"/>
  <c r="CS190" i="7" s="1"/>
  <c r="CR191" i="7"/>
  <c r="CS191" i="7" s="1"/>
  <c r="CM199" i="7"/>
  <c r="CR200" i="7"/>
  <c r="CS200" i="7" s="1"/>
  <c r="CR201" i="7"/>
  <c r="CS201" i="7" s="1"/>
  <c r="CR211" i="7"/>
  <c r="CS211" i="7" s="1"/>
  <c r="CM211" i="7"/>
  <c r="CR243" i="7"/>
  <c r="CS243" i="7" s="1"/>
  <c r="CM243" i="7"/>
  <c r="CR267" i="7"/>
  <c r="CS267" i="7" s="1"/>
  <c r="CM267" i="7"/>
  <c r="CR287" i="7"/>
  <c r="CS287" i="7" s="1"/>
  <c r="CM287" i="7"/>
  <c r="CR302" i="7"/>
  <c r="CS302" i="7" s="1"/>
  <c r="CM302" i="7"/>
  <c r="CR319" i="7"/>
  <c r="CS319" i="7" s="1"/>
  <c r="CM319" i="7"/>
  <c r="CR337" i="7"/>
  <c r="CS337" i="7" s="1"/>
  <c r="CM337" i="7"/>
  <c r="CR204" i="7"/>
  <c r="CS204" i="7" s="1"/>
  <c r="CR205" i="7"/>
  <c r="CS205" i="7" s="1"/>
  <c r="CR212" i="7"/>
  <c r="CS212" i="7" s="1"/>
  <c r="CR213" i="7"/>
  <c r="CS213" i="7" s="1"/>
  <c r="CR221" i="7"/>
  <c r="CS221" i="7" s="1"/>
  <c r="CR222" i="7"/>
  <c r="CS222" i="7" s="1"/>
  <c r="CR228" i="7"/>
  <c r="CS228" i="7" s="1"/>
  <c r="CR229" i="7"/>
  <c r="CS229" i="7" s="1"/>
  <c r="CR235" i="7"/>
  <c r="CS235" i="7" s="1"/>
  <c r="CR236" i="7"/>
  <c r="CS236" i="7" s="1"/>
  <c r="CR244" i="7"/>
  <c r="CS244" i="7" s="1"/>
  <c r="CR245" i="7"/>
  <c r="CS245" i="7" s="1"/>
  <c r="CR258" i="7"/>
  <c r="CS258" i="7" s="1"/>
  <c r="CR268" i="7"/>
  <c r="CS268" i="7" s="1"/>
  <c r="CR269" i="7"/>
  <c r="CS269" i="7" s="1"/>
  <c r="CR279" i="7"/>
  <c r="CS279" i="7" s="1"/>
  <c r="CR280" i="7"/>
  <c r="CS280" i="7" s="1"/>
  <c r="CR288" i="7"/>
  <c r="CS288" i="7" s="1"/>
  <c r="CR289" i="7"/>
  <c r="CS289" i="7" s="1"/>
  <c r="CR296" i="7"/>
  <c r="CS296" i="7" s="1"/>
  <c r="CR297" i="7"/>
  <c r="CS297" i="7" s="1"/>
  <c r="CR304" i="7"/>
  <c r="CS304" i="7" s="1"/>
  <c r="CR305" i="7"/>
  <c r="CS305" i="7" s="1"/>
  <c r="CR311" i="7"/>
  <c r="CS311" i="7" s="1"/>
  <c r="CR312" i="7"/>
  <c r="CS312" i="7" s="1"/>
  <c r="CR321" i="7"/>
  <c r="CS321" i="7" s="1"/>
  <c r="CR329" i="7"/>
  <c r="CS329" i="7" s="1"/>
  <c r="CR330" i="7"/>
  <c r="CS330" i="7" s="1"/>
  <c r="CR338" i="7"/>
  <c r="CS338" i="7" s="1"/>
  <c r="CR339" i="7"/>
  <c r="CS339" i="7" s="1"/>
  <c r="CR9" i="7"/>
  <c r="CS9" i="7" s="1"/>
  <c r="CM12" i="7"/>
  <c r="CR13" i="7"/>
  <c r="CS13" i="7" s="1"/>
  <c r="CM16" i="7"/>
  <c r="CR17" i="7"/>
  <c r="CS17" i="7" s="1"/>
  <c r="CM22" i="7"/>
  <c r="CR23" i="7"/>
  <c r="CS23" i="7" s="1"/>
  <c r="CM26" i="7"/>
  <c r="CR27" i="7"/>
  <c r="CS27" i="7" s="1"/>
  <c r="CM30" i="7"/>
  <c r="CR31" i="7"/>
  <c r="CS31" i="7" s="1"/>
  <c r="CM34" i="7"/>
  <c r="CR35" i="7"/>
  <c r="CS35" i="7" s="1"/>
  <c r="CM39" i="7"/>
  <c r="CR40" i="7"/>
  <c r="CS40" i="7" s="1"/>
  <c r="CM44" i="7"/>
  <c r="CR45" i="7"/>
  <c r="CS45" i="7" s="1"/>
  <c r="CM48" i="7"/>
  <c r="CR49" i="7"/>
  <c r="CS49" i="7" s="1"/>
  <c r="CM52" i="7"/>
  <c r="CR54" i="7"/>
  <c r="CS54" i="7" s="1"/>
  <c r="CM57" i="7"/>
  <c r="CR58" i="7"/>
  <c r="CS58" i="7" s="1"/>
  <c r="CM62" i="7"/>
  <c r="CR63" i="7"/>
  <c r="CS63" i="7" s="1"/>
  <c r="CM66" i="7"/>
  <c r="CR67" i="7"/>
  <c r="CS67" i="7" s="1"/>
  <c r="CM70" i="7"/>
  <c r="CR73" i="7"/>
  <c r="CS73" i="7" s="1"/>
  <c r="CM76" i="7"/>
  <c r="CR77" i="7"/>
  <c r="CS77" i="7" s="1"/>
  <c r="CM81" i="7"/>
  <c r="CR83" i="7"/>
  <c r="CS83" i="7" s="1"/>
  <c r="CM86" i="7"/>
  <c r="CR87" i="7"/>
  <c r="CS87" i="7" s="1"/>
  <c r="CM90" i="7"/>
  <c r="CR91" i="7"/>
  <c r="CS91" i="7" s="1"/>
  <c r="CM94" i="7"/>
  <c r="CR95" i="7"/>
  <c r="CS95" i="7" s="1"/>
  <c r="CM98" i="7"/>
  <c r="CR99" i="7"/>
  <c r="CS99" i="7" s="1"/>
  <c r="CM102" i="7"/>
  <c r="CR104" i="7"/>
  <c r="CS104" i="7" s="1"/>
  <c r="CM108" i="7"/>
  <c r="CR109" i="7"/>
  <c r="CS109" i="7" s="1"/>
  <c r="CM115" i="7"/>
  <c r="CR116" i="7"/>
  <c r="CS116" i="7" s="1"/>
  <c r="CM121" i="7"/>
  <c r="CR122" i="7"/>
  <c r="CS122" i="7" s="1"/>
  <c r="CM127" i="7"/>
  <c r="CR128" i="7"/>
  <c r="CS128" i="7" s="1"/>
  <c r="CM131" i="7"/>
  <c r="CR132" i="7"/>
  <c r="CS132" i="7" s="1"/>
  <c r="CM139" i="7"/>
  <c r="CR140" i="7"/>
  <c r="CS140" i="7" s="1"/>
  <c r="CM143" i="7"/>
  <c r="CR144" i="7"/>
  <c r="CS144" i="7" s="1"/>
  <c r="CM147" i="7"/>
  <c r="CR149" i="7"/>
  <c r="CS149" i="7" s="1"/>
  <c r="CM154" i="7"/>
  <c r="CR155" i="7"/>
  <c r="CS155" i="7" s="1"/>
  <c r="CM158" i="7"/>
  <c r="CR159" i="7"/>
  <c r="CS159" i="7" s="1"/>
  <c r="CM162" i="7"/>
  <c r="CR164" i="7"/>
  <c r="CS164" i="7" s="1"/>
  <c r="CM169" i="7"/>
  <c r="CR171" i="7"/>
  <c r="CS171" i="7" s="1"/>
  <c r="CM174" i="7"/>
  <c r="CR175" i="7"/>
  <c r="CS175" i="7" s="1"/>
  <c r="CM179" i="7"/>
  <c r="CR182" i="7"/>
  <c r="CS182" i="7" s="1"/>
  <c r="CM185" i="7"/>
  <c r="CR187" i="7"/>
  <c r="CS187" i="7" s="1"/>
  <c r="CM191" i="7"/>
  <c r="CR192" i="7"/>
  <c r="CS192" i="7" s="1"/>
  <c r="CM195" i="7"/>
  <c r="CR198" i="7"/>
  <c r="CS198" i="7" s="1"/>
  <c r="CM201" i="7"/>
  <c r="CR202" i="7"/>
  <c r="CS202" i="7" s="1"/>
  <c r="CM205" i="7"/>
  <c r="CR206" i="7"/>
  <c r="CS206" i="7" s="1"/>
  <c r="CM209" i="7"/>
  <c r="CR210" i="7"/>
  <c r="CS210" i="7" s="1"/>
  <c r="CM213" i="7"/>
  <c r="CR215" i="7"/>
  <c r="CS215" i="7" s="1"/>
  <c r="CM218" i="7"/>
  <c r="CR219" i="7"/>
  <c r="CS219" i="7" s="1"/>
  <c r="CM222" i="7"/>
  <c r="CR223" i="7"/>
  <c r="CS223" i="7" s="1"/>
  <c r="CM226" i="7"/>
  <c r="CR227" i="7"/>
  <c r="CS227" i="7" s="1"/>
  <c r="CM229" i="7"/>
  <c r="CR230" i="7"/>
  <c r="CS230" i="7" s="1"/>
  <c r="CM232" i="7"/>
  <c r="CR233" i="7"/>
  <c r="CS233" i="7" s="1"/>
  <c r="CM236" i="7"/>
  <c r="CR237" i="7"/>
  <c r="CS237" i="7" s="1"/>
  <c r="CM241" i="7"/>
  <c r="CR242" i="7"/>
  <c r="CS242" i="7" s="1"/>
  <c r="CM245" i="7"/>
  <c r="CR246" i="7"/>
  <c r="CS246" i="7" s="1"/>
  <c r="CM252" i="7"/>
  <c r="CR254" i="7"/>
  <c r="CS254" i="7" s="1"/>
  <c r="CM258" i="7"/>
  <c r="CR259" i="7"/>
  <c r="CS259" i="7" s="1"/>
  <c r="CM265" i="7"/>
  <c r="CR266" i="7"/>
  <c r="CS266" i="7" s="1"/>
  <c r="CM269" i="7"/>
  <c r="CR270" i="7"/>
  <c r="CS270" i="7" s="1"/>
  <c r="CM274" i="7"/>
  <c r="CR275" i="7"/>
  <c r="CS275" i="7" s="1"/>
  <c r="CM280" i="7"/>
  <c r="CR282" i="7"/>
  <c r="CS282" i="7" s="1"/>
  <c r="CM285" i="7"/>
  <c r="CR286" i="7"/>
  <c r="CS286" i="7" s="1"/>
  <c r="CM289" i="7"/>
  <c r="CR290" i="7"/>
  <c r="CS290" i="7" s="1"/>
  <c r="CM293" i="7"/>
  <c r="CR294" i="7"/>
  <c r="CS294" i="7" s="1"/>
  <c r="CM297" i="7"/>
  <c r="CR298" i="7"/>
  <c r="CS298" i="7" s="1"/>
  <c r="CR301" i="7"/>
  <c r="CS301" i="7" s="1"/>
  <c r="CM305" i="7"/>
  <c r="CR306" i="7"/>
  <c r="CS306" i="7" s="1"/>
  <c r="CM309" i="7"/>
  <c r="CM312" i="7"/>
  <c r="CR313" i="7"/>
  <c r="CS313" i="7" s="1"/>
  <c r="CM317" i="7"/>
  <c r="CR318" i="7"/>
  <c r="CS318" i="7" s="1"/>
  <c r="CM321" i="7"/>
  <c r="CM324" i="7"/>
  <c r="CR327" i="7"/>
  <c r="CS327" i="7" s="1"/>
  <c r="CM330" i="7"/>
  <c r="CR331" i="7"/>
  <c r="CS331" i="7" s="1"/>
  <c r="CM334" i="7"/>
  <c r="CR336" i="7"/>
  <c r="CS336" i="7" s="1"/>
  <c r="CM339" i="7"/>
  <c r="V356" i="7"/>
  <c r="V347" i="7" s="1"/>
  <c r="X356" i="7"/>
  <c r="X347" i="7" s="1"/>
  <c r="Z356" i="7"/>
  <c r="Z347" i="7" s="1"/>
  <c r="AB356" i="7"/>
  <c r="AB347" i="7" s="1"/>
  <c r="AD356" i="7"/>
  <c r="AD347" i="7" s="1"/>
  <c r="AF356" i="7"/>
  <c r="AF347" i="7" s="1"/>
  <c r="AH356" i="7"/>
  <c r="AH347" i="7" s="1"/>
  <c r="CM9" i="7"/>
  <c r="CM11" i="7"/>
  <c r="CM13" i="7"/>
  <c r="CM15" i="7"/>
  <c r="CM17" i="7"/>
  <c r="CM21" i="7"/>
  <c r="CM23" i="7"/>
  <c r="CM25" i="7"/>
  <c r="CM27" i="7"/>
  <c r="CM29" i="7"/>
  <c r="CM31" i="7"/>
  <c r="CM33" i="7"/>
  <c r="CM35" i="7"/>
  <c r="CM38" i="7"/>
  <c r="CM40" i="7"/>
  <c r="CM42" i="7"/>
  <c r="CM45" i="7"/>
  <c r="CM47" i="7"/>
  <c r="CM49" i="7"/>
  <c r="CM51" i="7"/>
  <c r="CM54" i="7"/>
  <c r="CM56" i="7"/>
  <c r="CM58" i="7"/>
  <c r="CM61" i="7"/>
  <c r="CM63" i="7"/>
  <c r="CM65" i="7"/>
  <c r="CM67" i="7"/>
  <c r="CM69" i="7"/>
  <c r="CM73" i="7"/>
  <c r="CM75" i="7"/>
  <c r="CM77" i="7"/>
  <c r="CM79" i="7"/>
  <c r="CM83" i="7"/>
  <c r="CM85" i="7"/>
  <c r="CM87" i="7"/>
  <c r="CM89" i="7"/>
  <c r="CM91" i="7"/>
  <c r="CM93" i="7"/>
  <c r="CM95" i="7"/>
  <c r="CM97" i="7"/>
  <c r="CM99" i="7"/>
  <c r="CM101" i="7"/>
  <c r="CM104" i="7"/>
  <c r="CM107" i="7"/>
  <c r="CM109" i="7"/>
  <c r="CM111" i="7"/>
  <c r="CM116" i="7"/>
  <c r="CM120" i="7"/>
  <c r="CM122" i="7"/>
  <c r="CM126" i="7"/>
  <c r="CM128" i="7"/>
  <c r="CM130" i="7"/>
  <c r="CM132" i="7"/>
  <c r="CM137" i="7"/>
  <c r="CM140" i="7"/>
  <c r="CM142" i="7"/>
  <c r="CM144" i="7"/>
  <c r="CM146" i="7"/>
  <c r="CM149" i="7"/>
  <c r="CM153" i="7"/>
  <c r="CM155" i="7"/>
  <c r="CM157" i="7"/>
  <c r="CM159" i="7"/>
  <c r="CM161" i="7"/>
  <c r="CM164" i="7"/>
  <c r="CM168" i="7"/>
  <c r="CM171" i="7"/>
  <c r="CM173" i="7"/>
  <c r="CM175" i="7"/>
  <c r="CM178" i="7"/>
  <c r="CM182" i="7"/>
  <c r="CM184" i="7"/>
  <c r="CM187" i="7"/>
  <c r="CM190" i="7"/>
  <c r="CM192" i="7"/>
  <c r="CM194" i="7"/>
  <c r="CM198" i="7"/>
  <c r="CM200" i="7"/>
  <c r="CM202" i="7"/>
  <c r="CM204" i="7"/>
  <c r="CM206" i="7"/>
  <c r="CM208" i="7"/>
  <c r="CM210" i="7"/>
  <c r="CM212" i="7"/>
  <c r="CM215" i="7"/>
  <c r="CM217" i="7"/>
  <c r="CM219" i="7"/>
  <c r="CM221" i="7"/>
  <c r="CM223" i="7"/>
  <c r="CM225" i="7"/>
  <c r="CM227" i="7"/>
  <c r="CM228" i="7"/>
  <c r="CM230" i="7"/>
  <c r="CM233" i="7"/>
  <c r="CM235" i="7"/>
  <c r="CM237" i="7"/>
  <c r="CM239" i="7"/>
  <c r="CM242" i="7"/>
  <c r="CM244" i="7"/>
  <c r="CM246" i="7"/>
  <c r="CM251" i="7"/>
  <c r="CM254" i="7"/>
  <c r="CM259" i="7"/>
  <c r="CM261" i="7"/>
  <c r="CM266" i="7"/>
  <c r="CM268" i="7"/>
  <c r="CM270" i="7"/>
  <c r="CM273" i="7"/>
  <c r="CM275" i="7"/>
  <c r="CM279" i="7"/>
  <c r="CM282" i="7"/>
  <c r="CM284" i="7"/>
  <c r="CM286" i="7"/>
  <c r="CM288" i="7"/>
  <c r="CM290" i="7"/>
  <c r="CM292" i="7"/>
  <c r="CM294" i="7"/>
  <c r="CM296" i="7"/>
  <c r="CM298" i="7"/>
  <c r="CM300" i="7"/>
  <c r="CM301" i="7"/>
  <c r="CM304" i="7"/>
  <c r="CM306" i="7"/>
  <c r="CM308" i="7"/>
  <c r="CM311" i="7"/>
  <c r="CM313" i="7"/>
  <c r="CM315" i="7"/>
  <c r="CM318" i="7"/>
  <c r="CM323" i="7"/>
  <c r="CM327" i="7"/>
  <c r="CM329" i="7"/>
  <c r="CM331" i="7"/>
  <c r="CM333" i="7"/>
  <c r="CM336" i="7"/>
  <c r="CM338" i="7"/>
  <c r="BE438" i="7"/>
  <c r="BE416" i="7"/>
  <c r="BE417" i="7" s="1"/>
  <c r="BG438" i="7"/>
  <c r="BG416" i="7"/>
  <c r="BG417" i="7" s="1"/>
  <c r="BI438" i="7"/>
  <c r="BI416" i="7"/>
  <c r="BI417" i="7" s="1"/>
  <c r="BK438" i="7"/>
  <c r="BK416" i="7"/>
  <c r="BK417" i="7" s="1"/>
  <c r="BM438" i="7"/>
  <c r="BM416" i="7"/>
  <c r="BM417" i="7" s="1"/>
  <c r="BO438" i="7"/>
  <c r="BO441" i="7" s="1"/>
  <c r="BO442" i="7" s="1"/>
  <c r="BO416" i="7"/>
  <c r="BO417" i="7" s="1"/>
  <c r="BQ438" i="7"/>
  <c r="BQ416" i="7"/>
  <c r="BQ417" i="7" s="1"/>
  <c r="BS438" i="7"/>
  <c r="BS416" i="7"/>
  <c r="BS417" i="7" s="1"/>
  <c r="BU438" i="7"/>
  <c r="BU416" i="7"/>
  <c r="BU417" i="7" s="1"/>
  <c r="BW438" i="7"/>
  <c r="BW416" i="7"/>
  <c r="BW417" i="7" s="1"/>
  <c r="BY438" i="7"/>
  <c r="BY416" i="7"/>
  <c r="BY417" i="7" s="1"/>
  <c r="CA438" i="7"/>
  <c r="CA416" i="7"/>
  <c r="CA417" i="7" s="1"/>
  <c r="CC438" i="7"/>
  <c r="CC416" i="7"/>
  <c r="CC417" i="7" s="1"/>
  <c r="CE438" i="7"/>
  <c r="CE441" i="7" s="1"/>
  <c r="CE442" i="7" s="1"/>
  <c r="CE416" i="7"/>
  <c r="CE417" i="7" s="1"/>
  <c r="CK438" i="7"/>
  <c r="CK416" i="7"/>
  <c r="CK417" i="7" s="1"/>
  <c r="BF416" i="7"/>
  <c r="BF417" i="7" s="1"/>
  <c r="BJ416" i="7"/>
  <c r="BJ417" i="7" s="1"/>
  <c r="BN416" i="7"/>
  <c r="BN417" i="7" s="1"/>
  <c r="BP438" i="7"/>
  <c r="BP416" i="7"/>
  <c r="BP417" i="7" s="1"/>
  <c r="BR438" i="7"/>
  <c r="BR416" i="7"/>
  <c r="BR417" i="7" s="1"/>
  <c r="BT438" i="7"/>
  <c r="BT416" i="7"/>
  <c r="BT417" i="7" s="1"/>
  <c r="BV438" i="7"/>
  <c r="BV416" i="7"/>
  <c r="BV417" i="7" s="1"/>
  <c r="BX438" i="7"/>
  <c r="BX416" i="7"/>
  <c r="BX417" i="7" s="1"/>
  <c r="BZ438" i="7"/>
  <c r="BZ416" i="7"/>
  <c r="BZ417" i="7" s="1"/>
  <c r="CB438" i="7"/>
  <c r="CB416" i="7"/>
  <c r="CB417" i="7" s="1"/>
  <c r="CD438" i="7"/>
  <c r="CD416" i="7"/>
  <c r="CD417" i="7" s="1"/>
  <c r="CF438" i="7"/>
  <c r="CF416" i="7"/>
  <c r="CF417" i="7" s="1"/>
  <c r="BD416" i="7"/>
  <c r="BD417" i="7" s="1"/>
  <c r="BH416" i="7"/>
  <c r="BH417" i="7" s="1"/>
  <c r="BL416" i="7"/>
  <c r="BL417" i="7" s="1"/>
  <c r="BT441" i="7" l="1"/>
  <c r="BT442" i="7" s="1"/>
  <c r="BD441" i="7"/>
  <c r="BD442" i="7" s="1"/>
  <c r="CF441" i="7"/>
  <c r="CF442" i="7" s="1"/>
  <c r="BP441" i="7"/>
  <c r="BP442" i="7" s="1"/>
  <c r="BY441" i="7"/>
  <c r="BY442" i="7" s="1"/>
  <c r="BI441" i="7"/>
  <c r="BI442" i="7" s="1"/>
  <c r="BZ441" i="7"/>
  <c r="BZ442" i="7" s="1"/>
  <c r="BR441" i="7"/>
  <c r="BR442" i="7" s="1"/>
  <c r="BW441" i="7"/>
  <c r="BW442" i="7" s="1"/>
  <c r="BG441" i="7"/>
  <c r="BG442" i="7" s="1"/>
  <c r="BF441" i="7"/>
  <c r="BF442" i="7" s="1"/>
  <c r="CK441" i="7"/>
  <c r="CK442" i="7" s="1"/>
  <c r="CD441" i="7"/>
  <c r="CD442" i="7" s="1"/>
  <c r="BV441" i="7"/>
  <c r="BV442" i="7" s="1"/>
  <c r="BL441" i="7"/>
  <c r="BL442" i="7" s="1"/>
  <c r="BH441" i="7"/>
  <c r="BH442" i="7" s="1"/>
  <c r="CB441" i="7"/>
  <c r="CB442" i="7" s="1"/>
  <c r="BX441" i="7"/>
  <c r="BX442" i="7" s="1"/>
  <c r="BQ441" i="7"/>
  <c r="BQ442" i="7" s="1"/>
  <c r="BN441" i="7"/>
  <c r="BN442" i="7" s="1"/>
  <c r="BJ441" i="7"/>
  <c r="BJ442" i="7" s="1"/>
  <c r="BS441" i="7"/>
  <c r="BS442" i="7" s="1"/>
  <c r="BU441" i="7"/>
  <c r="BU442" i="7" s="1"/>
  <c r="BE441" i="7"/>
  <c r="BE442" i="7" s="1"/>
  <c r="CC441" i="7"/>
  <c r="CC442" i="7" s="1"/>
  <c r="BM441" i="7"/>
  <c r="BM442" i="7" s="1"/>
  <c r="CA441" i="7"/>
  <c r="CA442" i="7" s="1"/>
  <c r="BK441" i="7"/>
  <c r="BK442" i="7" s="1"/>
  <c r="CN431" i="7"/>
  <c r="CO431" i="7" s="1"/>
  <c r="CP406" i="7"/>
  <c r="CQ406" i="7" s="1"/>
  <c r="CL396" i="7"/>
  <c r="CM396" i="7" s="1"/>
  <c r="CP386" i="7"/>
  <c r="CQ386" i="7" s="1"/>
  <c r="CL436" i="7"/>
  <c r="CM436" i="7" s="1"/>
  <c r="CP421" i="7"/>
  <c r="CQ421" i="7" s="1"/>
  <c r="CN411" i="7"/>
  <c r="CO411" i="7" s="1"/>
  <c r="CP391" i="7"/>
  <c r="CQ391" i="7" s="1"/>
  <c r="CN426" i="7"/>
  <c r="CO426" i="7" s="1"/>
  <c r="CL376" i="7"/>
  <c r="CM376" i="7" s="1"/>
  <c r="CP371" i="7"/>
  <c r="CQ371" i="7" s="1"/>
  <c r="CN376" i="7"/>
  <c r="CO376" i="7" s="1"/>
  <c r="CN371" i="7"/>
  <c r="CO371" i="7" s="1"/>
  <c r="CL401" i="7"/>
  <c r="CM401" i="7" s="1"/>
  <c r="CP366" i="7"/>
  <c r="CQ366" i="7" s="1"/>
  <c r="CP431" i="7"/>
  <c r="CQ431" i="7" s="1"/>
  <c r="CL426" i="7"/>
  <c r="CM426" i="7" s="1"/>
  <c r="CL391" i="7"/>
  <c r="CM391" i="7" s="1"/>
  <c r="CP436" i="7"/>
  <c r="CQ436" i="7" s="1"/>
  <c r="CN421" i="7"/>
  <c r="CO421" i="7" s="1"/>
  <c r="CL411" i="7"/>
  <c r="CM411" i="7" s="1"/>
  <c r="CN406" i="7"/>
  <c r="CO406" i="7" s="1"/>
  <c r="CP401" i="7"/>
  <c r="CQ401" i="7" s="1"/>
  <c r="CP396" i="7"/>
  <c r="CQ396" i="7" s="1"/>
  <c r="CN386" i="7"/>
  <c r="CO386" i="7" s="1"/>
  <c r="CP381" i="7"/>
  <c r="CQ381" i="7" s="1"/>
  <c r="CP376" i="7"/>
  <c r="CQ376" i="7" s="1"/>
  <c r="CL371" i="7"/>
  <c r="CM371" i="7" s="1"/>
  <c r="CN366" i="7"/>
  <c r="CO366" i="7" s="1"/>
  <c r="CP426" i="7"/>
  <c r="CQ426" i="7" s="1"/>
  <c r="CL431" i="7"/>
  <c r="CM431" i="7" s="1"/>
  <c r="CP411" i="7"/>
  <c r="CQ411" i="7" s="1"/>
  <c r="CN396" i="7"/>
  <c r="CO396" i="7" s="1"/>
  <c r="CL381" i="7"/>
  <c r="CM381" i="7" s="1"/>
  <c r="CN391" i="7"/>
  <c r="CO391" i="7" s="1"/>
  <c r="CL421" i="7"/>
  <c r="CM421" i="7" s="1"/>
  <c r="CN401" i="7"/>
  <c r="CO401" i="7" s="1"/>
  <c r="CL386" i="7"/>
  <c r="CM386" i="7" s="1"/>
  <c r="CN381" i="7"/>
  <c r="CO381" i="7" s="1"/>
  <c r="CL366" i="7"/>
  <c r="CN436" i="7"/>
  <c r="CO436" i="7" s="1"/>
  <c r="CL406" i="7"/>
  <c r="CM406" i="7" s="1"/>
  <c r="CP416" i="7"/>
  <c r="CQ416" i="7" s="1"/>
  <c r="CN416" i="7"/>
  <c r="CO416" i="7" s="1"/>
  <c r="CL416" i="7"/>
  <c r="CP441" i="7" l="1"/>
  <c r="CQ441" i="7" s="1"/>
  <c r="CN441" i="7"/>
  <c r="CO441" i="7" s="1"/>
  <c r="CL441" i="7"/>
  <c r="CR406" i="7"/>
  <c r="CS406" i="7" s="1"/>
  <c r="CR426" i="7"/>
  <c r="CS426" i="7" s="1"/>
  <c r="CR386" i="7"/>
  <c r="CS386" i="7" s="1"/>
  <c r="CR436" i="7"/>
  <c r="CS436" i="7" s="1"/>
  <c r="CR421" i="7"/>
  <c r="CS421" i="7" s="1"/>
  <c r="CR366" i="7"/>
  <c r="CS366" i="7" s="1"/>
  <c r="CR371" i="7"/>
  <c r="CS371" i="7" s="1"/>
  <c r="CM366" i="7"/>
  <c r="CR376" i="7"/>
  <c r="CS376" i="7" s="1"/>
  <c r="CR396" i="7"/>
  <c r="CS396" i="7" s="1"/>
  <c r="CR411" i="7"/>
  <c r="CS411" i="7" s="1"/>
  <c r="CR431" i="7"/>
  <c r="CS431" i="7" s="1"/>
  <c r="CR381" i="7"/>
  <c r="CS381" i="7" s="1"/>
  <c r="CR401" i="7"/>
  <c r="CS401" i="7" s="1"/>
  <c r="CR391" i="7"/>
  <c r="CS391" i="7" s="1"/>
  <c r="CM416" i="7"/>
  <c r="CR416" i="7"/>
  <c r="CS416" i="7" s="1"/>
  <c r="CR441" i="7" l="1"/>
  <c r="CS441" i="7" s="1"/>
  <c r="CM441" i="7"/>
  <c r="U348" i="22"/>
  <c r="U340" i="22"/>
  <c r="U336" i="27"/>
  <c r="U344" i="27"/>
  <c r="U347" i="7"/>
  <c r="U355" i="7"/>
  <c r="U354" i="21"/>
  <c r="U346" i="21"/>
  <c r="U346" i="23"/>
  <c r="U354" i="23"/>
</calcChain>
</file>

<file path=xl/comments1.xml><?xml version="1.0" encoding="utf-8"?>
<comments xmlns="http://schemas.openxmlformats.org/spreadsheetml/2006/main">
  <authors>
    <author>Phuong Thao</author>
  </authors>
  <commentList>
    <comment ref="R3" authorId="0" shapeId="0">
      <text>
        <r>
          <rPr>
            <b/>
            <sz val="10"/>
            <rFont val="Tahoma"/>
            <family val="2"/>
          </rPr>
          <t>Giảm được 7</t>
        </r>
      </text>
    </comment>
    <comment ref="S3" authorId="0" shapeId="0">
      <text>
        <r>
          <rPr>
            <b/>
            <sz val="10"/>
            <rFont val="Tahoma"/>
            <family val="2"/>
          </rPr>
          <t>Giảm được 7</t>
        </r>
      </text>
    </comment>
    <comment ref="T3" authorId="0" shapeId="0">
      <text>
        <r>
          <rPr>
            <b/>
            <sz val="10"/>
            <rFont val="Tahoma"/>
            <family val="2"/>
          </rPr>
          <t>Giảm được 10</t>
        </r>
      </text>
    </comment>
    <comment ref="U3" authorId="0" shapeId="0">
      <text>
        <r>
          <rPr>
            <b/>
            <sz val="10"/>
            <rFont val="Tahoma"/>
            <family val="2"/>
          </rPr>
          <t>giảm được 24</t>
        </r>
      </text>
    </comment>
  </commentList>
</comments>
</file>

<file path=xl/comments2.xml><?xml version="1.0" encoding="utf-8"?>
<comments xmlns="http://schemas.openxmlformats.org/spreadsheetml/2006/main">
  <authors>
    <author>Thao</author>
  </authors>
  <commentList>
    <comment ref="A2" authorId="0" shapeId="0">
      <text>
        <r>
          <rPr>
            <b/>
            <sz val="8"/>
            <rFont val="Tahoma"/>
            <family val="2"/>
          </rPr>
          <t>Đánh số thứ tự riêng theo khối 4 tuổi</t>
        </r>
      </text>
    </comment>
    <comment ref="B2" authorId="0" shapeId="0">
      <text>
        <r>
          <rPr>
            <b/>
            <sz val="8"/>
            <rFont val="Tahoma"/>
            <family val="2"/>
          </rPr>
          <t>Đánh số thứ tự theo bản nguồn ban đầu (Toàn khối MG)</t>
        </r>
      </text>
    </comment>
    <comment ref="K3" authorId="0" shapeId="0">
      <text>
        <r>
          <rPr>
            <sz val="10"/>
            <rFont val="Times New Roman"/>
            <family val="1"/>
          </rPr>
          <t>Tên chủ đề (viết tắt)</t>
        </r>
      </text>
    </comment>
    <comment ref="K4" authorId="0" shapeId="0">
      <text>
        <r>
          <rPr>
            <sz val="10"/>
            <rFont val="Times New Roman"/>
            <family val="1"/>
          </rPr>
          <t>Số tuần thực hiện chủ đề</t>
        </r>
      </text>
    </comment>
    <comment ref="K5" authorId="0" shapeId="0">
      <text>
        <r>
          <rPr>
            <sz val="10"/>
            <rFont val="Times New Roman"/>
            <family val="1"/>
          </rPr>
          <t>Thời gian cụ thể thực hiện chủ đề (từ ngày tháng nào đến ngày tháng nào</t>
        </r>
      </text>
    </comment>
    <comment ref="W5" authorId="0" shapeId="0">
      <text>
        <r>
          <rPr>
            <sz val="12"/>
            <rFont val="Times New Roman"/>
            <family val="1"/>
          </rPr>
          <t>Phần cụ thể nhánh trong các chủ đề nên để cho từng lớp chủ động, không nên ấn định chung cho toàn khối</t>
        </r>
      </text>
    </comment>
    <comment ref="X5" authorId="0" shapeId="0">
      <text>
        <r>
          <rPr>
            <sz val="12"/>
            <rFont val="Times New Roman"/>
            <family val="1"/>
          </rPr>
          <t>Phần cụ thể nhánh trong các chủ đề nên để cho từng lớp chủ động, không nên ấn định chung cho toàn khối</t>
        </r>
      </text>
    </comment>
  </commentList>
</comments>
</file>

<file path=xl/comments3.xml><?xml version="1.0" encoding="utf-8"?>
<comments xmlns="http://schemas.openxmlformats.org/spreadsheetml/2006/main">
  <authors>
    <author>Thao</author>
  </authors>
  <commentList>
    <comment ref="A2" authorId="0" shapeId="0">
      <text>
        <r>
          <rPr>
            <b/>
            <sz val="8"/>
            <rFont val="Tahoma"/>
            <family val="2"/>
          </rPr>
          <t>Đánh số thứ tự riêng theo khối 4 tuổi</t>
        </r>
      </text>
    </comment>
    <comment ref="B2" authorId="0" shapeId="0">
      <text>
        <r>
          <rPr>
            <b/>
            <sz val="8"/>
            <rFont val="Tahoma"/>
            <family val="2"/>
          </rPr>
          <t>Đánh số thứ tự theo bản nguồn ban đầu (Toàn khối MG)</t>
        </r>
      </text>
    </comment>
    <comment ref="K3" authorId="0" shapeId="0">
      <text>
        <r>
          <rPr>
            <sz val="10"/>
            <rFont val="Times New Roman"/>
            <family val="1"/>
          </rPr>
          <t>Tên chủ đề (viết tắt)</t>
        </r>
      </text>
    </comment>
    <comment ref="K4" authorId="0" shapeId="0">
      <text>
        <r>
          <rPr>
            <sz val="10"/>
            <rFont val="Times New Roman"/>
            <family val="1"/>
          </rPr>
          <t>Số tuần thực hiện chủ đề</t>
        </r>
      </text>
    </comment>
    <comment ref="K5" authorId="0" shapeId="0">
      <text>
        <r>
          <rPr>
            <sz val="10"/>
            <rFont val="Times New Roman"/>
            <family val="1"/>
          </rPr>
          <t>Thời gian cụ thể thực hiện chủ đề (từ ngày tháng nào đến ngày tháng nào</t>
        </r>
      </text>
    </comment>
    <comment ref="W5" authorId="0" shapeId="0">
      <text>
        <r>
          <rPr>
            <sz val="12"/>
            <rFont val="Times New Roman"/>
            <family val="1"/>
          </rPr>
          <t>Phần cụ thể nhánh trong các chủ đề nên để cho từng lớp chủ động, không nên ấn định chung cho toàn khối</t>
        </r>
      </text>
    </comment>
    <comment ref="X5" authorId="0" shapeId="0">
      <text>
        <r>
          <rPr>
            <sz val="12"/>
            <rFont val="Times New Roman"/>
            <family val="1"/>
          </rPr>
          <t>Phần cụ thể nhánh trong các chủ đề nên để cho từng lớp chủ động, không nên ấn định chung cho toàn khối</t>
        </r>
      </text>
    </comment>
  </commentList>
</comments>
</file>

<file path=xl/comments4.xml><?xml version="1.0" encoding="utf-8"?>
<comments xmlns="http://schemas.openxmlformats.org/spreadsheetml/2006/main">
  <authors>
    <author>Thao</author>
  </authors>
  <commentList>
    <comment ref="A2" authorId="0" shapeId="0">
      <text>
        <r>
          <rPr>
            <b/>
            <sz val="8"/>
            <rFont val="Tahoma"/>
            <family val="2"/>
          </rPr>
          <t>Đánh số thứ tự riêng theo khối 4 tuổi</t>
        </r>
      </text>
    </comment>
    <comment ref="B2" authorId="0" shapeId="0">
      <text>
        <r>
          <rPr>
            <b/>
            <sz val="8"/>
            <rFont val="Tahoma"/>
            <family val="2"/>
          </rPr>
          <t>Đánh số thứ tự theo bản nguồn ban đầu (Toàn khối MG)</t>
        </r>
      </text>
    </comment>
    <comment ref="K3" authorId="0" shapeId="0">
      <text>
        <r>
          <rPr>
            <sz val="10"/>
            <rFont val="Times New Roman"/>
            <family val="1"/>
          </rPr>
          <t>Tên chủ đề (viết tắt)</t>
        </r>
      </text>
    </comment>
    <comment ref="K4" authorId="0" shapeId="0">
      <text>
        <r>
          <rPr>
            <sz val="10"/>
            <rFont val="Times New Roman"/>
            <family val="1"/>
          </rPr>
          <t>Số tuần thực hiện chủ đề</t>
        </r>
      </text>
    </comment>
    <comment ref="K5" authorId="0" shapeId="0">
      <text>
        <r>
          <rPr>
            <sz val="10"/>
            <rFont val="Times New Roman"/>
            <family val="1"/>
          </rPr>
          <t>Thời gian cụ thể thực hiện chủ đề (từ ngày tháng nào đến ngày tháng nào</t>
        </r>
      </text>
    </comment>
    <comment ref="W5" authorId="0" shapeId="0">
      <text>
        <r>
          <rPr>
            <sz val="12"/>
            <rFont val="Times New Roman"/>
            <family val="1"/>
          </rPr>
          <t>Phần cụ thể nhánh trong các chủ đề nên để cho từng lớp chủ động, không nên ấn định chung cho toàn khối</t>
        </r>
      </text>
    </comment>
    <comment ref="X5" authorId="0" shapeId="0">
      <text>
        <r>
          <rPr>
            <sz val="12"/>
            <rFont val="Times New Roman"/>
            <family val="1"/>
          </rPr>
          <t>Phần cụ thể nhánh trong các chủ đề nên để cho từng lớp chủ động, không nên ấn định chung cho toàn khối</t>
        </r>
      </text>
    </comment>
  </commentList>
</comments>
</file>

<file path=xl/comments5.xml><?xml version="1.0" encoding="utf-8"?>
<comments xmlns="http://schemas.openxmlformats.org/spreadsheetml/2006/main">
  <authors>
    <author>Thao</author>
  </authors>
  <commentList>
    <comment ref="A2" authorId="0" shapeId="0">
      <text>
        <r>
          <rPr>
            <b/>
            <sz val="8"/>
            <rFont val="Tahoma"/>
            <family val="2"/>
          </rPr>
          <t>Đánh số thứ tự riêng theo khối 4 tuổi</t>
        </r>
      </text>
    </comment>
    <comment ref="B2" authorId="0" shapeId="0">
      <text>
        <r>
          <rPr>
            <b/>
            <sz val="8"/>
            <rFont val="Tahoma"/>
            <family val="2"/>
          </rPr>
          <t>Đánh số thứ tự theo bản nguồn ban đầu (Toàn khối MG)</t>
        </r>
      </text>
    </comment>
    <comment ref="K3" authorId="0" shapeId="0">
      <text>
        <r>
          <rPr>
            <sz val="10"/>
            <rFont val="Times New Roman"/>
            <family val="1"/>
          </rPr>
          <t>Tên chủ đề (viết tắt)</t>
        </r>
      </text>
    </comment>
    <comment ref="K4" authorId="0" shapeId="0">
      <text>
        <r>
          <rPr>
            <sz val="10"/>
            <rFont val="Times New Roman"/>
            <family val="1"/>
          </rPr>
          <t>Số tuần thực hiện chủ đề</t>
        </r>
      </text>
    </comment>
    <comment ref="K5" authorId="0" shapeId="0">
      <text>
        <r>
          <rPr>
            <sz val="10"/>
            <rFont val="Times New Roman"/>
            <family val="1"/>
          </rPr>
          <t>Thời gian cụ thể thực hiện chủ đề (từ ngày tháng nào đến ngày tháng nào</t>
        </r>
      </text>
    </comment>
    <comment ref="W5" authorId="0" shapeId="0">
      <text>
        <r>
          <rPr>
            <sz val="12"/>
            <rFont val="Times New Roman"/>
            <family val="1"/>
          </rPr>
          <t>Phần cụ thể nhánh trong các chủ đề nên để cho từng lớp chủ động, không nên ấn định chung cho toàn khối</t>
        </r>
      </text>
    </comment>
    <comment ref="X5" authorId="0" shapeId="0">
      <text>
        <r>
          <rPr>
            <sz val="12"/>
            <rFont val="Times New Roman"/>
            <family val="1"/>
          </rPr>
          <t>Phần cụ thể nhánh trong các chủ đề nên để cho từng lớp chủ động, không nên ấn định chung cho toàn khối</t>
        </r>
      </text>
    </comment>
  </commentList>
</comments>
</file>

<file path=xl/comments6.xml><?xml version="1.0" encoding="utf-8"?>
<comments xmlns="http://schemas.openxmlformats.org/spreadsheetml/2006/main">
  <authors>
    <author>Thao</author>
  </authors>
  <commentList>
    <comment ref="A2" authorId="0" shapeId="0">
      <text>
        <r>
          <rPr>
            <b/>
            <sz val="8"/>
            <rFont val="Tahoma"/>
            <family val="2"/>
          </rPr>
          <t>Đánh số thứ tự riêng theo khối 4 tuổi</t>
        </r>
      </text>
    </comment>
    <comment ref="B2" authorId="0" shapeId="0">
      <text>
        <r>
          <rPr>
            <b/>
            <sz val="8"/>
            <rFont val="Tahoma"/>
            <family val="2"/>
          </rPr>
          <t>Đánh số thứ tự theo bản nguồn ban đầu (Toàn khối MG)</t>
        </r>
      </text>
    </comment>
    <comment ref="K3" authorId="0" shapeId="0">
      <text>
        <r>
          <rPr>
            <sz val="10"/>
            <rFont val="Times New Roman"/>
            <family val="1"/>
          </rPr>
          <t>Tên chủ đề (viết tắt)</t>
        </r>
      </text>
    </comment>
    <comment ref="K4" authorId="0" shapeId="0">
      <text>
        <r>
          <rPr>
            <sz val="10"/>
            <rFont val="Times New Roman"/>
            <family val="1"/>
          </rPr>
          <t>Số tuần thực hiện chủ đề</t>
        </r>
      </text>
    </comment>
    <comment ref="K5" authorId="0" shapeId="0">
      <text>
        <r>
          <rPr>
            <sz val="10"/>
            <rFont val="Times New Roman"/>
            <family val="1"/>
          </rPr>
          <t>Thời gian cụ thể thực hiện chủ đề (từ ngày tháng nào đến ngày tháng nào</t>
        </r>
      </text>
    </comment>
    <comment ref="W5" authorId="0" shapeId="0">
      <text>
        <r>
          <rPr>
            <sz val="12"/>
            <rFont val="Times New Roman"/>
            <family val="1"/>
          </rPr>
          <t>Phần cụ thể nhánh trong các chủ đề nên để cho từng lớp chủ động, không nên ấn định chung cho toàn khối</t>
        </r>
      </text>
    </comment>
    <comment ref="X5" authorId="0" shapeId="0">
      <text>
        <r>
          <rPr>
            <sz val="12"/>
            <rFont val="Times New Roman"/>
            <family val="1"/>
          </rPr>
          <t>Phần cụ thể nhánh trong các chủ đề nên để cho từng lớp chủ động, không nên ấn định chung cho toàn khối</t>
        </r>
      </text>
    </comment>
  </commentList>
</comments>
</file>

<file path=xl/sharedStrings.xml><?xml version="1.0" encoding="utf-8"?>
<sst xmlns="http://schemas.openxmlformats.org/spreadsheetml/2006/main" count="42592" uniqueCount="2052">
  <si>
    <t>tt</t>
  </si>
  <si>
    <t>Mục tiêu năm</t>
  </si>
  <si>
    <t>Nội dung năm</t>
  </si>
  <si>
    <t>Thuộc lĩnh vực</t>
  </si>
  <si>
    <t>Phân bổ có điều chỉnh
vào từng độ tuổi theo thực tế của nhà trường</t>
  </si>
  <si>
    <t>Ghi chú về các điều chỉnh khác trong năm học (nếu có)</t>
  </si>
  <si>
    <t>Mục tiêu</t>
  </si>
  <si>
    <t>Nguồn</t>
  </si>
  <si>
    <t>Nội dung</t>
  </si>
  <si>
    <t>3T</t>
  </si>
  <si>
    <t>4T</t>
  </si>
  <si>
    <t>5T</t>
  </si>
  <si>
    <t>I. LĨNH VỰC GIÁO DỤC PHÁT TRIỂN THỂ CHẤT</t>
  </si>
  <si>
    <t>#</t>
  </si>
  <si>
    <t>Thể chất</t>
  </si>
  <si>
    <t>A. Phát triển vận động</t>
  </si>
  <si>
    <t>1. Thực hiện các động tác phát triển các nhóm cơ và hô hấp</t>
  </si>
  <si>
    <t>Thực hiện đủ các bước của động tác hô hấp trong bài tập thể dục theo hướng dẫn</t>
  </si>
  <si>
    <t>KQMĐ</t>
  </si>
  <si>
    <t>Tập kết hợp 5 động tác cơ bản trong bài tập thể dục</t>
  </si>
  <si>
    <t>TLHD</t>
  </si>
  <si>
    <t>x</t>
  </si>
  <si>
    <t>Thực hiện đúng, đủ, nhịp nhàng các động tác trong bài tập thể dục theo hiệu lệnh</t>
  </si>
  <si>
    <t>Thực hiện đúng kỹ thuật và thuần thục các động tác trong bài tập thể dục theo hiệu lệnh, nhịp bản nhạc/bài hát. Bắt đầu và kết thúc động tác đúng nhịp.</t>
  </si>
  <si>
    <t>2. Thể hiện kỹ năng vận động cơ bản và các tố chất trong vận động</t>
  </si>
  <si>
    <t>* Vận động: đi</t>
  </si>
  <si>
    <t>Giữ được thăng bằng cơ thể khi thực hiện vận động đi kiễng gót liên tục 3m</t>
  </si>
  <si>
    <t>Đi kiễng gót liên tục 3m</t>
  </si>
  <si>
    <t>NDCT</t>
  </si>
  <si>
    <t>Kiểm soát được vận động đi thay đổi tốc độ theo đúng hiệu lệnh khoảng 3-4 lần</t>
  </si>
  <si>
    <t>Đi thay đổi tốc độ theo hiệu lệnh</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</si>
  <si>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</si>
  <si>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</si>
  <si>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</si>
  <si>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</si>
  <si>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Giữ được thăng bằng cơ thể khi thực hiện vận động đi trong đường hẹp 3m x 0,2m, đầu đội túi cát</t>
  </si>
  <si>
    <t>Đi trong đường hẹp 3m x 0,2m, đầu đội túi cát</t>
  </si>
  <si>
    <t>Đi bằng gót chân liên tục 1,5m đúng kỹ thuật</t>
  </si>
  <si>
    <t>Đi bằng gót chân</t>
  </si>
  <si>
    <t>Đi khụy gối liên tục 2m đúng kỹ thuật</t>
  </si>
  <si>
    <t>Đi khụy gối</t>
  </si>
  <si>
    <t>Giữ được thăng bằng cơ thể khi thực hiện vận động đi bước lùi liên tiếp khoảng 3m</t>
  </si>
  <si>
    <t>Đi bước lùi</t>
  </si>
  <si>
    <t>Giữ được thăng bằng cơ thể khi thực hiện vận động bước đi liên tục trên ghế thể dục</t>
  </si>
  <si>
    <t>Đi bước thường trên ghế thể dục</t>
  </si>
  <si>
    <t>Giữ được thăng bằng cơ thể khi thực hiện vận động đi bước dồn trước trên ghế thể dục</t>
  </si>
  <si>
    <t>Đi bước dồn trước trên ghế thể dục</t>
  </si>
  <si>
    <t>Giữ được thăng bằng cơ thể khi thực hiện vận động đi bước dồn ngang trên ghế thể dục</t>
  </si>
  <si>
    <t>Đi bước dồn ngang trên ghế thể dục</t>
  </si>
  <si>
    <t>Giữ được thăng bằng cơ thể khi thực hiện vận động đi trên vạch kẻ thẳng trên sàn</t>
  </si>
  <si>
    <t>Đi trên vạch kẻ thẳng trên sàn</t>
  </si>
  <si>
    <t>Kiểm soát được vận động đi thay đổi tốc độ theo hiệu lệnh 4-5 lần</t>
  </si>
  <si>
    <t>Kiểm soát được vận động đi thay đổi hướng theo vật chuẩn (4-5 vật chuẩn đặt zic zắc)</t>
  </si>
  <si>
    <t>Đi thay đổi hướng theo vật chuẩn (4-5 điểm zic zắc)</t>
  </si>
  <si>
    <t>Giữ được thăng bằng cơ thể khi thực hiện vận động đứng một chân và giữ thẳng người trong 10 giây</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</si>
  <si>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</si>
  <si>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</si>
  <si>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</si>
  <si>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</si>
  <si>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</si>
  <si>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</si>
  <si>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</si>
  <si>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</si>
  <si>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</si>
  <si>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</si>
  <si>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</si>
  <si>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</si>
  <si>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Giữ được thăng bằng cơ thể, không làm rơi vật đang đội trên đầu khi đi trên ghế thể dục</t>
  </si>
  <si>
    <t>Đi thăng bằng trên ghế thể dục (2m x 0,25m x 0,35m) đầu đội túi cát</t>
  </si>
  <si>
    <t>BC</t>
  </si>
  <si>
    <t>Mạnh mẽ, khéo léo, phối hợp nhịp nhàng khi đi theo đội hình, đội ngũ và đi đều bước</t>
  </si>
  <si>
    <t>ĐP</t>
  </si>
  <si>
    <t>Đi theo đội hình, đội ngũ, đi đều bước</t>
  </si>
  <si>
    <t>* Vận động: chạy</t>
  </si>
  <si>
    <t>Kiểm soát được vận động chạy thay đổi tốc độ theo đúng hiệu lệnh</t>
  </si>
  <si>
    <t>Chạy thay đổi tốc độ theo hiệu lệnh</t>
  </si>
  <si>
    <t xml:space="preserve">Kiểm soát được vận động chạy liên tục trong đường rộng 50cm, có 3-4 điểm zíc zắc không chệch ra ngoài </t>
  </si>
  <si>
    <t>Chạy thay đổi hướng theo 3-4 điểm zic zắc</t>
  </si>
  <si>
    <t>Chạy được 15m liên tục theo hướng thẳng</t>
  </si>
  <si>
    <t>Chạy 15m liên tục theo hướng thẳng</t>
  </si>
  <si>
    <t>Kiểm soát được vận động chạy thay đổi tốc độ theo hiệu lệnh 2-3 lần</t>
  </si>
  <si>
    <t>Chạy thay đổi tốc độ theo hiệu lệnh (2-3 lần)</t>
  </si>
  <si>
    <t>Kiểm soát được vận động chạy thay đổi hướng theo vật chuẩn (3-4 vật chuẩn đặt zic zắc để đổi hướng)</t>
  </si>
  <si>
    <t>Chạy thay đổi hướng theo vật chuẩn (3-4 điểm zic zắc)</t>
  </si>
  <si>
    <t>Chạy được 15m liên tục theo hướng thẳng trong 10 giây</t>
  </si>
  <si>
    <t>Chạy 15m liên tục theo hướng thẳng trong 10 giây</t>
  </si>
  <si>
    <t>Bền bỉ, dẻo dai, duy trì được vận động chạy chậm 60-80m</t>
  </si>
  <si>
    <t xml:space="preserve"> Chạy chậm 60-80m</t>
  </si>
  <si>
    <t>Đá được quả bóng vào đích ở khoảng cách xa 1,5m với đích rộng 0,6m</t>
  </si>
  <si>
    <t>Đá bóng vào gôn</t>
  </si>
  <si>
    <t>Kiểm soát được vận động chạy thay đổi tốc độ ít nhất 3 lần theo đúng hiệu lệnh</t>
  </si>
  <si>
    <t>Chạy thay đổi hướng vận động tốc độ theo đúng hiệu lệnh</t>
  </si>
  <si>
    <t>Kiểm soát được vận động chạy thay đổi hướng vận động ít nhất 3 lần theo đúng hiệu lệnh</t>
  </si>
  <si>
    <t>Chạy thay đổi hướng vận động theo đúng hiệu lệnh</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</si>
  <si>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</si>
  <si>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</si>
  <si>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</si>
  <si>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</si>
  <si>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Nhanh nhẹn, dẻo dai, khéo léo khi phối hợp thực hiện vận động chạy và vượt qua 2-3 chướng ngại vật</t>
  </si>
  <si>
    <t>Chạy và vượt qua 2-3 chướng ngại vật</t>
  </si>
  <si>
    <t>Đá trúng được một quả bóng đang lăn</t>
  </si>
  <si>
    <t>Đá bóng lăn</t>
  </si>
  <si>
    <t>* Vận động: bò, trườn, trèo</t>
  </si>
  <si>
    <t xml:space="preserve">Bò/trườn theo hướng thẳng trong đường hẹp (3m x 0,4m) không chệch ra ngoài </t>
  </si>
  <si>
    <t>Bò/trườn theo hướng thẳng trong đường hẹp (3m x 0,4m)</t>
  </si>
  <si>
    <t>Thể hiện sự dẻo dai, khả năng phối hợp khéo léo khi thực hiện vận động bò bằng bàn tay và bàn chân giữa 2 đường kẻ rộng 40cm, dài 3-4m không chệch ra ngoài</t>
  </si>
  <si>
    <t>Bò bằng bàn tay và bàn chân giữa 2 đường kẻ rộng 40cm, dài 3-4m</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</si>
  <si>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</si>
  <si>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</si>
  <si>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Bò theo đường zíc zắc (rộng 50cm, có 3-4 điểm zic zắc, mỗi điểm cách nhau 2,5m) không chệch ra ngoài</t>
  </si>
  <si>
    <t>Bò theo đường zíc zắc (rộng 50cm, có 3-4 điểm zic zắc, mỗi điểm cách nhau 2,5m)</t>
  </si>
  <si>
    <t xml:space="preserve">Thể hiện sự dẻo dai, khả năng phối hợp khéo léo khi thực hiện vận động bò trong đường zic zăc (có 5 điểm zic zắc, mỗi điểm cách nhau 2m) không chệch ra ngoài </t>
  </si>
  <si>
    <t>Bò trong đường zic zăc qua 5 điểm, mỗi điểm cách nhau 2m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</si>
  <si>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</si>
  <si>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</si>
  <si>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cổng (cao 40cm, rộng 40cm) không chạm cổng</t>
  </si>
  <si>
    <t>Bò chui qua ống dài 1,2 x 0,6m liên tục, không chạm</t>
  </si>
  <si>
    <t>Bò chui qua ống dài1,2 x 0,6m</t>
  </si>
  <si>
    <t>Mạnh dạn, nhanh nhẹn, khéo léo khi bò chui qua ống dài 1,5 x 0,6m liên tục, không chạm</t>
  </si>
  <si>
    <t>Bò chui qua ống dài 1,5 x 0,6m</t>
  </si>
  <si>
    <t>Giữ được thăng bằng khi bước lên, xuống bục cao 30cm</t>
  </si>
  <si>
    <t>Bước lên, xuống bục cao 30cm</t>
  </si>
  <si>
    <t>Trườn thẳng hướng đích, liên tục 2m và theo khả năng</t>
  </si>
  <si>
    <t>Trườn theo hướng thẳng</t>
  </si>
  <si>
    <t>Biết phối hợp tay chân nhịp nhàng, khéo léo trườn kết hợp trèo qua ghế dài 1,5m x 30cm đúng kỹ thuật</t>
  </si>
  <si>
    <t>Trườn kết hợp trèo qua ghế dài 1,5m x 30cm</t>
  </si>
  <si>
    <t>Trèo qua ghế dài 1,5m x 30cm khéo léo, nhanh nhẹn và đúng kỹ thuật</t>
  </si>
  <si>
    <t>Trèo qua ghế dài 1,5m x 30cm</t>
  </si>
  <si>
    <t>Trèo lên xuống 5 gióng thang khéo léo, nhanh nhẹn và liên tục</t>
  </si>
  <si>
    <t>Trèo lên, xuống 5 gióng thang</t>
  </si>
  <si>
    <t>Mạnh dạn, tự tin, nhanh nhẹn, khéo léo trèo lên xuống 7 gióng thang liên tục ở độ cao 1,5 m so với mặt đất</t>
  </si>
  <si>
    <t>Trèo lên, xuống 7 gióng thang ở độ cao 1,5m</t>
  </si>
  <si>
    <t>* Vận động: tung, ném, bắt</t>
  </si>
  <si>
    <t>Tung bắt bóng với cô 3 lần liền không rơi bóng với khoảng cách 2,5 m</t>
  </si>
  <si>
    <t>Tung bóng với cô ở khoảng cách xa 2,5m</t>
  </si>
  <si>
    <t>Tung bắt bóng 3 lần liền với cô/bạn ở khoảng cách 3m không làm rơi bóng</t>
  </si>
  <si>
    <t>Tung bắt bóng với người đối diện</t>
  </si>
  <si>
    <t>Tung bóng thẳng lên cao và bắt bóng bằng 2 tay ở độ cao 40-50cm, không làm rơi bóng</t>
  </si>
  <si>
    <t>Tung bóng lên cao và bắt bóng bằng 2 tay</t>
  </si>
  <si>
    <t>Tự đập và bắt bóng nẩy được 3 lần liên tiếp (đường kính bóng 18cm)</t>
  </si>
  <si>
    <t xml:space="preserve"> Đập bắt bóng (đường kính bóng 18cm)</t>
  </si>
  <si>
    <t>Tự đập bắt bóng được 4-5 lần liên tiếp (đường kính bóng 18cm)</t>
  </si>
  <si>
    <t>Đập và bắt bóng tại chỗ</t>
  </si>
  <si>
    <t>Nhanh nhẹn, khéo léo vừa đi vừa đập bắt bóng nẩy từ 4-5 lần liên tiếp</t>
  </si>
  <si>
    <t>Đi, đập và bắt bóng nẩy</t>
  </si>
  <si>
    <t>Ném được trúng đích ngang ở khoảng cách xa 1,5m bằng 1 tay</t>
  </si>
  <si>
    <t>Ném trúng đích ngang ở khoảng cách xa 1,5m bằng 1 tay</t>
  </si>
  <si>
    <t>Ném xa bằng 1 tay về phía trước theo khả năng</t>
  </si>
  <si>
    <t xml:space="preserve">Ném xa bằng 1 tay </t>
  </si>
  <si>
    <t>Ném vật về phía trước bằng 1 tay đúng kỹ thuật ở khoảng cách xa ….m</t>
  </si>
  <si>
    <t>Ném xa bằng 1 tay</t>
  </si>
  <si>
    <t>Ném xa bằng 2 tay về phía trước theo khả năng</t>
  </si>
  <si>
    <t xml:space="preserve">Ném xa bằng 2 tay </t>
  </si>
  <si>
    <t>Ném vật về phía trước bằng 2 tay đúng kỹ thuật ở khoảng cách xa ….m</t>
  </si>
  <si>
    <t>Ném xa bằng 2 tay</t>
  </si>
  <si>
    <t>Biết ném và bắt bóng bằng hai tay từ khoảng cách xa 4m</t>
  </si>
  <si>
    <t>Ném và bắt bóng bằng hai tay từ khoảng cách xa 4m</t>
  </si>
  <si>
    <t>Biết phối hợp chuyền bắt bóng 2 bên theo hàng ngang nhịp nhàng</t>
  </si>
  <si>
    <t>Chuyền bắt bóng 2 bên theo hàng ngang</t>
  </si>
  <si>
    <t>Ném được trúng đích đứng (xa 1,5m, cao 1,2m)</t>
  </si>
  <si>
    <t>Ném trúng đích đứng (xa 1,5m, cao 1,2m)</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</si>
  <si>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</si>
  <si>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</si>
  <si>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t>
  </si>
  <si>
    <t>Ném trúng đích ngang ở khoảng cách xa 2m</t>
  </si>
  <si>
    <t>Ném được trúng đích ngang ở khoảng cách xa 2m, đường kính 40cm bằng 1 tay/ 2 tay</t>
  </si>
  <si>
    <t>Ném trúng đích ngang ở khoảng cách xa 2m, đường kính 40cm bằng 1 tay/ 2 tay</t>
  </si>
  <si>
    <t>Biết phối hợp chuyền bắt bóng 2 bên theo hàng dọc nhịp nhàng</t>
  </si>
  <si>
    <t>Chuyền bắt bóng 2 bên theo hàng dọc</t>
  </si>
  <si>
    <t>Biết phối hợp chuyền bắt bóng qua đầu liên tục, không làm rơi bóng</t>
  </si>
  <si>
    <t>Chuyền, bắt bóng qua đầu</t>
  </si>
  <si>
    <t>Biết phối hợp chuyền bắt bóng qua chân liên tục, không làm rơi bóng</t>
  </si>
  <si>
    <t>Chuyền, bắt bóng qua chân</t>
  </si>
  <si>
    <t xml:space="preserve">Tập trung, khéo léo thực hiện vận động chuyền, bắt bóng qua đầu chuyển ra sau lưng hoặc ra phía trước </t>
  </si>
  <si>
    <t>Chuyền, bắt bóng qua đầu chuyển ra sau lưng hoặc ra phía trước</t>
  </si>
  <si>
    <t>Biết dùng một số bộ phận cơ thể để giữ bóng</t>
  </si>
  <si>
    <t>Giữ bóng bằng 2 chân, 2 cẳng tay kết hợp đi tiến về phía trước 2m</t>
  </si>
  <si>
    <t>* Vận động: bật, nhảy</t>
  </si>
  <si>
    <t>Bật nhảy tại chỗ 3-5 lần liên tiếp đúng kỹ thuật</t>
  </si>
  <si>
    <t>Bật nhảy tại chỗ</t>
  </si>
  <si>
    <t>Giữ được thăng bằng cơ thể khi thực hiện vận động bật tiến về phía trước</t>
  </si>
  <si>
    <t>Bật tiến về phía trước</t>
  </si>
  <si>
    <t>Giữ được thăng bằng cơ thể khi thực hiện vận động bật tiến liên tục về phía trước</t>
  </si>
  <si>
    <t>Bật liên tục về phía trước</t>
  </si>
  <si>
    <t>Giữ được thăng bằng cơ thể khi thực hiện vận động bật xa 25 cm</t>
  </si>
  <si>
    <t>Bật xa 25 cm</t>
  </si>
  <si>
    <t>Giữ được thăng bằng cơ thể khi thực hiện vận động bật xa 35-40 cm</t>
  </si>
  <si>
    <t>Bật xa 35 - 40cm</t>
  </si>
  <si>
    <t>Giữ được thăng bằng cơ thể khi thực hiện vận động bật xa tối thiểu 50 cm</t>
  </si>
  <si>
    <t>Bật xa tối thiểu 50cm</t>
  </si>
  <si>
    <t>Giữ được thăng bằng khi bật nhảy từ độ cao 30-35cm xuống</t>
  </si>
  <si>
    <t>Bật nhảy từ trên cao xuống (cao 30-35cm)</t>
  </si>
  <si>
    <t>Giữ được thăng bằng khi bật nhảy từ độ cao 40-45cm xuống</t>
  </si>
  <si>
    <t>Bật nhảy từ trên cao xuống (cao 40-45cm)</t>
  </si>
  <si>
    <t>Bật tách chân, khép chân qua 5 ô liên tục, không dẫm vạch</t>
  </si>
  <si>
    <t>Bật tách chân, khép chân qua 5 ô</t>
  </si>
  <si>
    <t>Mạnh dạn, tự tin, dứt khoát khi thực hiện vận động bật liên tục vào 5-7 vòng</t>
  </si>
  <si>
    <t>Bật liên tục vào vòng</t>
  </si>
  <si>
    <t>Bật tách chân, khép chân qua 7 ô liên tục, không dẫm vạch</t>
  </si>
  <si>
    <t>Bật tách chân, khép chân  liên tục qua 7 ô</t>
  </si>
  <si>
    <t>Giữ được thăng bằng khi bật qua vật cản cao 10-15cm</t>
  </si>
  <si>
    <t>Bật qua vật cản cao 10-15cm</t>
  </si>
  <si>
    <t>Giữ được thăng bằng khi bật qua vật cản cao 15-20cm</t>
  </si>
  <si>
    <t>Bật qua vật cản cao 15-20cm</t>
  </si>
  <si>
    <t>Giữ được thăng bằng khi nhảy lò cò 3m</t>
  </si>
  <si>
    <t>Nhảy lò cò 3m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</si>
  <si>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</si>
  <si>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</si>
  <si>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</si>
  <si>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</si>
  <si>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3. Thực hiện và phối hợp được các cử động của bàn tay, ngón tay, phối hợp tay - mắt</t>
  </si>
  <si>
    <t>Thực hiện được vận động xoay tròn cổ tay</t>
  </si>
  <si>
    <t>Xoay tròn cổ tay</t>
  </si>
  <si>
    <t>Thực hiện được vận động cuộn - xoay tròn cổ tay</t>
  </si>
  <si>
    <t>Cuộn - xoay tròn cổ tay</t>
  </si>
  <si>
    <t>Thực hiện được các loại cử động bàn tay, ngón tay và cổ tay</t>
  </si>
  <si>
    <t>Các loại cử động bàn tay, ngón tay và cổ tay</t>
  </si>
  <si>
    <t>Thực hiện được vận động gập, đan ngón tay vào nhau</t>
  </si>
  <si>
    <t>Thực hiện được vận động vo, xoáy, xoắn, vặn</t>
  </si>
  <si>
    <t>Vo, xoáy, xoắn, vặn</t>
  </si>
  <si>
    <t>Thực hiện được vận động véo, vuốt, miết, búng ngón tay, chạm các đầu ngón tay với nhau, ấn bàn tay</t>
  </si>
  <si>
    <t>Véo, vuốt, miết, búng ngón tay, chạm các đầu ngón tay với nhau, ấn bàn tay</t>
  </si>
  <si>
    <t>Vẽ được hình tròn theo mẫu</t>
  </si>
  <si>
    <t>Vẽ hình tròn theo mẫu</t>
  </si>
  <si>
    <t>Tô, vẽ được một số hình đơn giản, gần gũi</t>
  </si>
  <si>
    <t>Tô, vẽ hình</t>
  </si>
  <si>
    <t>Tô màu kín, không chờm ra ngoài đường viền các hình vẽ</t>
  </si>
  <si>
    <t>Tô màu hình vẽ</t>
  </si>
  <si>
    <t>Biết vẽ hình và sao chép các chữ cái, chữ số</t>
  </si>
  <si>
    <t>Vẽ hình và sao chép các chữ cái, chữ số</t>
  </si>
  <si>
    <t>Bước đầu làm quen với việc sử dụng kéo cắt thẳng được một đoạn 10cm</t>
  </si>
  <si>
    <t>Cắt thẳng một đoạn 10cm</t>
  </si>
  <si>
    <t>Cắt, xé thành thạo theo đường thẳng</t>
  </si>
  <si>
    <t>Cắt, xé đường thẳng dài hơn 10cm</t>
  </si>
  <si>
    <t>Cắt, xé được theo đường viền thẳng và cong của các hình đơn giản</t>
  </si>
  <si>
    <t>Cắt, xé theo đường viền thẳng và cong của các hình đơn giản</t>
  </si>
  <si>
    <t>Xếp chồng được 8-10 khối không đổ</t>
  </si>
  <si>
    <t>Xếp chồng các hình khối khác nhau</t>
  </si>
  <si>
    <t>Xếp chồng được 10-12 khối</t>
  </si>
  <si>
    <t>Xếp chồng các hình khối</t>
  </si>
  <si>
    <t>Xếp chồng được 12-15 khối, lắp ráp theo mẫu</t>
  </si>
  <si>
    <t xml:space="preserve">Xây dựng, lắp ráp với 12-15 khối </t>
  </si>
  <si>
    <t>Biết tự cài, cởi cúc to</t>
  </si>
  <si>
    <t>Cài, cởi cúc to</t>
  </si>
  <si>
    <t>Biết tự cài - cởi cúc, xâu - buộc dây</t>
  </si>
  <si>
    <t>Cài - cởi cúc, xâu - buộc dây</t>
  </si>
  <si>
    <t>Biết tự mặc - cởi quần áo, xâu dây giày, cài quai dép, kéo khóa (phéc mơ tuya)</t>
  </si>
  <si>
    <t>Biết tết sợi đôi</t>
  </si>
  <si>
    <t>Đan tết sợi đôi</t>
  </si>
  <si>
    <t>Bước đầu biết sử dụng bút tô vẽ nguệch ngoạc một số hình đơn giản hoặc theo ý thích</t>
  </si>
  <si>
    <t>Tập sử dụng bút tô vẽ nguệch ngoạc</t>
  </si>
  <si>
    <t>Xé - dán giấy dài khoảng 10cm</t>
  </si>
  <si>
    <t>Xé - dán giấy</t>
  </si>
  <si>
    <t>Ghép và dán được các hình vào đúng vị trí cho trước, không bị nhăn</t>
  </si>
  <si>
    <t>Ghép và dán các hình vào vị trí cho sẵn</t>
  </si>
  <si>
    <t>Biết gập giấy tạo hình đơn giản theo hướng dẫn</t>
  </si>
  <si>
    <t>Gập giấy</t>
  </si>
  <si>
    <t>Biết sử dụng đúng cách một số văn phòng phẩm thông thường</t>
  </si>
  <si>
    <t>Sử dụng một số thiết bị văn phòng phẩm: : kéo, bút dạ/sáp màu, hồ dán,…</t>
  </si>
  <si>
    <t>Sử dụng một số thiết bị văn phòng phẩm:  kéo, bút chì, bút lông, hồ dán, băng keo 2 mặt</t>
  </si>
  <si>
    <t>Sử dụng một số thiết bị văn phòng phẩm: băng keo 1 mặt, ghim vòng, gim bấm, dập lỗ,…</t>
  </si>
  <si>
    <t>B. Giáo dục dinh dưỡng và sức khỏe</t>
  </si>
  <si>
    <t>1. Nhận biết một số món ăn, thực phẩm thông thường và ích lợi của chúng đối với sức khỏe</t>
  </si>
  <si>
    <t>Nói đúng tên một số thực phẩm quen thuộc, sẵn có tại địa phương</t>
  </si>
  <si>
    <t>Nhận biết tên gọi một số thực phẩm quen thuộc</t>
  </si>
  <si>
    <t>Biết 4 nhóm thực phẩm và phân loại một số thực phẩm theo nhóm</t>
  </si>
  <si>
    <t>Nhận biết tên một số thực phẩm thông thường và các nhóm thực phẩm (trên tháp dinh dưỡng)</t>
  </si>
  <si>
    <t>Nhận biết được 4 nhóm thực phẩm và lựa chọn được một số thực phẩm khi gọi tên nhóm</t>
  </si>
  <si>
    <t>Nhận biết thực phẩm theo 4 nhóm</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</si>
  <si>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</si>
  <si>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</si>
  <si>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phân loại được các thực phẩm theo nguồn gốc khác nhau (thực phẩm có nguồn gốc động vật/thực vật)</t>
  </si>
  <si>
    <t>Nhận biết, phân loại thực phẩm theo nguồn gốc</t>
  </si>
  <si>
    <t>Biết được tên một số món ăn quen thuộc hàng ngày, sẵn có tại địa phương</t>
  </si>
  <si>
    <t>Tên gọi một số món ăn quen thuộc</t>
  </si>
  <si>
    <t>Kể được tên một số thức ăn cần có trong bữa ăn hàng ngày</t>
  </si>
  <si>
    <t>Tên một số thức ăn trong bữa ăn hàng ngày</t>
  </si>
  <si>
    <t>Biết cơ cấu các bữa ăn trong 1 ngày, các món ăn trong 1 bữa ăn</t>
  </si>
  <si>
    <t>Cơ cấu các bữa ăn trong 1 ngày, thức ăn trong bữa ăn</t>
  </si>
  <si>
    <t>Kể được tên và dạng chế biến của một số món ăn quen thuộc</t>
  </si>
  <si>
    <t>Tên và dạng chế biến của một số món ăn quen thuộc</t>
  </si>
  <si>
    <t>Kể được một số món ăn đặc trưng thường dùng trong các ngày lễ, tết</t>
  </si>
  <si>
    <t>Tìm hiểu các món ăn đặc trưng ngày lễ, tết</t>
  </si>
  <si>
    <t>Biết mỗi thực phẩm có nhiều dạng chế biến và cách ăn khác nhau. Có khả năng thực hành một số thao tác cơ bản trong chế biến một số món ăn, thức uống đơn giản</t>
  </si>
  <si>
    <t>Thao tác cơ bản trong chế biến một số món ăn, thức uống đơn giản</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</si>
  <si>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</si>
  <si>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</si>
  <si>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 xml:space="preserve">Biết ý nghĩa của việc ăn để giúp cơ thể cao lớn, khỏe mạnh, thông minh. Biết ăn nhiều loại thức ăn khác nhau để cơ thể có đủ chất dinh dưỡng. </t>
  </si>
  <si>
    <t>Biết một số loại bệnh tật liên quan đến ăn uống (ỉa chảy, sâu răng, suy dinh dưỡng, béo phì,…)</t>
  </si>
  <si>
    <t>Hình thành thói quen ăn uống tốt, biết ăn nhiều loại thức ăn khác nhau</t>
  </si>
  <si>
    <t>Thói quen ăn uống tốt</t>
  </si>
  <si>
    <t>Biết cách phân biệt thực phẩm/ thức ăn sạch, an toàn</t>
  </si>
  <si>
    <t>Phân biệt thực phẩm/ thức ăn sạch, an toàn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</si>
  <si>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</si>
  <si>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</si>
  <si>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</si>
  <si>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</si>
  <si>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2. Tập làm một số việc tự phục vụ trong sinh hoạt</t>
  </si>
  <si>
    <t>Bước đầu làm quen với các thao tác rửa tay bằng xà phòng. Biết rửa tay với sự giúp đỡ của người lớn</t>
  </si>
  <si>
    <t>Tập rửa tay bằng xà phòng</t>
  </si>
  <si>
    <t>Có kỹ năng rửa tay bằng xà phòng đúng quy trình. Biết tự rửa tay bằng xà phòng khi được nhắc nhở</t>
  </si>
  <si>
    <t xml:space="preserve">Tập luyện thao tác rửa tay bằng xà phòng </t>
  </si>
  <si>
    <t>Có kỹ năng rửa tay bằng xà phòng đúng quy trình. Có thói quen tự rửa tay bằng xà phòng trước khi ăn, sau khi đi vệ sinh và khi tay bẩn</t>
  </si>
  <si>
    <t xml:space="preserve">Rèn luyện kỹ năng rửa tay bằng xà phòng </t>
  </si>
  <si>
    <t>Bước đầu làm quen với các thao tác lau mặt. Biết lau mặt với sự giúp đỡ của người lớn</t>
  </si>
  <si>
    <t>Làm quen thao tác lau mặt</t>
  </si>
  <si>
    <t>Có kỹ năng lau mặt đúng thao tác. Biết tự lau mặt khi được nhắc nhở</t>
  </si>
  <si>
    <t>Tập luyện thao tác lau mặt</t>
  </si>
  <si>
    <t>Có kỹ năng lau mặt đúng thao tác. Có thói quen tự lau mặt</t>
  </si>
  <si>
    <t>Rèn luyện kỹ năng lau mặt</t>
  </si>
  <si>
    <t>Biết súc miệng bằng nước muối</t>
  </si>
  <si>
    <t>Tập súc miệng bằng nước muối</t>
  </si>
  <si>
    <t xml:space="preserve">Có kỹ năng đánh răng đúng thao tác. Biết tự đánh răng </t>
  </si>
  <si>
    <t>Tập luyện thao tác đánh răng</t>
  </si>
  <si>
    <t>Có kỹ năng đánh răng đúng thao tác. Có thói quen tự đánh răng hàng ngày</t>
  </si>
  <si>
    <t>Rèn luyện kỹ năng đánh răng</t>
  </si>
  <si>
    <t>Biết tháo tất, cởi quần áo với sự giúp đỡ của người lớn</t>
  </si>
  <si>
    <t>Cởi mặc quần áo đơn giản</t>
  </si>
  <si>
    <t>Biết tự thay quần áo khi bị ướt/bẩn</t>
  </si>
  <si>
    <t>Cởi - mặc quần áo</t>
  </si>
  <si>
    <t>Biết tự thay quần áo khi bị ướt/bẩn và để vào nơi quy định</t>
  </si>
  <si>
    <t>Thay quần áo và để vào nơi quy định</t>
  </si>
  <si>
    <t>Có ý thức giữ đầu tóc, quần áo gọn gàng, sạch sẽ</t>
  </si>
  <si>
    <t>Ý thức vệ sinh cá nhân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</si>
  <si>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</si>
  <si>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</si>
  <si>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</si>
  <si>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</si>
  <si>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</si>
  <si>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</si>
  <si>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Biết tự cầm bát, thìa xúc ăn gọn gàng, không rơi vãi, không đổ thức ăn</t>
  </si>
  <si>
    <t>Cách sử dụng bát, thìa</t>
  </si>
  <si>
    <t>Có kỹ năng sử dụng đồ dùng phục vụ ăn uống thành thạo, khéo léo</t>
  </si>
  <si>
    <t>Cách sử dụng đồ dùng ăn uống</t>
  </si>
  <si>
    <t xml:space="preserve">Biết sử dụng thiết bị vệ sinh đúng cách </t>
  </si>
  <si>
    <t>Nội quy khu vực vệ sinh</t>
  </si>
  <si>
    <t>3. Hành vi và thói quen tốt trong sinh hoạt, giữ gìn sức khỏe</t>
  </si>
  <si>
    <t>Có một số hành vi tốt trong ăn uống khi được nhắc nhở</t>
  </si>
  <si>
    <t>Mời cô, mời bạn khi ăn</t>
  </si>
  <si>
    <t>Không đùa nghịch làm đổ vãi thức ăn</t>
  </si>
  <si>
    <t>Không kén chọn thức ăn, ăn hết suất</t>
  </si>
  <si>
    <t>Biết một số hành vi văn minh, thói quen tốt trong ăn uống. Biết thực hiện khi được yêu cầu.</t>
  </si>
  <si>
    <t>Ăn từ tốn, không đùa nghịch làm đổ vãi thức ăn, không vừa nhai vừa nói</t>
  </si>
  <si>
    <t>Không uống nước lã</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</si>
  <si>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</si>
  <si>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</si>
  <si>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</si>
  <si>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Biết chọn thực phẩm sạch, tươi ngon có lợi cho sức khỏe</t>
  </si>
  <si>
    <t>Lựa chọn thực phẩm sạch, tươi ngon có lợi cho sức khỏe</t>
  </si>
  <si>
    <t>3+4T</t>
  </si>
  <si>
    <t>Phân biệt thức ăn có lợi/ có hại cho sức khỏe con người</t>
  </si>
  <si>
    <t>4+5T</t>
  </si>
  <si>
    <t>Làm quen một số cách bảo quản thực phẩm/ thức ăn đơn giản.</t>
  </si>
  <si>
    <t>Một số cách bảo quản thực phẩm/ thức ăn đơn giản</t>
  </si>
  <si>
    <t>3+4+5T</t>
  </si>
  <si>
    <t>Biết chấp nhận và thực hiện được một số hành vi tốt trong vệ sinh phòng bệnh khi được nhắc nhở</t>
  </si>
  <si>
    <t>Giữ vệ sinh thân thể</t>
  </si>
  <si>
    <t>Đi vệ sinh đúng nơi quy định</t>
  </si>
  <si>
    <t>Bỏ rác đúng nơi quy định</t>
  </si>
  <si>
    <t>Có một số hành vi tốt trong vệ sinh phòng bệnh</t>
  </si>
  <si>
    <t>Có một số thói quen tốt trong vệ sinh, phòng bệnh</t>
  </si>
  <si>
    <t>Không khạc nhổ bừa bãi</t>
  </si>
  <si>
    <t>Che miệng khi hắt hơi, ho</t>
  </si>
  <si>
    <t>Một số bệnh liên quan đến ăn uống</t>
  </si>
  <si>
    <t>Có khả năng nhận biết trang phục theo thời tiết. Bước đầu tập mặc quần áo</t>
  </si>
  <si>
    <t>Nhận biết trang phục theo thời tiết. Bước đầu tập mặc quần áo</t>
  </si>
  <si>
    <t>Biết ích lợi và lựa chọn sử dụng trang phục phù hợp thời tiết</t>
  </si>
  <si>
    <t>Ích lợi và cách sử dụng trang phục phù hợp thời tiết</t>
  </si>
  <si>
    <t>Có khả năng nhận biết một số biểu hiện  khi ốm. Biết nói với người lớn khi bị đau, chảy máu</t>
  </si>
  <si>
    <t>Nhận biết một số biểu hiện khi ốm</t>
  </si>
  <si>
    <t>Có khả năng nhận biết một số biểu hiện đặc trưng khi ốm và bước đầu biết cách phòng tránh. Biết nói với người lớn khi bị đau, chảy máu, sốt.</t>
  </si>
  <si>
    <t>Nhận biết một số biểu hiện khi ốm và cách phòng tránh đơn giản</t>
  </si>
  <si>
    <t>4. Nhận biết một số nguy cơ không an toàn và phòng tránh</t>
  </si>
  <si>
    <t>Nhận ra và biết tránh một số vật dụng nguy hiểm khi được nhắc nhở</t>
  </si>
  <si>
    <t>Một số đồ vật gây nguy hiểm</t>
  </si>
  <si>
    <t>Biết nhận ra và không chơi một số đồ vật có thể gây nguy hiểm</t>
  </si>
  <si>
    <t xml:space="preserve">Một số đồ vật gây nguy hiểm </t>
  </si>
  <si>
    <t>Nhận ra và không chơi một số đồ vật có thể gây nguy hiểm. Nói được mối nguy hiểm khi đến gần</t>
  </si>
  <si>
    <t>Nhận ra và biết tránh nơi nguy hiểm khi được nhắc nhở</t>
  </si>
  <si>
    <t>Một số khu vực nguy hiểm</t>
  </si>
  <si>
    <t>Nhận ra và biết tránh không chơi ở những nơi nguy hiểm</t>
  </si>
  <si>
    <t>Không chơi ở những nơi mất vệ sinh, nguy hiểm. Nói được mối nguy hiểm nếu đến gần</t>
  </si>
  <si>
    <t>Biết tránh và không làm một số hành động nguy hiểm khi được nhắc nhở phù hợp độ tuổi</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</si>
  <si>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</si>
  <si>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gọi người lớn khi gặp một số trường hợp khẩn cấp</t>
  </si>
  <si>
    <t>Một số trường hợp khẩn cấp (cháy, có người rơi xuống nước, ngã chảy máu,..)</t>
  </si>
  <si>
    <t xml:space="preserve"> Biết gọi người giúp đỡ khi bị lạc và cung cấp được một số thông tin để hỗ trợ tìm người thân</t>
  </si>
  <si>
    <t>Tên và số điên thoại của người thân. Địa chỉ gia đình</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</si>
  <si>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</si>
  <si>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</si>
  <si>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</si>
  <si>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Biết kêu cứu, gọi người giúp đỡ khi gặp nguy hiểm</t>
  </si>
  <si>
    <t>Địa chỉ, số điện thoại của người thân và các số điện thoại trợ giúp: 111,113,114,115</t>
  </si>
  <si>
    <t>Biết và thực hiện được một số quy tắc an toàn đơn giản</t>
  </si>
  <si>
    <t>Một số quy tắc an toàn đơn giản ( quy tắc đi lên xuống cầu thang, chờ người lớn đưa sang đường,…)</t>
  </si>
  <si>
    <t>Biết và thực hiện được một số quy định an toàn ở nơi công cộng</t>
  </si>
  <si>
    <t>Một số biển báo giao thông</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</si>
  <si>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</si>
  <si>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</si>
  <si>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</si>
  <si>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</si>
  <si>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II. LĨNH VỰC GIÁO DỤC PHÁT TRIỂN NHẬN THỨC</t>
  </si>
  <si>
    <t>Nhận thức</t>
  </si>
  <si>
    <t>A. Khám phá khoa học</t>
  </si>
  <si>
    <t>1. Các bộ phận cơ thể con người</t>
  </si>
  <si>
    <t>Biết sử dụng đúng giác quan, phối hợp các giác quan để xem xét, tìm hiểu đặc điểm của đối tượng (nhìn, nghe, ngửi, sờ…để nhận ra đặc điểm nổi bật của đối tượng)</t>
  </si>
  <si>
    <t>Các giác quan và chức năng của các giác quan</t>
  </si>
  <si>
    <t>Biết một số bộ phận của cơ thể và chức năng của chúng</t>
  </si>
  <si>
    <t>Một số bộ phận cơ thể và chức năng của chúng</t>
  </si>
  <si>
    <t>Biết một số bộ phận cơ thể con người và cơ thể luôn thay đổi, phát triển</t>
  </si>
  <si>
    <t>Nhận biết được sự giống và khác nhau giữa mình và bạn về một số bộ phận trên cơ thể, chiều cao, cân nặng</t>
  </si>
  <si>
    <t>Biết so sánh một số bộ phận trên cơ thể của mình, của bạn về độ cao thấp, sự thay đổi của bản thân về chiều cao cân nặng</t>
  </si>
  <si>
    <t>* Đồ dùng, đồ chơi</t>
  </si>
  <si>
    <t>Biết một số đặc điểm nổi bật và cách sử dụng đồ dùng, đồ chơi quen thuộc</t>
  </si>
  <si>
    <t>Đặc điểm nổi bật, công dụng, cách sử dụng đồ dùng, đồ chơi</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</si>
  <si>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</si>
  <si>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</si>
  <si>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Biết so sánh sự khác nhau và giống nhau của 2-3 đồ dùng, đồ chơi</t>
  </si>
  <si>
    <t>So sánh sự khác nhau và giống nhau của 2-3 đồ dùng, đồ chơi.</t>
  </si>
  <si>
    <t>Biết phân loại đồ dùng, đồ chơi theo 1-2 dấu hiệu</t>
  </si>
  <si>
    <t>Phân loại đồ dùng, đồ chơi theo 1-2 dấu hiệu</t>
  </si>
  <si>
    <t>Biết phân loại đồ dùng, đồ chơi theo 2-3 dấu hiệu về chất liệu và công dụng</t>
  </si>
  <si>
    <t>Phân loại đồ dùng, đồ chơi theo 2-3 dấu hiệu về chất liệu và công dụng</t>
  </si>
  <si>
    <t>* Phương tiện giao thông</t>
  </si>
  <si>
    <t>Biết tên, đặc điểm, công dụng của một số PTGT quen thuộc</t>
  </si>
  <si>
    <t>Tên, đặc điểm, công dụng của một số PTGT quen thuộc</t>
  </si>
  <si>
    <t>Biết đặc điểm, công dụng của một số PTGT và phân loại theo 1-2 dấu hiệu</t>
  </si>
  <si>
    <t>Đặc điểm, công dụng của một số PTGT và phân loại theo 1-2 dấu hiệu</t>
  </si>
  <si>
    <t>Biết đặc điểm, công dụng của một số PTGT và phân loại theo 2 - 3 dấu hiệu</t>
  </si>
  <si>
    <t>Đặc điểm, công dụng của một số PTGT và phân loại theo 2 - 3 dấu hiệu</t>
  </si>
  <si>
    <t>3. Động vật và thực vật</t>
  </si>
  <si>
    <t>Biết đặc điểm bên ngoài của con vật, cây, hoa, quả gần gũi, ích lợi và tác hại đối với con người</t>
  </si>
  <si>
    <t xml:space="preserve"> Biết so sánh, phân loại  cây, hoa, quả, con vật theo 1-2 dấu hiệu</t>
  </si>
  <si>
    <t>Có khả năng quan sát, phán đoán để nhận biết được mối liên hệ đơn giản giữa con vật, cây với môi trường sống và cách chăm sóc bảo vệ</t>
  </si>
  <si>
    <t>Quan sát, phán đoán mối liên hệ đơn giản giữa con vật, cây với môi trường sống và cách chăm sóc bảo vệ</t>
  </si>
  <si>
    <t>Có khả năng tự quan sát, phán đoán để phát hiện được mối liên hệ đơn giản giữa con vật, cây với môi trường sống và cách chăm sóc bảo vệ</t>
  </si>
  <si>
    <t>Biết thói quen và nhu cầu của một số con vật gần gũi</t>
  </si>
  <si>
    <t>Thói quen và nhu cầu của một số con vật</t>
  </si>
  <si>
    <t>4. Một số hiện tượng tự nhiên
* Thời tiết, mùa:</t>
  </si>
  <si>
    <t>* Thời tiết, mùa</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</si>
  <si>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</si>
  <si>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</si>
  <si>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hiện tượng thời tiết theo mùa và ảnh hưởng của nó đến sinh hoạt của con nguời</t>
  </si>
  <si>
    <t>Thời tiết theo mùa và ảnh hưởng của nó đến sinh hoạt của con nguời</t>
  </si>
  <si>
    <t>Nói được một số đặc điểm nổi bật của các mùa trong năm nơi trẻ sống</t>
  </si>
  <si>
    <t>Đặc điểm nổi bật của các mùa trong năm nơi trẻ sống</t>
  </si>
  <si>
    <t>Biết thời tiết thay đổi theo mùa và thứ tự các mùa trong năm</t>
  </si>
  <si>
    <t>Thời tiết thay đổi theo mùa và thứ tự các mùa trong năm</t>
  </si>
  <si>
    <t>Biết được ảnh hưởng của thời tiết đến sinh hoạt của con người và sự thay đổi của con vật và cây theo mùa</t>
  </si>
  <si>
    <t>Sự thay đổi trong sinh hoạt của con người, con vật và cây theo mùa</t>
  </si>
  <si>
    <t>Dự đoán được một số hiện tượng tự nhiên đơn giản sắp xảy ra</t>
  </si>
  <si>
    <t xml:space="preserve">Dấu hiệu dự báo về sự xuất hiện của một số hiện tượng tự nhiên </t>
  </si>
  <si>
    <t>* Ngày và đêm, mặt trời, mặt trăng</t>
  </si>
  <si>
    <t>Biết một số dấu hiệu nổi bật của ngày và đêm</t>
  </si>
  <si>
    <t>Một số dấu hiệu nổi bật của ngày và đêm</t>
  </si>
  <si>
    <t>Nhận ra sự khác nhau giữa ngày và đêm</t>
  </si>
  <si>
    <t>Sự khác nhau giữa ngày và đêm</t>
  </si>
  <si>
    <t>Nhận ra sự khác nhau giữa ngày và đêm, mặt trời, mặt trăng</t>
  </si>
  <si>
    <t>Sự khác nhau giữa ngày và đêm, mặt trời, mặt trăng</t>
  </si>
  <si>
    <t>*Nước</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</si>
  <si>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</si>
  <si>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</si>
  <si>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</si>
  <si>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</si>
  <si>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Các nguồn nước trong môi trường sống</t>
  </si>
  <si>
    <t>Ích lợi của nước với đời sống con người, con vật và cây</t>
  </si>
  <si>
    <t>Một số đặc điểm, tính chất của nước</t>
  </si>
  <si>
    <t>Nguyên nhân gây ô nhiễm nguồn nước và cách bảo vệ nguồn nước</t>
  </si>
  <si>
    <t>* Không khí, ánh sáng</t>
  </si>
  <si>
    <t>Có một số hiểu biết về nguồn ánh sáng trong sinh hoạt hàng ngày</t>
  </si>
  <si>
    <t>Một số nguồn ánh sáng trong sinh hoạt hàng ngày</t>
  </si>
  <si>
    <t xml:space="preserve">Có một số hiểu biết về các nguồn ánh sáng và sự cần thiết của nó với cuộc sống con người, con vật, cây </t>
  </si>
  <si>
    <t xml:space="preserve">Các nguồn ánh sáng và sự cần thiết của nó với cuộc sống con người, con vật, cây </t>
  </si>
  <si>
    <t>Có một số hiểu biết về các nguồn ánh sáng và cách sử dụng hợp lý</t>
  </si>
  <si>
    <t>Các nguồn ánh sáng và cách sử dụng tiết kiệm, hiệu quả</t>
  </si>
  <si>
    <t>Có một số hiểu biết về không khí và sự cần thiết của nó với cuộc sống con người, con vật, cây</t>
  </si>
  <si>
    <t>Không khí và sự cần thiết của nó với cuộc sống con người, con vật, cây</t>
  </si>
  <si>
    <t>* Đất, đá, cát, sỏi</t>
  </si>
  <si>
    <t>Biết một vài đặc điểm, tính chất của đất,đá, cát, sỏi</t>
  </si>
  <si>
    <t>Đặc điểm chung, tính chất nổi bật của đất, đá, cát, sỏi</t>
  </si>
  <si>
    <t>5. Công nghệ</t>
  </si>
  <si>
    <t>Thực hiện được một số thao tác đơn giản với máy tính</t>
  </si>
  <si>
    <t>Một số thao tác cơ bản với máy tính: tắt, mở, di chuyển chuột, kích chuột (kích đơn)</t>
  </si>
  <si>
    <t>Thực hiện được một số thao tác cơ bản với máy tính</t>
  </si>
  <si>
    <t>Một số thao tác cơ bản với máy tính: tắt, mở, di chuyển chuột, kích chuột , mở thư mục</t>
  </si>
  <si>
    <t>Chủ động tương tác với các bài giảng Elearning/ phần mềm trò chơi trên máy tính</t>
  </si>
  <si>
    <t>Chơi phần mềm trò chơi/ bài giảng Elearning trên máy tính</t>
  </si>
  <si>
    <t>B. Làm quen với một số khái niệm sơ đẳng về toán</t>
  </si>
  <si>
    <t>1. Nhận biết tập hợp, số lượng, số thứ tự, đếm</t>
  </si>
  <si>
    <t>Quan tâm đến số lượng và biết đếm trên các đối tượng giống nhau, đếm đến 5 và đếm theo khả năng</t>
  </si>
  <si>
    <t>Đếm trên đối tượng trong phạm vi 5 và đếm theo khả năng</t>
  </si>
  <si>
    <t>Biết đếm trong phạm vi 10 và đếm theo khả năng</t>
  </si>
  <si>
    <t>Đếm trong phạm vi 10, đếm xuôi, đếm ngược theo khả năng</t>
  </si>
  <si>
    <t>Nhận biết, phân biệt được 1 và nhiều</t>
  </si>
  <si>
    <t>1 và nhiều</t>
  </si>
  <si>
    <t>Biết sử dụng các số từ 1 - 5 để chỉ số lượng, số thứ tự</t>
  </si>
  <si>
    <t>Chữ số, số lượng và số thứ tự trong phạm vi 5</t>
  </si>
  <si>
    <t>Có khả năng so sánh số lượng hai nhóm đối tượng trong phạm vi 5 bằng các cách khác nhau và nói được các từ: bằng nhau, nhiều hơn, ít hơn</t>
  </si>
  <si>
    <t>So sánh số lượng của hai nhóm đối tượng trong phạm vi 10 bằng các cách khác nhau</t>
  </si>
  <si>
    <t>Có khả năng so sánh số lượng của ba nhóm đối tượng trong phạm vi 10 bằng các cách khác nhau và nói được kết quả: bằng nhau, nhiều nhất, ít hơn, ít nhất</t>
  </si>
  <si>
    <t xml:space="preserve">So sánh số lượng của ba nhóm đối tượng trong phạm vi 10 bằng các cách khác nhau </t>
  </si>
  <si>
    <t>Biết gộp hai nhóm đối tượng có số lượng trong phạm vi 5, đếm và nói kết quả</t>
  </si>
  <si>
    <t>Gộp hai nhóm đối tượng có số lượng trong phạm vi 5, đếm và nói kết quả</t>
  </si>
  <si>
    <t>Có khả năng nhận biết ý nghĩa các con số được sử dụng trong cuộc sống hằng ngày</t>
  </si>
  <si>
    <t>Nhận biết ý nghĩa các con số được sử dụng trong cuộc sống hằng ngày (số nhà, biển số xe…)</t>
  </si>
  <si>
    <t>Nhận biết ý nghĩa các con số được sử dụng trong cuộc sống hằng ngày (số tuổi, số nhà, biển số xe, số điện thoại,…)</t>
  </si>
  <si>
    <t>Nhận biết được mục đích của tiền trong cuộc sống (để mua thức ăn, đồ chơi,…)</t>
  </si>
  <si>
    <t>Tìm hiểu về đồng tiền Việt Nam (họa tiết, mệnh giá, cách sử dụng)</t>
  </si>
  <si>
    <t>2. Xếp tương ứng</t>
  </si>
  <si>
    <t>Có khả năng xếp tương ứng 1 - 1, ghép đôi</t>
  </si>
  <si>
    <t xml:space="preserve"> Xếp tương ứng 1 - 1, ghép đôi</t>
  </si>
  <si>
    <t xml:space="preserve"> Biết xếp tương ứng 1 - 1, ghép đôi</t>
  </si>
  <si>
    <t>Biết ghép thành cặp những đối tượng có mối liên quan</t>
  </si>
  <si>
    <t>Ghép thành cặp những đối tượng có mối liên quan</t>
  </si>
  <si>
    <t>3. Sắp xếp theo quy tắc</t>
  </si>
  <si>
    <t xml:space="preserve">Nhận ra được quy tắc sắp xếp của 2 đối tượng (AB) và tiếp tục thực hiện sao chép lại </t>
  </si>
  <si>
    <t>Xếp xen kẽ (AB)</t>
  </si>
  <si>
    <t xml:space="preserve">Nhận ra được quy tắc sắp xếp của 3 đối tượng (ABC, AAB, ABB) và tiếp tục thực hiện sao chép lại </t>
  </si>
  <si>
    <t>So sánh, phát hiện quy tắc sắp xếp và sắp xếp theo quy tắc (ABC, AAB, ABB)</t>
  </si>
  <si>
    <t xml:space="preserve">Nhận ra được quy tắc sắp xếp của 4 đối tượng (ABCD, AABB, ABBA) và tiếp tục thực hiện sao chép lại </t>
  </si>
  <si>
    <t>So sánh, phát hiện quy tắc sắp xếp và sắp xếp theo quy tắc  (ABCD, AABB, ABBA)</t>
  </si>
  <si>
    <t>Biết tự sáng tạo ra mẫu sắp xếp và tiếp tục sắp xếp</t>
  </si>
  <si>
    <t>Tạo ra quy tắc sắp xếp theo ý thích</t>
  </si>
  <si>
    <t>4. So sánh , đo lường</t>
  </si>
  <si>
    <t>Sử dụng được dụng cụ để đo độ dài, dung tích của 2 đối tượng, nói kết quả đo và so sánh</t>
  </si>
  <si>
    <t>Đo độ dài một vật bằng một đơn vị đo</t>
  </si>
  <si>
    <t>Đo dung tích bằng một đơn vị đo</t>
  </si>
  <si>
    <t>Sử dụng được một số dụng cụ để đo, đong và so sánh, nói kết quả (3 đối tượng)</t>
  </si>
  <si>
    <t>Đo độ dài một vật bằng các đơn vị đo khác nhau</t>
  </si>
  <si>
    <t>Đo độ dài các vật, so sánh và diễn đạt kết quả đo</t>
  </si>
  <si>
    <t>Đo dung tích các vật, so sánh và diễn đạt kết quả đo</t>
  </si>
  <si>
    <t>Biết thu thập thông tin và tạo ra biểu đồ, đồ thị đơn giản (VD: biểu đồ về thời tiết, chiều cao cây,…)</t>
  </si>
  <si>
    <t>Tạo biểu đồ, đồ thị đơn giản</t>
  </si>
  <si>
    <t>5. Hình dạng</t>
  </si>
  <si>
    <t>So sánh sự khác nhau và giống nhau của các hình: hình vuông, hình tam giác, hình tròn, hình chữ nhật</t>
  </si>
  <si>
    <t>Nhận biết và gọi tên được các hình thoi, hình ô van và nhận dạng các hình đó trong thực tế</t>
  </si>
  <si>
    <t>Nhận biết và gọi tên các hình thoi, hình ô van và nhận dạng các hình đó trong thực tế</t>
  </si>
  <si>
    <t>Biết sử dụng các vật liệu khác nhau để tạo ra các hình đơn giản</t>
  </si>
  <si>
    <t>Sử dụng các vật liệu khác nhau để tạo ra các hình đơn giản</t>
  </si>
  <si>
    <t>Có khả năng sử dụng các hình hình học để chắp ghép</t>
  </si>
  <si>
    <t>Sử dụng các hình hình học để chắp ghép</t>
  </si>
  <si>
    <t>Có khả năng chắp ghép các hình hình học để tạo thành các hình mới theo ý thích và theo yêu cầu</t>
  </si>
  <si>
    <t>Chắp ghép các hình hình học để tạo thành các hình mới theo ý thích và theo yêu cầu</t>
  </si>
  <si>
    <t>Biết tạo ra một số hình học bằng các cách khác nhau</t>
  </si>
  <si>
    <t>Tạo ra một số hình học bằng các cách khác nhau</t>
  </si>
  <si>
    <t>6. Nhận biết vị trí trong không gian và định hướng thời gian</t>
  </si>
  <si>
    <t>Nhận biết được phía trên - phía dưới - phía trước - phái sau, tay phải - tay trái của bản thân</t>
  </si>
  <si>
    <t>Nhận biết  phía trên - phía dưới - phía trước - phái sau, tay phải - tay trái của bản thân</t>
  </si>
  <si>
    <t>Xác định được vị trí đồ vật so với bản thân trẻ và so với bạn khác (phía trước- phía sau, phía trên - phía dưới, phía phải - phía trái)</t>
  </si>
  <si>
    <t>Xác định vị trí đồ vật so với bản thân trẻ và so với bạn khác (phía trước- phía sau, phía trên - phía dưới, phía phải - phía trái)</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</si>
  <si>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</si>
  <si>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</si>
  <si>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được các buổi: sáng, trưa, chiều, tối</t>
  </si>
  <si>
    <t>Nhận biết  các buổi: sáng, trưa, chiều, tối</t>
  </si>
  <si>
    <t>Phân biệt  được hôm qua, hôm nay, ngày mai qua các sự kiện hàng ngày</t>
  </si>
  <si>
    <t>Nhận biết hôm qua, hôm nay, ngày mai</t>
  </si>
  <si>
    <t>Gọi được tên các ngày trong tuần theo thứ tự</t>
  </si>
  <si>
    <t>Gọi tên các ngày trong tuần</t>
  </si>
  <si>
    <t>Nói được ngày trên đốc lịch và giờ trên đồng hồ/điện thoại</t>
  </si>
  <si>
    <t>Nhận biết ngày trên đốc lịch và giờ trên đồng hồ/điện thoại</t>
  </si>
  <si>
    <t>Gọi được tên các tháng trong năm theo thứ tự</t>
  </si>
  <si>
    <t>Nhận biết các tháng trong năm theo thứ tự</t>
  </si>
  <si>
    <t>Gọi được tên các mùa trong năm theo thứ tự</t>
  </si>
  <si>
    <t>Nhận biết các mùa trong năm theo thứ tự</t>
  </si>
  <si>
    <t>C. Khám phá xã hội</t>
  </si>
  <si>
    <t>1. Nhận biết bản thân, gia đình, trường lớp mầm non và cộng đồng</t>
  </si>
  <si>
    <t>Nói được tên, tuổi, giới tính của bản thân khi được hỏi</t>
  </si>
  <si>
    <t>Tên, tuổi, giới tính của bản thân</t>
  </si>
  <si>
    <t>Nói được họ tên, tuổi, giới tính của bản thân, đặc điểm bên ngoài, sở thích của bản thân khi được hỏi, trò chuyện</t>
  </si>
  <si>
    <t xml:space="preserve">Họ tên, tuổi, giới tính, đặc điểm bên ngoài, sở thích của bản thân </t>
  </si>
  <si>
    <t>Nói đầy đủ được họ và tên, ngày sinh, giới tính, đặc điểm bên ngoài, sở thích của bản thân và vị trí của trẻ trong gia đình</t>
  </si>
  <si>
    <t>Bé tự giới thiệu về bản thân</t>
  </si>
  <si>
    <t>Nói được tên của bố, mẹ, các thành viên trong gia đình và địa chỉ gia đình khi được hỏi</t>
  </si>
  <si>
    <t>Tên của bố, mẹ các thành viên trong gia đình. Địa chỉ gia đình</t>
  </si>
  <si>
    <t>Nói được họ tên, công việc của bố mẹ, những người thân trong gia đình và công việc của họ. Một số nhu cầu của gia đình. Địa chỉ gia đình</t>
  </si>
  <si>
    <t>Họ tên, công việc của bố mẹ, những người thân trong gia đình và công việc của họ. Một số nhu cầu của gia đình. Địa chỉ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</si>
  <si>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</si>
  <si>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</si>
  <si>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Nói được tên trường/lớp,  tên và công việc của cô giáo lớp mình khi được hỏi, trò chuyện</t>
  </si>
  <si>
    <t>Tên trường/lớp,  tên và công việc của cô giáo</t>
  </si>
  <si>
    <t>Nói được tên và địa chỉ của trường, lớp; tên và công việc của cô giáo và các cô bác ở trường khi được hỏi, trò chuyện.</t>
  </si>
  <si>
    <t>Tên và địa chỉ của trường, lớp; tên và công việc của cô giáo và các cô bác ở trường</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</si>
  <si>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</si>
  <si>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</si>
  <si>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tên các bạn, đồ dùng đồ chơi của lớp, các hoạt động của trẻ ở trường khi được hỏi, trò chuyện</t>
  </si>
  <si>
    <t>Tên các bạn, đồ dùng đồ chơi của lớp, các hoạt động của trẻ ở trường</t>
  </si>
  <si>
    <t>Nói được họ tên và một vài đặc điểm của các bạn, các hoạt động của trẻ ở trường khi được hỏi, trò chuyện</t>
  </si>
  <si>
    <t>Họ tên và một vài đặc điểm của các bạn, các hoạt động của trẻ ở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</si>
  <si>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</si>
  <si>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</si>
  <si>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Kể được một số địa điểm công cộng gần gũi nơi trẻ sống</t>
  </si>
  <si>
    <t xml:space="preserve">Một số địa điểm công cộng gần gũi </t>
  </si>
  <si>
    <t>2. Nhận biết một số nghề phổ biến và nghề truyền thống ở địa phương</t>
  </si>
  <si>
    <t>Kể tên và nói được sản phẩm, ích lợi của nghề nông, nghề xây dựng,..khi được hỏi, xem tranh</t>
  </si>
  <si>
    <t>Tên gọi, sản phẩm, ích lợi của nghề nông, nghề xây dựng,..</t>
  </si>
  <si>
    <t>Kể được tên, công việc, công cụ, sản phẩm/ ích lợi… của một số nghề phổ biến khi được hỏi, trò chuyện</t>
  </si>
  <si>
    <t>Tên gọi, công việc, công cụ, sản phẩm, ích lợi… của một số nghề phổ biến</t>
  </si>
  <si>
    <t xml:space="preserve">Biết được một số nghề truyền thống của địa phương. Nói được đặc điểm và sự khác nhau của một số nghề. </t>
  </si>
  <si>
    <t xml:space="preserve">Nghề truyền thống của địa phương. Đặc điểm và sự khác nhau của một số nghề. </t>
  </si>
  <si>
    <t>3. Nhận biết một số lễ hội và danh lam, thắng cảnh</t>
  </si>
  <si>
    <t>Kể được tên một số lễ hội: Ngày khai giảng, tết trung thu….qua trò chuyện, tranh ảnh</t>
  </si>
  <si>
    <t>Kể được tên và nói được đặc điểm của một số ngày lễ hội</t>
  </si>
  <si>
    <t>Tên và đặc điểm của một số ngày lễ hội</t>
  </si>
  <si>
    <t>Kể được tên và hoạt động nổi bật của một số lễ hội, sự kiện văn hóa tại địa phương</t>
  </si>
  <si>
    <t>Tên và hoạt động nổi bật của một số lễ hội, sự kiện văn hóa địa phương</t>
  </si>
  <si>
    <t>Kể được tên một vài danh lam, thắng cảnh ở địa phương</t>
  </si>
  <si>
    <t>Danh lam, thắng cảnh ở địa phương</t>
  </si>
  <si>
    <t>Kể được tên và nêu một vài đặc điểm của cảnh đẹp, di tích lịch sử ở địa phương</t>
  </si>
  <si>
    <t>Tên và đặc điểm của cảnh đẹp, di tích lịch sử ở địa phương</t>
  </si>
  <si>
    <t>Kể được tên và nêu được một vài nét đặc trưng của danh lam, thắng cảnh, di tích lịch sử của quê hương, đất nước</t>
  </si>
  <si>
    <t>Biết được Cờ Tổ quốc</t>
  </si>
  <si>
    <t>Cờ Tổ quốc</t>
  </si>
  <si>
    <t>Biết được Lá Cờ của 2-3 quốc gia</t>
  </si>
  <si>
    <t>Lá Cờ của 2-3 quốc gia</t>
  </si>
  <si>
    <t>Nhận biết, phân biệt được Lá Cờ của 3-5 quốc gia</t>
  </si>
  <si>
    <t>Lá Cờ của 3-5 quốc gia</t>
  </si>
  <si>
    <t>III. LĨNH VỰC GIÁO DỤC PHÁT TRIỂN NGÔN NGỮ</t>
  </si>
  <si>
    <t>Ngôn ngữ</t>
  </si>
  <si>
    <t>A. Nghe hiểu lời nói</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</si>
  <si>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</si>
  <si>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</si>
  <si>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các từ khái quát chỉ đặc điểm, tính chất, công dụng và các từ biểu cảm</t>
  </si>
  <si>
    <t>Nghe hiểu các từ khái quát chỉ đặc điểm, tính chất, công dụng và các từ biểu cảm</t>
  </si>
  <si>
    <t>Có khả năng nghe hiểu các từ khái quát, từ trái nghĩa</t>
  </si>
  <si>
    <t>Nghe hiểu các từ khái quát (đồ dùng, đồ chơi,...), từ trái nghĩa (cao - thấp, ngắn - dài)</t>
  </si>
  <si>
    <t>Có khả năng nghe hiểu và làm theo yêu cầu đơn giản</t>
  </si>
  <si>
    <t>Nghe hiểu và làm theo yêu cầu đơn giản</t>
  </si>
  <si>
    <t>Có khả năng nghe hiểu và làm theo được 2, 3 yêu cầu liên tiếp</t>
  </si>
  <si>
    <t>Nghe hiểu và làm theo được 2, 3 yêu cầu liên tiếp</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</si>
  <si>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</si>
  <si>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</si>
  <si>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trong giao tiếp</t>
  </si>
  <si>
    <t>Nghe hiểu, sử dụng các câu đơn, câu mở rộng trong giao tiếp</t>
  </si>
  <si>
    <t>Có khả năng nghe hiểu, sử dụng các câu đơn, câu mở rộng, câu phức trong giao tiếp</t>
  </si>
  <si>
    <t>Nghe hiểu, sử dụng các câu đơn, câu mở rộng, câu phức trong giao tiếp</t>
  </si>
  <si>
    <t>Có khả năng nghe hiểu nội dung truyện kể, truyện đọc phù hợp với độ tuổi và chủ đề thực hiện</t>
  </si>
  <si>
    <t>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</si>
  <si>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</si>
  <si>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Nghe các bài hát, bài thơ, ca dao, đồng dao, tục ngữ, câu đố, hò, vè phù hợp với độ tuổi và chủ đề thực hiện</t>
  </si>
  <si>
    <t>Nhận ra một số sắc thái biểu cảm của lời nói (vui, buồn, sợ hãi)</t>
  </si>
  <si>
    <t>Một số sắc thái biểu cảm của lời nói (vui, buồn, sợ hãi)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</si>
  <si>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</si>
  <si>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</si>
  <si>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trả lời được câu hỏi của người đối thoại</t>
  </si>
  <si>
    <t>Lắng nghe và trả lời câu hỏi của người đối thoại</t>
  </si>
  <si>
    <t>Biết lắng nghe và trao đổi với người đối thoại</t>
  </si>
  <si>
    <t>Lắng nghe và trao đổi với người đối thoại</t>
  </si>
  <si>
    <t>B. Sử dụng lời nói trong cuộc sống hằng ngày</t>
  </si>
  <si>
    <t>Nói rõ các tiếng trong Tiếng Việt</t>
  </si>
  <si>
    <t>Phát âm các tiếng của Tiếng Việt</t>
  </si>
  <si>
    <t>Nói rõ các tiếng có chứa các âm khó để người nghe có thể hiểu được</t>
  </si>
  <si>
    <t>Phát âm các tiếng có chứa các câm khó</t>
  </si>
  <si>
    <t>Kể rõ ràng, có trình tự về sự việc, hiện tượng nào đó để người nghe có thể hiểu được</t>
  </si>
  <si>
    <t>Phát âm các tiếng có phụ âm đầu, phụ âm cuối gần giống nhau và các thanh điệu</t>
  </si>
  <si>
    <t>Sử dụng được các từ thông dụng chỉ sự vật, hoạt động, đặc điểm</t>
  </si>
  <si>
    <t>Sử dụng các từ thông dụng chỉ sự vật, hoạt động, đặc điểm</t>
  </si>
  <si>
    <t>Sử dụng được các từ chỉ sự vật, hoạt động, đặc điểm</t>
  </si>
  <si>
    <t>Sử dụng các từ chỉ sự vật, hoạt động, đặc điểm</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</si>
  <si>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</si>
  <si>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</si>
  <si>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bằng các câu đơn, câu đơn mở rộng</t>
  </si>
  <si>
    <t>Sử dụng câu đơn, câu mở rộng để bày tỏ tình cảm, nhu cầu và hiểu biết</t>
  </si>
  <si>
    <t>Biết bày tỏ tình cảm, nhu cầu và hiểu biết của bản thân bằng các câu đơn, câu ghép, câu khẳng định, câu phủ định</t>
  </si>
  <si>
    <t>Bày tỏ tình cảm, nhu cầu và hiểu biết của bản thân bằng các câu đơn, câu ghép, câu khẳng định, câu phủ định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</si>
  <si>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</si>
  <si>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</si>
  <si>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Kể lại được những sự việc đơn giản đã diễn ra của bản thân như: thăm ông bà, đi chơi, xem phim</t>
  </si>
  <si>
    <t>Kể lại sự việc đơn giản 1-2 tình tiết</t>
  </si>
  <si>
    <t>Kể lại được sự việc có nhiều tình tiết</t>
  </si>
  <si>
    <t>Kể lại sự việc có nhiều tình tiết</t>
  </si>
  <si>
    <t>Biết miêu tả sự việc có nhiều tình tiết theo trình tự với một số thông tin về hành động, tính cách, trạng thái,.. của nhân vật</t>
  </si>
  <si>
    <t>Miêu tả sự việc có nhiều tình tiết theo trình tự với một số thông tin về hành động, tính cách, trạng thái,.. của nhân vật</t>
  </si>
  <si>
    <t>Có khả năng đọc thuộc bài thơ, ca dao, đồng dao phù hợp độ tuổi và chủ đề thực hiện</t>
  </si>
  <si>
    <t>Đọc thuộc bài thơ, ca dao, đồng dao phù hợp độ tuổi và chủ đề thực hiện</t>
  </si>
  <si>
    <t>Kể lại được chuyện đơn giản đã được nghe với sự giúp đỡ của người lớn</t>
  </si>
  <si>
    <t>Biết kể chuyện có mở đầu, kết thúc</t>
  </si>
  <si>
    <t>Kể lại chuyện đã được nghe</t>
  </si>
  <si>
    <t>Kể lại được nội dung chuyện/sự việc đã được nghe theo trình tự nhất định</t>
  </si>
  <si>
    <t>Kể lại chuyện/ sự việc đã được nghe theo trình tự</t>
  </si>
  <si>
    <t>Có khả năng bắt chước giọng nói của nhân vật trong truyện</t>
  </si>
  <si>
    <t>Tập đóng vai theo lời dẫn chuyện của giáo viên</t>
  </si>
  <si>
    <t>Bắt chước được giọng nói, điệu bộ của nhân vật trong truyện</t>
  </si>
  <si>
    <t>Tập đóng kịch</t>
  </si>
  <si>
    <t>Đóng được vai của nhân vật trong truyện</t>
  </si>
  <si>
    <t>Đóng kịch</t>
  </si>
  <si>
    <t>Biết sử dụng các từ biểu thị sự lễ phép trong giao tiếp</t>
  </si>
  <si>
    <t>Sử dụng các từ biểu thị sự lễ phép "Vâng ạ"; "Dạ"; "Thưa", … trong giao tiếp</t>
  </si>
  <si>
    <t>Sử dụng các từ biểu thị sự lễ phép "Mời cô"; "Mời bạn"; "Cảm ơn"; "Xin lỗi"… trong giao tiếp</t>
  </si>
  <si>
    <t>Biết sử dụng các từ biểu thị sự lễ phép, lịch sự  phù hợp với tình huống trong giao tiếp</t>
  </si>
  <si>
    <t>Sử dụng các từ biểu thị sự lễ phép, lịch sự  "Cảm ơn", "Xin lỗi"; "Xin phép"; "Thưa"; "Dạ"; "Vâng"… phù hợp với tình huống trong giao tiếp</t>
  </si>
  <si>
    <t>Biết nói đủ nghe, không nói lí nhí</t>
  </si>
  <si>
    <t>Nói đủ nghe, không nói lí nhí</t>
  </si>
  <si>
    <t>Biết điều chỉnh giọng nói phù hợp với hoàn cảnh khi được nhắc nhở</t>
  </si>
  <si>
    <t>Điều chỉnh giọng nói phù hợp với hoàn cảnh khi được nhắc nhở</t>
  </si>
  <si>
    <t>Biết tự điều chỉnh giọng nói phù hợp với ngữ cảnh</t>
  </si>
  <si>
    <t>Điều chỉnh giọng nói phù hợp với ngữ cảnh</t>
  </si>
  <si>
    <t>Biết đặt và trả lời các câu hỏi đơn giản</t>
  </si>
  <si>
    <t>Trả lời và đặt các câu hỏi: "Ai?"; "Cái gì?"; "Ở đâu?"; "Khi nào?"</t>
  </si>
  <si>
    <t>Trả lời và đặt các câu hỏi: "Ai?"; "Cái gì?"; "Ở đâu?"; "Khi nào?"; "Để làm gì?"</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</si>
  <si>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</si>
  <si>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</si>
  <si>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Không nói tục, chửi bậy</t>
  </si>
  <si>
    <t>Sử dụng các từ biểu thị sự lễ phép</t>
  </si>
  <si>
    <t>C. Làm quen với việc đọc - viết</t>
  </si>
  <si>
    <t>Tiếp xúc với chữ, sách, truyện</t>
  </si>
  <si>
    <t>Biết tự chọn sách để xem</t>
  </si>
  <si>
    <t>Tự chọn sách để xem</t>
  </si>
  <si>
    <t>Biết tự chọn sách để "đọc" và xem</t>
  </si>
  <si>
    <t>Tự chọn sách để "đọc" và xem</t>
  </si>
  <si>
    <t>Biết mô tả hành động của các nhân vật trong tranh</t>
  </si>
  <si>
    <t>Mô tả hành động của các nhân vật trong tranh</t>
  </si>
  <si>
    <t>Biết kể chuyện theo tranh minh họa và kinh nghiệm của bản thân</t>
  </si>
  <si>
    <t>Kể chuyện theo tranh minh họa và kinh nghiệm của bản thân</t>
  </si>
  <si>
    <t xml:space="preserve">Biết cầm sách đúng chiều và mở sách, xem tranh và "đọc" truyện. </t>
  </si>
  <si>
    <t xml:space="preserve">Cầm sách đúng chiều, mở sách, xem tranh và "đọc" truyện. </t>
  </si>
  <si>
    <t>Biết cầm sách đúng chiều và giở từng trang để xem tranh ảnh. "Đọc" sách theo tranh minh họa ("đọc vẹt")</t>
  </si>
  <si>
    <t>Làm quen với cách đọc và viết tiếng Việt:
+ Hướng đọc, viết: từ trái sang phải, từ dòng trên xuống dòng dưới
+ Hướng viết của các nét chữ; đọc ngắt nghỉ sau các dấu</t>
  </si>
  <si>
    <t>Biết cách "đọc sách" từ trái sang phải, từ trên xuống dưới, từ đầu sách đến cuối sách</t>
  </si>
  <si>
    <t>Làm quen với cách đọc và viết tiếng Việt:
+ Hướng đọc, viết: từ trái sang phải, từ dòng trên xuống dòng dưới, từ trang đầu đến trang cuối, cách ngắt nghỉ sau các dấu câu
+ Hướng viết của các nét chữ</t>
  </si>
  <si>
    <t>Biết giữ gìn sách</t>
  </si>
  <si>
    <t>Giữ gìn sách</t>
  </si>
  <si>
    <t>Biết phân biệt phần mở đầu, kết thúc của sách. "Đọc" truyện qua các tranh vẽ. Có ý thức giữ gìn và bảo vệ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</si>
  <si>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</si>
  <si>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</si>
  <si>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Có khả năng nhận biết một số kí hiệu thông thường, gần gũi</t>
  </si>
  <si>
    <t>Làm quen với một số kí hiệu thông thường ở gia đình, trường lớp</t>
  </si>
  <si>
    <t>Có khả năng nhận ra kí hiệu thông thường trong cuộc sống</t>
  </si>
  <si>
    <t>Làm quen với một số kí hiệu thông thường ở gia đình, trường lớp, nơi công cộng</t>
  </si>
  <si>
    <t>Nhận ra và thực hiện đúng kí hiệu thông thường trong cuộc sống</t>
  </si>
  <si>
    <t>Làm quen, thực hiện theo chỉ dẫn của một số kí hiệu thông thường ở gia đình, trường lớp, nơi công cộng</t>
  </si>
  <si>
    <t>Biết chữ viết có thể đọc và thay cho lời nói</t>
  </si>
  <si>
    <t>"Viết thư"</t>
  </si>
  <si>
    <t>Có khả năng nhận dạng về một số chữ cái</t>
  </si>
  <si>
    <t>Nhận dạng một số chữ cái</t>
  </si>
  <si>
    <t>Có khả năng nhận dạng các chữ trong bảng chữ cái Tiếng Việt, chữ in thường, in hoa</t>
  </si>
  <si>
    <t>Thích vẽ, "viết" nguệch ngoạc</t>
  </si>
  <si>
    <t xml:space="preserve">Vẽ, tô màu </t>
  </si>
  <si>
    <t>Biết sử dụng kí hiệu để "viết": tên, làm vé tàu, thiệp chúc mừng…</t>
  </si>
  <si>
    <t>Tập tô, tập đồ các nét chữ</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</si>
  <si>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</si>
  <si>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</si>
  <si>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</si>
  <si>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</si>
  <si>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IV. LĨNH VỰC TÌNH CẢM - KỸ NĂNG XÃ HỘI</t>
  </si>
  <si>
    <t>TCKNXH</t>
  </si>
  <si>
    <t>A. Phát triển tình cảm</t>
  </si>
  <si>
    <t>1. Thể hiện ý thức về bản thân</t>
  </si>
  <si>
    <t xml:space="preserve">Nói được tên, tuổi, giới tính của bản thân </t>
  </si>
  <si>
    <t>Nói được tên, tuổi, giới tính của bản thân, tên bố, mẹ.</t>
  </si>
  <si>
    <t>Tên, tuổi, giới tính của bản thân, tên bố, mẹ.</t>
  </si>
  <si>
    <t>Nói được họ tên, tuổi, giới tính của bản thân, tên bố, mẹ, địa chỉ nhà hoặc điện thoại</t>
  </si>
  <si>
    <t>Một số thông tin quan trọng về bản thân và gia đình</t>
  </si>
  <si>
    <t>Nói được điều bé thích, không thích</t>
  </si>
  <si>
    <t>Những điều bé thích, không thích</t>
  </si>
  <si>
    <t>Nói được điều bé thích, không thích, những việc gì bé có thể làm được</t>
  </si>
  <si>
    <t>Sở thích, khả năng của bản thân</t>
  </si>
  <si>
    <t>Nói được điều bé thích, không thích, những việc bé làm được và việc gì bé không làm dược</t>
  </si>
  <si>
    <t>Nói được mình có điểm gì giống và khác bạn (dáng vẻ bên ngoài, giới tính, sở thích và khả năng)</t>
  </si>
  <si>
    <t>Điểm giống và khác nhau của mình với người khác</t>
  </si>
  <si>
    <t>Biết mình là con/cháu/anh/chị/em trong gia đình</t>
  </si>
  <si>
    <t xml:space="preserve">Vị trí và trách nhiệm của bản thân trong gia đình và lớp học </t>
  </si>
  <si>
    <t>Biết vâng lời, giúp đỡ bố mẹ, cô giáo những việc vừa sức</t>
  </si>
  <si>
    <t>Thực hiện công việc được giao ( trực nhật, xếp dọn đồ chơi )</t>
  </si>
  <si>
    <t>Biết chủ động làm một số công việc đơn giản hàng ngày</t>
  </si>
  <si>
    <t>Chủ động và độc lập trong một số hoạt động</t>
  </si>
  <si>
    <t>Mạnh dạn bày tỏ ý kiến của bản thân</t>
  </si>
  <si>
    <t>Mạnh dạn, tự tin bày tỏ ý kiến</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</si>
  <si>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</si>
  <si>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</si>
  <si>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</si>
  <si>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</si>
  <si>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2. Thể hiện sự tự tin, tự lực</t>
  </si>
  <si>
    <t>Mạnh dạn tham gia vào các hoạt động, mạnh dạn khi trả lời câu hỏi</t>
  </si>
  <si>
    <t>Kể về bản thân thông qua những câu hỏi gợi mở của cô</t>
  </si>
  <si>
    <t>Biết tự chọn đồ chơi, trò chơi theo ý thích</t>
  </si>
  <si>
    <t>Tự lựa chọn đồ chơi/ trò chơi theo ý thích</t>
  </si>
  <si>
    <t>Có khả năng tự làm được một số việc đơn giản trong sinh hoạt hàng ngày</t>
  </si>
  <si>
    <t>Cố gắng thực hiện công việc đơn giản được giao</t>
  </si>
  <si>
    <t>Trải nghiệm thực tế:  xếp dọn đồ dùng đồ chơi, trực nhật</t>
  </si>
  <si>
    <t>Cố gắng tự hoàn thành đến cùng công việc được giao có sự giám sát của giáo viên. Tự nhận xét được mức độ hoàn thành công việc. Biết thể hiện sự vui thích khi hoàn thành công việc</t>
  </si>
  <si>
    <t>Thực hiện công việc theo sự phân công và giám sát của cô giáo</t>
  </si>
  <si>
    <t>3. Nhận biết và thể hiện cảm xúc, tình cảm với con người, sự vật, hiện tượng xung quanh</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</si>
  <si>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</si>
  <si>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</si>
  <si>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Nhận biết được một số trạng thái cảm xúc: vui, buồn, sợ hãi, tức giận, ngạc nhiên, xấu hổ qua tranh; qua nét mặt, cử chỉ, giọng nói của người khác</t>
  </si>
  <si>
    <t>Một số trạng thái cảm xúc khác nhau: vui, buồn, ngạc nhiên, sợ hãi, xấu hổ</t>
  </si>
  <si>
    <t>Biết biểu lộ cảm xúc vui, buồn, sợ hãi, tức giận</t>
  </si>
  <si>
    <t>Biểu lộ trạng thái cảm xúc qua nét mặt, cử chỉ, giọng nói; trò chơi; hát, vận động</t>
  </si>
  <si>
    <t>Biết biểu lộ một số cảm xúc: vui, buồn, sợ hãi, tức giận, ngạc nhiên</t>
  </si>
  <si>
    <t>Biểu lộ trạng thái cảm xúc, tình cảm phù hợp qua cử chỉ, giọng nói, trò chơi, hát, vận động, vẽ, nặn, xếp hình</t>
  </si>
  <si>
    <t>Nhận biết được biểu lộ cảm xúc vui, buồn, sợ hãi, tức giận, ngạc nhiên, xấu hổ của bản thân và của người khác</t>
  </si>
  <si>
    <t>Bày tỏ tình cảm phù hợp với trạng thái cảm xúc của người khác trong các tình huống giao tiếp khác nhau.</t>
  </si>
  <si>
    <t>Biết được mối quan hệ giữa hành vi của trẻ và cảm xúc của người khác</t>
  </si>
  <si>
    <t>Mối quan hệ giữa hành vi của trẻ và cảm xúc của người khác</t>
  </si>
  <si>
    <t>Biết thể hiện sự an ủi và chia vui với người thân và bạn bè. Dễ hòa đồng với bạn bè trong nhóm chơi</t>
  </si>
  <si>
    <t>Quan tâm đến người thân và bạn bè</t>
  </si>
  <si>
    <t>Biết kiềm chế cảm xúc tiêu cực khi được an ủi, giải thích</t>
  </si>
  <si>
    <t>Cách kiềm chế cảm xúc tiêu cực</t>
  </si>
  <si>
    <t>Biết thay đổi hành vi và thể hiện cảm xúc phù hợp với hoàn cảnh</t>
  </si>
  <si>
    <t>Sự thích ứng phù hợp hoàn cảnh giao tiếp</t>
  </si>
  <si>
    <t>Thích chia sẻ cảm xúc, kinh nghiệm, đồ dùng, đồ chơi với những người gần gũi. Sẵn sàng giúp đỡ người khác khi gặp khó khăn.</t>
  </si>
  <si>
    <t>Quan tâm và giúp đỡ người khác</t>
  </si>
  <si>
    <t>Nhận ra hình ảnh Bác Hồ. Thích nghe kể chuyện, nghe hát, đọc thơ, xem tranh ảnh về Bác Hồ</t>
  </si>
  <si>
    <t>Ảnh Bác. Nghe kể chuyện, nghe hát, đọc thơ, xem tranh ảnh về Bác Hồ</t>
  </si>
  <si>
    <t>Nhận ra hình ảnh Bác Hồ, lăng Bác Hồ. Biết thể hiện tình cảm đối với Bác Hồ qua hát, đọc thơ, cùng cô kể chuyện về Bác hồ.</t>
  </si>
  <si>
    <t>Ảnh Bác Hồ, lăng Bác Hồ. Hát, đọc thơ, cùng cô kể chuyện về Bác hồ.</t>
  </si>
  <si>
    <t>Nhận ra hình ảnh Bác Hồ và một số địa điểm gắn với hoạt động của Bác Hồ ( chỗ ở, nơi làm việc ). Biết thể hiện tình cảm đối với Bác Hồ qua hát, đọc thơ, cùng cô kể chuyện về Bác Hồ</t>
  </si>
  <si>
    <t>Ảnh Bác Hồ và một số địa điểm gắn với hoạt động của Bác Hồ (chỗ ở, nơi làm việc). Hát, đọc thơ, cùng cô kể chuyện về Bác Hồ</t>
  </si>
  <si>
    <t>Biết được một vài cảnh đẹp, lễ hội của quê hương, đất nước</t>
  </si>
  <si>
    <t>Một số cảnh đẹp, lễ hội của quê hương, đất nước</t>
  </si>
  <si>
    <t>Biết một vài cảnh đẹp, di tích lịch sử, lễ hội của quê hương, đất nước</t>
  </si>
  <si>
    <t>Di tích lịch sử, cảnh đẹp, lễ hội của quê hương, đất nước</t>
  </si>
  <si>
    <t>Biết một vài cảnh đẹp, di tích lịch sử, lễ hội và một vài nét văn hóa truyền thống (trang phục, món ăn) của quê hương đất nước</t>
  </si>
  <si>
    <t>Di tích lịch sử, cảnh đẹp, lễ hội, một vài nét văn hóa truyền thống (trang phục, món ăn) của quê hương đất nước</t>
  </si>
  <si>
    <t xml:space="preserve">Biết được các kỳ nghỉ lễ trong năm và một số nét văn hóa nổi bật của một số nước khác nhau trên thế giới </t>
  </si>
  <si>
    <t xml:space="preserve">Các kỳ nghỉ lễ trong năm và một số nét văn hóa nổi bật của một số nước khác nhau trên thế giới </t>
  </si>
  <si>
    <t>B. Phát triển kỹ năng xã hội</t>
  </si>
  <si>
    <t>1. Hành vi và quy tắc ứng xử xã hội</t>
  </si>
  <si>
    <t>Thực hiện được một số quy định ở lớp, gia đình và nơi công cộng phù hợp độ tuổi</t>
  </si>
  <si>
    <t>Thực hiện một số quy định ở lớp và gia đình: Dọn dẹp và sắp xếp đồ dùng, sau khi chơi cất đồ chơi vào nơi quy định, giờ ngủ không làm ồn, vâng lời ông bà, bố mẹ</t>
  </si>
  <si>
    <t>Biết chào hỏi và nói cảm ơn, xin lỗi khi được nhắc nhở</t>
  </si>
  <si>
    <t>Cử chỉ, lời nói lễ phép trong giao tiếp</t>
  </si>
  <si>
    <t>Biết nói cảm ơn, xin lỗi, chào hỏi lễ phép</t>
  </si>
  <si>
    <t>Lời nói và cử chỉ lễ phép trong giao tiếp</t>
  </si>
  <si>
    <t>Có thói quen chào hỏi, cảm ơn, xin lỗi và xưng hô lễ phép với người lớn</t>
  </si>
  <si>
    <t>Lời nói và cử chỉ lễ phép, lịch sự trong giao tiếp</t>
  </si>
  <si>
    <t>Biết chú ý lắng nghe khi cô, bạn nói</t>
  </si>
  <si>
    <t>Chú ý lắng nghe khi cô, bạn nói</t>
  </si>
  <si>
    <t>Biết lắng nghe ý kiến của người khác và trao đổi ý kiến, chia sẻ kinh nghiệm của mình với các bạn</t>
  </si>
  <si>
    <t>Lắng nghe và trao đổi ý kiến với người khác</t>
  </si>
  <si>
    <t>Biết cùng chơi với các bạn trong các trò chơi theo nhóm nhỏ</t>
  </si>
  <si>
    <t>Chơi cùng bạn theo nhóm nhỏ</t>
  </si>
  <si>
    <t xml:space="preserve">Biết trao đổi, thỏa thuận với bạn để cùng thực hiện hoạt động chung (chơi, trực nhật) </t>
  </si>
  <si>
    <t>Phối hợp cùng bạn trong chơi, trực nhật</t>
  </si>
  <si>
    <t>Biết chờ đến lượt khi được nhắc nhở</t>
  </si>
  <si>
    <t>Chờ đến lượt, hợp tác</t>
  </si>
  <si>
    <t>Biết thể hiện sự thân thiện, đoàn kết với bạn bè và chấp nhận sự phân công của nhóm bạn và người lớn</t>
  </si>
  <si>
    <t>Tôn trọng, hợp tác, chấp nhận.</t>
  </si>
  <si>
    <t>Có khả năng nhận biết hành vi " đúng" - " sai", " tốt" - " xấu"</t>
  </si>
  <si>
    <t>Nhận biết hành vi " đúng" - " sai", " tốt" - " xấu"</t>
  </si>
  <si>
    <t>Biết phân biệt hành vi  " đúng" - " sai", " tốt" - " xấu"</t>
  </si>
  <si>
    <t xml:space="preserve">Phân biệt hành vi" đúng" - " sai", " tốt" - " xấu" </t>
  </si>
  <si>
    <t>Biết nhận xét và tỏ thái độ với hành vi" đúng" - " sai", " tốt" - " xấu" ; nhận ra việc làm của mình có ảnh hưởng đến người khác</t>
  </si>
  <si>
    <t>Nhận xét và tỏ thái độ với hành vi  " đúng" - " sai", " tốt" - " xấu"</t>
  </si>
  <si>
    <t>Biết yêu mến, quan tâm đến người thân trong gia đình.</t>
  </si>
  <si>
    <t>Yêu mến, quan tâm đến người thân trong gia đình</t>
  </si>
  <si>
    <t>Biết quan tâm, giúp đỡ bạn khi cần thiết</t>
  </si>
  <si>
    <t>Quan tâm, giúp đỡ bạn</t>
  </si>
  <si>
    <t>Biết quan tâm, chia sẻ, giúp đỡ bạn. Sẵn sàng thực hiện nhiệm vụ đơn giản cùng người khác.</t>
  </si>
  <si>
    <t>Quan tâm, chia sẻ, nhường nhịn, giúp đỡ bạn.</t>
  </si>
  <si>
    <t>Biết tìm cách để giải quyết mâu thuẫn (dùng lời, nhờ sự can thiệp của người khác, chấp nhận nhường nhịn )</t>
  </si>
  <si>
    <t>Cách đề nghị sự giúp đỡ của người khác khi cần thiết</t>
  </si>
  <si>
    <t>2. Quan tâm đến môi trường</t>
  </si>
  <si>
    <t>Biết bỏ rác đúng nơi quy định khi được nhắc nhở</t>
  </si>
  <si>
    <t>Giữ gìn vệ sinh môi trường</t>
  </si>
  <si>
    <t>Biết bảo vệ môi trường xung quanh khi được nhắc nhở</t>
  </si>
  <si>
    <t>Hành vi bảo vệ môi trường</t>
  </si>
  <si>
    <t>Có hành vi bảo vệ môi trường trong sinh hoạt hàng ngày và biết nhắc nhở mọi người xung quanh cùng thực hiện</t>
  </si>
  <si>
    <t>Hành vi giữ gìn, bảo vệ môi trường</t>
  </si>
  <si>
    <t>Tiết kiệm điện, nước</t>
  </si>
  <si>
    <t>Biết tiết kiệm điện, nước khi được nhắc nhở: Không để tràn nước khi rửa tay, tắt quạt, tắt điện khi ra khỏi phòng</t>
  </si>
  <si>
    <t>V. LĨNH VỰC GIÁO DỤC PHÁT TRIỂN THẨM MỸ</t>
  </si>
  <si>
    <t>Thẩm mỹ</t>
  </si>
  <si>
    <t>A. Cảm nhận và thể hiện cảm xúc trước vẻ đẹp của thiên nhiên, cuộc sống và các tác phẩm nghệ thuật</t>
  </si>
  <si>
    <t>Biết bộc lộ cảm xúc (vui sướng, vỗ tay) và nói lên cảm nhận của mình khi nghe âm thanh gợi cảm, các bài hát, bản nhạc gần gũi và ngắm nhìn vẻ đẹp nổi bật của các sự vật, hiện tượng trong thiên nhiên, cuộc sống và tác phẩm nghệ thuật</t>
  </si>
  <si>
    <t>Nghe âm thanh, các bài hát, bản nhạc gần gũi và ngắm nhìn vẻ đẹp nổi bật của các sự vật, hiện tượng trong thiên nhiên, cuộc sống và tác phẩm nghệ thuật</t>
  </si>
  <si>
    <t>Biết bộc lộ cảm xúc (vui sướng, vỗ tay, làm động tác mô phỏng) và sử dụng các từ gợi cảm để nói lên cảm nhận của mình khi nghe âm thanh gợi cảm, các bài hát, bản nhạc gần gũi và ngắm nhìn vẻ đẹp nổi bật của các sự vật, hiện tượng trong thiên nhiên, cuộc sống và tác phẩm nghệ thuật</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</si>
  <si>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</si>
  <si>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</si>
  <si>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Nghe bài hát, bản nhạc; thơ, đồng dao, ca dao, tục ngữ; kể chuyện phù hợp với độ tuổi và chủ đề thực hiện</t>
  </si>
  <si>
    <t>Thích thú, ngắm nhìn và biết sử dụng các từ gợi cảm nói lên cảm xúc của mình trước vẻ đẹp nổi bật (về màu sắc, hình dáng, bố cục…) của tác phẩm tạo hình</t>
  </si>
  <si>
    <t>Nói cảm nhận về vẻ đẹp nổi bật của tác phẩm tạo hình</t>
  </si>
  <si>
    <t>B. Một số kĩ năng trong hoạt động âm nhạc và hoạt động tạo hình</t>
  </si>
  <si>
    <t>Thích nghe các bài hát, bản nhạc (nhạc thiếu nhi, dân ca) theo chủ đề, phù hợp với độ tuổi</t>
  </si>
  <si>
    <t>Nghe các bài hát, bản nhạc (nhạc thiếu nhi, dân ca)</t>
  </si>
  <si>
    <t>Thích nghe và nhận ra các loại nhạc khác nhau (nhạc thiếu nhi, dân ca)</t>
  </si>
  <si>
    <t>Nghe và nhận ra các loại nhạc khác nhau (nhạc thiếu nhi, dân ca)</t>
  </si>
  <si>
    <t>Thích nghe và nhận biết các thể loại âm nhạc khác nhau (nhạc thiếu nhi, dân ca, nhạc cổ điển)</t>
  </si>
  <si>
    <t>Nghe và nhận biết các thể loại âm nhạc khác nhau (nhạc thiếu nhi, dân ca, nhạc cổ điển)</t>
  </si>
  <si>
    <t>Thích nghe và nhận ra sắc thái (vui, buồn, tình cảm tha thiết) của các bài hát, bản nhạc</t>
  </si>
  <si>
    <t>Nghe và nhận ra sắc thái (vui, buồn, tình cảm tha thiết) của các bài hát, bản nhạc</t>
  </si>
  <si>
    <t>Biết hát tự nhiên, hát được theo giai điệu bài hát quen thuộc</t>
  </si>
  <si>
    <t>Có khả năng hát đúng giai điệu, lời ca, hát rõ lời và thể hiện sắc thái của bài hát qua giọng hát, nét mặt, điệu bộ…</t>
  </si>
  <si>
    <t>Hát đúng giai điệu, lời ca và thể hiện sắc thái, tình cảm của bài hát</t>
  </si>
  <si>
    <t>Biết hát đúng giai điệu, lời ca, hát diễn cảm phù hợp với sắc thái, tình cảm của bài hát qua giọng hát, nét mặt, điệu bộ, cử chỉ…</t>
  </si>
  <si>
    <t>Có khả năng vận động theo nhịp điệu bài hát, bản nhạc (vỗ tay theo phách, nhịp, vận động minh họa)</t>
  </si>
  <si>
    <t>Có khả năng vận động nhịp nhàng theo nhịp điệu các bài hát, bản nhạc với các hình thức (vỗ tay theo nhịp, tiết tấu, múa)</t>
  </si>
  <si>
    <t>Vận động nhịp nhàng theo giai điệu, nhịp điệu của các bài hát, bản nhạc phù hợp với chủ đề, độ tuổi</t>
  </si>
  <si>
    <t>Sử dụng các dụng cụ gõ đệm theo phách, nhịp, tiết tấu</t>
  </si>
  <si>
    <t>Có khả năng vận động nhịp nhàng phù hợp với sắc thái, nhịp điệu bài hát, bản nhạc với các hình thức (vỗ tay theo các loại tiết tấu, múa)</t>
  </si>
  <si>
    <t>Biết sử dụng các nguyên vật liệu tạo hình để tạo ra sản phẩm theo sự gợi ý</t>
  </si>
  <si>
    <t>Sử dụng các nguyên vật liệu tạo hình để tạo ra các sản phẩm</t>
  </si>
  <si>
    <t>Biết phối hợp các nguyên vật liệu tạo hình để tạo ra sản phẩm</t>
  </si>
  <si>
    <t>Phối hợp các nguyên vật liệu tạo hình, vật liệu trong thiên nhiên để tạo ra các sản phẩm</t>
  </si>
  <si>
    <t>Biết phối hợp và lựa chọn các nguyên vật liệu tạo hình, vật liệu thiên nhiên để tạo ra sản phẩm</t>
  </si>
  <si>
    <t>Lựa chọn, phối hợp các nguyên vật liệu tạo hình, vật liệu trong thiên nhiên, phế liệu để tạo ra các sản phẩm</t>
  </si>
  <si>
    <t>Biết vẽ các nét thẳng, xiên, ngang để tạo thành bức tranh đơn giản</t>
  </si>
  <si>
    <t>Biết vẽ phối hợp các nét thẳng, xiên ngang, cong tròn tạo thành bức tranh có màu sắc và bố cục</t>
  </si>
  <si>
    <t>Vẽ phối hợp các nét thẳng, xiên ngang, cong tròn tạo thành bức tranh có màu sắc và bố cục</t>
  </si>
  <si>
    <t>Biết phối hợp các kĩ năng vẽ để tạo thành bức tranh có màu sắc hài hòa, bố cục cân đối</t>
  </si>
  <si>
    <t>Biết xé theo dải, xé vụn và dán thành sản phẩm đơn giản</t>
  </si>
  <si>
    <t>Biết xé, cắt theo đường thẳng, đường cong… và dán thành sản phẩm có màu sắc, bố cục</t>
  </si>
  <si>
    <t xml:space="preserve"> Xé, cắt theo đường thẳng, đường cong… và dán thành sản phẩm có màu sắc, bố cục</t>
  </si>
  <si>
    <t>Biết phối hợp các kĩ năng cắt, xé dán để tạo thành bức tranh có màu sắc hài hoa, bố cục cân đối</t>
  </si>
  <si>
    <t>Biết lăn dọc, xoay tròn, ấn dẹt đất nặn để tạo thành các sản phẩm có 1 khối hoặc 2 khối</t>
  </si>
  <si>
    <t xml:space="preserve"> Lăn dọc, xoay tròn, ấn dẹt đất nặn để tạo thành các sản phẩm có 1 khối hoặc 2 khối</t>
  </si>
  <si>
    <t>Biết làm lõm, dỗ bẹt, bẻ loe, vuốt nhọn, uốn cong đất nặn để nặn thành sản phẩm có nhiều chi tiết</t>
  </si>
  <si>
    <t>Làm lõm, dỗ bẹt, bẻ loe, vuốt nhọn, uốn cong đất nặn để nặn thành sản phẩm có nhiều chi tiết</t>
  </si>
  <si>
    <t>Biết phối hợp các kĩ năng nặn để tạo thành sản phẩm có bố cục cân đối</t>
  </si>
  <si>
    <t>Phối hợp các kĩ năng nặn để tạo thành sản phẩm có bố cục cân đối</t>
  </si>
  <si>
    <t>Biết xếp chồng, xếp cạnh, xếp cách tạo thành các sản phẩm có cấu trúc đơn giản</t>
  </si>
  <si>
    <t>Xếp những sản phẩm có cấu trúc đơn giản</t>
  </si>
  <si>
    <t>Biết phối hợp các kĩ năng xếp hình để tạo thành các sản phẩm có kiểu dáng, màu sắc khác nhau</t>
  </si>
  <si>
    <t>Phối hợp các kĩ năng xếp hình để tạo thành các sản phẩm có kiểu dáng, màu sắc khác nhau</t>
  </si>
  <si>
    <t>Biết phối hợp các kĩ năng xếp hình để tạo thành các sản phẩm có kiểu dáng, màu sắc hài hòa, bố cục cân đối</t>
  </si>
  <si>
    <t>Phối hợp các kĩ năng xếp hình để tạo thành các sản phẩm có kiểu dáng, màu sắc hài hòa, bố cục cân đối</t>
  </si>
  <si>
    <t>Biết và gọi tên màu sắc cơ bản (màu nước)</t>
  </si>
  <si>
    <t>Màu sắc cơ bản của màu nước</t>
  </si>
  <si>
    <t>Biết pha trộn màu để tạo ra màu mới</t>
  </si>
  <si>
    <t>Pha trộn màu nước</t>
  </si>
  <si>
    <t>Biết nhận xét các sản phẩm tạo hình</t>
  </si>
  <si>
    <t>Nhận xét sản phẩm tạo hình</t>
  </si>
  <si>
    <t>Biết nhận xét các sản phẩm tạo hình về màu sắc, đường nét, hình dáng</t>
  </si>
  <si>
    <t>Nhận xét sản phẩm tạo hình về màu sắc, hình dáng / đường nét</t>
  </si>
  <si>
    <t>Biết nhận xét các sản phẩm tạo hình về màu sắc, hình dáng, bố cục</t>
  </si>
  <si>
    <t>Nhận xét sản phẩm tạo hình về màu sắc, hình dáng / đường nét và bố cục</t>
  </si>
  <si>
    <t>C. Thể hiện sự sáng tạo khi tham gia các hoạt động nghệ thuật (âm nhạc, tạo hình)</t>
  </si>
  <si>
    <t>Có khả năng vận động theo ý thích các bài hát, bản nhạc quen thuộc</t>
  </si>
  <si>
    <t>Vận động theo ý thích khi hát / nghe các bài hát, bản nhạc quen thuộc</t>
  </si>
  <si>
    <t>Có khả năng lựa chọn và tự thể hiện hình thức vận động theo bài hát, bản nhạc</t>
  </si>
  <si>
    <t>Lựa chọn, thể hiện các hình thức vận động theo nhạc</t>
  </si>
  <si>
    <t>Có khả năng tự nghĩ ra các hình thức để tạo ra âm thanh, vận động, hát theo các bản nhạc, bài hát yêu thích</t>
  </si>
  <si>
    <t>Tự nghĩ ra các hình thức để tạo ra âm thanh, vận động theo các bài hát, bản nhạc yêu thích</t>
  </si>
  <si>
    <t>Biết lựa chọn dụng cụ để gõ đệm theo nhịp điệu, tiết tấu bài hát</t>
  </si>
  <si>
    <t>Lựa chọn dụng cụ âm nhạc để gõ đệm theo nhịp điệu bài hát</t>
  </si>
  <si>
    <t>Biết gõ đệm bằng dụng cụ theo tiết tấu tự chọn</t>
  </si>
  <si>
    <t>Tự tạo ra tiết tấu khi nghe nhạc, nghe hát bằng cách gõ đệm bằng dụng cụ gõ</t>
  </si>
  <si>
    <t>Có khả năng đặt lời theo giai điệu một bài hát, bản nhạc quen thuộc (một câu hoặc một đoạn)</t>
  </si>
  <si>
    <t>Đặt lời theo giai điệu một bài hát, bản nhạc quen thuộc (một câu hoặc một đoạn)</t>
  </si>
  <si>
    <t>Có khả năng tạo ra các sản phẩm tạo hình theo ý thích</t>
  </si>
  <si>
    <t>Có khả năng tự chọn dụng cụ, vật liệu để tạo ra sản phẩm theo ý thích</t>
  </si>
  <si>
    <t>Tự chọn dụng cụ, nguyên vật liệu để tạo ra sản phẩm theo ý thích</t>
  </si>
  <si>
    <t>Có khả năng tìm kiếm, lựa chọn các dụng cụ, nguyên vật liệu phù hợp để tạo ra sản phẩm theo ý thích</t>
  </si>
  <si>
    <t>Có khả năng nói lên ý tưởng và tạo ra các sản phẩm tạo hình theo ý thích</t>
  </si>
  <si>
    <t>Nói lên ý tưởng tạo hình của mình</t>
  </si>
  <si>
    <t>Có khả năng đặt tên cho sản phẩm tạo hình</t>
  </si>
  <si>
    <t>Đặt tên cho sản phẩm của mình</t>
  </si>
  <si>
    <t>Biết đặt tên cho sản phẩm tạo hình</t>
  </si>
  <si>
    <t>KHUNG CHƯƠNG TRÌNH GIÁO DỤC - KHỐI MẪU GIÁO</t>
  </si>
  <si>
    <t>TT</t>
  </si>
  <si>
    <t>Phân bổ nguyên bản
 theo sách CT.GDMN</t>
  </si>
  <si>
    <t>Nội dung trọng tâm
của chương trình sau khi đã tinh giản</t>
  </si>
  <si>
    <t>1. Thực hiện các động tác phát triển các nhóm cơ và hô hấp (Thể dục sáng)</t>
  </si>
  <si>
    <t>Chạy được 18m liên tục theo hướng thẳng trong khoảng 10 giây</t>
  </si>
  <si>
    <t>Chạy 18m liên tục theo hướng thẳng trong khoảng 10 giây</t>
  </si>
  <si>
    <t xml:space="preserve">Bò chui qua cổng/dây (cao 40cm, rộng 40cm) </t>
  </si>
  <si>
    <t>Đi, đập và bắt bóng nảy 4-5 lần liên tiếp</t>
  </si>
  <si>
    <t>Tung, đập bắt bóng tại chỗ</t>
  </si>
  <si>
    <t>Gập, đan các ngón tay vào nhau, quay ngón tay, cổ tay, cuộn cổ tay</t>
  </si>
  <si>
    <t>Thực hiện được vận động véo, vuốt, miết, búng ngón tay, chạm các đầu ngón tay với nhau, ấn bàn tay, bẻ nắn</t>
  </si>
  <si>
    <t xml:space="preserve"> Bẻ, nắn</t>
  </si>
  <si>
    <t xml:space="preserve">Cài - cởi cúc, kéo khóa phéc mơ tuya, </t>
  </si>
  <si>
    <t>Xâu - luồn - buộc dây</t>
  </si>
  <si>
    <t>Biết đan tết</t>
  </si>
  <si>
    <t>Đan tết</t>
  </si>
  <si>
    <t>Trẻ được chăm sóc sức khỏe, dinh dưỡng theo khoa học</t>
  </si>
  <si>
    <t>- Hướng dẫn cách chế biến một số món ăn dành cho trẻ
- Một số chế độ ăn khi trẻ bị bệnh (táo bón, tiêu chảy, sốt, suy dinh dưỡng, thừa cân béo phì,…)
- Hướng dẫn kỹ thuật sơ cứu thông thường</t>
  </si>
  <si>
    <t>Một số sản phẩm có thể thiết kế dùng chung cho cả 3 độ tuổi mẫu giáo.
Chú ý lồng nội dung nhận biết một số món ăn, thực phẩm thông thường và ích lợi của chúng đối với sức khỏe theo lứa tuổi vào hoạt động này</t>
  </si>
  <si>
    <t>2. Đồ vật</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</si>
  <si>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</si>
  <si>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</si>
  <si>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</si>
  <si>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</si>
  <si>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</si>
  <si>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</si>
  <si>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</si>
  <si>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</si>
  <si>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đặc điểm bên ngoài của con vật gần gũi, ích lợi và tác hại đối với con người</t>
  </si>
  <si>
    <t>Đặc điểm bên ngoài của con vật gần gũi, ích lợi và tác hại đối với con người</t>
  </si>
  <si>
    <t>Biết So sánh, phân loại con vật theo 1-2 dấu hiệu</t>
  </si>
  <si>
    <t xml:space="preserve"> So sánh, phân loại con vật theo 1-2 dấu hiệu</t>
  </si>
  <si>
    <t>Biết đặc điểm bên ngoài của cây, hoa, quả gần gũi, ích lợi và tác hại đối với con người</t>
  </si>
  <si>
    <t>Đặc điểm bên ngoài của cây, hoa, quả gần gũi, ích lợi và tác hại đối với con người</t>
  </si>
  <si>
    <t xml:space="preserve"> Biết so sánh, phân loại  cây, hoa, quả theo 1-2 dấu hiệu</t>
  </si>
  <si>
    <t xml:space="preserve"> So sánh, phân loại  cây, hoa, quả theo 1-2 dấu hiệu</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</si>
  <si>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</si>
  <si>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</si>
  <si>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 xml:space="preserve"> Biết so sánh, phân loại  cây, hoa, quả theo 2 - 3 dấu hiệu</t>
  </si>
  <si>
    <t>So sánh, phân loại  cây, hoa, quả theo 2 - 3 dấu hiệu</t>
  </si>
  <si>
    <t>Biết đặc điểm, ích lợi , tác hại, quá trình phát triển và điều kiện sống của một số loại con vật</t>
  </si>
  <si>
    <t>Đặc điểm , ích lợi , tác hại, quá trình phát triển và điều kiện sống của một số loại con vật</t>
  </si>
  <si>
    <t xml:space="preserve"> Biết so sánh, phân loại con vật theo 2 - 3 dấu hiệu</t>
  </si>
  <si>
    <t>So sánh, phân loại con vật theo 2 - 3 dấu hiệu</t>
  </si>
  <si>
    <t>Dạy qua thí nghiệm</t>
  </si>
  <si>
    <t>Đặc điểm chung, tính chất nổi bật của đất</t>
  </si>
  <si>
    <t>Đặc điểm chung, tính chất nổi bật của đá, sỏi</t>
  </si>
  <si>
    <t>Đặc điểm, tính chất của cát, đá, sỏi</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</si>
  <si>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</si>
  <si>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</si>
  <si>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</si>
  <si>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</si>
  <si>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</si>
  <si>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</si>
  <si>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Quan tâm đến số lượng, nhận biết chữ số 2,  đếm trên các đối tượng giống nhau, đếm đến 2 và đếm theo khả năng</t>
  </si>
  <si>
    <t xml:space="preserve"> Nhận biết chữ số 2,  đếm trên các đối tượng giống nhau, đếm đến 2 và đếm theo khả năng</t>
  </si>
  <si>
    <t>Quan tâm đến số lượng, nhận biết chữ số 3,  đếm trên các đối tượng giống nhau, đếm đến 3 và đếm theo khả năng</t>
  </si>
  <si>
    <t xml:space="preserve"> Nhận biết chữ số 3,  đếm trên các đối tượng giống nhau, đếm đến 3 và đếm theo khả năng</t>
  </si>
  <si>
    <t>Quan tâm đến số lượng, nhận biết chữ số 4,  đếm trên các đối tượng giống nhau, đếm đến 4 và đếm theo khả năng</t>
  </si>
  <si>
    <t xml:space="preserve"> Nhận biết chữ số 4,  đếm trên các đối tượng giống nhau, đếm đến 4 và đếm theo khả năng</t>
  </si>
  <si>
    <t>Quan tâm đến số lượng, nhận biết chữ số 5,  đếm trên các đối tượng giống nhau, đếm đến 5 và đếm theo khả năng</t>
  </si>
  <si>
    <t xml:space="preserve"> Nhận biết chữ số 5,  đếm trên các đối tượng giống nhau, đếm đến 5 và đếm theo khả năng</t>
  </si>
  <si>
    <t>Nhận biết được chữ số 6 và sử dụng các số đó để chỉ số lượng, số thứ tự</t>
  </si>
  <si>
    <t>Nhận biết chữ số 6 và sử dụng các số đó để chỉ số lượng, số thứ tự</t>
  </si>
  <si>
    <t>Nhận biết được chữ số 7 và sử dụng các số đó để chỉ số lượng, số thứ tự</t>
  </si>
  <si>
    <t>Nhận biết chữ số 7 và sử dụng các số đó để chỉ số lượng, số thứ tự</t>
  </si>
  <si>
    <t>Nhận biết được chữ số 8 và sử dụng các số đó để chỉ số lượng, số thứ tự</t>
  </si>
  <si>
    <t>Nhận biết chữ số 8 và sử dụng các số đó để chỉ số lượng, số thứ tự</t>
  </si>
  <si>
    <t>Nhận biết được chữ số 9 và sử dụng các số đó để chỉ số lượng, số thứ tự</t>
  </si>
  <si>
    <t>Nhận biết chữ số 9 và sử dụng các số đó để chỉ số lượng, số thứ tự</t>
  </si>
  <si>
    <t>Nhận biết được chữ số 10 và sử dụng các số đó để chỉ số lượng, số thứ tự</t>
  </si>
  <si>
    <t>Nhận biết chữ số 10 và sử dụng các số đó để chỉ số lượng, số thứ tự</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</si>
  <si>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</si>
  <si>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</si>
  <si>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</si>
  <si>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</si>
  <si>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So sánh số lượng hai nhóm đối tượng trong phạm vi 5 bằng các cách khác nhau và nói được các từ: bằng nhau, nhiều hơn, ít hơn</t>
  </si>
  <si>
    <t>Có khả năng so sánh số lượng hai nhóm đối tượng trong phạm vi 6 bằng các cách khác nhau và nói được các từ: bằng nhau, nhiều hơn, ít hơn</t>
  </si>
  <si>
    <t>So sánh số lượng hai nhóm đối tượng trong phạm vi 6 bằng các cách khác nhau và nói được các từ: bằng nhau, nhiều hơn, ít hơn</t>
  </si>
  <si>
    <t>Có khả năng so sánh số lượng hai nhóm đối tượng trong phạm vi 7 bằng các cách khác nhau và nói được các từ: bằng nhau, nhiều hơn, ít hơn</t>
  </si>
  <si>
    <t>So sánh số lượng hai nhóm đối tượng trong phạm vi 7 bằng các cách khác nhau và nói được các từ: bằng nhau, nhiều hơn, ít hơn</t>
  </si>
  <si>
    <t>Có khả năng so sánh số lượng của ba nhóm đối tượng trong phạm vi 8 bằng các cách khác nhau và nói được kết quả: bằng nhau, nhiều nhất, ít hơn, ít nhất</t>
  </si>
  <si>
    <t xml:space="preserve">So sánh số lượng của ba nhóm đối tượng trong phạm vi 8 bằng các cách khác nhau </t>
  </si>
  <si>
    <t>Có khả năng so sánh số lượng của ba nhóm đối tượng trong phạm vi 9 bằng các cách khác nhau và nói được kết quả: bằng nhau, nhiều nhất, ít hơn, ít nhất</t>
  </si>
  <si>
    <t xml:space="preserve">So sánh số lượng của ba nhóm đối tượng trong phạm vi 9 bằng các cách khác nhau </t>
  </si>
  <si>
    <t xml:space="preserve">Biết gộp, tách và đếm hai nhóm đối tượng cùng loại có tổng trong phạm vi 3. </t>
  </si>
  <si>
    <t xml:space="preserve">Gộp, tách và đếm hai nhóm đối tượng cùng loại có tổng trong phạm vi 3. </t>
  </si>
  <si>
    <t>Có thể chỉ xây dựng một video mẫu, giáo viên chỉ cần lưu ý hướng dẫn phụ huynh cách làm tương tự với các bài tiếp sau</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</si>
  <si>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</si>
  <si>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</si>
  <si>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</si>
  <si>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</si>
  <si>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Biết gộp hai nhóm đối tượng có số lượng trong phạm vi 3, đếm và nói kết quả. Biết tách một nhóm đối tượng thành các nhóm nhỏ hơn.</t>
  </si>
  <si>
    <t>Gộp hai nhóm đối tượng có số lượng trong phạm vi 3, đếm và nói kết quả. Tách một nhóm đối tượng thành các nhóm nhỏ hơn.</t>
  </si>
  <si>
    <t>Biết gộp hai nhóm đối tượng có số lượng trong phạm vi 4, đếm và nói kết quả. Biết tách một nhóm đối tượng thành các nhóm nhỏ hơn.</t>
  </si>
  <si>
    <t>Gộp hai nhóm đối tượng có số lượng trong phạm vi 4, đếm và nói kết quả. Tách một nhóm đối tượng thành các nhóm nhỏ hơn.</t>
  </si>
  <si>
    <t>Biết gộp hai nhóm đối tượng có số lượng trong phạm vi 5, đếm và nói kết quả. Biết tách một nhóm đối tượng thành các nhóm nhỏ hơn.</t>
  </si>
  <si>
    <t>Gộp hai nhóm đối tượng có số lượng trong phạm vi 5, đếm và nói kết quả. Tách một nhóm đối tượng thành các nhóm nhỏ hơn.</t>
  </si>
  <si>
    <t>Biết gộp các nhóm đối tượng trong phạm vi 6, đếm và nói kết quả. Biết tách một nhóm đối tượng trong phạm vi 6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</si>
  <si>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</si>
  <si>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</si>
  <si>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</si>
  <si>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</si>
  <si>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</si>
  <si>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</si>
  <si>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</si>
  <si>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Biết gộp các nhóm đối tượng trong phạm vi 10, đếm và nói kết quả. Biết tách một nhóm đối tượng trong phạm vi 10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</si>
  <si>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</si>
  <si>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</si>
  <si>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</si>
  <si>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</si>
  <si>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</si>
  <si>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chữ nhật và nhận dạng các hình đó trong thực tế</t>
  </si>
  <si>
    <t>Nhận biết và gọi tên các hình: hình vuông, hình chữ nhật và nhận dạng các hình đó trong thực tế</t>
  </si>
  <si>
    <t>Nhận biết và gọi tên được các hình: hình tam giác, hình tròn và nhận dạng các hình đó trong thực tế</t>
  </si>
  <si>
    <t>Nhận biết và gọi tên các hình: hình tam giác, hình tròn và nhận dạng các hình đó trong thực tế</t>
  </si>
  <si>
    <t>Chỉ ra được các điểm giống, khác nhau giữa hai hình (vuông và chữ nhật…)</t>
  </si>
  <si>
    <t>So sánh sự khác nhau và giống nhau của các hình: hình vuông, hình chữ nhật</t>
  </si>
  <si>
    <t>Chỉ ra được các điểm giống, khác nhau giữa hai hình (tròn và tam giác)</t>
  </si>
  <si>
    <t>So sánh sự khác nhau và giống nhau của các hình:  hình tam giác, hình tròn.</t>
  </si>
  <si>
    <t>Gọi tên và chỉ ra được các điểm giống, khác nhau giữa hai khối cầu và khối trụ</t>
  </si>
  <si>
    <t>Nhận biết, gọi tên khối cầu, khối trụ và nhận dạng các khối hình đó trong thực tế</t>
  </si>
  <si>
    <t>Gọi tên và chỉ ra được các điểm giống, khác nhau giữa hai  khối vuông và khối chữ nhật</t>
  </si>
  <si>
    <t>Nhận biết, gọi tên khối vuông, khối chữ nhật và nhận dạng các khối hình đó trong thực tế</t>
  </si>
  <si>
    <t>Tên một số lễ hội</t>
  </si>
  <si>
    <t>Tên và nét đặc trưng của danh lam, thắng cảnh, di tích lịch sử của quê hương, đất nước:</t>
  </si>
  <si>
    <t>Đọc sách truyện cùng con</t>
  </si>
  <si>
    <t>Có khả năng đọc thuộc bài thơ, ca dao, đồng dao phù hợp độ tuổi và chủ đề thực hiện. Có khả năng đọc biểu cảm bài thơ, ca dao, đồng dao phù hợp độ tuổi</t>
  </si>
  <si>
    <t xml:space="preserve">Đọc bài thơ, ca dao, đồng dao phù hợp độ tuổi và chủ đề </t>
  </si>
  <si>
    <t xml:space="preserve">Kể lại một vài tình tiết của chuyện đã được nghe </t>
  </si>
  <si>
    <t>Biết nói và thể hiện cử chỉ, điệu bộ, nét mặt phù hợp với yêu cầu hoàn cảnh giao tiếp</t>
  </si>
  <si>
    <t>Nói và thể hiện cử chỉ, điệu bộ, nét mặt phù hợp với yêu cầu hoàn cảnh giao tiếp</t>
  </si>
  <si>
    <t>Biết đề nghị người khác đọc sách cho nghe, tự giở sách xem tranh. Thích 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</si>
  <si>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</si>
  <si>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</si>
  <si>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Nhận dạng các chữ cái O - Ô- Ơ trong bảng chữ cái Tiếng Việt, chữ in thường, in hoa</t>
  </si>
  <si>
    <t>Nhận dạng các chữ cái A-Ă-Â trong bảng chữ cái Tiếng Việt, chữ in thường, in hoa</t>
  </si>
  <si>
    <t>Nhận dạng các chữ cái E- Ê trong bảng chữ cái Tiếng Việt, chữ in thường, in hoa</t>
  </si>
  <si>
    <t>Nhận dạng các chữ cái  U-Ư trong bảng chữ cái Tiếng Việt, chữ in thường, in hoa</t>
  </si>
  <si>
    <t>Nhận dạng các chữ cái B-D -Đ trong bảng chữ cái Tiếng Việt, chữ in thường, in hoa</t>
  </si>
  <si>
    <t>Nhận dạng các chữ cái I - T - C trong bảng chữ cái Tiếng Việt, chữ in thường, in hoa</t>
  </si>
  <si>
    <t>Nhận dạng các chữ cái G- Y trong bảng chữ cái Tiếng Việt, chữ in thường, in hoa</t>
  </si>
  <si>
    <t>Nhận dạng các chữ cái H- K trong bảng chữ cái Tiếng Việt, chữ in thường, in hoa</t>
  </si>
  <si>
    <t>Nhận dạng các chữ cái M- L- N trong bảng chữ cái Tiếng Việt, chữ in thường, in hoa</t>
  </si>
  <si>
    <t>Nhận dạng các chữ cái S- X trong bảng chữ cái Tiếng Việt, chữ in thường, in hoa</t>
  </si>
  <si>
    <t>Nhận dạng các chữ cái V- R trong bảng chữ cái Tiếng Việt, chữ in thường, in hoa</t>
  </si>
  <si>
    <t>Nhận dạng các chữ cái P- Q trong bảng chữ cái Tiếng Việt, chữ in thường, in hoa</t>
  </si>
  <si>
    <t>Giặt khăn, phơi khăn</t>
  </si>
  <si>
    <t>Vắt nước cam</t>
  </si>
  <si>
    <t>Rót nước mời khách</t>
  </si>
  <si>
    <t>Gọt củ, quả</t>
  </si>
  <si>
    <t>Sắp, dọn bàn ăn</t>
  </si>
  <si>
    <t>Trộn salat</t>
  </si>
  <si>
    <t>Làm phở cuốn</t>
  </si>
  <si>
    <t>Phơi quần áo</t>
  </si>
  <si>
    <t>Xếp dọn đồ dùng đồ chơi</t>
  </si>
  <si>
    <t>Bóc trứng chim cút</t>
  </si>
  <si>
    <t>Đi tất/ găng tay</t>
  </si>
  <si>
    <t>Lau bàn ghế</t>
  </si>
  <si>
    <t>Đội mũ bảo hiểm</t>
  </si>
  <si>
    <t>Lên/xuống xe máy an toàn</t>
  </si>
  <si>
    <t>Quyét nhà</t>
  </si>
  <si>
    <t>Lau sàn nhà</t>
  </si>
  <si>
    <t>Gấp quần áo</t>
  </si>
  <si>
    <t>Gấp chăn nhỏ</t>
  </si>
  <si>
    <t>Hoa quả dầm</t>
  </si>
  <si>
    <t>Nhặt rau</t>
  </si>
  <si>
    <t>Di tích lịch sử, cảnh đẹp, lễ hội của quê hương, đất nước: lễ hội hoa phượng đỏ</t>
  </si>
  <si>
    <t>Một số quy định ở lớp và gia đình</t>
  </si>
  <si>
    <t xml:space="preserve">Thực hiện một số quy định ở lớp, gia đình và nơi công cộng: Dọn dẹp và sắp xếp đồ dùng, sau khi chơi cất đồ chơi vào nơi quy định, </t>
  </si>
  <si>
    <t xml:space="preserve">Thực hiện được một số quy định ở gia đình như: Dọn dẹp và sắp xếp đồ dùng, sau khi chơi cất đồ chơi vào nơi quy định, </t>
  </si>
  <si>
    <t xml:space="preserve">Thực hiện một số quy định ở gia đình như: Dọn dẹp và sắp xếp đồ dùng, sau khi chơi cất đồ chơi vào nơi quy định, </t>
  </si>
  <si>
    <t>Thích chăm sóc con vật</t>
  </si>
  <si>
    <t>Bảo vệ, chăm sóc con vật</t>
  </si>
  <si>
    <t>Thích chăm sóc cây</t>
  </si>
  <si>
    <t>Bảo vệ, chăm sóc cây</t>
  </si>
  <si>
    <t>Biết tiết kiệm điện: tắt quạt, tắt điện khi ra khỏi phòng</t>
  </si>
  <si>
    <t>Tiết kiệm điện</t>
  </si>
  <si>
    <t>Biết tiết kiệm nước: Không để tràn nước khi rửa tay, khóa vòi nước sau khi dùng</t>
  </si>
  <si>
    <t>Tiết kiệm nước</t>
  </si>
  <si>
    <t>Hát đúng giai điệu, lời ca bài hát 
(theo các chủ đề trọng tâm)</t>
  </si>
  <si>
    <t>Hát đúng giai điệu, lời ca và thể hiện sắc thái, tình cảm của bài hát 
(theo các chủ đề trọng tâm)</t>
  </si>
  <si>
    <t>Hát đúng giai điệu, lời ca, hát diễn cảm phù hợp với sắc thái, tình cảm của bài hát qua giọng hát, nét mặt, điệu bộ, cử chỉ…(theo các chủ đề trọng tâm)</t>
  </si>
  <si>
    <t>Vận động đơn giản theo nhịp điệu của các bài hát, bản nhạc / Sử dụng các dụng cụ gõ đệm theo phách</t>
  </si>
  <si>
    <t xml:space="preserve">Vận động nhịp nhàng theo giai điệu, nhịp điệu của các bài hát, bản nhạc / Sử dụng các dụng cụ gõ đệm theo tiết tấu </t>
  </si>
  <si>
    <t xml:space="preserve">Vận động nhịp nhàng theo giai điệu, nhịp điệu và thể hiện sắc thái phù hợp với các bài hát, bản nhạc / Sử dụng các dụng cụ gõ đệm theo tiết tấu </t>
  </si>
  <si>
    <t>Biết tô màu trong hình rỗng không chờm ra ngoài</t>
  </si>
  <si>
    <t xml:space="preserve">Tô màu hình vẽ </t>
  </si>
  <si>
    <t xml:space="preserve">Sử dụng một số kỹ năng vẽ nét thẳng, xiên, ngang để tạo thành bức tranh đơn giản </t>
  </si>
  <si>
    <t xml:space="preserve">Vẽ phối hợp các nét thẳng, xiên ngang, cong tròn tạo thành bức tranh có màu sắc và bố cục </t>
  </si>
  <si>
    <t>Vẽ để tạo thành bức tranh có màu sắc hài hòa, bố cục cân đối (CĐ: MN)</t>
  </si>
  <si>
    <t xml:space="preserve">Xé theo dải, xé vụn và dán thành sản phẩm đơn giản </t>
  </si>
  <si>
    <t xml:space="preserve"> Xé, cắt theo đường thẳng, đường cong… và dán thành sản phẩm có màu sắc, bố cục </t>
  </si>
  <si>
    <t xml:space="preserve">Cắt, xé dán để tạo thành bức tranh có màu sắc hài hoa, bố cục cân đối </t>
  </si>
  <si>
    <t>Làm đồ chơi</t>
  </si>
  <si>
    <t>CỘNG TỔNG SỐ NỘI DUNG TRONG NĂM HỌC PHÂN BỔ THEO ĐỘ TUỔI</t>
  </si>
  <si>
    <t>Trong đó: - Lĩnh vực thể chất (Phần vận động)</t>
  </si>
  <si>
    <t xml:space="preserve">                  - Lĩnh vực thể chất (Phần chăm sóc, nuôi dưỡng, phòng tranhs tai nạn thương tích)</t>
  </si>
  <si>
    <t xml:space="preserve">                  - Lĩnh vực nhận thức </t>
  </si>
  <si>
    <t xml:space="preserve">                  - Lĩnh vực ngôn ngữ</t>
  </si>
  <si>
    <t xml:space="preserve">                  - Lĩnh vực tình cảm kỹ năng xã hội (cộng thêm 1 phần lĩnh vực thể chất)</t>
  </si>
  <si>
    <t xml:space="preserve">                  - Lĩnh vực thẩm mỹ</t>
  </si>
  <si>
    <t xml:space="preserve">Mạng nội dung chủ đề </t>
  </si>
  <si>
    <t>Mạng hoạt động chủ đề</t>
  </si>
  <si>
    <t>Địa điểm tổ chức</t>
  </si>
  <si>
    <t>Cộng</t>
  </si>
  <si>
    <t>CHỦ ĐỀ: 
"TRƯỜNG MẦM NON"</t>
  </si>
  <si>
    <t>CHỦ ĐỀ: 
"GIA ĐÌNH BÉ YÊU"</t>
  </si>
  <si>
    <t>CHỦ ĐỀ: 
"NGHỀ BÉ BIẾT"</t>
  </si>
  <si>
    <t>CHỦ ĐỀ: 
" TẾT VÀ MÙA XUÂN"</t>
  </si>
  <si>
    <t>CHỦ ĐỀ: 
" GIAO THÔNG "</t>
  </si>
  <si>
    <t>CHỦ ĐỀ: 
"QUÊ HƯƠNG- BÁC HỒ "</t>
  </si>
  <si>
    <t>ĐÁNH GIÁ TRẺ LỚP 4C. NĂM HỌC 2021-2022</t>
  </si>
  <si>
    <t>Chú ý về sự điều chỉnh so với KH chung của nhà  trường ( nếu có)</t>
  </si>
  <si>
    <t>TMN</t>
  </si>
  <si>
    <t>GĐ</t>
  </si>
  <si>
    <t>NN</t>
  </si>
  <si>
    <t>ĐV</t>
  </si>
  <si>
    <t>TV</t>
  </si>
  <si>
    <t>PTGT</t>
  </si>
  <si>
    <t>QH-BH</t>
  </si>
  <si>
    <t>Trẻ 1</t>
  </si>
  <si>
    <t>Trẻ 2</t>
  </si>
  <si>
    <t>Trẻ 3</t>
  </si>
  <si>
    <t>Trẻ 4</t>
  </si>
  <si>
    <t>Trẻ 5</t>
  </si>
  <si>
    <t>Trẻ 6</t>
  </si>
  <si>
    <t>Trẻ 7</t>
  </si>
  <si>
    <t>Trẻ 8</t>
  </si>
  <si>
    <t>Trẻ 9</t>
  </si>
  <si>
    <t>Trẻ 10</t>
  </si>
  <si>
    <t>Trẻ 11</t>
  </si>
  <si>
    <t>Trẻ 12</t>
  </si>
  <si>
    <t>Trẻ 13</t>
  </si>
  <si>
    <t>Trẻ 14</t>
  </si>
  <si>
    <t>Trẻ 15</t>
  </si>
  <si>
    <t>Trẻ 16</t>
  </si>
  <si>
    <t>Trẻ 17</t>
  </si>
  <si>
    <t>Trẻ 18</t>
  </si>
  <si>
    <t>Trẻ 19</t>
  </si>
  <si>
    <t>Trẻ 20</t>
  </si>
  <si>
    <t>Trẻ 21</t>
  </si>
  <si>
    <t>Trẻ 22</t>
  </si>
  <si>
    <t>Trẻ 23</t>
  </si>
  <si>
    <t>Trẻ 24</t>
  </si>
  <si>
    <t>Trẻ 25</t>
  </si>
  <si>
    <t>Trẻ 26</t>
  </si>
  <si>
    <t>Trẻ 27</t>
  </si>
  <si>
    <t>Trẻ 28</t>
  </si>
  <si>
    <t>Trẻ 29</t>
  </si>
  <si>
    <t>Trẻ 30</t>
  </si>
  <si>
    <t>T.số trẻ 
"Đạt"</t>
  </si>
  <si>
    <t>T.số trẻ
"Cần cố gắng"</t>
  </si>
  <si>
    <t>T.số trẻ
"Chưa Đạt"</t>
  </si>
  <si>
    <t>Đạt mức TB</t>
  </si>
  <si>
    <t>Kết luận</t>
  </si>
  <si>
    <t>4</t>
  </si>
  <si>
    <t>3</t>
  </si>
  <si>
    <t>Nhánh 1</t>
  </si>
  <si>
    <t>Nhánh 2</t>
  </si>
  <si>
    <t>Nhánh 3</t>
  </si>
  <si>
    <t>Nhánh 4</t>
  </si>
  <si>
    <t>Lớp 4A và những người bạn</t>
  </si>
  <si>
    <t>Điều kì diệu trên cơ thể bé</t>
  </si>
  <si>
    <t>Người thân của bé</t>
  </si>
  <si>
    <t>Chú công nhân xây dựng</t>
  </si>
  <si>
    <t>Thủ đô Hà Nội</t>
  </si>
  <si>
    <t>Bác Hồ của em</t>
  </si>
  <si>
    <t>Đào Vũ Hoài An</t>
  </si>
  <si>
    <t>Trần hị Bảo Anh</t>
  </si>
  <si>
    <t>Nguyễn Trâm Anh</t>
  </si>
  <si>
    <t>Nguyễn Trường Anh</t>
  </si>
  <si>
    <t>Vũ Quỳnh Anh</t>
  </si>
  <si>
    <t>Phạm Hà Chi</t>
  </si>
  <si>
    <t>Phạm Hải Đăng</t>
  </si>
  <si>
    <t>Lê Thu Hải Hà</t>
  </si>
  <si>
    <t>Phạm Huy Hoàng</t>
  </si>
  <si>
    <t>Nguyễn Minh Khang</t>
  </si>
  <si>
    <t>Nguyễn Thế Khoa</t>
  </si>
  <si>
    <t>Đỗ Trung Kiên</t>
  </si>
  <si>
    <t>Nguyễn Ngọc Lam</t>
  </si>
  <si>
    <t>Nhuyễn Phương Lan</t>
  </si>
  <si>
    <t>Nguyễn Phúc Lâm</t>
  </si>
  <si>
    <t>Nguyễn Phương Linh</t>
  </si>
  <si>
    <t>Văn Phan Bảo Long</t>
  </si>
  <si>
    <t>Vũ Bình Minh</t>
  </si>
  <si>
    <t>Phạm Huyền My</t>
  </si>
  <si>
    <t>Vũ Khánh My</t>
  </si>
  <si>
    <t>Phạm Hải Nam</t>
  </si>
  <si>
    <t>Nguyễn Xuân Nghi</t>
  </si>
  <si>
    <t>Cao H Đức Nguyên</t>
  </si>
  <si>
    <t>Đào Đức Ng Tùng</t>
  </si>
  <si>
    <t>Hoàng Thanh Tú</t>
  </si>
  <si>
    <t>Trần Hà Thư</t>
  </si>
  <si>
    <t>Mai Trí Vỹ</t>
  </si>
  <si>
    <t>Nguyễn Minh Phúc</t>
  </si>
  <si>
    <t>Nguyễn Phương Uyên</t>
  </si>
  <si>
    <t>Phạm Khánh Duy</t>
  </si>
  <si>
    <t>SL</t>
  </si>
  <si>
    <t>%</t>
  </si>
  <si>
    <t>.</t>
  </si>
  <si>
    <r>
      <rPr>
        <b/>
        <sz val="14"/>
        <color indexed="10"/>
        <rFont val="Times New Roman"/>
        <family val="1"/>
      </rPr>
      <t>Bài 1</t>
    </r>
    <r>
      <rPr>
        <sz val="14"/>
        <color indexed="10"/>
        <rFont val="Times New Roman"/>
        <family val="1"/>
      </rPr>
      <t xml:space="preserve">
- Hô hấp: Thổi nơ
- Tay: Đưa lên cao ra phía trước lên cao
- Lưng, bụng:  Nghiêng người dang 2 bên
- Chân:  Đứng, 1 chân đưa lên trước khuỵu gối
- Bật:  Bật lên phía trước</t>
    </r>
  </si>
  <si>
    <t>Sân chơi</t>
  </si>
  <si>
    <t>TDS</t>
  </si>
  <si>
    <r>
      <rPr>
        <b/>
        <sz val="14"/>
        <color indexed="10"/>
        <rFont val="Times New Roman"/>
        <family val="1"/>
      </rPr>
      <t>Bài 2</t>
    </r>
    <r>
      <rPr>
        <sz val="14"/>
        <color indexed="10"/>
        <rFont val="Times New Roman"/>
        <family val="1"/>
      </rPr>
      <t xml:space="preserve">
- Hô hấp: Gà gáy
- Tay: Hai tau ra phía trước - sau và vỗ vào nhau
- Lưng, bụng: Quay người sang 2 bên
- Chân:  Đứng 1 chân nâng cao gập gối
- Bật:  Lùi về phía sau</t>
    </r>
  </si>
  <si>
    <r>
      <rPr>
        <b/>
        <sz val="14"/>
        <color indexed="10"/>
        <rFont val="Times New Roman"/>
        <family val="1"/>
      </rPr>
      <t>Bài 3</t>
    </r>
    <r>
      <rPr>
        <sz val="14"/>
        <color indexed="10"/>
        <rFont val="Times New Roman"/>
        <family val="1"/>
      </rPr>
      <t xml:space="preserve">
- Hô hấp: Thổi nơ
- Tay: Đưa ra trước gập khuỷu tay
- Lưng, bụng:  Đứng cúi người về phía trước
- Chân: Đứng, nhún chân, khuỵu gối
- Bật: Nhảy lùi phía sau</t>
    </r>
  </si>
  <si>
    <r>
      <rPr>
        <b/>
        <sz val="14"/>
        <color indexed="10"/>
        <rFont val="Times New Roman"/>
        <family val="1"/>
      </rPr>
      <t>Bài 4</t>
    </r>
    <r>
      <rPr>
        <sz val="14"/>
        <color indexed="10"/>
        <rFont val="Times New Roman"/>
        <family val="1"/>
      </rPr>
      <t xml:space="preserve">
- Hô hấp: Làm máy bay bay ù ù
- Tay: Đưa 2 tay ra trước, về phía sau
- Lưng, bụng:  Ngồi, cúi về phía trước, ngửa ra sau
- Chân:  Ngồi nâng 2 chân duỗi thửng
- Bật:  Bật sang bên trái</t>
    </r>
  </si>
  <si>
    <r>
      <rPr>
        <b/>
        <sz val="14"/>
        <color indexed="10"/>
        <rFont val="Times New Roman"/>
        <family val="1"/>
      </rPr>
      <t>Bài 5</t>
    </r>
    <r>
      <rPr>
        <sz val="14"/>
        <color indexed="10"/>
        <rFont val="Times New Roman"/>
        <family val="1"/>
      </rPr>
      <t xml:space="preserve">
- Hô hấp: Thổi nơ
- Tay: Đánh xoay tròn 2 vai
- Lưng, bụng:  Ngồi quay người sang 2 bên
- Chân:  Ngồi nâng 2 chân duỗi thẳng
- Bật:  Nhảy sang bên trái</t>
    </r>
  </si>
  <si>
    <r>
      <rPr>
        <b/>
        <sz val="14"/>
        <color indexed="10"/>
        <rFont val="Times New Roman"/>
        <family val="1"/>
      </rPr>
      <t>Bài 6</t>
    </r>
    <r>
      <rPr>
        <sz val="14"/>
        <color indexed="10"/>
        <rFont val="Times New Roman"/>
        <family val="1"/>
      </rPr>
      <t xml:space="preserve">
- Hô hấp: Thổi nơ
- Tay: Đưa lên cao ra phía trước lên cao
- Lưng, bụng:  Nghiêng người dang 2 bên
- Chân:  Đứng, 1 chân đưa lên trước khuỵu gối
- Bật:  Bật lên phía trước</t>
    </r>
  </si>
  <si>
    <r>
      <rPr>
        <b/>
        <sz val="14"/>
        <color indexed="10"/>
        <rFont val="Times New Roman"/>
        <family val="1"/>
      </rPr>
      <t>Bài 7</t>
    </r>
    <r>
      <rPr>
        <sz val="14"/>
        <color indexed="10"/>
        <rFont val="Times New Roman"/>
        <family val="1"/>
      </rPr>
      <t xml:space="preserve">
- Hô hấp: Gà gáy
- Tay: Hai tau ra phía trước - sau và vỗ vào nhau
- Lưng, bụng: Quay người sang 2 bên
- Chân:  Đứng 1 chân nâng cao gập gối
- Bật:  Lùi về phía sau</t>
    </r>
  </si>
  <si>
    <r>
      <rPr>
        <b/>
        <sz val="14"/>
        <color indexed="10"/>
        <rFont val="Times New Roman"/>
        <family val="1"/>
      </rPr>
      <t>Bài 8</t>
    </r>
    <r>
      <rPr>
        <sz val="14"/>
        <color indexed="10"/>
        <rFont val="Times New Roman"/>
        <family val="1"/>
      </rPr>
      <t xml:space="preserve">
- Hô hấp: Thổi nơ
- Tay: Đưa ra trước gập khuỷu tay
- Lưng, bụng:  Đứng cúi người về phía trước
- Chân: Đứng, nhún chân, khuỵu gối
- Bật: Nhảy lùi phía sau</t>
    </r>
  </si>
  <si>
    <r>
      <rPr>
        <b/>
        <sz val="14"/>
        <color indexed="10"/>
        <rFont val="Times New Roman"/>
        <family val="1"/>
      </rPr>
      <t>Bài 9</t>
    </r>
    <r>
      <rPr>
        <sz val="14"/>
        <color indexed="10"/>
        <rFont val="Times New Roman"/>
        <family val="1"/>
      </rPr>
      <t xml:space="preserve">
- Hô hấp: thổi nơ
- Tay: Đưa 2 tay ra trước, về phía sau
- Lưng, bụng:  Ngồi, cúi về phía trước, ngửa ra sau
- Chân:  Ngồi nâng 2 chân duỗi thửng
- Bật:  Bật sang bên trái</t>
    </r>
  </si>
  <si>
    <t>Lớp học</t>
  </si>
  <si>
    <t>HĐH</t>
  </si>
  <si>
    <t>Trò chơi : Chui qua hang</t>
  </si>
  <si>
    <t>Trò chơi; Ai về đích trước</t>
  </si>
  <si>
    <t>Phòng chức năng</t>
  </si>
  <si>
    <t>Bài: Đi bước thường trên ghế thể dục</t>
  </si>
  <si>
    <t>Bài:Đi bước dồn trước trên ghế thể dục</t>
  </si>
  <si>
    <t>Bài: Đi trên vạch kẻ thẳng trên sàn</t>
  </si>
  <si>
    <t>Bài : Đi thay đổi hướng theo vật chuẩn (4-5 điểm zic zắc)</t>
  </si>
  <si>
    <t>Trò chơi : Ai nhanh hơn .</t>
  </si>
  <si>
    <t>HĐNT</t>
  </si>
  <si>
    <t>Chạy thay đổi hướng theo vật chuẩn ( 3 - 4 vật chuẩn)</t>
  </si>
  <si>
    <t>Trò chơi: anh em siêu nhân</t>
  </si>
  <si>
    <t>Trò chơi: Thi xem ai nhanh</t>
  </si>
  <si>
    <t>Bài : Bò bằng bàn tay và bàn chân</t>
  </si>
  <si>
    <t>Bài: Bò trong đường zic zăc qua 5 điểm, mỗi điểm cách nhau 2m</t>
  </si>
  <si>
    <t>HĐH+HĐNT</t>
  </si>
  <si>
    <t>Bài: Bò chui qua ống dài1,2 x 0,6m</t>
  </si>
  <si>
    <t>Bài:Trèo qua ghế dài 1,5m x 30cm</t>
  </si>
  <si>
    <t>Bài:Vận động trèo lên 5 dóng thang</t>
  </si>
  <si>
    <t>Bài: Tung bắt bóng với người đối diện</t>
  </si>
  <si>
    <t>Bài: Tung bóng lên cao và bắt bóng bằng 2 tay</t>
  </si>
  <si>
    <t>Bài: Ném xa bằng 1 tay</t>
  </si>
  <si>
    <t>Bài: Ném xa bằng 2 tay</t>
  </si>
  <si>
    <t>Bài: Ném trúng đích đứng (xa 1,5m, cao 1,2m)</t>
  </si>
  <si>
    <t>Bài: Ném trúng đích ngang ở khoảng cách xa 2m</t>
  </si>
  <si>
    <t>Bài: Vận động chuyền bóng qua đầu</t>
  </si>
  <si>
    <t>Bài: Chuyền, bắt bóng qua chân</t>
  </si>
  <si>
    <t>Bài: Bật xa 35 - 40cm</t>
  </si>
  <si>
    <t>TC: Bật nhảy từ trên cao xuống (cao 30-35cm)</t>
  </si>
  <si>
    <t>Bài: Bật tách chân, khép chân qua 5 ô</t>
  </si>
  <si>
    <t xml:space="preserve">Biết cách bật qua vật cản đúng tư thế </t>
  </si>
  <si>
    <t>Bài: Bật qua vật cản 10-15 cm</t>
  </si>
  <si>
    <t>Trò chơi: Nhảy lò cò 3m</t>
  </si>
  <si>
    <t>Tô, vẽ được một số con vật  hình đơn giản, gần gũi</t>
  </si>
  <si>
    <t>TC: Bé khéo tay</t>
  </si>
  <si>
    <t>Trò chơi: Bé nào xếp  giỏi</t>
  </si>
  <si>
    <t>Nhận biết tên một số thực phẩm thông thường: rau, củ, quả</t>
  </si>
  <si>
    <t>Xem tranh, phân loại nhóm thực phẩm</t>
  </si>
  <si>
    <t xml:space="preserve">Trò chuyện với trẻ về các món ăn trong ngày </t>
  </si>
  <si>
    <t>VS-AN</t>
  </si>
  <si>
    <t>ĐTT</t>
  </si>
  <si>
    <t>Khám phá món ăn ngày Tết</t>
  </si>
  <si>
    <t>Trò chơi : Bé chọn món ăn ngày Tết</t>
  </si>
  <si>
    <t>Bé biết ăn nhiều rau xanh giàu chất xơ, ăn thịt giàu chát đạm…</t>
  </si>
  <si>
    <t>Trò chuyện với trẻ để thấy ý nhĩa của việc ăn uống  để cơ thể có đầy đủ chất dinh dưỡng</t>
  </si>
  <si>
    <t>Trẻ biết ăn chín, uống sôi</t>
  </si>
  <si>
    <t>Trò chuyện với trẻ về thói quen ăn uống. Gợi ý trẻ ăn nhiều loai thức ăn khác nhau</t>
  </si>
  <si>
    <t>Biết một số hành vi văn minh, thói quen tốt khi ăn uống. Biết thực hiện khi được yêu cầu</t>
  </si>
  <si>
    <t>Trò chuyện một số   kỹ năng ăn uống văn minh</t>
  </si>
  <si>
    <t>Bài: Kỹ năng ăn uống văn minh</t>
  </si>
  <si>
    <t>Trẻ rửa tay đúng thao tác</t>
  </si>
  <si>
    <t>Rèn kĩ năng rửa tay bằng xà phòng  theo nhóm</t>
  </si>
  <si>
    <t>Trẻ thực hành thao tác rửa mặt rửa tay</t>
  </si>
  <si>
    <t>Trẻ có kĩ năng đánh răng</t>
  </si>
  <si>
    <t>Nhắc nhở trẻ cách sử dụng bát, thìa, trò chơi góc nấu ăn.</t>
  </si>
  <si>
    <t>Nhắc trẻ mời cô, mời bạn khi ăn</t>
  </si>
  <si>
    <t>Xem tranh ảnh về thói quen ăn uống, phân biệt hành vi đúng sai,</t>
  </si>
  <si>
    <t>HĐC</t>
  </si>
  <si>
    <t>TC: Xem tranh, nhắc nhở trẻ về tác dụng việc ăn uống đủ chất, ăn hết suất</t>
  </si>
  <si>
    <t>Bé chọn thực phẩm sạch</t>
  </si>
  <si>
    <t>TC: Bé chọn thực phẩm sạch</t>
  </si>
  <si>
    <t>TC:Phân biệt thực phẩm/ thức ăn sạch, an toàn</t>
  </si>
  <si>
    <t xml:space="preserve"> Biết giữ vệ sinh thân thể</t>
  </si>
  <si>
    <t xml:space="preserve">Trò chuyện với trẻ về  cách giữ gìn vệ sinh thân thể </t>
  </si>
  <si>
    <t>Biết đi vệ sinh đúng nơi quy định</t>
  </si>
  <si>
    <t>Nhắc trẻ đi vệ sinh đúng nơi quy định</t>
  </si>
  <si>
    <t>Nhắc nhở trẻ, trò chơi hành vi đúng sai</t>
  </si>
  <si>
    <t>Ngoài nhà trường</t>
  </si>
  <si>
    <t>Cô và trẻ cùng  trò chuyện về cách vệ sinh phòng bệnh</t>
  </si>
  <si>
    <t>TC: Chọn trang phục phù hợp với thời tiết</t>
  </si>
  <si>
    <t xml:space="preserve">Một số đồ dùng gây nguy hiểm </t>
  </si>
  <si>
    <t>Biết nhận ra và không chơi một số đồ dùng có thể gây nguy hiểm</t>
  </si>
  <si>
    <t>Trò chơi: Phân biệt hành vi đúng sai khi sử dụng đồ dùng nguy hiểm trong gia đình</t>
  </si>
  <si>
    <t>Trẻ hiểu và phân biệt được những việc làm có thể gây nguy hiểm cho bản thân(cười đùa khi ăn uống dễ gây sặc, ngậm hột hạt, tự ý uống thuốc/ ăn thức ăn lạ, không leo trèo bàn ghế , lan can, không theo người lạ, …)</t>
  </si>
  <si>
    <t>Trò chuyện với trẻ những việc làm có thể gây nguy hiểm cho bản thân: cười đùa khi ăn uống dễ gây sặc, ngậm hột hạt, tự ý uống thuốc/ ăn thức ăn lạ, không leo trèo bàn ghế,</t>
  </si>
  <si>
    <t>-Một số kỹ năng để giúp trẻ tự bảo vệ bản thân mình 
-Tìm hiểu một số trường hợp khẩn cấp: cháy, có người rơi xuống nước, ngã chảy máu… và cách xửa lý phù hợp</t>
  </si>
  <si>
    <t>- Trò truyện về một số trường hợp khẩn cấp: cháy, có người rơi xuống nước, ngã chảy máu… v à cách xửa lý phù hợp 
- Bài: Cách bảo vệ vùng riêng tư của bé</t>
  </si>
  <si>
    <t>Bài: Dạy trẻ kĩ năng  an toàn  phòng tránh đuối nước</t>
  </si>
  <si>
    <t>Cô trò chuyện với trẻ về 1 số kĩ năng phòng tránh thất lạc</t>
  </si>
  <si>
    <t>Biết sử dụng đúng giác quan, phối hợp các giác quan để xem xét, tìm hiểu đặc điểm của sữa  (nhìn, ngửi, sờ…để nhận ra đặc điểm nổi bật của sữa)</t>
  </si>
  <si>
    <t>Bài: Khám phá về sữa dành cho bé</t>
  </si>
  <si>
    <t>Bé tìm hiểu về cơ thể bản thân</t>
  </si>
  <si>
    <t>Bài:Cơ thể của bé</t>
  </si>
  <si>
    <t>2. Đồ vật:</t>
  </si>
  <si>
    <t>Đặc điểm nổi bật, công dụng, cách sử dụng đồ dùng, đồ chơi trong trường mầm non</t>
  </si>
  <si>
    <t>Đặc điểm nổi bật, công dụng, cách sử dụng đồ dùng, đồ chơi trong gia đình</t>
  </si>
  <si>
    <t>Bé tìm hiểu về đồ dùng gia đình</t>
  </si>
  <si>
    <t>Bài: Khám phá về đồ dùng gia đình bé</t>
  </si>
  <si>
    <t>Trò chuyện về đồ chơi trong trường mầm non</t>
  </si>
  <si>
    <t>Trò chuyện , quan sát với trẻ về cách sử dụng đồ chơi trong trường.</t>
  </si>
  <si>
    <t>so sánh  đồ chơi bé thích</t>
  </si>
  <si>
    <t>Chơi bảng phân loại về đồ dùng trong gia đình</t>
  </si>
  <si>
    <t>Bé làm quen với các phương tiện giao thông</t>
  </si>
  <si>
    <t>Đặc điểm bên ngoài của  cây, hoa, quả gần gũi, ích lợi và tác hại đối với con người</t>
  </si>
  <si>
    <t xml:space="preserve">Đặc điểm bên ngoài của những con vật gần gũi, ích lợi và tác hại đối với con người         </t>
  </si>
  <si>
    <t xml:space="preserve">Bài 1: Khám phá con chim
Bài 2: Khám phá  con cá
Bài 3: Khám phá đv trong rừng 
</t>
  </si>
  <si>
    <t xml:space="preserve"> So sánh, phân loại   con vật theo 1-2 dấu hiệu</t>
  </si>
  <si>
    <t xml:space="preserve"> Trò chuyện về con vật </t>
  </si>
  <si>
    <t>TC: Phân loại con vật theo dấu hiệu, môi trường sống, đẻ trứng, đẻ con</t>
  </si>
  <si>
    <t xml:space="preserve"> Trò chuyện về cây cối</t>
  </si>
  <si>
    <t>Phân loại 1 số loại cây, hoa, quả</t>
  </si>
  <si>
    <t>Trò chuyện về mối liên hệ đơn giản giữa con vật, cây với môi trường sống và cách chăm sóc bảo vệ</t>
  </si>
  <si>
    <t xml:space="preserve">Biết thói quen và nhu cầu của một số con vật </t>
  </si>
  <si>
    <t>Trò chơi: Chọn thức ăn cho con vật</t>
  </si>
  <si>
    <t>4. Một số hiện tượng tự nhiên</t>
  </si>
  <si>
    <t>Bé tìm hiểu về lợi ích của nước</t>
  </si>
  <si>
    <t>Tác dụng của ánh sáng</t>
  </si>
  <si>
    <t>Bài: Bé tìm hiểu về không khí</t>
  </si>
  <si>
    <t>Tìm hiểu về cát sỏi</t>
  </si>
  <si>
    <t>Một số thao tác cơ bản với máy tính: tắt, mở, di chuyển chuột, kích chuột (kích đơn), sử dụng thành thạo một số phần mềm trò chơi phù hợp.</t>
  </si>
  <si>
    <t>Bé làm quen với máy tính</t>
  </si>
  <si>
    <t>Bài: Tạo nhóm có số lượng 2 .Dạy trẻ nhận biết số 2</t>
  </si>
  <si>
    <t>Bài: Tạo nhóm có số lượng 3 .Dạy trẻ nhận biết số 3</t>
  </si>
  <si>
    <t>Bài: Tạo nhóm có số lượng4 .Dạy trẻ nhận biết số 4</t>
  </si>
  <si>
    <t>Bài: Tạo nhóm có số lượng 5 .Dạy trẻ nhận biết số 5</t>
  </si>
  <si>
    <t>Có khả năng so sánh số lượng của hai nhóm đối tượng trong phạm vi 2 bằng các cách khác nhau và nói được các từ: bằng nhau, nhiều hơn, ít hơn</t>
  </si>
  <si>
    <t>Có khả năng so sánh số lượng của hai nhóm đối tượng trong phạm vi 5bằng các cách khác nhau và nói được các từ: bằng nhau, nhiều hơn, ít hơn</t>
  </si>
  <si>
    <t>Bài: Day trẻ thêm bớt trong phạm vi 2</t>
  </si>
  <si>
    <t>Có khả năng so sánh số lượng của hai nhóm đối tượng trong phạm vi 3 bằng các cách khác nhau và nói được các từ: bằng nhau, nhiều hơn, ít hơn</t>
  </si>
  <si>
    <t>Bài: Day trẻ thêm bớt trong phạm vi 3</t>
  </si>
  <si>
    <t>Có khả năng so sánh số lượng của hai nhóm đối tượng trong phạm vi 4 bằng các cách khác nhau và nói được các từ: bằng nhau, nhiều hơn, ít hơn</t>
  </si>
  <si>
    <t>Bài: Day trẻ thêm bớt trong phạm vi 4</t>
  </si>
  <si>
    <t>Có khả năng so sánh số lượng của hai nhóm đối tượng trong phạm vi 5 bằng các cách khác nhau và nói được các từ: bằng nhau, nhiều hơn, ít hơn</t>
  </si>
  <si>
    <t>Bài: Dạy trẻ thêm bớt trong phạm vi 5</t>
  </si>
  <si>
    <t>Biết gộp hai nhóm đối tượng có số lượng trong phạm vi 3, đếm và nói kết quả</t>
  </si>
  <si>
    <t>Gộp hai nhóm đối tượng có số lượng trong phạm vi 3, đếm và nói kết quả</t>
  </si>
  <si>
    <t>Bài: Gộp hai nhóm đối tượng có số lượng trong phạm vi 3, đếm trong phạm vi 3</t>
  </si>
  <si>
    <t>HĐH+HĐC</t>
  </si>
  <si>
    <t>Biết gộp hai nhóm đối tượng có số lượng trong phạm vi 4, đếm và nói kết quả</t>
  </si>
  <si>
    <t>Gộp hai nhóm đối tượng có số lượng trong phạm vi 4, đếm và nói kết quả</t>
  </si>
  <si>
    <t>Bài: Gộp hai nhóm đối tượng có số lượng trong phạm vi 4, đếm trong phạm vi 4</t>
  </si>
  <si>
    <t>Bài: Gộp hai nhóm đối tượng có số lượng trong phạm vi 5, đếm trong phạm vi 5</t>
  </si>
  <si>
    <t>Biết xếp tương ứng 1 - 1, ghép đôi</t>
  </si>
  <si>
    <t>Bài: Dạy trẻ xếp theo quy tắc</t>
  </si>
  <si>
    <t>Bài: Đo độ dài một vật bằng một đơn vị đo</t>
  </si>
  <si>
    <t>Bài: Đo dung tích bằng một đơn vị đo</t>
  </si>
  <si>
    <t>Chỉ ra được các điểm giống, khác nhau giữa các hình (tròn và tam giác, vuông và chữ nhật…)</t>
  </si>
  <si>
    <t>Nhận biết hình tròn vuông, tam giác chữ nhật</t>
  </si>
  <si>
    <t>Nhận biết hình thoi, hình ovan</t>
  </si>
  <si>
    <t>Sử dụng lá cây tạo ra các hình đơn giản</t>
  </si>
  <si>
    <t>Sử dụng lá cây tạo: ô tô, thuyền,...</t>
  </si>
  <si>
    <t>Ghép hình vuông tròn, tam giác thành các hình theo ý thích</t>
  </si>
  <si>
    <t>Ghép hình vuông tròn, tam giác thành:con thuyền,ô tô,..</t>
  </si>
  <si>
    <t>Xác định vị trí đồ vật so với bản thân trẻ  (phía trước- phía sau, phía trên - phía dưới, phía phải - phía trái)</t>
  </si>
  <si>
    <t>Bài: Dạy trẻ xác định phía trước- phía sau, phía trên - phía dưới, phía phải - phía trái so với bản thân trẻ</t>
  </si>
  <si>
    <t>Xác định vị trí đồ vật so với  bạn khác (phía trước- phía sau, phía trên - phía dưới, phía phải - phía trái)</t>
  </si>
  <si>
    <t>Xác định vị trí đồ vật  so với bạn khác (phía trước- phía sau, phía trên - phía dưới, phía phải - phía trái)</t>
  </si>
  <si>
    <t>Bài: Dạy trẻ xác định phía trước- phía sau, phía trên - phía dưới, phía phải - phía trái so với bạn khác</t>
  </si>
  <si>
    <t>Bài: Nhận biết  các buổi: sáng, trưa, chiều, tối</t>
  </si>
  <si>
    <t xml:space="preserve">Sở thích của bé </t>
  </si>
  <si>
    <t>Bài: Sở thích của bé</t>
  </si>
  <si>
    <t>Những người thân yêu trong gia đình</t>
  </si>
  <si>
    <t>Bài: Những người thân trong gia đình bé</t>
  </si>
  <si>
    <t xml:space="preserve"> Trường mầm non của bé </t>
  </si>
  <si>
    <t>Bạn của chúng mình</t>
  </si>
  <si>
    <t>Bài:Lớp 4a của bé</t>
  </si>
  <si>
    <t>Ngày hội đến trường của bé . Ngày  hội của cô. Tết đến vui vẻ. Chào mừng ngày quốc tế phụ nữ</t>
  </si>
  <si>
    <t>LH</t>
  </si>
  <si>
    <t>Ngày hội đến trường của bé . Ngày  hội của cô.</t>
  </si>
  <si>
    <t xml:space="preserve"> Bài :Ngày hội của cô</t>
  </si>
  <si>
    <t xml:space="preserve"> Tết đến vui vẻ.</t>
  </si>
  <si>
    <t>Chào mừng ngày quốc tế phụ nữ</t>
  </si>
  <si>
    <t>Tìm hiểu ngày hội 8/3</t>
  </si>
  <si>
    <t>Tên và đặc điểm của cảnh đẹp, di tích lịch sử ở Hải Phòng</t>
  </si>
  <si>
    <t>Bài 1: Hải Phòng quê hương tôi                                                  Bài 2: Thủ đô Hà Nội</t>
  </si>
  <si>
    <t>Bé  làm quen lá cờ của các nước Đông Nam Á</t>
  </si>
  <si>
    <t>Bé tập làm bác sĩ</t>
  </si>
  <si>
    <t>Trò chơi: Hãy thực hiện theo cô</t>
  </si>
  <si>
    <t>Trò chuyện về các PTGT</t>
  </si>
  <si>
    <t>Bé nghe kể chuyện ( 9 CĐ)</t>
  </si>
  <si>
    <t xml:space="preserve">Bài: Cậu bé tích chu </t>
  </si>
  <si>
    <t xml:space="preserve">Bài: Mèo làm bác sĩ </t>
  </si>
  <si>
    <t>Bài : Cáo thỏ và gà trống</t>
  </si>
  <si>
    <t>Bài:  Kiến con đi ô tô</t>
  </si>
  <si>
    <t>Bài:  Ngày và đêm</t>
  </si>
  <si>
    <t>Bài: Thánh Gióng</t>
  </si>
  <si>
    <t>Nghe các bài đồng dao theo chủ đề nghề nghiệp</t>
  </si>
  <si>
    <t>Đọc đồng dao: Đi cầu đi quán</t>
  </si>
  <si>
    <t>Nghe các bài đồng dao theo chủ đề thực vật</t>
  </si>
  <si>
    <t>Trò chuyện với trẻ về trường mầm non</t>
  </si>
  <si>
    <t>Trò chuyện với trẻ.</t>
  </si>
  <si>
    <t>Phát âm các tiếng có chứa các âm khó</t>
  </si>
  <si>
    <t>Bé đọc đồng dao Vè loài vật</t>
  </si>
  <si>
    <t>Trò chuyện với trẻ các tiếng có chứa âm khó</t>
  </si>
  <si>
    <t>Trò chuyện với trẻ về các con vật nuôi gần gũi</t>
  </si>
  <si>
    <t>Trò chuyện với trẻ về danh lam thắng cảnh của quê hương</t>
  </si>
  <si>
    <t xml:space="preserve">Kể lại được sự việc theo trình tự </t>
  </si>
  <si>
    <t xml:space="preserve">Trò chuyện với trẻ về ngày nghỉ cuối tuần </t>
  </si>
  <si>
    <t>Bài thơ: Em  lên 4</t>
  </si>
  <si>
    <t>Đọc thuộc bài thơ phù hợp độ tuổi và chủ đề thực hiện</t>
  </si>
  <si>
    <t>Bài thơ 1: Em yêu nhà em   Bài thơ 2: Ông mặt trời</t>
  </si>
  <si>
    <t>Bài thơ: Bó hoa tặng cô</t>
  </si>
  <si>
    <t>Bài thơ 1: Bác Hồ          Bài thơ 2: Ảnh Bác</t>
  </si>
  <si>
    <t>Bài: Dạy trẻ kể lại truyện ' Cậu bé tích chu"</t>
  </si>
  <si>
    <t>Bài: Dạy trẻ kể lại truyện " Mèo làm bác sĩ"</t>
  </si>
  <si>
    <t>Bài: Dạy trẻ kể lại truyện "Cáo, Thỏ và gà trống"</t>
  </si>
  <si>
    <t>Bài: Dạy trẻ kể lại truyện :Sự tích Ngày và đêm</t>
  </si>
  <si>
    <t>Bài: Dạy trẻ kể lại truyện "Thánh Gióng"</t>
  </si>
  <si>
    <t>Đóng kịch: Kiến con đi ô tô</t>
  </si>
  <si>
    <t>Bài : Dạy trẻ đóng kịch "Kiến con đi ô tô"</t>
  </si>
  <si>
    <t>Ngôn ngữ biểu cảm của bé</t>
  </si>
  <si>
    <t>Xem tranh và trò chuyện , nhắc nhở trẻ</t>
  </si>
  <si>
    <t>Trò chuyện về quê hương của em</t>
  </si>
  <si>
    <t>Trẻ đọc sách truyện theo ý thích</t>
  </si>
  <si>
    <t>Bé xem sách truyện</t>
  </si>
  <si>
    <t>Trẻ kể chuyện theo tranh</t>
  </si>
  <si>
    <t>Trẻ đọc sách theo tranh minh họa</t>
  </si>
  <si>
    <t xml:space="preserve"> "Đọc" truyện qua các tranh vẽ.</t>
  </si>
  <si>
    <t>Dạy trẻ cách phân biệt đâu là đầu và cuối trang sách</t>
  </si>
  <si>
    <t>Trẻ làm quen với kí hiệu đi vệ sinh, bỏ rác vào thùng, thoát hiểm…</t>
  </si>
  <si>
    <t>Bé nhận biết chữ nào</t>
  </si>
  <si>
    <t>Trẻ tập tô chữ theo ý thích</t>
  </si>
  <si>
    <t>Trẻ biết tên, tuổi, giới tính của bản thân, tên bố, mẹ.</t>
  </si>
  <si>
    <t>Trò chuyện với trẻ về tên, tuổi, giới tính của bản thân, tên bố, mẹ.</t>
  </si>
  <si>
    <t>Trò chơi:  bé tự giới thiệu về mình.</t>
  </si>
  <si>
    <t xml:space="preserve">Trẻ biết tự lựa chọn đồ chơi, góc chơi trò chơi mà trẻ thích </t>
  </si>
  <si>
    <t>Trẻ chơi các góc chơi</t>
  </si>
  <si>
    <t>Trẻ  xếp dọn đồ dùng đồ chơi, trực nhật</t>
  </si>
  <si>
    <t>Trải nghiệm thực tế: vệ sinh đồ dùng đồ chơi, trực nhật</t>
  </si>
  <si>
    <t>Trẻ biết cách vệ sinh đồ dùng đồ chơi, trực nhật</t>
  </si>
  <si>
    <t>Bác Hồ kính yêu</t>
  </si>
  <si>
    <t>Bài: Bác Hồ kính yêu</t>
  </si>
  <si>
    <t>Trò chuyện với trẻ về di tích lịch sử quê hương</t>
  </si>
  <si>
    <t>Trẻ biết giữ trật tự khi ngủ, đi vệ sinh đúng nơi quy định</t>
  </si>
  <si>
    <t>Bé nói lời cảm ơn, xin lỗi</t>
  </si>
  <si>
    <t>Bài: Dạy trẻ biết nói lời cảm ơn, xin lỗi</t>
  </si>
  <si>
    <t>Trẻ biết giao tiếp trong giờ chơi</t>
  </si>
  <si>
    <t>Bé giúp cô trực nhật</t>
  </si>
  <si>
    <t>Dạy trẻ biết nhường nhịn, chờ đợi  trong các hoạt động</t>
  </si>
  <si>
    <t>Cô trò chuyện với trẻ về lễ giáo đối với người thân trong gia đình</t>
  </si>
  <si>
    <t>Thích chăm con vật thân thuộc</t>
  </si>
  <si>
    <t>Bảo vệ, chăm sóc con vật thân thuộc</t>
  </si>
  <si>
    <t xml:space="preserve">Bé yêu con vật nuôi trong gia đình </t>
  </si>
  <si>
    <t>Bài: Dạy trẻ biết cách chăm sóc các con vật</t>
  </si>
  <si>
    <t>Thích chăm sóc cây thân thuộc</t>
  </si>
  <si>
    <t>Bảo vệ, chăm sóc cây cối thân thuộc</t>
  </si>
  <si>
    <t>Bé yêu cây xanh</t>
  </si>
  <si>
    <t>Bài: Dạy trẻ biết cách chăm sóc cây</t>
  </si>
  <si>
    <t>Trẻ biết bảo vệ môi trường xung quanh trẻ</t>
  </si>
  <si>
    <t>Thể hiện cảm xúc của bản thân khi nghe âm thanh, các bài hát, bản nhạc gần gũi và ngắm nhìn vẻ đẹp nổi bật của các sự vật, hiện tượng trong thiên nhiên, cuộc sống và tác phẩm nghệ thuật</t>
  </si>
  <si>
    <t>Thể hiện cảm xúc(vui sướng, vỗ tay, làm động tác mô phỏng) của bản thân khi nghe âm thanh, các bài hát, bản nhạc gần gũi và ngắm nhìn vẻ đẹp nổi bật của các sự vật, hiện tượng trong thiên nhiên, cuộc sống và tác phẩm nghệ thuật</t>
  </si>
  <si>
    <t>-Liên hoan văn nghệ cuối tuần.
-Trò chơi góc âm nhạc</t>
  </si>
  <si>
    <t>Nghe bài hát, bản nhạc; thơ, đồng dao, ca dao, tục ngữ; kể chuyện phù hợp với độ tuổi và chủ đề thực vật</t>
  </si>
  <si>
    <t>Thích thú, ngắm nhìn,sờ và biết sử dụng các từ gợi cảm nói lên cảm xúc của mình trước vẻ đẹp nổi bật (về màu sắc, hình dáng, bố cục…) của tác phẩm tạo hình</t>
  </si>
  <si>
    <t>Trẻ biết nói lên vẻ đẹp của quê hương mình</t>
  </si>
  <si>
    <t>Nghe nhạc dân ca: Ru em, lời ru trên nương…</t>
  </si>
  <si>
    <t>Dạy trẻ kĩ năng ca hát</t>
  </si>
  <si>
    <t xml:space="preserve">Bài 1: Dạy kỹ năng ca hát: Trường chúng cháu là trường mầm non                       Bài 2: Dạy kỹ năng ca hát: Rước đèn dưới trăng </t>
  </si>
  <si>
    <t>Bài:Dạy kỹ năng ca hát: Cá đến từ nơi nào</t>
  </si>
  <si>
    <t>Bài: Dạy trẻ kỹ năng ca hát "Ai nhanh hơn"</t>
  </si>
  <si>
    <t>Bài 1: Dạy trẻ kỹ năng ca hát "Yêu Hà Nội"                      Bài 2: Dạy trẻ kỹ năng ca hát" Nhớ ơn bác Hồ"</t>
  </si>
  <si>
    <t>Bài: Dạy vận động theo nhịp: Lớp chúng mình</t>
  </si>
  <si>
    <t xml:space="preserve">Bài: Dạy vận động minh họa: Cả nhà thương nhau </t>
  </si>
  <si>
    <t>Bài:Dạy vận động theo nhịp: Đố bạn</t>
  </si>
  <si>
    <t>Bài: Dạy trẻ vận động theo nhịp" Quà 8/3"</t>
  </si>
  <si>
    <t>Sử dụng dụng cụ gõ đệm cho bài hát</t>
  </si>
  <si>
    <t>Bé làm đồ chơi bằng các nguyên vật liệu khác nhau chủ đề TMNN</t>
  </si>
  <si>
    <t>Bài: Làm đồ chơi bé thích</t>
  </si>
  <si>
    <t>Bé làm đồ dùng gia đình bằng các nguyên vật liệu</t>
  </si>
  <si>
    <t>Bài: Làm quà tặng cô</t>
  </si>
  <si>
    <t>Bé làm đồ chơi bằng các nguyên vật liệu</t>
  </si>
  <si>
    <t>Bài: làm đồ chơi các con vật</t>
  </si>
  <si>
    <t>Bài: Dạy làm đồ chơi các loại phương tiện giao thông</t>
  </si>
  <si>
    <t>Trẻ có kĩ năng vẽ theo yêu cầu của cô</t>
  </si>
  <si>
    <t xml:space="preserve"> Bài: Vẽ mẹ của chúng mình</t>
  </si>
  <si>
    <t xml:space="preserve"> Vẽ các con vật theo ý thích của trẻ</t>
  </si>
  <si>
    <t xml:space="preserve"> Bài:Vẽ thuyền trên biển</t>
  </si>
  <si>
    <t xml:space="preserve"> Bài: Vẽ biển</t>
  </si>
  <si>
    <t>Trẻ biết xé dán để tạo ra sản phẩm đẹp</t>
  </si>
  <si>
    <t>Bài: Xé dán đàn cá</t>
  </si>
  <si>
    <t>Bài: Xé dán hoa tặng bà tặng mẹ</t>
  </si>
  <si>
    <t xml:space="preserve">Trẻ có kĩ năng nặn tạo ra sản phẩm </t>
  </si>
  <si>
    <t>Bài: Nặn quả bé thích</t>
  </si>
  <si>
    <t>Dạy trẻ nặn con vật bé thích</t>
  </si>
  <si>
    <t>Trẻ xếp nhà của bé</t>
  </si>
  <si>
    <t>Bé pha màu nước</t>
  </si>
  <si>
    <t>Tô tượng</t>
  </si>
  <si>
    <t>Bé nhận xét sản phẩm của bạn</t>
  </si>
  <si>
    <t>Trẻ biết vận động theo bài hát</t>
  </si>
  <si>
    <t>Trẻ gõ đệm thao nhịp điệu, tiết tấu bài hát</t>
  </si>
  <si>
    <t>Lựa chọn dụng cụ để biểu diễn</t>
  </si>
  <si>
    <t>Bé làm đồ chơi theo ý thích</t>
  </si>
  <si>
    <t>Bài:Làm quà tặng bác</t>
  </si>
  <si>
    <t>Trẻ nói  nên ý tưởng để tạo ra sản phẩm đẹp</t>
  </si>
  <si>
    <t>Bé đặt tên cho bức tranh của mình</t>
  </si>
  <si>
    <t>CỘNG TỔNG SỐ NỘI DUNG PHÂN BỔ VÀO CHỦ ĐỀ</t>
  </si>
  <si>
    <t>Trong đó: - Lĩnh vực thể chất</t>
  </si>
  <si>
    <t xml:space="preserve"> - Lĩnh vực nhận thức</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</si>
  <si>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</si>
  <si>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</si>
  <si>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</si>
  <si>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</si>
  <si>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</si>
  <si>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</si>
  <si>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</si>
  <si>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</si>
  <si>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</si>
  <si>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</si>
  <si>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Tham quan dã ngoại</t>
  </si>
  <si>
    <t xml:space="preserve">  -  Lễ hội</t>
  </si>
  <si>
    <t xml:space="preserve">  - Hoạt động học</t>
  </si>
  <si>
    <r>
      <rPr>
        <i/>
        <u/>
        <sz val="12"/>
        <color indexed="10"/>
        <rFont val="Times New Roman"/>
        <family val="1"/>
      </rPr>
      <t>Chia ra</t>
    </r>
    <r>
      <rPr>
        <i/>
        <sz val="12"/>
        <color indexed="10"/>
        <rFont val="Times New Roman"/>
        <family val="1"/>
      </rPr>
      <t>+ Giờ thể chất</t>
    </r>
  </si>
  <si>
    <t xml:space="preserve">  + Giờ nhận thức</t>
  </si>
  <si>
    <t xml:space="preserve">  + Giờ ngôn ngữ</t>
  </si>
  <si>
    <t xml:space="preserve">  + Giờ TC-KNXH</t>
  </si>
  <si>
    <t xml:space="preserve">  + Giờ thẩm mỹ</t>
  </si>
  <si>
    <t>Tổng hợp đánh giá chủ đề MN</t>
  </si>
  <si>
    <t xml:space="preserve"> - Tổng số mục tiêu được đánh giá "Đạt"</t>
  </si>
  <si>
    <t xml:space="preserve"> - Tổng số mục tiêu được đánh giá "Cần cố gắng"</t>
  </si>
  <si>
    <t xml:space="preserve"> - Tổng số mục tiêu được đánh giá "Chưa đạt"</t>
  </si>
  <si>
    <t xml:space="preserve"> - Đánh giá chung về mức độ phát triển của trẻ</t>
  </si>
  <si>
    <t>Tổng hợp đánh giá chủ đề BT</t>
  </si>
  <si>
    <t>Tổng hợp đánh giá chủ đề GĐ</t>
  </si>
  <si>
    <t>Tổng hợp đánh giá chủ đề NN</t>
  </si>
  <si>
    <t>Tổng hợp đánh giá chủ đề TV</t>
  </si>
  <si>
    <t>Tổng hợp đánh giá chủ đề MX</t>
  </si>
  <si>
    <t>Tổng hợp đánh giá chủ đề ĐV</t>
  </si>
  <si>
    <t>Tổng hợp đánh giá chủ đề PTGT</t>
  </si>
  <si>
    <t>Tổng hợp đánh giá chủ đề HTTN</t>
  </si>
  <si>
    <t>Tổng hợp đánh giá chủ đề TTH</t>
  </si>
  <si>
    <t>Tổng hợp đánh giá cuối năm học (tổng hợp cúa tất cả các chủ đề thực hiện trong năm học)</t>
  </si>
  <si>
    <t xml:space="preserve"> - Đánh giá chung về mức độ phát triển
 ở lĩnh vực thể chất</t>
  </si>
  <si>
    <t xml:space="preserve"> - Đánh giá chung về mức độ phát triển
 ở lĩnh vực Nhận thức</t>
  </si>
  <si>
    <t xml:space="preserve"> - Đánh giá chung về mức độ phát triển
 ở lĩnh vực Ngôn ngữ</t>
  </si>
  <si>
    <t xml:space="preserve"> - Đánh giá chung về mức độ phát triển
 ở lĩnh vực TCKNXH</t>
  </si>
  <si>
    <t xml:space="preserve"> - Đánh giá chung về mức độ phát triển
 ở lĩnh vực thẩm mỹ</t>
  </si>
  <si>
    <t>Đánh giá chung</t>
  </si>
  <si>
    <t xml:space="preserve">Đồ dùng của bé  </t>
  </si>
  <si>
    <t>Ngày hội của cô</t>
  </si>
  <si>
    <t>Bài: Dạy kĩ năng làm bột nặn.</t>
  </si>
  <si>
    <t>Kỹ năng tuốt rau ngót</t>
  </si>
  <si>
    <t>Bài: Tuối rau ngót</t>
  </si>
  <si>
    <t xml:space="preserve"> Bài: Ngày nghỉ của gia đình</t>
  </si>
  <si>
    <t>Bé nói lời yêu thương</t>
  </si>
  <si>
    <t xml:space="preserve"> Bài: Dạy kỹ năng vận động gõ đêm theo nhịp:  Nhà của tôi</t>
  </si>
  <si>
    <t>LHT
10</t>
  </si>
  <si>
    <t>BVMT</t>
  </si>
  <si>
    <t>Bé đến trường-Vui Tết Trung Thu</t>
  </si>
  <si>
    <t>Trường mầm non của bé</t>
  </si>
  <si>
    <t>An toàn cho bé trong trường mầm non</t>
  </si>
  <si>
    <t>CHỦ ĐỀ:
 "LỄ HỘI THÁNG 10"</t>
  </si>
  <si>
    <t>Tuần lễ dinh dưỡng</t>
  </si>
  <si>
    <t>Lễ hội Halloween của bé</t>
  </si>
  <si>
    <t>Những thiên thần áo trắng</t>
  </si>
  <si>
    <t>Ước mơ của bé</t>
  </si>
  <si>
    <t>Lễ hội xuân quê bé</t>
  </si>
  <si>
    <t>Sắc hoa mùa xuân</t>
  </si>
  <si>
    <t>CHỦ ĐỀ: 
"BẢO VẸ MÔI TRƯỜNG"</t>
  </si>
  <si>
    <t>Bé với rác thải</t>
  </si>
  <si>
    <t>Ô nhiễm không khí</t>
  </si>
  <si>
    <t>Sử dụng tiết kiệm năng lượng</t>
  </si>
  <si>
    <t>Bé chung tay bảo vệ biển</t>
  </si>
  <si>
    <t>Đặc sản Hải Phòng</t>
  </si>
  <si>
    <t>Trẻ 31</t>
  </si>
  <si>
    <t>Trẻ 32</t>
  </si>
  <si>
    <t>Trẻ 33</t>
  </si>
  <si>
    <t>Trẻ 34</t>
  </si>
  <si>
    <t>Dự án làm tấm thiệp</t>
  </si>
  <si>
    <t>Dự án Khung hình bé yêu</t>
  </si>
  <si>
    <t>Dự án Bé làm mũ cano</t>
  </si>
  <si>
    <t>CHỦ ĐỀ: 
"THẾ GIỚI ĐỘNG VẬT"</t>
  </si>
  <si>
    <t>Rau, củ, quả</t>
  </si>
  <si>
    <t>Dự án Làm bánh chưng đón Tết</t>
  </si>
  <si>
    <t>Dự án Làm vòng cho thú cưng</t>
  </si>
  <si>
    <t>Chim</t>
  </si>
  <si>
    <t>Cá</t>
  </si>
  <si>
    <t>Động vật sống trong rừng</t>
  </si>
  <si>
    <t>Ngày hội 8-3</t>
  </si>
  <si>
    <t>Biển báo giao thông</t>
  </si>
  <si>
    <t>Dự án Mũ bảo hiểm</t>
  </si>
  <si>
    <t>PTGT Đường Thủy</t>
  </si>
  <si>
    <t>Dự án Làm nhà nổi ven sông</t>
  </si>
  <si>
    <t>Bài: Tết vòng tặng bà tặng mẹ</t>
  </si>
  <si>
    <t>Bài: Vì sao phải tắm</t>
  </si>
  <si>
    <t>Bài thơ: Quà của mẹ
Bài: Vè dinh dưỡng</t>
  </si>
  <si>
    <t xml:space="preserve"> Bài: Chuẩn bị cho lễ hội Haloween</t>
  </si>
  <si>
    <t>Bài:  in hình bàn tay bé
Bài: Tạo hình khuôn mặt Haloween</t>
  </si>
  <si>
    <t>Bài: Chiếc khung ảnh của bé</t>
  </si>
  <si>
    <t>Bài: Dạy kỹ năng ca hát:Gia đình nhỏ hạnh phúc to</t>
  </si>
  <si>
    <t>Bài thơ: Chú bộ đội</t>
  </si>
  <si>
    <t>Bài: Dạy vận động theo nhịp: Cháu yêu cô chú công nhân
Bài: Cháu hát về đảo xa</t>
  </si>
  <si>
    <t>Bài:Dạy kỹ năng ca hát: Em tập làm bác sĩ
Bài: Lớn lên bé sẽ làm gì?</t>
  </si>
  <si>
    <t xml:space="preserve"> Bài 1:  Vẽ dụng cụ ngành y                         </t>
  </si>
  <si>
    <t>Bài: Dạy trẻ kĩ năng an toàn khi đi chơi Tết</t>
  </si>
  <si>
    <t>Bài: Tìm hiểu món ăn ngày Tết</t>
  </si>
  <si>
    <t xml:space="preserve">Bài 1: Một số loại rau quả.                                   </t>
  </si>
  <si>
    <t>Bài: Đua thuyền
Bài: Vè chúc Tết</t>
  </si>
  <si>
    <t>Bài:Hoa nào đẹp nhất
Bài: Sự tích ngày Tết</t>
  </si>
  <si>
    <t>Bài: Bé yêu trò chơi dân gian mùa lễ hội</t>
  </si>
  <si>
    <t>Bài: Lam đèn lồng đón Tết</t>
  </si>
  <si>
    <t>Bé làm đồ chơi bằng các nguyên vật liệu khác nhau chủ đề TV</t>
  </si>
  <si>
    <t>Bài: Làm bức tranh mùa xuân</t>
  </si>
  <si>
    <t>Bài: Dạy vận động theo nhịp: Tết đến rồi</t>
  </si>
  <si>
    <t>Bài: Dạy kỹ năng ca hát: Bé đón Tết sang</t>
  </si>
  <si>
    <t>Bài: Xâu vòng cho thú cưng</t>
  </si>
  <si>
    <t>Bài: An toàn khi đi chơi trong sở thú</t>
  </si>
  <si>
    <t>Bài: Làm vòng cho thú cưng</t>
  </si>
  <si>
    <t>Dự án: Làm ô tô</t>
  </si>
  <si>
    <t>Bài: Cắt đường thẳng làm quả cầu</t>
  </si>
  <si>
    <t>Bài: Nhận biết một số biểu hiện khi ốm và cách phòng tránh đơn giản</t>
  </si>
  <si>
    <t>Phân biệt hành vi đúng - sai</t>
  </si>
  <si>
    <t>Bài: Nhận biết các nguồn năng lượng sạch</t>
  </si>
  <si>
    <t>Bài:Vì sao nước bị ô nhiễm?</t>
  </si>
  <si>
    <t>Trò chuyện về một số hiện tượng thời tiết theo mùa….</t>
  </si>
  <si>
    <t>Bài thơ: Xe đổ rác
Vè: Giữ gìn môi trường
Vè: Tiết kiệm điện</t>
  </si>
  <si>
    <t xml:space="preserve">Bài : Dạy trẻ kỹ năng ca hát Điện năng    </t>
  </si>
  <si>
    <t xml:space="preserve">Bài 1: Dạy trẻ vận động " Bé yêu biển lắm "  </t>
  </si>
  <si>
    <t>Bài: Rèn kỹ năng âm nhạc" Bé yêu biển, Điện năng"</t>
  </si>
  <si>
    <t>Bài: Xé dán cây xanh</t>
  </si>
  <si>
    <t>Dự án: Làm giỏ treo cây từ chai, lọ nhựa</t>
  </si>
  <si>
    <t>Trẻ biết cắt dán để tạo ra sản phẩm đẹp</t>
  </si>
  <si>
    <t>Dự án: Làm lá cờ Tổ quốc</t>
  </si>
  <si>
    <t>,</t>
  </si>
  <si>
    <t>DỰ KIẾN CHỦ ĐỀ</t>
  </si>
  <si>
    <t>Tên</t>
  </si>
  <si>
    <t>Nhánh</t>
  </si>
  <si>
    <t>Lĩnh vực phát triển</t>
  </si>
  <si>
    <t>TC KNXH</t>
  </si>
  <si>
    <t>Khám phá</t>
  </si>
  <si>
    <t>Toán</t>
  </si>
  <si>
    <t>Thơ, truyện</t>
  </si>
  <si>
    <t>Tạo hình</t>
  </si>
  <si>
    <t>Âm nhạc</t>
  </si>
  <si>
    <t>MN</t>
  </si>
  <si>
    <t>Đi bằng gót chân 1,5m đúng kĩ thuật</t>
  </si>
  <si>
    <t>Bé biết dọn đồ chơi</t>
  </si>
  <si>
    <t>Bò trong đường dích dắc mỗi điểm cách nhau 2m</t>
  </si>
  <si>
    <t>Thơ: Em lên bốn</t>
  </si>
  <si>
    <t>Tổng số</t>
  </si>
  <si>
    <t>Khám phá về cơ thể bé</t>
  </si>
  <si>
    <t>Truyện: Vì sao phải tắm</t>
  </si>
  <si>
    <t>Xác định phía trên dưới, trước, sau, phải trái so với bản thân trẻ</t>
  </si>
  <si>
    <t>Vè dinh dưỡng 4 nhóm thực phẩm</t>
  </si>
  <si>
    <t>In hình bàn tay bé</t>
  </si>
  <si>
    <t>Bé tìm hiểu về ngày hội 20/10</t>
  </si>
  <si>
    <t>Thơ: Quà của mẹ</t>
  </si>
  <si>
    <t>LÀm thiệp tặng bà, tặng mẹ</t>
  </si>
  <si>
    <t>Dạy kĩ năng ca hát: Nhà mình rất vui</t>
  </si>
  <si>
    <t>Vận động chuyền bóng qua đầu</t>
  </si>
  <si>
    <t>Bé biết gì về lễ hội Halloween</t>
  </si>
  <si>
    <t>Kể chuyện sáng tạo: Mặt nạ Haloween</t>
  </si>
  <si>
    <t>Chuẩn bị cho lễ hội Haloween</t>
  </si>
  <si>
    <t>Dạy trẻ kĩ năng làm bột nặn</t>
  </si>
  <si>
    <t>Những người thân yêu của bé</t>
  </si>
  <si>
    <t>Tạo nhóm có số lượng 3. Nhận biết số 3</t>
  </si>
  <si>
    <t>Thơ: Ông mặt trời</t>
  </si>
  <si>
    <t>Vỗ tay theo nhịp đệm: Nhà của tôi</t>
  </si>
  <si>
    <t>Tuốt rau ngót</t>
  </si>
  <si>
    <t>Ngày nghỉ cuối tuần của gia đình</t>
  </si>
  <si>
    <t>Thơ: Em yêu nhà em</t>
  </si>
  <si>
    <t>Làm khung hình bé yêu</t>
  </si>
  <si>
    <t>Dạy kỹ năng ca hát: Gia đình nhỏ hạnh phúc to</t>
  </si>
  <si>
    <t>Kỹ năng ăn uống văn minh</t>
  </si>
  <si>
    <t>Ngày hội của cô 20-11</t>
  </si>
  <si>
    <t>Truyện: Cậu bé Tích Chu</t>
  </si>
  <si>
    <t>Làm quà tặng cô</t>
  </si>
  <si>
    <t>Khám phá đồng hồ</t>
  </si>
  <si>
    <t>Kể lại chuyện: Cậu bé tích chu</t>
  </si>
  <si>
    <t>Dạy KNVĐ: Cả nhà thương nhau</t>
  </si>
  <si>
    <t>Cảm xúc của bé</t>
  </si>
  <si>
    <t>Khám phá nghề công nhân</t>
  </si>
  <si>
    <t>Xác định phía trên dưới, trước, sau, phải trái so với bạn khác</t>
  </si>
  <si>
    <t>Làm đồ chơi nghề xây dựng</t>
  </si>
  <si>
    <t>Dạy kĩ năng vận động vỗ tay theo nhịp: Cháu yêu cô chú công nhân</t>
  </si>
  <si>
    <t xml:space="preserve">Dạy trẻ kĩ năng  an toàn : Phòng tránh đuối nước </t>
  </si>
  <si>
    <t>Khám phá nghề bác sĩ</t>
  </si>
  <si>
    <t>Truyện: mèo làm bác sĩ</t>
  </si>
  <si>
    <t>vẽ dụng cụ nghề y</t>
  </si>
  <si>
    <t>KNCH: Em tập làm bác sĩ</t>
  </si>
  <si>
    <t>Đi bước dồn trên ghế thể dục</t>
  </si>
  <si>
    <t>Khám phá trang phục chú bộ đội hải quân</t>
  </si>
  <si>
    <t>Thơ: Chú bộ đội</t>
  </si>
  <si>
    <t>Dự án: Làm mũ cano</t>
  </si>
  <si>
    <t>KNVĐ: Cháu hát về đảo xa</t>
  </si>
  <si>
    <t>Thêm bớt trong phạm vi 3</t>
  </si>
  <si>
    <t>Dạy trẻ kể lại chuyện: mèo làm Bác sĩ</t>
  </si>
  <si>
    <t>KNCH: Lớn lên bé sẽ làm gì?</t>
  </si>
  <si>
    <t>Dạy trẻ biết nói lời cảm ơn, xin lỗi</t>
  </si>
  <si>
    <t>Bật qua vật cản 10-15 cm</t>
  </si>
  <si>
    <t>Tìm hiểu về rau, củ, quả</t>
  </si>
  <si>
    <t>Tạo nhóm có số lượng 4. Nhận biết số 4.</t>
  </si>
  <si>
    <t>Truyện: Sự tích ngày Tết</t>
  </si>
  <si>
    <t>KNCH: Tết đến rồi</t>
  </si>
  <si>
    <t>Bò bằng bàn tay và bàn chân</t>
  </si>
  <si>
    <t>Truyện: Hoa nào đẹp nhất</t>
  </si>
  <si>
    <t>Làm bức tranh mùa xuân</t>
  </si>
  <si>
    <t>Dạy trẻ kỹ năng nói lời chúc mừng trong ngày Tết</t>
  </si>
  <si>
    <t>Làm bánh chưng</t>
  </si>
  <si>
    <t>Tìm hiểu món ăn ngày Tết</t>
  </si>
  <si>
    <t>Làm đèn lồng ngày Tết</t>
  </si>
  <si>
    <t>KNCH: Bé đón Tết sang</t>
  </si>
  <si>
    <t>Dạy trẻ kỹ năng nhận lì xì ngày Tết</t>
  </si>
  <si>
    <t>Dạy trẻ kĩ năng an toàn khi đi chơi Tết</t>
  </si>
  <si>
    <t>Tìm hiểu lễ hội mùa xuân</t>
  </si>
  <si>
    <t>Thơ: Đua thuyền</t>
  </si>
  <si>
    <t>Rèn KNAN: Ngày lễ hội, Tết đến rồi</t>
  </si>
  <si>
    <t>Bé yêu trò chơi dân gian trong mùa lễ hội</t>
  </si>
  <si>
    <t>Dự án: Xâu vòng cho thú cưng</t>
  </si>
  <si>
    <t>Thêm bớt trong phạm vi 4</t>
  </si>
  <si>
    <t>Truyện: Cáo thỏ và gà trống</t>
  </si>
  <si>
    <t>Làm vòng cho thú cưng</t>
  </si>
  <si>
    <t>Dạy trẻ kỹ năng chăm sóc các con vật</t>
  </si>
  <si>
    <t>Khám phá về con chim</t>
  </si>
  <si>
    <t>Thơ: Chim chích bông</t>
  </si>
  <si>
    <t>Nặn con vật</t>
  </si>
  <si>
    <t>Dạy KNVĐ: Đố bạn</t>
  </si>
  <si>
    <t>Khám phá về con cá</t>
  </si>
  <si>
    <t>Dạy trẻ kể lại truyện: Cáo thỏ và gà trống</t>
  </si>
  <si>
    <t>Xé dán đàn cá</t>
  </si>
  <si>
    <t>Dạy KNCH: Cá ơi từ đâu đến?</t>
  </si>
  <si>
    <t>An toàn khi đi chơi trong sở thú</t>
  </si>
  <si>
    <t>Khám phá về các con vật sống trong rừng</t>
  </si>
  <si>
    <t>Đồng dao: Con voi</t>
  </si>
  <si>
    <t>Làm đồ chơi các con vật</t>
  </si>
  <si>
    <t>Rèn KNAN: Cưỡi ngựa tre, Đố bạn</t>
  </si>
  <si>
    <t>GT</t>
  </si>
  <si>
    <t>Tìm hiểu về ngày 8-3</t>
  </si>
  <si>
    <t>Thơ: Bó hoa tặng cô</t>
  </si>
  <si>
    <t>Dạy trẻ kĩ năng vận động: Quà 8/3</t>
  </si>
  <si>
    <t>Bài: Tạo nhóm có số lượng 5 .Dạy trẻ nhận biết số 6</t>
  </si>
  <si>
    <t>Truyện: Kiến con đi ô tô</t>
  </si>
  <si>
    <t>Bé tìm hiểu về phương tiện giao thông đường bộ</t>
  </si>
  <si>
    <t>Dạy KNCH: Ai nhanh hơn?</t>
  </si>
  <si>
    <t>Ném trúng đích nằm ngang bằng 1 tay.</t>
  </si>
  <si>
    <t>Tìm hiểu phương tiện giao thôngđường thủy</t>
  </si>
  <si>
    <t>Dạy trẻ tập đóng kịch "Kiến con đi ô tô'</t>
  </si>
  <si>
    <t>Vẽ thuyền trên biển</t>
  </si>
  <si>
    <t>Rèn kĩ năng âm nhạc: Ai nhanh hơn, em đi qua ngã tư đường phố</t>
  </si>
  <si>
    <t>Bé phân loại rác</t>
  </si>
  <si>
    <t>Thơ: “Xe đổ rác"</t>
  </si>
  <si>
    <t>Nhận biết một số biểu hiện khi ốm và cách phòng tránh</t>
  </si>
  <si>
    <t>Tìm hiểu về không khí</t>
  </si>
  <si>
    <t>Truyện: Ngày và đêm</t>
  </si>
  <si>
    <t>Dạy kĩ năng vận động: bé yêu biển lắm</t>
  </si>
  <si>
    <t>Cắt và làm quả cầu</t>
  </si>
  <si>
    <t>Nhận biết các nguồn năng lượng sạch</t>
  </si>
  <si>
    <t>Vè: Tiết kiệm điện</t>
  </si>
  <si>
    <t>Dạy KNCH: Điện năng</t>
  </si>
  <si>
    <t>Dạy trẻ tiết kiệm điện</t>
  </si>
  <si>
    <t>Vì sao nước bị ô nhiễm?</t>
  </si>
  <si>
    <t>Vè: Giữ gìn môi trường</t>
  </si>
  <si>
    <t>Xé dán cây xanh</t>
  </si>
  <si>
    <t>Rèn kĩ năng âm nhạc: Bé yêu biển, Điện năng</t>
  </si>
  <si>
    <t>BH</t>
  </si>
  <si>
    <t>Ném trúng đích đứng</t>
  </si>
  <si>
    <t>Khám phá về Thủ đô Hà Nội</t>
  </si>
  <si>
    <t>Kể chuyện: Ông Gióng</t>
  </si>
  <si>
    <t>Dự án: LÀm lá cờ Tổ quốc</t>
  </si>
  <si>
    <t>Dạy kĩ năng hát: yêu Hà Nội</t>
  </si>
  <si>
    <t>Hải Phòng quê em</t>
  </si>
  <si>
    <t>Đo dung tích bằng 1 đơn vị đo</t>
  </si>
  <si>
    <t>Thơ: Bác Hồ cuả em</t>
  </si>
  <si>
    <t>Vẽ về biển</t>
  </si>
  <si>
    <t>Em yêu Bác Hồ</t>
  </si>
  <si>
    <t>Vận động trèo lên 5 dóng thang</t>
  </si>
  <si>
    <t>Đo độ dàibằng đơn vị đo</t>
  </si>
  <si>
    <t>Ảnh Bác</t>
  </si>
  <si>
    <t>Làm quà tặng Bác</t>
  </si>
  <si>
    <t>Dạy hát: Nhớ ơn Bác</t>
  </si>
  <si>
    <t>……..</t>
  </si>
  <si>
    <t xml:space="preserve">Cộng tổng số </t>
  </si>
  <si>
    <t>HĐH cả năm</t>
  </si>
  <si>
    <t>Chủ đề</t>
  </si>
  <si>
    <t>Nhánh chủ đề</t>
  </si>
  <si>
    <t>Số tuần thực hiện</t>
  </si>
  <si>
    <t>Thời gian thực hiện</t>
  </si>
  <si>
    <t>Người phụ trách</t>
  </si>
  <si>
    <t>Ghi chú về sự điều chỉnh (nếu có)</t>
  </si>
  <si>
    <t>TRƯỜNG MẦM NON</t>
  </si>
  <si>
    <t>An toàn trong trường mầm non</t>
  </si>
  <si>
    <t>LỄ HỘI THÁNG MƯỜI</t>
  </si>
  <si>
    <t>Cơ thể bé</t>
  </si>
  <si>
    <t>Dự án làm tấm thiệp tặng bà, tặng mẹ</t>
  </si>
  <si>
    <t>GIA ĐÌNH BÉ YÊU</t>
  </si>
  <si>
    <t>Dự án: Khung hình bé yêu</t>
  </si>
  <si>
    <t>Đồ dùng nhà bé</t>
  </si>
  <si>
    <t>NGHỀ BÉ BIẾT</t>
  </si>
  <si>
    <t>Chú công nhân</t>
  </si>
  <si>
    <t>Dự án: Mũ ca nô</t>
  </si>
  <si>
    <t>TẾT VÀ MÙA XUÂN</t>
  </si>
  <si>
    <t>Rau, củ quả</t>
  </si>
  <si>
    <t>Dự án: làm bánh chưng đón tết</t>
  </si>
  <si>
    <t>THẾ GIỚI ĐỘNG VẬT</t>
  </si>
  <si>
    <t>Dự án: Làm vòng thú cưng</t>
  </si>
  <si>
    <t>GIAO THÔNG</t>
  </si>
  <si>
    <t>Ngày hội 8- 3</t>
  </si>
  <si>
    <t>Dự án; Mũ bảo hiểm</t>
  </si>
  <si>
    <t>PTGT đường thủy</t>
  </si>
  <si>
    <t>BẢO VỆ MÔI TRƯỜNG</t>
  </si>
  <si>
    <t>QUÊ HƯƠNG -BÁC HỒ</t>
  </si>
  <si>
    <t>Bác hồ của em</t>
  </si>
  <si>
    <t>Bài: Bé vui đón Tết trung thu (MN)
Bài:  Bé tìm hiểu về ngày hội 20/10 (LHT10)
Bài: Bé biết gì về lễ hội Haloween (LHT10)
Bài: Tìm hiểu món ăn ngày Tết (Tết và MX)</t>
  </si>
  <si>
    <t>T/c:  Đập và bắt bóng tại chỗ</t>
  </si>
  <si>
    <t>T/c: Dạy trẻ biết phân biệt thực phẩm, thức ăn sạch, an toàn</t>
  </si>
  <si>
    <t>Bài: Bé làm kimpap (LHT10)
Dự án: Bánh chưng ngày tết - t2 (TV)</t>
  </si>
  <si>
    <r>
      <t xml:space="preserve">T/c: Phân loại đồ dùng theo dấu hiệu
</t>
    </r>
    <r>
      <rPr>
        <sz val="14"/>
        <color rgb="FFFF0000"/>
        <rFont val="Times New Roman"/>
        <family val="1"/>
      </rPr>
      <t>Bài: Bé phân loại rác</t>
    </r>
  </si>
  <si>
    <r>
      <t xml:space="preserve">Bài1: Bé làm quen với các phương tiện giao thông :Đường thủy                          </t>
    </r>
    <r>
      <rPr>
        <sz val="14"/>
        <rFont val="Times New Roman"/>
        <family val="1"/>
      </rPr>
      <t>Bài 2: Bé làm quen với các phương tiện giao thông  Đường bộ</t>
    </r>
  </si>
  <si>
    <t>Bài:So sánh sự khác nhau và giống nhau của các hình: hình vuông, hình chữ nhật</t>
  </si>
  <si>
    <t>Bài: So sánh sự khác nhau và giống nhau của các hình:  hình tam giác, hình tròn.</t>
  </si>
  <si>
    <t xml:space="preserve">Bài 1:Khám phá nghề công nhân (NN)                
Bài 2:Khám phá nghề bác sĩ(NN)                          
Bài 3: Khám phá vềtrang phục chú bộ đội hải quân(NN) 
Bài 4: Ước mơ của bé (NN)      </t>
  </si>
  <si>
    <t xml:space="preserve">Đọc đồng dao: Con voi </t>
  </si>
  <si>
    <t>Bài thơ: Chim chích bông
Bài thơ: Con voi</t>
  </si>
  <si>
    <t>T/C: kể chuyện sáng tạo với các con vật
Bài: Kể chuyện sáng tạo Mặt nạ haloween</t>
  </si>
  <si>
    <t xml:space="preserve"> Bài 1: Bé biết dọn đồ chơi (TMM)
Bài 2: Dạy trẻ kỹ năng đội mũ bảo hiểm (PTGT)</t>
  </si>
  <si>
    <t>Bài: Dạy trẻ kỹ năng nói lời chúc mừng trong ngày Tết
Bài: Bé nói lời yêu thương</t>
  </si>
  <si>
    <t>Biểu lộ trạng thái cảm xúc, tình cảm phù hợp qua cử chỉ, giọng nói, trò chơi, hát, vận động, vẽ, nặn, xếp hình…</t>
  </si>
  <si>
    <t>Bài: Dạy trẻ kỹ năng nhận lỳ xì ngày Tết
T/c: Chọn hành vi đúng sai khi tham gia giao thông</t>
  </si>
  <si>
    <t xml:space="preserve">T/c: Phân biệt hành vi" đúng" - " sai", " tốt" - " xấu" </t>
  </si>
  <si>
    <t>Bài: Bỏ rác đúng nơi quy định
T/c: Trò chuyện cách chăm sóc các con vật.</t>
  </si>
  <si>
    <t>Bé tiết kiệm  điện, nước</t>
  </si>
  <si>
    <t>Bài: Dạy trẻ tiết kiệm điện
Trò truyện về cách tiết kiệm nước.</t>
  </si>
  <si>
    <t>Dạy trẻ kĩ năng vận động âm nhạc</t>
  </si>
  <si>
    <t>Bài 1:Làm đồ chơi nghề xây dựng                                     Bài 2: Dự án Làm mũ cano</t>
  </si>
  <si>
    <t xml:space="preserve"> </t>
  </si>
  <si>
    <t>Bài: Rèn kỹ năng âm nhạc: Bé ngoan ăn uống, Vũ điệu 5K</t>
  </si>
  <si>
    <t>Bài: Rèn kỹ năng âm nhạc: Mẹ đi vắng, cả nhà thương nhau</t>
  </si>
  <si>
    <t>Bài: Rèn kỹ năng âm nhạc: Chau yêu cô thợ dệt, Cháu yêu cô chú công nhân</t>
  </si>
  <si>
    <t>Bài: Rèn kỹ năng âm nhạc: cưỡi nghựa tre, đố bạn</t>
  </si>
  <si>
    <t>Bài: Rèn kỹ năng âm nhạc: Ngày lễ hội, Tết đến rồi</t>
  </si>
  <si>
    <t>Bài: Rèn kỹ năng âm nhạc: Ai nhanh hơn, Em đi qua ngã tư đường phố.</t>
  </si>
  <si>
    <t>Trò chuyện với trẻ đồ dùng, đồ chơi, các khu vực trong trường.</t>
  </si>
  <si>
    <t>Ôn kể lại truyện "Những người bạn tốt"</t>
  </si>
  <si>
    <t>Bé tập đóng kịch "Mặt nạ Haloween"</t>
  </si>
  <si>
    <t>TC: Xếp tương ứng 1-1, ghép đôi đồ dùng các nghề</t>
  </si>
  <si>
    <t>Trò chuyện về sự khác nhau giữa trời và đêm</t>
  </si>
  <si>
    <t>Trò truyện về nguyên vật liệu nghề xây dựng: Tìm hiểu về cát sỏi</t>
  </si>
  <si>
    <t>Bài:Đi bằng gót chân liên tục 1,5m đúng kỹ thuật</t>
  </si>
  <si>
    <t>Khám phá về trường  mầm non</t>
  </si>
  <si>
    <t xml:space="preserve"> An toàn trong trường mầm non</t>
  </si>
  <si>
    <t>Bài: An toàn trong trường mầm non</t>
  </si>
  <si>
    <t>Cách sử dụng đồ dùng đồ chơi an toàn</t>
  </si>
  <si>
    <t>Bài1:  Vẽ ngôi trường của bé                                    Bài2: đồ chơi trong sân trường</t>
  </si>
  <si>
    <t>Bài:1 Truyện "Những người bạn tốt"và bài: Chú cuội chơi trăng</t>
  </si>
  <si>
    <t>Đi chạy đổi hướng theo vật chuẩn..</t>
  </si>
  <si>
    <t>Bài 1: Dạy kỹ năng ca hát: Cái mũi   Bài 2: Dạy kỹ năng ca hát: Nhà minh rất vui</t>
  </si>
  <si>
    <t>Bài: Dạy vận động theo nhịp: Mời bạn ăn</t>
  </si>
  <si>
    <t>Dạy kĩ năng ca hát: Cái mũi</t>
  </si>
  <si>
    <t>Dạy kĩ năng vận động: Mời bạn ăn</t>
  </si>
  <si>
    <t>Rèn kĩ năng âm nhạc: Mời bạn ăn, Cái mũi</t>
  </si>
  <si>
    <t>LỄ HỘI THÁNG 10</t>
  </si>
  <si>
    <t>Tết vòng tặng bà tặng mẹ</t>
  </si>
  <si>
    <t>dạy kĩ năng làm xôi từ khuôn</t>
  </si>
  <si>
    <t>Từ 30/09 đến 4/10/2024</t>
  </si>
  <si>
    <t>Từ 23/09 đến 27/9/2024</t>
  </si>
  <si>
    <t>Từ 16/09 đến  20/09/2024</t>
  </si>
  <si>
    <t>Từ 06/09 đến  13/09/2024</t>
  </si>
  <si>
    <t>Từ 07/10 đến  11/10</t>
  </si>
  <si>
    <t>Từ 14/10 đến  18/10</t>
  </si>
  <si>
    <t>Từ 21/10 đến  25/10</t>
  </si>
  <si>
    <t>Từ 28/10 đến 01/11</t>
  </si>
  <si>
    <t>Từ 04/11 đến 08/11</t>
  </si>
  <si>
    <t>Từ 11/11 đến 15/11</t>
  </si>
  <si>
    <t>Từ 18/11 đến 22/11</t>
  </si>
  <si>
    <t>Từ 25/11 đến 29/11</t>
  </si>
  <si>
    <t>Từ 02/12 đến 06/12</t>
  </si>
  <si>
    <t>Từ 09/12 đến 13/12</t>
  </si>
  <si>
    <t>Từ 16/12 đến 20/12</t>
  </si>
  <si>
    <t>Từ 23/12 đến 27/12</t>
  </si>
  <si>
    <t>Từ 30/12 đến  03/1</t>
  </si>
  <si>
    <t>Từ 06/1 đến  10/1</t>
  </si>
  <si>
    <t>Từ 13/1 đến  17/1</t>
  </si>
  <si>
    <t>Từ 20/1 đến 24/1</t>
  </si>
  <si>
    <t>Từ 03/2 đến  7/2</t>
  </si>
  <si>
    <t>Từ 10/02 đến 14/02</t>
  </si>
  <si>
    <t>Từ 17/2 đến  21/2</t>
  </si>
  <si>
    <t>Từ 24/2 đến  28/2</t>
  </si>
  <si>
    <t>Từ 03/3 đến  07/3</t>
  </si>
  <si>
    <t>Từ 10/3 đến  14/3</t>
  </si>
  <si>
    <t>Từ 17/3đến  21/3</t>
  </si>
  <si>
    <t>Từ 24/3 đến 28/3</t>
  </si>
  <si>
    <t>Từ 31/3 đến  04/4</t>
  </si>
  <si>
    <t>Từ 07/4 đến 11/4</t>
  </si>
  <si>
    <t>Từ 14/4 đến 18/4</t>
  </si>
  <si>
    <t>Từ 21/4 đến 25/4</t>
  </si>
  <si>
    <t>Từ 28/4 đến  02/5</t>
  </si>
  <si>
    <t>Từ 05/5 đến  9/5</t>
  </si>
  <si>
    <t>Từ 12/5 đến  16/5</t>
  </si>
  <si>
    <t>KẾ HOẠCH GIÁO DỤC LỚP 4B NĂM HỌC 2024-2025</t>
  </si>
  <si>
    <t>6/9-4/10</t>
  </si>
  <si>
    <t>7/10-1/11</t>
  </si>
  <si>
    <t>4/11-29/11</t>
  </si>
  <si>
    <t>2/12-27/12</t>
  </si>
  <si>
    <t>30/12-24/1</t>
  </si>
  <si>
    <t>3/2-28/2</t>
  </si>
  <si>
    <t>3/3-28/3</t>
  </si>
  <si>
    <t>31/3-25/4</t>
  </si>
  <si>
    <t>28/4-16/5</t>
  </si>
  <si>
    <t>Những người bạn tốt</t>
  </si>
  <si>
    <t>Lớp 4B của bé</t>
  </si>
  <si>
    <t>Dạy trẻ kể chuyện " Những người bạn tốt"</t>
  </si>
  <si>
    <t>Vẽ chùm bóng</t>
  </si>
  <si>
    <t>KẾ HOẠCH GIÁO DỤC NĂM HỌC KHỐI 4 TUỔI  2024-2025</t>
  </si>
  <si>
    <t>GIÁO VIÊN</t>
  </si>
  <si>
    <t>Lê Thị Thúy Hà</t>
  </si>
  <si>
    <t>Hiệu phó CM</t>
  </si>
  <si>
    <t>Đoàn Thị Huyền</t>
  </si>
  <si>
    <t>Trẻ biết được một số quyền trẻ em cơ bản: quyền được sống, được bảo vệ, công bằng….</t>
  </si>
  <si>
    <t>Bài: Phân biệt hành vi đúng - sai khi tham gia giao thông</t>
  </si>
  <si>
    <t>1</t>
  </si>
  <si>
    <t xml:space="preserve">THỰC VẬT </t>
  </si>
  <si>
    <t>Mạng nội dung năm</t>
  </si>
  <si>
    <t>Mạng hoạt động năm</t>
  </si>
  <si>
    <t>TỔ TRƯỞNG</t>
  </si>
  <si>
    <t>Nguyễn Thị Mỵ</t>
  </si>
  <si>
    <t>NguyỄn Thị Mỵ</t>
  </si>
  <si>
    <t>HIỆU PHÓ CM</t>
  </si>
  <si>
    <t>Thơ : Bạn mới</t>
  </si>
  <si>
    <t xml:space="preserve">                         </t>
  </si>
  <si>
    <t xml:space="preserve">Dạy kĩ năng  hát: trường chúng cháu là trường mầm non.                              </t>
  </si>
  <si>
    <t>Truyện : Chú cuội cung trăng</t>
  </si>
  <si>
    <t>Steam : Làm đèn lồng trung thu</t>
  </si>
  <si>
    <t>Tết trung thu của bé</t>
  </si>
  <si>
    <t>Dạy KNCH : Rước đèn dưới trăng</t>
  </si>
  <si>
    <t>Lớp 4C của bé</t>
  </si>
  <si>
    <t>Tạo nhóm có số lượng 2. Dạy trẻ nhận biết số 2</t>
  </si>
  <si>
    <t>Dạy KNVĐ: Lớp chúng mình</t>
  </si>
  <si>
    <t>II-DỰ KIẾN CÁC CHỦ ĐỀ TRONG NĂM 2024-2025 - LỚP 4C</t>
  </si>
  <si>
    <t>Nguyễn Hồng Anh</t>
  </si>
  <si>
    <t>Bé vui đón trung thu</t>
  </si>
  <si>
    <t>Nguyễn Thị Liên</t>
  </si>
  <si>
    <t xml:space="preserve"> DỰ KIẾN HOẠT ĐỘNG HỌC LỚP 4C NĂM HỌC  2024-2025</t>
  </si>
  <si>
    <t>KẾ HOẠCH GIÁO DỤC LỚP 4C NĂM HỌC 2024-2025</t>
  </si>
  <si>
    <t>Nguyễn Gia Bảo A</t>
  </si>
  <si>
    <t>Nguyễn Đức Gia Bảo</t>
  </si>
  <si>
    <t>Vũ Ngọc Minh Châu</t>
  </si>
  <si>
    <t>Nguyễn Nhật Hưng</t>
  </si>
  <si>
    <t>Nguyễn Văn Tuấn Hưng</t>
  </si>
  <si>
    <t>Phạm Hoàng Gia Hưng</t>
  </si>
  <si>
    <t>Đặng Minh Khang</t>
  </si>
  <si>
    <t>Trần Nguyên Khang</t>
  </si>
  <si>
    <t>Nguyễn Duy Khánh</t>
  </si>
  <si>
    <t>Vũ Ngọc Khuê</t>
  </si>
  <si>
    <t>Vũ Giao Linh</t>
  </si>
  <si>
    <t>Nguyễn Duy Long</t>
  </si>
  <si>
    <t>Đỗ Anh Minh</t>
  </si>
  <si>
    <t>Đỗ Hà My</t>
  </si>
  <si>
    <t>Hoàng Phúc Bảo Nam</t>
  </si>
  <si>
    <t>Hoàng Khánh Ngọc</t>
  </si>
  <si>
    <t>Nguyễn Minh Quân</t>
  </si>
  <si>
    <t>Nguyễn Anh Thư</t>
  </si>
  <si>
    <t>Hoàng Minh Tiến</t>
  </si>
  <si>
    <t>Trần Minh Vũ</t>
  </si>
  <si>
    <t>Phạm Hà Anh</t>
  </si>
  <si>
    <t>Vũ Trọng Huy Khôi</t>
  </si>
  <si>
    <t>HĐG</t>
  </si>
  <si>
    <t>Bài: Dạy trẻ làm hoa quả dầm (LHT10)
Dự án: Bánh chưng ngày tết - t2 (TV)</t>
  </si>
  <si>
    <t>HĐH+HĐG</t>
  </si>
  <si>
    <t>Bài:  in hình bàn tay bé Bài : Làm thiệp tặng bà, mẹ
Bài: Tạo hình khuôn mặt Haloween</t>
  </si>
  <si>
    <t>HĐH+LH</t>
  </si>
  <si>
    <t>HĐG+HĐC</t>
  </si>
  <si>
    <t>HĐC+HĐNT</t>
  </si>
  <si>
    <t>MỤC TIÊU CHỦ ĐỀ LỄ HỘI THÁNG 10 LỚP 4C NĂM HỌC 2024-2025</t>
  </si>
  <si>
    <t xml:space="preserve">Bài: Dạy trẻ làm hoa quả dầm (LHT10)
</t>
  </si>
  <si>
    <t xml:space="preserve">
Bài:  Bé tìm hiểu về ngày hội 20/10 (LHT10)
Bài: Bé biết gì về lễ hội Haloween (LHT10)
</t>
  </si>
  <si>
    <t>Chúc mừng ngày phụ nữ 20/10</t>
  </si>
  <si>
    <t>Ngày  hội của cô. Chào mừng ngày quốc tế phụ nữ</t>
  </si>
  <si>
    <t>GV CHỦ NHIỆM</t>
  </si>
  <si>
    <t>TỔ CHUYÊN MÔN</t>
  </si>
  <si>
    <t>PHÓ HIỆU TRƯỞNG</t>
  </si>
  <si>
    <t>Bài: Dạy vận động minh họa: Cô giáo em</t>
  </si>
  <si>
    <t>Bài thơ : Em yêu nhà em                     Bài thơ : Cô giáo của em</t>
  </si>
  <si>
    <t>Bài: Dạy kỹ năng ca hát: Nhà của tôi        DH : Cả nhà thương nhau</t>
  </si>
  <si>
    <t xml:space="preserve"> Bài: Vẽ mẹ của chúng mình                    </t>
  </si>
  <si>
    <t xml:space="preserve">Bài: Làm quà tặng cô                         Bài : Làm đồ dùng trong gia đình </t>
  </si>
  <si>
    <t>Kể chuyện : Cậu bé tích chu , Gấu con chia quà</t>
  </si>
  <si>
    <t>Trò chơi: Ai giỏi nhất</t>
  </si>
  <si>
    <t xml:space="preserve">
HĐH: Cảm xúc của bé</t>
  </si>
  <si>
    <t>Chơi bảng phân loại về đồ dùng  gia đình</t>
  </si>
  <si>
    <t>HĐH: Tuối rau ngót</t>
  </si>
  <si>
    <t>HĐH: Kỹ năng ăn uống văn minh</t>
  </si>
  <si>
    <t>HĐH: Ném xa bằng 1 tay</t>
  </si>
  <si>
    <t>HĐH: Dạy kĩ năng làm bột nặn.   HĐNT: Làm bánh cùng bác gấu đen</t>
  </si>
  <si>
    <t xml:space="preserve">HĐG: Phân loại đồ dùng theo dấu hiệu
</t>
  </si>
  <si>
    <t>HĐH: Tạo nhóm có số lượng 3 .Dạy trẻ nhận biết số 3</t>
  </si>
  <si>
    <t>HĐH: Những người thân trong gia đình bé</t>
  </si>
  <si>
    <t xml:space="preserve"> HĐH :Ngày hội của cô</t>
  </si>
  <si>
    <t>HĐH : Em yêu nhà em, Cô giáo của em</t>
  </si>
  <si>
    <t>Bài: Dạy trẻ kể lại truyện ' Tích chu"</t>
  </si>
  <si>
    <t>HĐH: DH: Nhà của tôi ,Cả nhà thương nhau</t>
  </si>
  <si>
    <t>N4</t>
  </si>
  <si>
    <t>N3</t>
  </si>
  <si>
    <t>N2</t>
  </si>
  <si>
    <t>N1</t>
  </si>
  <si>
    <t xml:space="preserve">HĐH: Làm quà tặng cô                         HĐH: Làm đồ dùng trong gia đình </t>
  </si>
  <si>
    <t>HĐC Ôn hát :Mẹ đi vắng, cả nhà thương nhau</t>
  </si>
  <si>
    <t>PHÓ HIỆU TRƯỜNG</t>
  </si>
  <si>
    <t>MỤC TIÊU CHỦ ĐỀ GIA ĐÌNH BÉ YÊU LỚP 4C NĂM HỌC 2024-2025</t>
  </si>
  <si>
    <t>HĐNT:Tô tượng</t>
  </si>
  <si>
    <t>HĐC: Chiếc khung ảnh của bé</t>
  </si>
  <si>
    <t xml:space="preserve"> HĐH: Vẽ mẹ của chúng mình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</si>
</sst>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3" x14ac:knownFonts="1">
    <font>
      <sz val="11"/>
      <color theme="1"/>
      <name val="Calibri"/>
      <charset val="163"/>
      <scheme val="minor"/>
    </font>
    <font>
      <sz val="12"/>
      <color indexed="8"/>
      <name val="Times New Roman"/>
      <family val="1"/>
    </font>
    <font>
      <sz val="10"/>
      <color indexed="8"/>
      <name val="Times New Roman"/>
      <family val="1"/>
    </font>
    <font>
      <sz val="12"/>
      <color theme="1"/>
      <name val="Times New Roman"/>
      <family val="1"/>
    </font>
    <font>
      <b/>
      <sz val="12"/>
      <color rgb="FFFF0000"/>
      <name val="Times New Roman"/>
      <family val="1"/>
    </font>
    <font>
      <b/>
      <sz val="14"/>
      <color rgb="FFFF0000"/>
      <name val="Times New Roman"/>
      <family val="1"/>
    </font>
    <font>
      <sz val="14"/>
      <name val="Times New Roman"/>
      <family val="1"/>
    </font>
    <font>
      <sz val="14"/>
      <color rgb="FFFF0000"/>
      <name val="Times New Roman"/>
      <family val="1"/>
    </font>
    <font>
      <sz val="14"/>
      <color indexed="10"/>
      <name val="Times New Roman"/>
      <family val="1"/>
    </font>
    <font>
      <sz val="14"/>
      <color indexed="8"/>
      <name val="Times New Roman"/>
      <family val="1"/>
    </font>
    <font>
      <sz val="12"/>
      <name val="Times New Roman"/>
      <family val="1"/>
    </font>
    <font>
      <sz val="12"/>
      <color rgb="FFFF0000"/>
      <name val="Times New Roman"/>
      <family val="1"/>
    </font>
    <font>
      <sz val="14"/>
      <color theme="1"/>
      <name val="Times New Roman"/>
      <family val="1"/>
    </font>
    <font>
      <b/>
      <sz val="14"/>
      <color theme="1"/>
      <name val="Times New Roman"/>
      <family val="1"/>
    </font>
    <font>
      <b/>
      <sz val="12"/>
      <color theme="1"/>
      <name val="Times New Roman"/>
      <family val="1"/>
    </font>
    <font>
      <i/>
      <sz val="12"/>
      <color indexed="10"/>
      <name val="Times New Roman"/>
      <family val="1"/>
    </font>
    <font>
      <i/>
      <sz val="12"/>
      <color rgb="FFFF0000"/>
      <name val="Times New Roman"/>
      <family val="1"/>
    </font>
    <font>
      <b/>
      <i/>
      <sz val="11"/>
      <color rgb="FFFF0000"/>
      <name val="Times New Roman"/>
      <family val="1"/>
    </font>
    <font>
      <sz val="10"/>
      <color rgb="FFFF0000"/>
      <name val="Times New Roman"/>
      <family val="1"/>
    </font>
    <font>
      <b/>
      <sz val="16"/>
      <name val="Times New Roman"/>
      <family val="1"/>
    </font>
    <font>
      <sz val="9"/>
      <color indexed="8"/>
      <name val="Times New Roman"/>
      <family val="1"/>
    </font>
    <font>
      <b/>
      <sz val="11"/>
      <color rgb="FFFF0000"/>
      <name val="Times New Roman"/>
      <family val="1"/>
    </font>
    <font>
      <sz val="9"/>
      <name val="Times New Roman"/>
      <family val="1"/>
    </font>
    <font>
      <b/>
      <i/>
      <sz val="11"/>
      <name val="Times New Roman"/>
      <family val="1"/>
    </font>
    <font>
      <sz val="11"/>
      <color theme="1"/>
      <name val="Calibri"/>
      <family val="2"/>
      <scheme val="minor"/>
    </font>
    <font>
      <sz val="10"/>
      <name val="Arial"/>
      <family val="2"/>
    </font>
    <font>
      <b/>
      <sz val="14"/>
      <color indexed="10"/>
      <name val="Times New Roman"/>
      <family val="1"/>
    </font>
    <font>
      <i/>
      <u/>
      <sz val="12"/>
      <color indexed="10"/>
      <name val="Times New Roman"/>
      <family val="1"/>
    </font>
    <font>
      <b/>
      <sz val="8"/>
      <name val="Tahoma"/>
      <family val="2"/>
    </font>
    <font>
      <sz val="10"/>
      <name val="Times New Roman"/>
      <family val="1"/>
    </font>
    <font>
      <b/>
      <sz val="10"/>
      <name val="Tahoma"/>
      <family val="2"/>
    </font>
    <font>
      <sz val="14"/>
      <color rgb="FF000000"/>
      <name val="Times New Roman"/>
      <family val="1"/>
    </font>
    <font>
      <sz val="8"/>
      <name val="Calibri"/>
      <family val="2"/>
      <scheme val="minor"/>
    </font>
    <font>
      <sz val="11"/>
      <color rgb="FFFF0000"/>
      <name val="Calibri"/>
      <family val="2"/>
      <scheme val="minor"/>
    </font>
    <font>
      <sz val="10"/>
      <color theme="1"/>
      <name val="Times New Roman"/>
      <family val="1"/>
    </font>
    <font>
      <sz val="14"/>
      <color theme="1"/>
      <name val="Times New Roman"/>
      <family val="2"/>
    </font>
    <font>
      <b/>
      <sz val="14"/>
      <name val="Times New Roman"/>
      <family val="1"/>
    </font>
    <font>
      <b/>
      <sz val="12"/>
      <name val="Times New Roman"/>
      <family val="1"/>
    </font>
    <font>
      <b/>
      <sz val="11"/>
      <color theme="1"/>
      <name val="Calibri"/>
      <family val="2"/>
      <scheme val="minor"/>
    </font>
    <font>
      <b/>
      <sz val="11"/>
      <color theme="1"/>
      <name val="Times New Roman"/>
      <family val="1"/>
    </font>
    <font>
      <sz val="14"/>
      <color theme="1"/>
      <name val="Calibri"/>
      <family val="2"/>
      <scheme val="minor"/>
    </font>
    <font>
      <b/>
      <sz val="16"/>
      <color theme="1"/>
      <name val="Times New Roman"/>
      <family val="1"/>
    </font>
    <font>
      <b/>
      <sz val="12"/>
      <color indexed="8"/>
      <name val="Times New Roman"/>
      <family val="1"/>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79995117038483843"/>
        <bgColor indexed="64"/>
      </patternFill>
    </fill>
    <fill>
      <patternFill patternType="solid">
        <fgColor rgb="FFFFC000"/>
        <bgColor indexed="64"/>
      </patternFill>
    </fill>
    <fill>
      <patternFill patternType="solid">
        <fgColor theme="5" tint="0.59999389629810485"/>
        <bgColor indexed="64"/>
      </patternFill>
    </fill>
    <fill>
      <patternFill patternType="solid">
        <fgColor theme="7" tint="0.79995117038483843"/>
        <bgColor indexed="64"/>
      </patternFill>
    </fill>
    <fill>
      <patternFill patternType="solid">
        <fgColor theme="9"/>
        <bgColor indexed="64"/>
      </patternFill>
    </fill>
    <fill>
      <patternFill patternType="solid">
        <fgColor rgb="FF00FF00"/>
        <bgColor indexed="64"/>
      </patternFill>
    </fill>
    <fill>
      <patternFill patternType="solid">
        <fgColor rgb="FF66FFFF"/>
        <bgColor indexed="64"/>
      </patternFill>
    </fill>
    <fill>
      <patternFill patternType="solid">
        <fgColor rgb="FFFFFFCC"/>
        <bgColor indexed="64"/>
      </patternFill>
    </fill>
    <fill>
      <patternFill patternType="solid">
        <fgColor rgb="FFFFCCCC"/>
        <bgColor indexed="64"/>
      </patternFill>
    </fill>
    <fill>
      <patternFill patternType="solid">
        <fgColor rgb="FF92D05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4">
    <xf numFmtId="0" fontId="0" fillId="0" borderId="0"/>
    <xf numFmtId="0" fontId="25" fillId="0" borderId="0"/>
    <xf numFmtId="0" fontId="24" fillId="0" borderId="0"/>
    <xf numFmtId="0" fontId="35" fillId="0" borderId="0"/>
  </cellStyleXfs>
  <cellXfs count="509">
    <xf numFmtId="0" fontId="0" fillId="0" borderId="0" xfId="0"/>
    <xf numFmtId="0" fontId="0" fillId="0" borderId="0" xfId="0" applyFill="1"/>
    <xf numFmtId="0" fontId="0" fillId="2" borderId="0" xfId="0" applyFill="1"/>
    <xf numFmtId="0" fontId="1"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textRotation="90" wrapText="1"/>
    </xf>
    <xf numFmtId="0" fontId="2" fillId="0" borderId="1"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49" fontId="5" fillId="3"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 fillId="0" borderId="2" xfId="0" applyNumberFormat="1" applyFont="1" applyFill="1" applyBorder="1" applyAlignment="1">
      <alignment vertical="center" wrapText="1"/>
    </xf>
    <xf numFmtId="49" fontId="6"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center" vertical="center" textRotation="90" wrapText="1"/>
    </xf>
    <xf numFmtId="49" fontId="6" fillId="0" borderId="2" xfId="0" applyNumberFormat="1" applyFont="1" applyFill="1" applyBorder="1" applyAlignment="1">
      <alignment vertical="center" wrapText="1"/>
    </xf>
    <xf numFmtId="49" fontId="7"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left" vertical="center" wrapText="1"/>
    </xf>
    <xf numFmtId="0" fontId="9" fillId="0" borderId="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textRotation="90" wrapText="1"/>
    </xf>
    <xf numFmtId="0" fontId="11" fillId="0"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 fillId="4" borderId="1" xfId="0" applyNumberFormat="1" applyFont="1" applyFill="1" applyBorder="1" applyAlignment="1">
      <alignment horizontal="center" vertical="center" wrapText="1"/>
    </xf>
    <xf numFmtId="0" fontId="1" fillId="3"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9" fillId="0" borderId="0" xfId="0" applyNumberFormat="1" applyFont="1" applyFill="1" applyAlignment="1">
      <alignment horizontal="center" vertical="center" wrapText="1"/>
    </xf>
    <xf numFmtId="0" fontId="14" fillId="0" borderId="12" xfId="1" applyFont="1" applyFill="1" applyBorder="1" applyAlignment="1">
      <alignment horizontal="center" vertical="center" textRotation="90" wrapText="1"/>
    </xf>
    <xf numFmtId="0" fontId="3" fillId="0" borderId="1" xfId="1" applyFont="1" applyFill="1" applyBorder="1" applyAlignment="1">
      <alignment horizontal="center" vertical="center" wrapText="1"/>
    </xf>
    <xf numFmtId="9" fontId="11" fillId="0" borderId="1" xfId="0" applyNumberFormat="1" applyFont="1" applyFill="1" applyBorder="1" applyAlignment="1">
      <alignment horizontal="center" vertical="center" wrapText="1"/>
    </xf>
    <xf numFmtId="0" fontId="11" fillId="3" borderId="1" xfId="0" applyNumberFormat="1" applyFont="1" applyFill="1" applyBorder="1" applyAlignment="1">
      <alignment horizontal="center" vertical="center" wrapText="1"/>
    </xf>
    <xf numFmtId="9" fontId="11" fillId="3" borderId="1" xfId="0" applyNumberFormat="1" applyFont="1" applyFill="1" applyBorder="1" applyAlignment="1">
      <alignment horizontal="center" vertical="center" wrapText="1"/>
    </xf>
    <xf numFmtId="0" fontId="3" fillId="0" borderId="12" xfId="1" applyFont="1" applyFill="1" applyBorder="1" applyAlignment="1">
      <alignment vertical="center" wrapText="1"/>
    </xf>
    <xf numFmtId="0" fontId="3" fillId="0" borderId="12" xfId="1" applyFont="1" applyFill="1" applyBorder="1" applyAlignment="1">
      <alignment vertical="center"/>
    </xf>
    <xf numFmtId="0" fontId="0" fillId="0" borderId="1" xfId="0" applyBorder="1"/>
    <xf numFmtId="0" fontId="0" fillId="3" borderId="1" xfId="0" applyFill="1" applyBorder="1"/>
    <xf numFmtId="49" fontId="6" fillId="2" borderId="1" xfId="0" applyNumberFormat="1"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0" fontId="9" fillId="2" borderId="1" xfId="0" applyNumberFormat="1" applyFont="1" applyFill="1" applyBorder="1" applyAlignment="1">
      <alignment horizontal="center" vertical="center" wrapText="1"/>
    </xf>
    <xf numFmtId="49" fontId="6" fillId="2" borderId="1" xfId="0" applyNumberFormat="1" applyFont="1" applyFill="1" applyBorder="1" applyAlignment="1">
      <alignment vertical="center" wrapText="1"/>
    </xf>
    <xf numFmtId="49" fontId="6" fillId="0" borderId="2" xfId="0" applyNumberFormat="1" applyFont="1" applyFill="1" applyBorder="1" applyAlignment="1">
      <alignment vertical="center" textRotation="90" wrapText="1"/>
    </xf>
    <xf numFmtId="49" fontId="6" fillId="2" borderId="2" xfId="0" applyNumberFormat="1" applyFont="1" applyFill="1" applyBorder="1" applyAlignment="1">
      <alignment vertical="center" wrapText="1"/>
    </xf>
    <xf numFmtId="49" fontId="6" fillId="2" borderId="2" xfId="0" applyNumberFormat="1" applyFont="1" applyFill="1" applyBorder="1" applyAlignment="1">
      <alignment horizontal="left" vertical="center" wrapText="1"/>
    </xf>
    <xf numFmtId="49" fontId="12" fillId="2" borderId="1" xfId="0" applyNumberFormat="1" applyFont="1" applyFill="1" applyBorder="1" applyAlignment="1">
      <alignment horizontal="left" vertical="center" wrapText="1"/>
    </xf>
    <xf numFmtId="0" fontId="12"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textRotation="90" wrapText="1"/>
    </xf>
    <xf numFmtId="49" fontId="6" fillId="2" borderId="1" xfId="2" applyNumberFormat="1" applyFont="1" applyFill="1" applyBorder="1" applyAlignment="1">
      <alignment horizontal="left" vertical="center" wrapText="1"/>
    </xf>
    <xf numFmtId="49" fontId="6" fillId="2" borderId="1" xfId="0" applyNumberFormat="1" applyFont="1" applyFill="1" applyBorder="1" applyAlignment="1">
      <alignment horizontal="center" vertical="center" wrapText="1"/>
    </xf>
    <xf numFmtId="0" fontId="10" fillId="2" borderId="1" xfId="2" applyNumberFormat="1" applyFont="1" applyFill="1" applyBorder="1" applyAlignment="1">
      <alignment horizontal="center" vertical="center" wrapText="1"/>
    </xf>
    <xf numFmtId="49" fontId="6" fillId="2" borderId="1" xfId="2" applyNumberFormat="1" applyFont="1" applyFill="1" applyBorder="1" applyAlignment="1">
      <alignment vertical="center" wrapText="1"/>
    </xf>
    <xf numFmtId="0" fontId="1" fillId="5" borderId="1" xfId="0" applyNumberFormat="1" applyFont="1" applyFill="1" applyBorder="1" applyAlignment="1">
      <alignment horizontal="center" vertical="center" wrapText="1"/>
    </xf>
    <xf numFmtId="49" fontId="12" fillId="0" borderId="1" xfId="0" applyNumberFormat="1" applyFont="1" applyFill="1" applyBorder="1" applyAlignment="1">
      <alignment horizontal="left" vertical="center" wrapText="1"/>
    </xf>
    <xf numFmtId="49" fontId="6" fillId="2" borderId="1" xfId="0" applyNumberFormat="1" applyFont="1" applyFill="1" applyBorder="1" applyAlignment="1">
      <alignment horizontal="center" vertical="center" textRotation="90" wrapText="1"/>
    </xf>
    <xf numFmtId="0" fontId="1" fillId="0" borderId="0" xfId="0" applyNumberFormat="1" applyFont="1" applyFill="1" applyAlignment="1">
      <alignment horizontal="center" vertical="center" wrapText="1"/>
    </xf>
    <xf numFmtId="0" fontId="10" fillId="2" borderId="1" xfId="0" applyNumberFormat="1" applyFont="1" applyFill="1" applyBorder="1" applyAlignment="1">
      <alignment horizontal="center" vertical="center" wrapText="1"/>
    </xf>
    <xf numFmtId="49" fontId="6" fillId="0" borderId="2" xfId="0" applyNumberFormat="1" applyFont="1" applyFill="1" applyBorder="1" applyAlignment="1">
      <alignment horizontal="left" vertical="center" wrapText="1"/>
    </xf>
    <xf numFmtId="49" fontId="5" fillId="2" borderId="1" xfId="0"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49" fontId="6" fillId="0" borderId="2" xfId="0" applyNumberFormat="1" applyFont="1" applyFill="1" applyBorder="1" applyAlignment="1">
      <alignment horizontal="center" vertical="center" wrapText="1"/>
    </xf>
    <xf numFmtId="0" fontId="11" fillId="0" borderId="0" xfId="0" applyNumberFormat="1" applyFont="1" applyFill="1" applyAlignment="1">
      <alignment horizontal="center" vertical="center" wrapText="1"/>
    </xf>
    <xf numFmtId="49" fontId="6" fillId="0" borderId="1" xfId="0" applyNumberFormat="1" applyFont="1" applyFill="1" applyBorder="1" applyAlignment="1">
      <alignment horizontal="left" vertical="top" wrapText="1"/>
    </xf>
    <xf numFmtId="49" fontId="6" fillId="0" borderId="12" xfId="0" applyNumberFormat="1" applyFont="1" applyFill="1" applyBorder="1" applyAlignment="1">
      <alignment horizontal="left" vertical="center" wrapText="1"/>
    </xf>
    <xf numFmtId="49" fontId="6" fillId="0" borderId="1" xfId="0" applyNumberFormat="1" applyFont="1" applyFill="1" applyBorder="1" applyAlignment="1">
      <alignment vertical="center" wrapText="1"/>
    </xf>
    <xf numFmtId="0" fontId="1"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left" vertical="center" wrapText="1"/>
    </xf>
    <xf numFmtId="0" fontId="1" fillId="0" borderId="0" xfId="0" applyNumberFormat="1" applyFont="1" applyFill="1" applyAlignment="1">
      <alignment horizontal="left" vertical="center" wrapText="1"/>
    </xf>
    <xf numFmtId="0" fontId="2" fillId="0" borderId="0" xfId="0" applyNumberFormat="1" applyFont="1" applyFill="1" applyAlignment="1">
      <alignment horizontal="center" vertical="center" textRotation="90" wrapText="1"/>
    </xf>
    <xf numFmtId="0" fontId="2" fillId="0" borderId="0" xfId="0" applyNumberFormat="1" applyFont="1" applyFill="1" applyAlignment="1">
      <alignment horizontal="center" vertical="center" wrapText="1"/>
    </xf>
    <xf numFmtId="0" fontId="14" fillId="0" borderId="1" xfId="1" applyFont="1" applyFill="1" applyBorder="1" applyAlignment="1">
      <alignment horizontal="center" vertical="center" textRotation="90" wrapText="1"/>
    </xf>
    <xf numFmtId="0" fontId="3" fillId="6" borderId="1" xfId="1" applyFont="1" applyFill="1" applyBorder="1" applyAlignment="1">
      <alignment vertical="center" wrapText="1"/>
    </xf>
    <xf numFmtId="0" fontId="3" fillId="6" borderId="1" xfId="1" applyFont="1" applyFill="1" applyBorder="1" applyAlignment="1">
      <alignment vertical="center" textRotation="90" wrapText="1"/>
    </xf>
    <xf numFmtId="0" fontId="1" fillId="6" borderId="1" xfId="0" applyNumberFormat="1" applyFont="1" applyFill="1" applyBorder="1" applyAlignment="1">
      <alignment horizontal="left" vertical="center" wrapText="1"/>
    </xf>
    <xf numFmtId="0" fontId="2" fillId="6" borderId="1" xfId="0" applyNumberFormat="1" applyFont="1" applyFill="1" applyBorder="1" applyAlignment="1">
      <alignment horizontal="center" vertical="center" wrapText="1"/>
    </xf>
    <xf numFmtId="0" fontId="3" fillId="6" borderId="1" xfId="1" applyFont="1" applyFill="1" applyBorder="1" applyAlignment="1">
      <alignment horizontal="left" vertical="center" wrapText="1"/>
    </xf>
    <xf numFmtId="0" fontId="3" fillId="6" borderId="1" xfId="1" applyFont="1" applyFill="1" applyBorder="1" applyAlignment="1">
      <alignment horizontal="left" vertical="center" textRotation="90" wrapText="1"/>
    </xf>
    <xf numFmtId="0" fontId="2" fillId="3" borderId="1" xfId="0" applyNumberFormat="1" applyFont="1" applyFill="1" applyBorder="1" applyAlignment="1">
      <alignment horizontal="left" vertical="center" textRotation="90" wrapText="1"/>
    </xf>
    <xf numFmtId="0" fontId="1" fillId="3" borderId="1" xfId="0" applyNumberFormat="1" applyFont="1" applyFill="1" applyBorder="1" applyAlignment="1">
      <alignment horizontal="left" vertical="center" wrapText="1"/>
    </xf>
    <xf numFmtId="0" fontId="2" fillId="3" borderId="1" xfId="0" applyNumberFormat="1" applyFont="1" applyFill="1" applyBorder="1" applyAlignment="1">
      <alignment horizontal="center" vertical="center" wrapText="1"/>
    </xf>
    <xf numFmtId="0" fontId="3" fillId="0" borderId="1" xfId="1" applyFont="1" applyFill="1" applyBorder="1" applyAlignment="1">
      <alignment vertical="center" wrapText="1"/>
    </xf>
    <xf numFmtId="0" fontId="1" fillId="0" borderId="1" xfId="0" applyNumberFormat="1" applyFont="1" applyFill="1" applyBorder="1" applyAlignment="1">
      <alignment horizontal="left" vertical="center" wrapText="1"/>
    </xf>
    <xf numFmtId="0" fontId="1" fillId="0" borderId="0" xfId="0" applyNumberFormat="1" applyFont="1" applyFill="1" applyAlignment="1">
      <alignment horizontal="center" vertical="center" textRotation="90" wrapText="1"/>
    </xf>
    <xf numFmtId="0" fontId="1" fillId="0" borderId="1" xfId="0" applyNumberFormat="1" applyFont="1" applyFill="1" applyBorder="1" applyAlignment="1">
      <alignment horizontal="center" vertical="center" textRotation="90" wrapText="1"/>
    </xf>
    <xf numFmtId="0" fontId="4" fillId="0" borderId="12"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 fillId="6" borderId="1"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18" fillId="0" borderId="0" xfId="0" applyFont="1" applyFill="1" applyBorder="1" applyAlignment="1">
      <alignment horizontal="center" vertical="center"/>
    </xf>
    <xf numFmtId="0" fontId="4" fillId="0" borderId="9" xfId="0" applyNumberFormat="1" applyFont="1" applyFill="1" applyBorder="1" applyAlignment="1">
      <alignment horizontal="center" vertical="center" wrapText="1"/>
    </xf>
    <xf numFmtId="0" fontId="11" fillId="0" borderId="9" xfId="0" applyNumberFormat="1"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6" fillId="0" borderId="9" xfId="0" applyNumberFormat="1" applyFont="1" applyFill="1" applyBorder="1" applyAlignment="1">
      <alignment horizontal="center" vertical="center" wrapText="1"/>
    </xf>
    <xf numFmtId="0" fontId="18" fillId="6" borderId="1" xfId="0" applyFont="1" applyFill="1" applyBorder="1" applyAlignment="1">
      <alignment horizontal="center" vertical="center"/>
    </xf>
    <xf numFmtId="164" fontId="18" fillId="3" borderId="1" xfId="0" applyNumberFormat="1" applyFont="1" applyFill="1" applyBorder="1" applyAlignment="1">
      <alignment horizontal="center" vertical="center"/>
    </xf>
    <xf numFmtId="0" fontId="0" fillId="7" borderId="0" xfId="0" applyFill="1"/>
    <xf numFmtId="0" fontId="0" fillId="7" borderId="0" xfId="0" applyFill="1" applyBorder="1"/>
    <xf numFmtId="0" fontId="18" fillId="0" borderId="1" xfId="0" applyFont="1" applyFill="1" applyBorder="1" applyAlignment="1">
      <alignment horizontal="center" vertical="center"/>
    </xf>
    <xf numFmtId="0" fontId="3" fillId="0" borderId="1" xfId="1" applyFont="1" applyFill="1" applyBorder="1" applyAlignment="1">
      <alignment horizontal="left" vertical="center" wrapText="1"/>
    </xf>
    <xf numFmtId="0" fontId="18" fillId="3" borderId="1" xfId="1" applyFont="1" applyFill="1" applyBorder="1" applyAlignment="1">
      <alignment horizontal="center" vertical="center"/>
    </xf>
    <xf numFmtId="0" fontId="18" fillId="2" borderId="1" xfId="1" applyFont="1" applyFill="1" applyBorder="1" applyAlignment="1">
      <alignment horizontal="center" vertical="center"/>
    </xf>
    <xf numFmtId="164" fontId="18" fillId="2" borderId="1" xfId="0" applyNumberFormat="1" applyFont="1" applyFill="1" applyBorder="1" applyAlignment="1">
      <alignment horizontal="center" vertical="center"/>
    </xf>
    <xf numFmtId="0" fontId="1" fillId="2" borderId="0" xfId="2" applyNumberFormat="1" applyFont="1" applyFill="1" applyAlignment="1">
      <alignment horizontal="center" vertical="center" wrapText="1"/>
    </xf>
    <xf numFmtId="0" fontId="10" fillId="0" borderId="0" xfId="2" applyNumberFormat="1" applyFont="1" applyAlignment="1">
      <alignment horizontal="center" vertical="center" wrapText="1"/>
    </xf>
    <xf numFmtId="0" fontId="1" fillId="2" borderId="0" xfId="2" applyNumberFormat="1" applyFont="1" applyFill="1" applyAlignment="1">
      <alignment vertical="center" wrapText="1"/>
    </xf>
    <xf numFmtId="0" fontId="2" fillId="2" borderId="0" xfId="2" applyNumberFormat="1" applyFont="1" applyFill="1" applyAlignment="1">
      <alignment horizontal="center" vertical="center" wrapText="1"/>
    </xf>
    <xf numFmtId="0" fontId="1" fillId="2" borderId="0" xfId="2" applyNumberFormat="1" applyFont="1" applyFill="1" applyAlignment="1">
      <alignment horizontal="left" vertical="center" wrapText="1"/>
    </xf>
    <xf numFmtId="0" fontId="1" fillId="0" borderId="0" xfId="2" applyNumberFormat="1" applyFont="1" applyAlignment="1">
      <alignment horizontal="center" vertical="center" wrapText="1"/>
    </xf>
    <xf numFmtId="1" fontId="1" fillId="0" borderId="0" xfId="2" applyNumberFormat="1" applyFont="1" applyAlignment="1">
      <alignment horizontal="center" vertical="center" wrapText="1"/>
    </xf>
    <xf numFmtId="0" fontId="1" fillId="0" borderId="0" xfId="2" applyNumberFormat="1" applyFont="1" applyAlignment="1">
      <alignment horizontal="left" vertical="center" wrapText="1"/>
    </xf>
    <xf numFmtId="0" fontId="20" fillId="3" borderId="1" xfId="2" applyNumberFormat="1" applyFont="1" applyFill="1" applyBorder="1" applyAlignment="1">
      <alignment horizontal="center" vertical="center" wrapText="1"/>
    </xf>
    <xf numFmtId="0" fontId="1" fillId="3" borderId="1" xfId="1" applyFont="1" applyFill="1" applyBorder="1" applyAlignment="1">
      <alignment horizontal="center" vertical="center" wrapText="1"/>
    </xf>
    <xf numFmtId="49" fontId="21" fillId="3" borderId="1" xfId="2" applyNumberFormat="1" applyFont="1" applyFill="1" applyBorder="1" applyAlignment="1">
      <alignment horizontal="center" vertical="center" wrapText="1"/>
    </xf>
    <xf numFmtId="49" fontId="4" fillId="3" borderId="1" xfId="2" applyNumberFormat="1" applyFont="1" applyFill="1" applyBorder="1" applyAlignment="1">
      <alignment horizontal="center" vertical="center" wrapText="1"/>
    </xf>
    <xf numFmtId="49" fontId="22" fillId="2" borderId="1" xfId="2" applyNumberFormat="1" applyFont="1" applyFill="1" applyBorder="1" applyAlignment="1">
      <alignment horizontal="center" vertical="center" wrapText="1"/>
    </xf>
    <xf numFmtId="49" fontId="22" fillId="2" borderId="2" xfId="2" applyNumberFormat="1" applyFont="1" applyFill="1" applyBorder="1" applyAlignment="1">
      <alignment horizontal="center" vertical="center" wrapText="1"/>
    </xf>
    <xf numFmtId="49" fontId="10" fillId="8" borderId="1" xfId="2" applyNumberFormat="1" applyFont="1" applyFill="1" applyBorder="1" applyAlignment="1">
      <alignment horizontal="center" vertical="center" wrapText="1"/>
    </xf>
    <xf numFmtId="0" fontId="1" fillId="9" borderId="1" xfId="2" applyNumberFormat="1" applyFont="1" applyFill="1" applyBorder="1" applyAlignment="1">
      <alignment horizontal="center" vertical="center" wrapText="1"/>
    </xf>
    <xf numFmtId="0" fontId="1" fillId="10" borderId="1" xfId="2" applyNumberFormat="1" applyFont="1" applyFill="1" applyBorder="1" applyAlignment="1">
      <alignment horizontal="center" vertical="center" wrapText="1"/>
    </xf>
    <xf numFmtId="0" fontId="1" fillId="0" borderId="0" xfId="2" applyNumberFormat="1" applyFont="1" applyBorder="1" applyAlignment="1">
      <alignment horizontal="center" vertical="center" wrapText="1"/>
    </xf>
    <xf numFmtId="0" fontId="1" fillId="0" borderId="0" xfId="2" applyNumberFormat="1" applyFont="1" applyBorder="1" applyAlignment="1">
      <alignment horizontal="left" vertical="center" wrapText="1"/>
    </xf>
    <xf numFmtId="0" fontId="1" fillId="2" borderId="0" xfId="2" applyNumberFormat="1" applyFont="1" applyFill="1" applyBorder="1" applyAlignment="1">
      <alignment horizontal="left" vertical="center" wrapText="1"/>
    </xf>
    <xf numFmtId="0" fontId="1" fillId="2" borderId="0" xfId="2" applyNumberFormat="1" applyFont="1" applyFill="1" applyBorder="1" applyAlignment="1">
      <alignment vertical="center" wrapText="1"/>
    </xf>
    <xf numFmtId="1" fontId="1" fillId="3" borderId="1" xfId="1" applyNumberFormat="1" applyFont="1" applyFill="1" applyBorder="1" applyAlignment="1">
      <alignment horizontal="center" vertical="center" wrapText="1"/>
    </xf>
    <xf numFmtId="0" fontId="3" fillId="0" borderId="0" xfId="2" applyNumberFormat="1" applyFont="1" applyFill="1" applyBorder="1" applyAlignment="1">
      <alignment horizontal="left" vertical="center" wrapText="1"/>
    </xf>
    <xf numFmtId="1" fontId="4" fillId="3" borderId="1" xfId="2" applyNumberFormat="1" applyFont="1" applyFill="1" applyBorder="1" applyAlignment="1">
      <alignment horizontal="center" vertical="center" wrapText="1"/>
    </xf>
    <xf numFmtId="0" fontId="1" fillId="11" borderId="1" xfId="2" applyNumberFormat="1" applyFont="1" applyFill="1" applyBorder="1" applyAlignment="1">
      <alignment horizontal="center" vertical="center" wrapText="1"/>
    </xf>
    <xf numFmtId="0" fontId="1" fillId="12" borderId="1" xfId="2" applyNumberFormat="1" applyFont="1" applyFill="1" applyBorder="1" applyAlignment="1">
      <alignment horizontal="center" vertical="center" wrapText="1"/>
    </xf>
    <xf numFmtId="1" fontId="1" fillId="2" borderId="1" xfId="2" applyNumberFormat="1" applyFont="1" applyFill="1" applyBorder="1" applyAlignment="1">
      <alignment horizontal="center" vertical="center" wrapText="1"/>
    </xf>
    <xf numFmtId="0" fontId="1" fillId="2" borderId="1" xfId="2" applyNumberFormat="1" applyFont="1" applyFill="1" applyBorder="1" applyAlignment="1">
      <alignment horizontal="center" vertical="center" wrapText="1"/>
    </xf>
    <xf numFmtId="1" fontId="1" fillId="0" borderId="0" xfId="2" applyNumberFormat="1" applyFont="1" applyBorder="1" applyAlignment="1">
      <alignment horizontal="center" vertical="center" wrapText="1"/>
    </xf>
    <xf numFmtId="1" fontId="4" fillId="0" borderId="0" xfId="2" applyNumberFormat="1" applyFont="1" applyBorder="1" applyAlignment="1">
      <alignment horizontal="center" vertical="center" wrapText="1"/>
    </xf>
    <xf numFmtId="0" fontId="1" fillId="2" borderId="0" xfId="2" applyNumberFormat="1" applyFont="1" applyFill="1" applyBorder="1" applyAlignment="1">
      <alignment horizontal="center" vertical="center" wrapText="1"/>
    </xf>
    <xf numFmtId="1" fontId="1" fillId="2" borderId="0" xfId="2" applyNumberFormat="1" applyFont="1" applyFill="1" applyBorder="1" applyAlignment="1">
      <alignment horizontal="center" vertical="center" wrapText="1"/>
    </xf>
    <xf numFmtId="0" fontId="10" fillId="9" borderId="1" xfId="2" applyNumberFormat="1" applyFont="1" applyFill="1" applyBorder="1" applyAlignment="1">
      <alignment horizontal="center" vertical="center" wrapText="1"/>
    </xf>
    <xf numFmtId="0" fontId="10" fillId="10" borderId="1" xfId="2" applyNumberFormat="1" applyFont="1" applyFill="1" applyBorder="1" applyAlignment="1">
      <alignment horizontal="center" vertical="center" wrapText="1"/>
    </xf>
    <xf numFmtId="0" fontId="10" fillId="11" borderId="1" xfId="2" applyNumberFormat="1" applyFont="1" applyFill="1" applyBorder="1" applyAlignment="1">
      <alignment horizontal="center" vertical="center" wrapText="1"/>
    </xf>
    <xf numFmtId="0" fontId="10" fillId="12" borderId="1" xfId="2" applyNumberFormat="1" applyFont="1" applyFill="1" applyBorder="1" applyAlignment="1">
      <alignment horizontal="center" vertical="center" wrapText="1"/>
    </xf>
    <xf numFmtId="49" fontId="22" fillId="2" borderId="2" xfId="2" applyNumberFormat="1" applyFont="1" applyFill="1" applyBorder="1" applyAlignment="1">
      <alignment vertical="center" wrapText="1"/>
    </xf>
    <xf numFmtId="1" fontId="10" fillId="2" borderId="1" xfId="2" applyNumberFormat="1" applyFont="1" applyFill="1" applyBorder="1" applyAlignment="1">
      <alignment horizontal="center" vertical="center" wrapText="1"/>
    </xf>
    <xf numFmtId="0" fontId="10" fillId="0" borderId="0" xfId="2" applyNumberFormat="1" applyFont="1" applyAlignment="1">
      <alignment horizontal="left" vertical="center" wrapText="1"/>
    </xf>
    <xf numFmtId="0" fontId="1" fillId="2" borderId="1" xfId="2" applyNumberFormat="1" applyFont="1" applyFill="1" applyBorder="1" applyAlignment="1">
      <alignment horizontal="left" vertical="center" wrapText="1"/>
    </xf>
    <xf numFmtId="1" fontId="1" fillId="2" borderId="1" xfId="2" applyNumberFormat="1" applyFont="1" applyFill="1" applyBorder="1" applyAlignment="1">
      <alignment vertical="center" wrapText="1"/>
    </xf>
    <xf numFmtId="0" fontId="1" fillId="0" borderId="1" xfId="2" applyNumberFormat="1" applyFont="1" applyBorder="1" applyAlignment="1">
      <alignment horizontal="center" vertical="center" wrapText="1"/>
    </xf>
    <xf numFmtId="0" fontId="1" fillId="2" borderId="1" xfId="2" applyNumberFormat="1" applyFont="1" applyFill="1" applyBorder="1" applyAlignment="1">
      <alignment vertical="center" wrapText="1"/>
    </xf>
    <xf numFmtId="49" fontId="10" fillId="13" borderId="1" xfId="2" applyNumberFormat="1" applyFont="1" applyFill="1" applyBorder="1" applyAlignment="1">
      <alignment vertical="center" wrapText="1"/>
    </xf>
    <xf numFmtId="49" fontId="22" fillId="8" borderId="1" xfId="2" applyNumberFormat="1" applyFont="1" applyFill="1" applyBorder="1" applyAlignment="1">
      <alignment horizontal="center" vertical="center" wrapText="1"/>
    </xf>
    <xf numFmtId="49" fontId="22" fillId="2" borderId="2" xfId="2" applyNumberFormat="1" applyFont="1" applyFill="1" applyBorder="1" applyAlignment="1">
      <alignment horizontal="left" vertical="center" wrapText="1"/>
    </xf>
    <xf numFmtId="0" fontId="1" fillId="0" borderId="1" xfId="2" applyNumberFormat="1" applyFont="1" applyBorder="1" applyAlignment="1">
      <alignment horizontal="left" vertical="center" wrapText="1"/>
    </xf>
    <xf numFmtId="0" fontId="1" fillId="0" borderId="0" xfId="2" applyNumberFormat="1" applyFont="1" applyAlignment="1">
      <alignment vertical="center" wrapText="1"/>
    </xf>
    <xf numFmtId="0" fontId="1" fillId="0" borderId="1" xfId="2" applyNumberFormat="1" applyFont="1" applyBorder="1" applyAlignment="1">
      <alignment vertical="center" wrapText="1"/>
    </xf>
    <xf numFmtId="0" fontId="1" fillId="8" borderId="1" xfId="2" applyNumberFormat="1" applyFont="1" applyFill="1" applyBorder="1" applyAlignment="1">
      <alignment horizontal="center" vertical="center" wrapText="1"/>
    </xf>
    <xf numFmtId="0" fontId="23" fillId="3" borderId="1" xfId="2" applyFont="1" applyFill="1" applyBorder="1" applyAlignment="1">
      <alignment horizontal="center" vertical="center"/>
    </xf>
    <xf numFmtId="1" fontId="17" fillId="3" borderId="1" xfId="2" applyNumberFormat="1" applyFont="1" applyFill="1" applyBorder="1" applyAlignment="1">
      <alignment horizontal="center" vertical="center"/>
    </xf>
    <xf numFmtId="0" fontId="17" fillId="3" borderId="1" xfId="2" applyFont="1" applyFill="1" applyBorder="1" applyAlignment="1">
      <alignment horizontal="center" vertical="center"/>
    </xf>
    <xf numFmtId="49" fontId="10" fillId="2" borderId="1" xfId="2" quotePrefix="1" applyNumberFormat="1" applyFont="1" applyFill="1" applyBorder="1" applyAlignment="1">
      <alignment horizontal="left" vertical="center" wrapText="1"/>
    </xf>
    <xf numFmtId="49" fontId="6" fillId="2" borderId="1" xfId="0" quotePrefix="1" applyNumberFormat="1" applyFont="1" applyFill="1" applyBorder="1" applyAlignment="1">
      <alignment horizontal="left" vertical="center" wrapText="1"/>
    </xf>
    <xf numFmtId="0" fontId="9" fillId="2" borderId="1" xfId="0" quotePrefix="1"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4" fillId="0" borderId="12" xfId="1" applyFont="1" applyFill="1" applyBorder="1" applyAlignment="1">
      <alignment horizontal="center" vertical="center" textRotation="90" wrapText="1"/>
    </xf>
    <xf numFmtId="49" fontId="6" fillId="0" borderId="9" xfId="0" applyNumberFormat="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vertical="center" wrapText="1"/>
    </xf>
    <xf numFmtId="0" fontId="31" fillId="0" borderId="0" xfId="0" applyFont="1" applyAlignment="1">
      <alignment vertical="center" wrapText="1"/>
    </xf>
    <xf numFmtId="49" fontId="6" fillId="0" borderId="9"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10" fillId="2" borderId="2" xfId="2" applyNumberFormat="1" applyFont="1" applyFill="1" applyBorder="1" applyAlignment="1">
      <alignment horizontal="left" vertical="center" wrapText="1"/>
    </xf>
    <xf numFmtId="49" fontId="10" fillId="2" borderId="1" xfId="2" applyNumberFormat="1" applyFont="1" applyFill="1" applyBorder="1" applyAlignment="1">
      <alignment horizontal="left" vertical="center" wrapText="1"/>
    </xf>
    <xf numFmtId="0" fontId="1" fillId="3" borderId="12" xfId="2" applyNumberFormat="1" applyFont="1" applyFill="1" applyBorder="1" applyAlignment="1">
      <alignment horizontal="center" vertical="center" wrapText="1"/>
    </xf>
    <xf numFmtId="0" fontId="4" fillId="3" borderId="1" xfId="2" applyNumberFormat="1" applyFont="1" applyFill="1" applyBorder="1" applyAlignment="1">
      <alignment horizontal="center" vertical="center" wrapText="1"/>
    </xf>
    <xf numFmtId="0" fontId="4" fillId="0" borderId="0" xfId="2" applyNumberFormat="1" applyFont="1" applyBorder="1" applyAlignment="1">
      <alignment horizontal="center" vertical="center" wrapText="1"/>
    </xf>
    <xf numFmtId="49" fontId="10" fillId="2" borderId="1" xfId="2" applyNumberFormat="1" applyFont="1" applyFill="1" applyBorder="1" applyAlignment="1">
      <alignment vertical="center" wrapText="1"/>
    </xf>
    <xf numFmtId="49" fontId="10" fillId="2" borderId="2" xfId="2" applyNumberFormat="1" applyFont="1" applyFill="1" applyBorder="1" applyAlignment="1">
      <alignment vertical="center" wrapText="1"/>
    </xf>
    <xf numFmtId="1" fontId="1" fillId="2" borderId="2" xfId="2" applyNumberFormat="1" applyFont="1" applyFill="1" applyBorder="1" applyAlignment="1">
      <alignment horizontal="center" vertical="center" wrapText="1"/>
    </xf>
    <xf numFmtId="0" fontId="1" fillId="3" borderId="1" xfId="2" applyNumberFormat="1" applyFont="1" applyFill="1" applyBorder="1" applyAlignment="1">
      <alignment horizontal="center" vertical="center" wrapText="1"/>
    </xf>
    <xf numFmtId="0" fontId="33" fillId="0" borderId="0" xfId="0" applyFont="1" applyAlignment="1">
      <alignment horizontal="center" vertical="center"/>
    </xf>
    <xf numFmtId="0" fontId="1" fillId="0"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49" fontId="29" fillId="3" borderId="1" xfId="0" applyNumberFormat="1" applyFont="1" applyFill="1" applyBorder="1" applyAlignment="1">
      <alignment horizontal="center" vertical="center" wrapText="1"/>
    </xf>
    <xf numFmtId="49" fontId="34" fillId="3" borderId="1" xfId="0" applyNumberFormat="1" applyFont="1" applyFill="1" applyBorder="1" applyAlignment="1">
      <alignment horizontal="center" vertical="center" wrapText="1"/>
    </xf>
    <xf numFmtId="49" fontId="10" fillId="3" borderId="1" xfId="0" applyNumberFormat="1" applyFont="1" applyFill="1" applyBorder="1" applyAlignment="1">
      <alignment horizontal="center" vertical="center" wrapText="1"/>
    </xf>
    <xf numFmtId="0" fontId="2" fillId="3" borderId="1" xfId="0" applyNumberFormat="1" applyFont="1" applyFill="1" applyBorder="1" applyAlignment="1">
      <alignment horizontal="center" vertical="center" textRotation="90" wrapText="1"/>
    </xf>
    <xf numFmtId="0" fontId="1" fillId="3" borderId="1" xfId="0" applyNumberFormat="1" applyFont="1" applyFill="1" applyBorder="1" applyAlignment="1">
      <alignment vertical="center" wrapText="1"/>
    </xf>
    <xf numFmtId="0" fontId="1" fillId="3" borderId="1" xfId="1" applyFont="1" applyFill="1" applyBorder="1" applyAlignment="1">
      <alignment horizontal="center" vertical="center" textRotation="90" wrapText="1"/>
    </xf>
    <xf numFmtId="0" fontId="12" fillId="0" borderId="0" xfId="3" applyFont="1" applyFill="1"/>
    <xf numFmtId="0" fontId="12" fillId="0" borderId="1" xfId="3" applyFont="1" applyFill="1" applyBorder="1" applyAlignment="1">
      <alignment vertical="center" wrapText="1"/>
    </xf>
    <xf numFmtId="0" fontId="0" fillId="0" borderId="0" xfId="0" applyAlignment="1">
      <alignment horizontal="center" vertical="center"/>
    </xf>
    <xf numFmtId="0" fontId="0" fillId="0" borderId="0" xfId="0" applyAlignment="1">
      <alignment horizontal="center"/>
    </xf>
    <xf numFmtId="0" fontId="13" fillId="0" borderId="1" xfId="0" applyFont="1" applyBorder="1" applyAlignment="1">
      <alignment horizontal="center" vertical="center" wrapText="1"/>
    </xf>
    <xf numFmtId="0" fontId="13" fillId="0" borderId="1" xfId="0" applyFont="1" applyBorder="1" applyAlignment="1">
      <alignment vertical="center" wrapText="1"/>
    </xf>
    <xf numFmtId="0" fontId="12" fillId="0" borderId="1" xfId="0" applyFont="1" applyBorder="1" applyAlignment="1">
      <alignment horizontal="center" vertical="center" wrapText="1"/>
    </xf>
    <xf numFmtId="0" fontId="31" fillId="0" borderId="1" xfId="0" applyFont="1" applyBorder="1" applyAlignment="1">
      <alignment horizontal="center" vertical="center" wrapText="1"/>
    </xf>
    <xf numFmtId="49" fontId="29" fillId="3" borderId="1" xfId="0" applyNumberFormat="1" applyFont="1" applyFill="1" applyBorder="1" applyAlignment="1">
      <alignment horizontal="center" wrapText="1"/>
    </xf>
    <xf numFmtId="0" fontId="1" fillId="3" borderId="1" xfId="0" applyNumberFormat="1" applyFont="1" applyFill="1" applyBorder="1" applyAlignment="1">
      <alignment horizontal="center" vertical="center" wrapText="1"/>
    </xf>
    <xf numFmtId="0" fontId="4" fillId="3" borderId="13" xfId="0" applyNumberFormat="1" applyFont="1" applyFill="1" applyBorder="1" applyAlignment="1">
      <alignment vertical="center" wrapText="1"/>
    </xf>
    <xf numFmtId="0" fontId="4" fillId="3" borderId="12" xfId="0" applyNumberFormat="1" applyFont="1" applyFill="1" applyBorder="1" applyAlignment="1">
      <alignment horizontal="center" vertical="center" wrapText="1"/>
    </xf>
    <xf numFmtId="0" fontId="1" fillId="3" borderId="12"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 fillId="3" borderId="1" xfId="0" applyNumberFormat="1" applyFont="1" applyFill="1" applyBorder="1" applyAlignment="1">
      <alignment horizontal="center" vertical="center" textRotation="90" wrapText="1"/>
    </xf>
    <xf numFmtId="0" fontId="1" fillId="0" borderId="1" xfId="0" applyNumberFormat="1" applyFont="1" applyFill="1" applyBorder="1" applyAlignment="1">
      <alignment horizontal="center" vertical="center" wrapText="1"/>
    </xf>
    <xf numFmtId="0" fontId="14" fillId="0" borderId="1" xfId="1" applyFont="1" applyFill="1" applyBorder="1" applyAlignment="1">
      <alignment horizontal="center" vertical="center" textRotation="90" wrapText="1"/>
    </xf>
    <xf numFmtId="0" fontId="18" fillId="0" borderId="1" xfId="0" applyFont="1" applyFill="1" applyBorder="1" applyAlignment="1">
      <alignment horizontal="center" vertical="center"/>
    </xf>
    <xf numFmtId="0" fontId="11" fillId="3" borderId="1" xfId="0" applyNumberFormat="1" applyFont="1" applyFill="1" applyBorder="1" applyAlignment="1">
      <alignment horizontal="center" vertical="center" wrapText="1"/>
    </xf>
    <xf numFmtId="0" fontId="14" fillId="0" borderId="12" xfId="1" applyFont="1" applyFill="1" applyBorder="1" applyAlignment="1">
      <alignment horizontal="center" vertical="center" textRotation="90" wrapText="1"/>
    </xf>
    <xf numFmtId="49" fontId="6" fillId="0" borderId="2" xfId="0" applyNumberFormat="1"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0" fontId="1" fillId="3" borderId="1" xfId="0" applyNumberFormat="1" applyFont="1" applyFill="1" applyBorder="1" applyAlignment="1">
      <alignment horizontal="center" vertical="center" wrapText="1"/>
    </xf>
    <xf numFmtId="0" fontId="1" fillId="3" borderId="1" xfId="1" applyFont="1" applyFill="1" applyBorder="1" applyAlignment="1">
      <alignment horizontal="center" vertical="center" textRotation="90" wrapText="1"/>
    </xf>
    <xf numFmtId="0" fontId="10" fillId="3" borderId="1"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xf>
    <xf numFmtId="0" fontId="6" fillId="0" borderId="17" xfId="0" applyFont="1" applyBorder="1" applyAlignment="1">
      <alignment vertical="center" wrapText="1"/>
    </xf>
    <xf numFmtId="0" fontId="6" fillId="0" borderId="1" xfId="0" applyFont="1" applyBorder="1" applyAlignment="1">
      <alignment horizontal="center" vertical="center" wrapText="1"/>
    </xf>
    <xf numFmtId="0" fontId="13" fillId="0" borderId="0" xfId="0" applyFont="1"/>
    <xf numFmtId="0" fontId="13"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0" fontId="12" fillId="0" borderId="1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12" fillId="0" borderId="0" xfId="0" applyFont="1"/>
    <xf numFmtId="0" fontId="12" fillId="0" borderId="0" xfId="0" applyFont="1" applyAlignment="1">
      <alignment horizontal="center"/>
    </xf>
    <xf numFmtId="0" fontId="12" fillId="0" borderId="0" xfId="0" applyFont="1" applyAlignment="1">
      <alignment horizontal="center" vertical="center"/>
    </xf>
    <xf numFmtId="49" fontId="5" fillId="2" borderId="2" xfId="0" applyNumberFormat="1" applyFont="1" applyFill="1" applyBorder="1" applyAlignment="1">
      <alignment horizontal="left" vertical="center" wrapText="1"/>
    </xf>
    <xf numFmtId="49" fontId="5" fillId="2" borderId="1" xfId="0" applyNumberFormat="1" applyFont="1" applyFill="1" applyBorder="1" applyAlignment="1">
      <alignment horizontal="left" vertical="center" wrapText="1"/>
    </xf>
    <xf numFmtId="49" fontId="4" fillId="2" borderId="1"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0" fontId="13" fillId="0" borderId="0" xfId="0" applyFont="1" applyAlignment="1">
      <alignment horizontal="center"/>
    </xf>
    <xf numFmtId="0" fontId="12" fillId="0" borderId="1" xfId="3" applyFont="1" applyFill="1" applyBorder="1" applyAlignment="1">
      <alignment horizontal="center" vertical="center" wrapText="1"/>
    </xf>
    <xf numFmtId="0" fontId="12" fillId="0" borderId="9" xfId="3" applyFont="1" applyFill="1" applyBorder="1" applyAlignment="1">
      <alignment horizontal="center" vertical="center" wrapText="1"/>
    </xf>
    <xf numFmtId="0" fontId="7" fillId="0" borderId="9" xfId="3" applyFont="1" applyFill="1" applyBorder="1" applyAlignment="1">
      <alignment horizontal="center" vertical="center" wrapText="1"/>
    </xf>
    <xf numFmtId="0" fontId="12" fillId="0" borderId="1" xfId="3" applyFont="1" applyFill="1" applyBorder="1"/>
    <xf numFmtId="0" fontId="31" fillId="0" borderId="0" xfId="3" applyFont="1" applyFill="1" applyAlignment="1">
      <alignment horizontal="center" vertical="center" wrapText="1"/>
    </xf>
    <xf numFmtId="0" fontId="9" fillId="0" borderId="1" xfId="3" applyNumberFormat="1" applyFont="1" applyFill="1" applyBorder="1" applyAlignment="1">
      <alignment horizontal="center" vertical="center" wrapText="1"/>
    </xf>
    <xf numFmtId="0" fontId="1" fillId="0" borderId="1" xfId="3" applyNumberFormat="1" applyFont="1" applyFill="1" applyBorder="1" applyAlignment="1">
      <alignment horizontal="center" vertical="center" wrapText="1"/>
    </xf>
    <xf numFmtId="0" fontId="31" fillId="0" borderId="0" xfId="3" applyFont="1" applyFill="1" applyAlignment="1">
      <alignment vertical="center" wrapText="1"/>
    </xf>
    <xf numFmtId="49" fontId="6" fillId="0" borderId="1" xfId="3" applyNumberFormat="1" applyFont="1" applyFill="1" applyBorder="1" applyAlignment="1">
      <alignment horizontal="left" vertical="center" wrapText="1"/>
    </xf>
    <xf numFmtId="0" fontId="12" fillId="0" borderId="0" xfId="3" applyFont="1" applyFill="1" applyAlignment="1">
      <alignment vertical="center" wrapText="1"/>
    </xf>
    <xf numFmtId="0" fontId="12"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12" fillId="0" borderId="1" xfId="0" applyFont="1" applyBorder="1" applyAlignment="1">
      <alignment horizontal="center" vertical="center" wrapText="1"/>
    </xf>
    <xf numFmtId="0" fontId="38" fillId="0" borderId="0" xfId="0" applyFont="1"/>
    <xf numFmtId="0" fontId="38" fillId="0" borderId="0" xfId="0" applyFont="1" applyAlignment="1"/>
    <xf numFmtId="0" fontId="38" fillId="0" borderId="0" xfId="0" applyFont="1" applyAlignment="1">
      <alignment horizontal="center" vertical="center"/>
    </xf>
    <xf numFmtId="0" fontId="38" fillId="0" borderId="0" xfId="0" applyFont="1" applyAlignment="1">
      <alignment horizontal="center"/>
    </xf>
    <xf numFmtId="0" fontId="13" fillId="0" borderId="0" xfId="3" applyFont="1" applyFill="1"/>
    <xf numFmtId="0" fontId="38" fillId="0" borderId="0" xfId="0" applyFont="1" applyFill="1"/>
    <xf numFmtId="0" fontId="38" fillId="0" borderId="0" xfId="0" applyFont="1" applyFill="1" applyAlignment="1">
      <alignment horizontal="center" vertical="center"/>
    </xf>
    <xf numFmtId="0" fontId="38" fillId="0" borderId="0" xfId="0" applyFont="1" applyFill="1" applyAlignment="1">
      <alignment horizontal="center"/>
    </xf>
    <xf numFmtId="0" fontId="13" fillId="0" borderId="0" xfId="0" applyFont="1" applyAlignment="1">
      <alignment horizontal="center" vertical="center"/>
    </xf>
    <xf numFmtId="49" fontId="6" fillId="0" borderId="2"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0" fontId="1" fillId="3" borderId="1" xfId="0" applyNumberFormat="1" applyFont="1" applyFill="1" applyBorder="1" applyAlignment="1">
      <alignment horizontal="center" vertical="center" wrapText="1"/>
    </xf>
    <xf numFmtId="0" fontId="1" fillId="3" borderId="1" xfId="1" applyFont="1" applyFill="1" applyBorder="1" applyAlignment="1">
      <alignment horizontal="center" vertical="center" textRotation="90" wrapText="1"/>
    </xf>
    <xf numFmtId="0" fontId="14" fillId="0" borderId="12" xfId="1" applyFont="1" applyFill="1" applyBorder="1" applyAlignment="1">
      <alignment horizontal="center" vertical="center" textRotation="90" wrapText="1"/>
    </xf>
    <xf numFmtId="0" fontId="14" fillId="0" borderId="1" xfId="1" applyFont="1" applyFill="1" applyBorder="1" applyAlignment="1">
      <alignment horizontal="center" vertical="center" textRotation="90" wrapText="1"/>
    </xf>
    <xf numFmtId="0" fontId="18" fillId="0" borderId="1" xfId="0" applyFont="1" applyFill="1" applyBorder="1" applyAlignment="1">
      <alignment horizontal="center" vertical="center"/>
    </xf>
    <xf numFmtId="0" fontId="11" fillId="3"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12" fillId="0" borderId="0" xfId="3" applyFont="1" applyFill="1" applyAlignment="1">
      <alignment horizontal="center" wrapText="1"/>
    </xf>
    <xf numFmtId="0" fontId="2" fillId="3" borderId="1" xfId="0" applyNumberFormat="1" applyFont="1" applyFill="1" applyBorder="1" applyAlignment="1">
      <alignment horizontal="center" vertical="center" textRotation="90"/>
    </xf>
    <xf numFmtId="49" fontId="6" fillId="0" borderId="1" xfId="0" applyNumberFormat="1" applyFont="1" applyFill="1" applyBorder="1" applyAlignment="1">
      <alignment horizontal="center" vertical="center" textRotation="90"/>
    </xf>
    <xf numFmtId="49" fontId="6" fillId="0" borderId="1" xfId="0" applyNumberFormat="1" applyFont="1" applyFill="1" applyBorder="1" applyAlignment="1">
      <alignment horizontal="left" vertical="center"/>
    </xf>
    <xf numFmtId="49" fontId="6" fillId="0" borderId="2" xfId="0" applyNumberFormat="1" applyFont="1" applyFill="1" applyBorder="1" applyAlignment="1">
      <alignment vertical="center" textRotation="90"/>
    </xf>
    <xf numFmtId="49" fontId="6" fillId="2" borderId="1" xfId="0" applyNumberFormat="1" applyFont="1" applyFill="1" applyBorder="1" applyAlignment="1">
      <alignment vertical="center"/>
    </xf>
    <xf numFmtId="49" fontId="6" fillId="0" borderId="2" xfId="0" applyNumberFormat="1" applyFont="1" applyFill="1" applyBorder="1" applyAlignment="1">
      <alignment horizontal="center" vertical="center" textRotation="90"/>
    </xf>
    <xf numFmtId="49" fontId="6" fillId="2" borderId="1" xfId="0" applyNumberFormat="1" applyFont="1" applyFill="1" applyBorder="1" applyAlignment="1">
      <alignment horizontal="center" vertical="center" textRotation="90"/>
    </xf>
    <xf numFmtId="49" fontId="5" fillId="3" borderId="1"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NumberFormat="1" applyFont="1" applyFill="1" applyBorder="1" applyAlignment="1">
      <alignment horizontal="left" vertical="center"/>
    </xf>
    <xf numFmtId="0" fontId="2" fillId="0" borderId="0" xfId="0" applyNumberFormat="1" applyFont="1" applyFill="1" applyAlignment="1">
      <alignment horizontal="center" vertical="center" textRotation="90"/>
    </xf>
    <xf numFmtId="0" fontId="3" fillId="6" borderId="1" xfId="1" applyFont="1" applyFill="1" applyBorder="1" applyAlignment="1">
      <alignment vertical="center" textRotation="90"/>
    </xf>
    <xf numFmtId="0" fontId="3" fillId="6" borderId="1" xfId="1" applyFont="1" applyFill="1" applyBorder="1" applyAlignment="1">
      <alignment horizontal="left" vertical="center" textRotation="90"/>
    </xf>
    <xf numFmtId="0" fontId="2" fillId="3" borderId="1" xfId="0" applyNumberFormat="1" applyFont="1" applyFill="1" applyBorder="1" applyAlignment="1">
      <alignment horizontal="left" vertical="center" textRotation="90"/>
    </xf>
    <xf numFmtId="0" fontId="2" fillId="0" borderId="1" xfId="0" applyNumberFormat="1" applyFont="1" applyFill="1" applyBorder="1" applyAlignment="1">
      <alignment horizontal="center" vertical="center" textRotation="90"/>
    </xf>
    <xf numFmtId="0" fontId="0" fillId="0" borderId="0" xfId="0" applyAlignment="1"/>
    <xf numFmtId="0" fontId="3" fillId="3" borderId="2" xfId="0" applyNumberFormat="1" applyFont="1" applyFill="1" applyBorder="1" applyAlignment="1">
      <alignment horizontal="center" vertical="center" wrapText="1"/>
    </xf>
    <xf numFmtId="0" fontId="3" fillId="3" borderId="1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0" fontId="1" fillId="3" borderId="1" xfId="0" applyNumberFormat="1" applyFont="1" applyFill="1" applyBorder="1" applyAlignment="1">
      <alignment horizontal="center" vertical="center" wrapText="1"/>
    </xf>
    <xf numFmtId="0" fontId="1" fillId="3" borderId="1" xfId="1" applyFont="1" applyFill="1" applyBorder="1" applyAlignment="1">
      <alignment horizontal="center" vertical="center" textRotation="90" wrapText="1"/>
    </xf>
    <xf numFmtId="0" fontId="14" fillId="0" borderId="12" xfId="1" applyFont="1" applyFill="1" applyBorder="1" applyAlignment="1">
      <alignment horizontal="center" vertical="center" textRotation="90" wrapText="1"/>
    </xf>
    <xf numFmtId="0" fontId="14" fillId="0" borderId="1" xfId="1" applyFont="1" applyFill="1" applyBorder="1" applyAlignment="1">
      <alignment horizontal="center" vertical="center" textRotation="90" wrapText="1"/>
    </xf>
    <xf numFmtId="0" fontId="18" fillId="0" borderId="1" xfId="0" applyFont="1" applyFill="1" applyBorder="1" applyAlignment="1">
      <alignment horizontal="center" vertical="center"/>
    </xf>
    <xf numFmtId="0" fontId="11" fillId="3"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0" fontId="13" fillId="0" borderId="0" xfId="0" applyFont="1" applyAlignment="1">
      <alignment horizontal="center"/>
    </xf>
    <xf numFmtId="0" fontId="31" fillId="0" borderId="1" xfId="0" applyFont="1" applyBorder="1" applyAlignment="1">
      <alignment vertical="center" wrapText="1"/>
    </xf>
    <xf numFmtId="0" fontId="1" fillId="0" borderId="10" xfId="0" applyNumberFormat="1" applyFont="1" applyFill="1" applyBorder="1" applyAlignment="1">
      <alignment horizontal="center" vertical="center" wrapText="1"/>
    </xf>
    <xf numFmtId="49" fontId="6" fillId="0" borderId="10" xfId="0" applyNumberFormat="1" applyFont="1" applyFill="1" applyBorder="1" applyAlignment="1">
      <alignment horizontal="center" vertical="center" textRotation="90"/>
    </xf>
    <xf numFmtId="49" fontId="10" fillId="0" borderId="2" xfId="0" applyNumberFormat="1" applyFont="1" applyFill="1" applyBorder="1" applyAlignment="1">
      <alignment horizontal="center" vertical="center" textRotation="90" wrapText="1"/>
    </xf>
    <xf numFmtId="49" fontId="5" fillId="3" borderId="12" xfId="0" applyNumberFormat="1" applyFont="1" applyFill="1" applyBorder="1" applyAlignment="1">
      <alignment horizontal="center" vertical="center" wrapText="1"/>
    </xf>
    <xf numFmtId="49" fontId="4" fillId="3" borderId="12" xfId="0" applyNumberFormat="1"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0" fillId="0" borderId="0" xfId="0" applyAlignment="1">
      <alignment horizontal="center"/>
    </xf>
    <xf numFmtId="0" fontId="41" fillId="0" borderId="0" xfId="0" applyFont="1" applyAlignment="1">
      <alignment horizontal="center" vertical="center"/>
    </xf>
    <xf numFmtId="0" fontId="12" fillId="0" borderId="0" xfId="0" applyFont="1" applyAlignment="1">
      <alignment vertical="center"/>
    </xf>
    <xf numFmtId="0" fontId="13" fillId="0" borderId="0" xfId="0" applyFont="1" applyBorder="1" applyAlignment="1">
      <alignment horizontal="center" vertical="center" wrapText="1"/>
    </xf>
    <xf numFmtId="0" fontId="0" fillId="0" borderId="0" xfId="0" applyBorder="1" applyAlignment="1">
      <alignment vertical="top" wrapText="1"/>
    </xf>
    <xf numFmtId="0" fontId="12" fillId="0" borderId="0" xfId="0" applyFont="1" applyBorder="1" applyAlignment="1">
      <alignment horizontal="center" vertical="center" wrapText="1"/>
    </xf>
    <xf numFmtId="0" fontId="12" fillId="0" borderId="0" xfId="0" applyFont="1" applyBorder="1" applyAlignment="1">
      <alignment vertical="center" wrapText="1"/>
    </xf>
    <xf numFmtId="0" fontId="13" fillId="0" borderId="0" xfId="0" applyFont="1" applyBorder="1" applyAlignment="1">
      <alignment vertical="center" wrapText="1"/>
    </xf>
    <xf numFmtId="0" fontId="13" fillId="0" borderId="0" xfId="0" applyFont="1" applyAlignment="1"/>
    <xf numFmtId="49" fontId="6" fillId="0" borderId="2"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0" fontId="1" fillId="3" borderId="1" xfId="0" applyNumberFormat="1" applyFont="1" applyFill="1" applyBorder="1" applyAlignment="1">
      <alignment horizontal="center" vertical="center" wrapText="1"/>
    </xf>
    <xf numFmtId="0" fontId="1" fillId="3" borderId="1" xfId="1" applyFont="1" applyFill="1" applyBorder="1" applyAlignment="1">
      <alignment horizontal="center" vertical="center" textRotation="90" wrapText="1"/>
    </xf>
    <xf numFmtId="0" fontId="14" fillId="0" borderId="12" xfId="1" applyFont="1" applyFill="1" applyBorder="1" applyAlignment="1">
      <alignment horizontal="center" vertical="center" textRotation="90" wrapText="1"/>
    </xf>
    <xf numFmtId="0" fontId="14" fillId="0" borderId="1" xfId="1" applyFont="1" applyFill="1" applyBorder="1" applyAlignment="1">
      <alignment horizontal="center" vertical="center" textRotation="90" wrapText="1"/>
    </xf>
    <xf numFmtId="0" fontId="18" fillId="0" borderId="1" xfId="0" applyFont="1" applyFill="1" applyBorder="1" applyAlignment="1">
      <alignment horizontal="center" vertical="center"/>
    </xf>
    <xf numFmtId="0" fontId="11" fillId="3"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0" fontId="1" fillId="0" borderId="0" xfId="0" applyNumberFormat="1" applyFont="1" applyFill="1" applyAlignment="1">
      <alignment horizontal="center" vertical="center" wrapText="1"/>
    </xf>
    <xf numFmtId="49" fontId="6" fillId="0" borderId="2" xfId="0" applyNumberFormat="1" applyFont="1" applyFill="1" applyBorder="1" applyAlignment="1">
      <alignment horizontal="center" vertical="center" textRotation="90"/>
    </xf>
    <xf numFmtId="0" fontId="42" fillId="0" borderId="1" xfId="0" applyNumberFormat="1" applyFont="1" applyFill="1" applyBorder="1" applyAlignment="1">
      <alignment horizontal="center" vertical="center" wrapText="1"/>
    </xf>
    <xf numFmtId="49" fontId="4" fillId="3" borderId="9" xfId="2" applyNumberFormat="1" applyFont="1" applyFill="1" applyBorder="1" applyAlignment="1">
      <alignment horizontal="left" vertical="center" wrapText="1"/>
    </xf>
    <xf numFmtId="49" fontId="4" fillId="3" borderId="13" xfId="2" applyNumberFormat="1" applyFont="1" applyFill="1" applyBorder="1" applyAlignment="1">
      <alignment horizontal="left" vertical="center" wrapText="1"/>
    </xf>
    <xf numFmtId="49" fontId="4" fillId="3" borderId="10" xfId="2" applyNumberFormat="1" applyFont="1" applyFill="1" applyBorder="1" applyAlignment="1">
      <alignment horizontal="left" vertical="center" wrapText="1"/>
    </xf>
    <xf numFmtId="0" fontId="4" fillId="0" borderId="0" xfId="2" applyNumberFormat="1" applyFont="1" applyBorder="1" applyAlignment="1">
      <alignment horizontal="center" vertical="center" wrapText="1"/>
    </xf>
    <xf numFmtId="0" fontId="1" fillId="2" borderId="2" xfId="2" applyNumberFormat="1" applyFont="1" applyFill="1" applyBorder="1" applyAlignment="1">
      <alignment horizontal="center" vertical="center" wrapText="1"/>
    </xf>
    <xf numFmtId="0" fontId="1" fillId="2" borderId="11" xfId="2" applyNumberFormat="1" applyFont="1" applyFill="1" applyBorder="1" applyAlignment="1">
      <alignment horizontal="center" vertical="center" wrapText="1"/>
    </xf>
    <xf numFmtId="0" fontId="1" fillId="2" borderId="12" xfId="2" applyNumberFormat="1" applyFont="1" applyFill="1" applyBorder="1" applyAlignment="1">
      <alignment horizontal="center" vertical="center" wrapText="1"/>
    </xf>
    <xf numFmtId="49" fontId="19" fillId="2" borderId="0" xfId="2" applyNumberFormat="1" applyFont="1" applyFill="1" applyBorder="1" applyAlignment="1">
      <alignment horizontal="center" vertical="center" wrapText="1"/>
    </xf>
    <xf numFmtId="49" fontId="19" fillId="2" borderId="7" xfId="2" applyNumberFormat="1" applyFont="1" applyFill="1" applyBorder="1" applyAlignment="1">
      <alignment horizontal="center" vertical="center" wrapText="1"/>
    </xf>
    <xf numFmtId="0" fontId="1" fillId="3" borderId="2" xfId="2" applyNumberFormat="1" applyFont="1" applyFill="1" applyBorder="1" applyAlignment="1">
      <alignment horizontal="center" vertical="center" wrapText="1"/>
    </xf>
    <xf numFmtId="0" fontId="1" fillId="3" borderId="11" xfId="2" applyNumberFormat="1" applyFont="1" applyFill="1" applyBorder="1" applyAlignment="1">
      <alignment horizontal="center" vertical="center" wrapText="1"/>
    </xf>
    <xf numFmtId="0" fontId="1" fillId="3" borderId="3" xfId="2" applyNumberFormat="1" applyFont="1" applyFill="1" applyBorder="1" applyAlignment="1">
      <alignment horizontal="center" vertical="center" wrapText="1"/>
    </xf>
    <xf numFmtId="0" fontId="1" fillId="3" borderId="5" xfId="2" applyNumberFormat="1" applyFont="1" applyFill="1" applyBorder="1" applyAlignment="1">
      <alignment horizontal="center" vertical="center" wrapText="1"/>
    </xf>
    <xf numFmtId="0" fontId="1" fillId="3" borderId="14" xfId="2" applyNumberFormat="1" applyFont="1" applyFill="1" applyBorder="1" applyAlignment="1">
      <alignment horizontal="center" vertical="center" wrapText="1"/>
    </xf>
    <xf numFmtId="0" fontId="1" fillId="3" borderId="15" xfId="2" applyNumberFormat="1" applyFont="1" applyFill="1" applyBorder="1" applyAlignment="1">
      <alignment horizontal="center" vertical="center" wrapText="1"/>
    </xf>
    <xf numFmtId="0" fontId="1" fillId="3" borderId="6" xfId="2" applyNumberFormat="1" applyFont="1" applyFill="1" applyBorder="1" applyAlignment="1">
      <alignment horizontal="center" vertical="center" wrapText="1"/>
    </xf>
    <xf numFmtId="0" fontId="1" fillId="3" borderId="8" xfId="2" applyNumberFormat="1" applyFont="1" applyFill="1" applyBorder="1" applyAlignment="1">
      <alignment horizontal="center" vertical="center" wrapText="1"/>
    </xf>
    <xf numFmtId="0" fontId="1" fillId="3" borderId="2" xfId="1" applyFont="1" applyFill="1" applyBorder="1" applyAlignment="1">
      <alignment horizontal="center" vertical="center" wrapText="1"/>
    </xf>
    <xf numFmtId="0" fontId="1" fillId="3" borderId="11" xfId="1" applyFont="1" applyFill="1" applyBorder="1" applyAlignment="1">
      <alignment horizontal="center" vertical="center" wrapText="1"/>
    </xf>
    <xf numFmtId="0" fontId="1" fillId="3" borderId="4" xfId="2" applyNumberFormat="1" applyFont="1" applyFill="1" applyBorder="1" applyAlignment="1">
      <alignment horizontal="center" vertical="center" wrapText="1"/>
    </xf>
    <xf numFmtId="0" fontId="1" fillId="3" borderId="0" xfId="2" applyNumberFormat="1" applyFont="1" applyFill="1" applyBorder="1" applyAlignment="1">
      <alignment horizontal="center" vertical="center" wrapText="1"/>
    </xf>
    <xf numFmtId="0" fontId="1" fillId="3" borderId="7" xfId="2" applyNumberFormat="1" applyFont="1" applyFill="1" applyBorder="1" applyAlignment="1">
      <alignment horizontal="center" vertical="center" wrapText="1"/>
    </xf>
    <xf numFmtId="1" fontId="1" fillId="3" borderId="3" xfId="2" applyNumberFormat="1" applyFont="1" applyFill="1" applyBorder="1" applyAlignment="1">
      <alignment horizontal="center" vertical="center" wrapText="1"/>
    </xf>
    <xf numFmtId="1" fontId="1" fillId="3" borderId="4" xfId="2" applyNumberFormat="1" applyFont="1" applyFill="1" applyBorder="1" applyAlignment="1">
      <alignment horizontal="center" vertical="center" wrapText="1"/>
    </xf>
    <xf numFmtId="1" fontId="1" fillId="3" borderId="5" xfId="2" applyNumberFormat="1" applyFont="1" applyFill="1" applyBorder="1" applyAlignment="1">
      <alignment horizontal="center" vertical="center" wrapText="1"/>
    </xf>
    <xf numFmtId="1" fontId="1" fillId="3" borderId="14" xfId="2" applyNumberFormat="1" applyFont="1" applyFill="1" applyBorder="1" applyAlignment="1">
      <alignment horizontal="center" vertical="center" wrapText="1"/>
    </xf>
    <xf numFmtId="1" fontId="1" fillId="3" borderId="0" xfId="2" applyNumberFormat="1" applyFont="1" applyFill="1" applyBorder="1" applyAlignment="1">
      <alignment horizontal="center" vertical="center" wrapText="1"/>
    </xf>
    <xf numFmtId="1" fontId="1" fillId="3" borderId="15" xfId="2" applyNumberFormat="1" applyFont="1" applyFill="1" applyBorder="1" applyAlignment="1">
      <alignment horizontal="center" vertical="center" wrapText="1"/>
    </xf>
    <xf numFmtId="1" fontId="1" fillId="3" borderId="6" xfId="2" applyNumberFormat="1" applyFont="1" applyFill="1" applyBorder="1" applyAlignment="1">
      <alignment horizontal="center" vertical="center" wrapText="1"/>
    </xf>
    <xf numFmtId="1" fontId="1" fillId="3" borderId="7" xfId="2" applyNumberFormat="1" applyFont="1" applyFill="1" applyBorder="1" applyAlignment="1">
      <alignment horizontal="center" vertical="center" wrapText="1"/>
    </xf>
    <xf numFmtId="1" fontId="1" fillId="3" borderId="8" xfId="2" applyNumberFormat="1" applyFont="1" applyFill="1" applyBorder="1" applyAlignment="1">
      <alignment horizontal="center" vertical="center" wrapText="1"/>
    </xf>
    <xf numFmtId="0" fontId="1" fillId="3" borderId="1" xfId="2" applyNumberFormat="1" applyFont="1" applyFill="1" applyBorder="1" applyAlignment="1">
      <alignment horizontal="center" vertical="center" wrapText="1"/>
    </xf>
    <xf numFmtId="0" fontId="4" fillId="3" borderId="2" xfId="2" applyNumberFormat="1" applyFont="1" applyFill="1" applyBorder="1" applyAlignment="1">
      <alignment horizontal="center" vertical="center" wrapText="1"/>
    </xf>
    <xf numFmtId="0" fontId="4" fillId="3" borderId="12" xfId="2" applyNumberFormat="1" applyFont="1" applyFill="1" applyBorder="1" applyAlignment="1">
      <alignment horizontal="center" vertical="center" wrapText="1"/>
    </xf>
    <xf numFmtId="49" fontId="10" fillId="2" borderId="2" xfId="2" applyNumberFormat="1" applyFont="1" applyFill="1" applyBorder="1" applyAlignment="1">
      <alignment vertical="center" wrapText="1"/>
    </xf>
    <xf numFmtId="49" fontId="10" fillId="2" borderId="12" xfId="2" applyNumberFormat="1" applyFont="1" applyFill="1" applyBorder="1" applyAlignment="1">
      <alignment vertical="center" wrapText="1"/>
    </xf>
    <xf numFmtId="0" fontId="4" fillId="3" borderId="11" xfId="2" applyNumberFormat="1" applyFont="1" applyFill="1" applyBorder="1" applyAlignment="1">
      <alignment horizontal="center" vertical="center" wrapText="1"/>
    </xf>
    <xf numFmtId="49" fontId="10" fillId="2" borderId="11" xfId="2" applyNumberFormat="1" applyFont="1" applyFill="1" applyBorder="1" applyAlignment="1">
      <alignment vertical="center" wrapText="1"/>
    </xf>
    <xf numFmtId="49" fontId="10" fillId="2" borderId="1" xfId="2" applyNumberFormat="1" applyFont="1" applyFill="1" applyBorder="1" applyAlignment="1">
      <alignment vertical="center" wrapText="1"/>
    </xf>
    <xf numFmtId="1" fontId="1" fillId="2" borderId="2" xfId="2" applyNumberFormat="1" applyFont="1" applyFill="1" applyBorder="1" applyAlignment="1">
      <alignment horizontal="center" vertical="center" wrapText="1"/>
    </xf>
    <xf numFmtId="1" fontId="1" fillId="2" borderId="12" xfId="2" applyNumberFormat="1" applyFont="1" applyFill="1" applyBorder="1" applyAlignment="1">
      <alignment horizontal="center" vertical="center" wrapText="1"/>
    </xf>
    <xf numFmtId="0" fontId="4" fillId="3" borderId="1" xfId="2" applyNumberFormat="1" applyFont="1" applyFill="1" applyBorder="1" applyAlignment="1">
      <alignment horizontal="left" vertical="center" wrapText="1"/>
    </xf>
    <xf numFmtId="49" fontId="10" fillId="2" borderId="2" xfId="2" applyNumberFormat="1" applyFont="1" applyFill="1" applyBorder="1" applyAlignment="1">
      <alignment horizontal="left" vertical="center" wrapText="1"/>
    </xf>
    <xf numFmtId="49" fontId="10" fillId="2" borderId="12" xfId="2" applyNumberFormat="1" applyFont="1" applyFill="1" applyBorder="1" applyAlignment="1">
      <alignment horizontal="left" vertical="center" wrapText="1"/>
    </xf>
    <xf numFmtId="0" fontId="4" fillId="3" borderId="1" xfId="2" applyNumberFormat="1" applyFont="1" applyFill="1" applyBorder="1" applyAlignment="1">
      <alignment horizontal="center" vertical="center" wrapText="1"/>
    </xf>
    <xf numFmtId="0" fontId="38" fillId="0" borderId="0" xfId="0" applyFont="1" applyAlignment="1">
      <alignment horizontal="center"/>
    </xf>
    <xf numFmtId="0" fontId="13" fillId="0" borderId="7" xfId="0" applyFont="1" applyBorder="1" applyAlignment="1">
      <alignment horizontal="center"/>
    </xf>
    <xf numFmtId="0" fontId="1" fillId="0" borderId="2" xfId="0" applyNumberFormat="1" applyFont="1" applyFill="1" applyBorder="1" applyAlignment="1">
      <alignment horizontal="center" vertical="center" wrapText="1"/>
    </xf>
    <xf numFmtId="0" fontId="1" fillId="0" borderId="11" xfId="0" applyNumberFormat="1" applyFont="1" applyFill="1" applyBorder="1" applyAlignment="1">
      <alignment horizontal="center" vertical="center" wrapText="1"/>
    </xf>
    <xf numFmtId="0" fontId="1" fillId="0" borderId="1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49" fontId="6" fillId="0" borderId="12"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12"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10" fillId="0" borderId="12"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11" fillId="7" borderId="2" xfId="0" applyNumberFormat="1" applyFont="1" applyFill="1" applyBorder="1" applyAlignment="1">
      <alignment horizontal="center" vertical="center" wrapText="1"/>
    </xf>
    <xf numFmtId="0" fontId="11" fillId="7" borderId="12" xfId="0" applyNumberFormat="1" applyFont="1" applyFill="1" applyBorder="1" applyAlignment="1">
      <alignment horizontal="center" vertical="center" wrapText="1"/>
    </xf>
    <xf numFmtId="0" fontId="1" fillId="3"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49" fontId="10" fillId="0" borderId="6" xfId="0" applyNumberFormat="1" applyFont="1" applyFill="1" applyBorder="1" applyAlignment="1">
      <alignment horizontal="center" vertical="center" wrapText="1"/>
    </xf>
    <xf numFmtId="49" fontId="10" fillId="0" borderId="7" xfId="0" applyNumberFormat="1" applyFont="1" applyFill="1" applyBorder="1" applyAlignment="1">
      <alignment horizontal="center" vertical="center" wrapText="1"/>
    </xf>
    <xf numFmtId="49" fontId="10" fillId="0" borderId="8"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xf>
    <xf numFmtId="0" fontId="3" fillId="0" borderId="11" xfId="1" applyFont="1" applyFill="1" applyBorder="1" applyAlignment="1">
      <alignment horizontal="center" vertical="center"/>
    </xf>
    <xf numFmtId="0" fontId="11" fillId="3"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3"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xf>
    <xf numFmtId="0" fontId="18" fillId="0" borderId="1" xfId="0" applyFont="1" applyFill="1" applyBorder="1" applyAlignment="1">
      <alignment horizontal="center" vertical="center"/>
    </xf>
    <xf numFmtId="0" fontId="3" fillId="0" borderId="2" xfId="1" applyFont="1" applyFill="1" applyBorder="1" applyAlignment="1">
      <alignment horizontal="center" vertical="center" wrapText="1"/>
    </xf>
    <xf numFmtId="0" fontId="3" fillId="0" borderId="11" xfId="1" applyFont="1" applyFill="1" applyBorder="1" applyAlignment="1">
      <alignment horizontal="center" vertical="center" wrapText="1"/>
    </xf>
    <xf numFmtId="9" fontId="18" fillId="3" borderId="1" xfId="0" applyNumberFormat="1" applyFont="1" applyFill="1" applyBorder="1" applyAlignment="1">
      <alignment horizontal="center" vertical="center"/>
    </xf>
    <xf numFmtId="9" fontId="18" fillId="0" borderId="1" xfId="0" applyNumberFormat="1" applyFont="1" applyFill="1" applyBorder="1" applyAlignment="1">
      <alignment horizontal="center" vertical="center"/>
    </xf>
    <xf numFmtId="0" fontId="14" fillId="0" borderId="1" xfId="1" applyFont="1" applyFill="1" applyBorder="1" applyAlignment="1">
      <alignment horizontal="center" vertical="center" textRotation="90" wrapText="1"/>
    </xf>
    <xf numFmtId="0" fontId="3" fillId="3" borderId="2" xfId="1" applyFont="1" applyFill="1" applyBorder="1" applyAlignment="1">
      <alignment horizontal="left" vertical="center" wrapText="1"/>
    </xf>
    <xf numFmtId="0" fontId="3" fillId="3" borderId="12" xfId="1" applyFont="1" applyFill="1" applyBorder="1" applyAlignment="1">
      <alignment horizontal="left" vertical="center" wrapText="1"/>
    </xf>
    <xf numFmtId="0" fontId="14" fillId="0" borderId="1" xfId="1" applyFont="1" applyFill="1" applyBorder="1" applyAlignment="1">
      <alignment horizontal="left" vertical="center" wrapText="1"/>
    </xf>
    <xf numFmtId="0" fontId="14" fillId="0" borderId="2" xfId="1" applyFont="1" applyFill="1" applyBorder="1" applyAlignment="1">
      <alignment horizontal="left" vertical="center" wrapText="1"/>
    </xf>
    <xf numFmtId="0" fontId="14" fillId="0" borderId="12" xfId="1" applyFont="1" applyFill="1" applyBorder="1" applyAlignment="1">
      <alignment horizontal="left" vertical="center" wrapText="1"/>
    </xf>
    <xf numFmtId="0" fontId="14" fillId="0" borderId="2" xfId="1" applyFont="1" applyFill="1" applyBorder="1" applyAlignment="1">
      <alignment horizontal="center" vertical="center" textRotation="90"/>
    </xf>
    <xf numFmtId="0" fontId="14" fillId="0" borderId="11" xfId="1" applyFont="1" applyFill="1" applyBorder="1" applyAlignment="1">
      <alignment horizontal="center" vertical="center" textRotation="90"/>
    </xf>
    <xf numFmtId="0" fontId="14" fillId="0" borderId="12" xfId="1" applyFont="1" applyFill="1" applyBorder="1" applyAlignment="1">
      <alignment horizontal="center" vertical="center" textRotation="90"/>
    </xf>
    <xf numFmtId="0" fontId="14" fillId="0" borderId="2" xfId="1" applyFont="1" applyFill="1" applyBorder="1" applyAlignment="1">
      <alignment horizontal="center" vertical="center" textRotation="90" wrapText="1"/>
    </xf>
    <xf numFmtId="0" fontId="14" fillId="0" borderId="11" xfId="1" applyFont="1" applyFill="1" applyBorder="1" applyAlignment="1">
      <alignment horizontal="center" vertical="center" textRotation="90" wrapText="1"/>
    </xf>
    <xf numFmtId="0" fontId="14" fillId="0" borderId="12" xfId="1" applyFont="1" applyFill="1" applyBorder="1" applyAlignment="1">
      <alignment horizontal="center" vertical="center" textRotation="90" wrapText="1"/>
    </xf>
    <xf numFmtId="0" fontId="16" fillId="0" borderId="9" xfId="0" applyFont="1" applyFill="1" applyBorder="1" applyAlignment="1">
      <alignment horizontal="left" vertical="center"/>
    </xf>
    <xf numFmtId="0" fontId="16" fillId="0" borderId="10" xfId="0" applyFont="1" applyFill="1" applyBorder="1" applyAlignment="1">
      <alignment horizontal="left" vertical="center"/>
    </xf>
    <xf numFmtId="0" fontId="4" fillId="3" borderId="1" xfId="0" applyNumberFormat="1"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11" fillId="0" borderId="9" xfId="0" applyFont="1" applyFill="1" applyBorder="1" applyAlignment="1">
      <alignment horizontal="left" vertical="center"/>
    </xf>
    <xf numFmtId="0" fontId="11" fillId="0" borderId="10" xfId="0" applyFont="1" applyFill="1" applyBorder="1" applyAlignment="1">
      <alignment horizontal="left" vertical="center"/>
    </xf>
    <xf numFmtId="49" fontId="5" fillId="3" borderId="1"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49" fontId="5" fillId="3" borderId="13"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9" xfId="0" applyNumberFormat="1" applyFont="1" applyFill="1" applyBorder="1" applyAlignment="1">
      <alignment horizontal="center" vertical="center" wrapText="1"/>
    </xf>
    <xf numFmtId="49" fontId="5" fillId="3" borderId="13" xfId="0" applyNumberFormat="1" applyFont="1" applyFill="1" applyBorder="1" applyAlignment="1">
      <alignment horizontal="center" vertical="center" wrapText="1"/>
    </xf>
    <xf numFmtId="49" fontId="5" fillId="3" borderId="10" xfId="0" applyNumberFormat="1" applyFont="1" applyFill="1" applyBorder="1" applyAlignment="1">
      <alignment horizontal="center" vertical="center" wrapText="1"/>
    </xf>
    <xf numFmtId="0" fontId="4" fillId="0" borderId="9" xfId="0" applyFont="1" applyFill="1" applyBorder="1" applyAlignment="1">
      <alignment horizontal="left" vertical="center"/>
    </xf>
    <xf numFmtId="0" fontId="4" fillId="0" borderId="10" xfId="0" applyFont="1" applyFill="1" applyBorder="1" applyAlignment="1">
      <alignment horizontal="left" vertical="center"/>
    </xf>
    <xf numFmtId="0" fontId="15" fillId="0" borderId="9" xfId="0" applyFont="1" applyFill="1" applyBorder="1" applyAlignment="1">
      <alignment horizontal="left" vertical="center"/>
    </xf>
    <xf numFmtId="49" fontId="5" fillId="0" borderId="1" xfId="0" applyNumberFormat="1" applyFont="1" applyFill="1" applyBorder="1" applyAlignment="1">
      <alignment horizontal="left" vertical="center" wrapText="1"/>
    </xf>
    <xf numFmtId="0" fontId="3" fillId="3" borderId="2" xfId="0" applyNumberFormat="1" applyFont="1" applyFill="1" applyBorder="1" applyAlignment="1">
      <alignment horizontal="center" vertical="center" wrapText="1"/>
    </xf>
    <xf numFmtId="0" fontId="3" fillId="3" borderId="12"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3" fillId="0" borderId="1" xfId="0" applyFont="1" applyBorder="1" applyAlignment="1">
      <alignment horizontal="center"/>
    </xf>
    <xf numFmtId="0" fontId="0" fillId="0" borderId="1" xfId="0" applyBorder="1" applyAlignment="1">
      <alignment horizontal="center"/>
    </xf>
    <xf numFmtId="0" fontId="1" fillId="3" borderId="1" xfId="1" applyFont="1" applyFill="1" applyBorder="1" applyAlignment="1">
      <alignment horizontal="center" vertical="center" textRotation="90" wrapText="1"/>
    </xf>
    <xf numFmtId="0" fontId="12" fillId="0" borderId="2" xfId="3" applyFont="1" applyFill="1" applyBorder="1" applyAlignment="1">
      <alignment horizontal="center"/>
    </xf>
    <xf numFmtId="0" fontId="12" fillId="0" borderId="12" xfId="3" applyFont="1" applyFill="1" applyBorder="1" applyAlignment="1">
      <alignment horizontal="center"/>
    </xf>
    <xf numFmtId="0" fontId="38" fillId="0" borderId="0" xfId="0" applyFont="1" applyFill="1" applyAlignment="1">
      <alignment horizontal="center"/>
    </xf>
    <xf numFmtId="0" fontId="7" fillId="0" borderId="2" xfId="3" applyFont="1" applyFill="1" applyBorder="1" applyAlignment="1">
      <alignment horizontal="center" vertical="center" wrapText="1"/>
    </xf>
    <xf numFmtId="0" fontId="7" fillId="0" borderId="12"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6" xfId="3" applyFont="1" applyFill="1" applyBorder="1" applyAlignment="1">
      <alignment horizontal="center" vertical="center" wrapText="1"/>
    </xf>
    <xf numFmtId="0" fontId="5" fillId="0" borderId="7" xfId="3" applyFont="1" applyFill="1" applyBorder="1" applyAlignment="1">
      <alignment horizontal="center" vertical="center" wrapText="1"/>
    </xf>
    <xf numFmtId="0" fontId="13" fillId="0" borderId="2" xfId="3" applyFont="1" applyFill="1" applyBorder="1" applyAlignment="1">
      <alignment horizontal="center" vertical="center" wrapText="1"/>
    </xf>
    <xf numFmtId="0" fontId="13" fillId="0" borderId="11" xfId="3" applyFont="1" applyFill="1" applyBorder="1" applyAlignment="1">
      <alignment horizontal="center" vertical="center" wrapText="1"/>
    </xf>
    <xf numFmtId="0" fontId="13" fillId="0" borderId="12" xfId="3" applyFont="1" applyFill="1" applyBorder="1" applyAlignment="1">
      <alignment horizontal="center" vertical="center" wrapText="1"/>
    </xf>
    <xf numFmtId="0" fontId="13" fillId="0" borderId="1" xfId="3" applyFont="1" applyFill="1" applyBorder="1" applyAlignment="1">
      <alignment horizontal="center" vertical="center" wrapText="1"/>
    </xf>
    <xf numFmtId="0" fontId="13" fillId="0" borderId="9" xfId="3" applyFont="1" applyFill="1" applyBorder="1" applyAlignment="1">
      <alignment horizontal="center" vertical="center" wrapText="1"/>
    </xf>
    <xf numFmtId="0" fontId="12" fillId="0" borderId="1" xfId="3" applyFont="1" applyFill="1" applyBorder="1" applyAlignment="1">
      <alignment horizontal="center" vertical="center" wrapText="1"/>
    </xf>
    <xf numFmtId="0" fontId="12" fillId="0" borderId="2" xfId="3" applyFont="1" applyFill="1" applyBorder="1" applyAlignment="1">
      <alignment horizontal="center" vertical="center" wrapText="1"/>
    </xf>
    <xf numFmtId="0" fontId="12" fillId="0" borderId="11" xfId="3" applyFont="1" applyFill="1" applyBorder="1" applyAlignment="1">
      <alignment horizontal="center" vertical="center" wrapText="1"/>
    </xf>
    <xf numFmtId="0" fontId="12" fillId="0" borderId="12"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9" xfId="3" applyFont="1" applyFill="1" applyBorder="1" applyAlignment="1">
      <alignment horizontal="center" vertical="center" wrapText="1"/>
    </xf>
    <xf numFmtId="0" fontId="36" fillId="0" borderId="1" xfId="3" applyFont="1" applyFill="1" applyBorder="1" applyAlignment="1">
      <alignment horizontal="center"/>
    </xf>
    <xf numFmtId="0" fontId="13" fillId="0" borderId="0" xfId="0" applyFont="1" applyAlignment="1">
      <alignment horizontal="center"/>
    </xf>
    <xf numFmtId="0" fontId="5" fillId="0" borderId="0" xfId="0" applyFont="1" applyBorder="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0" fontId="12" fillId="0" borderId="0" xfId="0" applyFont="1" applyAlignment="1">
      <alignment horizontal="center"/>
    </xf>
    <xf numFmtId="0" fontId="0" fillId="0" borderId="0" xfId="0" applyAlignment="1">
      <alignment horizontal="center"/>
    </xf>
    <xf numFmtId="49" fontId="5" fillId="3" borderId="12" xfId="0" applyNumberFormat="1" applyFont="1" applyFill="1" applyBorder="1" applyAlignment="1">
      <alignment horizontal="left" vertical="center" wrapText="1"/>
    </xf>
    <xf numFmtId="0" fontId="4" fillId="3" borderId="9" xfId="0" applyNumberFormat="1" applyFont="1" applyFill="1" applyBorder="1" applyAlignment="1">
      <alignment horizontal="left" vertical="center" wrapText="1"/>
    </xf>
    <xf numFmtId="0" fontId="4" fillId="3" borderId="10" xfId="0" applyNumberFormat="1" applyFont="1" applyFill="1" applyBorder="1" applyAlignment="1">
      <alignment horizontal="left" vertical="center" wrapText="1"/>
    </xf>
    <xf numFmtId="0" fontId="15" fillId="0" borderId="10" xfId="0" applyFont="1" applyFill="1" applyBorder="1" applyAlignment="1">
      <alignment horizontal="left" vertical="center"/>
    </xf>
    <xf numFmtId="0" fontId="1" fillId="0" borderId="0" xfId="0" applyNumberFormat="1" applyFont="1" applyFill="1" applyAlignment="1">
      <alignment horizontal="center" vertical="center" wrapText="1"/>
    </xf>
    <xf numFmtId="0" fontId="40" fillId="0" borderId="0" xfId="0" applyFont="1" applyAlignment="1">
      <alignment horizontal="center"/>
    </xf>
    <xf numFmtId="0" fontId="39" fillId="0" borderId="0" xfId="0" applyFont="1" applyAlignment="1">
      <alignment horizontal="center"/>
    </xf>
    <xf numFmtId="0" fontId="42" fillId="0" borderId="13" xfId="0" applyNumberFormat="1" applyFont="1" applyFill="1" applyBorder="1" applyAlignment="1">
      <alignment horizontal="center" vertical="center" wrapText="1"/>
    </xf>
    <xf numFmtId="0" fontId="42" fillId="0" borderId="1" xfId="0" applyNumberFormat="1"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9" fillId="0" borderId="11" xfId="0" applyNumberFormat="1" applyFont="1" applyFill="1" applyBorder="1" applyAlignment="1">
      <alignment horizontal="center" vertical="center" wrapText="1"/>
    </xf>
    <xf numFmtId="0" fontId="9" fillId="2" borderId="2" xfId="0" applyNumberFormat="1" applyFont="1" applyFill="1" applyBorder="1" applyAlignment="1">
      <alignment horizontal="center" vertical="center" wrapText="1"/>
    </xf>
    <xf numFmtId="0" fontId="9" fillId="2" borderId="11"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textRotation="90" wrapText="1"/>
    </xf>
    <xf numFmtId="49" fontId="10" fillId="0" borderId="11" xfId="0" applyNumberFormat="1" applyFont="1" applyFill="1" applyBorder="1" applyAlignment="1">
      <alignment horizontal="center" vertical="center" textRotation="90" wrapText="1"/>
    </xf>
    <xf numFmtId="0" fontId="11" fillId="0" borderId="2" xfId="0" applyNumberFormat="1" applyFont="1" applyFill="1" applyBorder="1" applyAlignment="1">
      <alignment horizontal="center" vertical="center" wrapText="1"/>
    </xf>
    <xf numFmtId="0" fontId="11" fillId="0" borderId="11" xfId="0" applyNumberFormat="1" applyFont="1" applyFill="1" applyBorder="1" applyAlignment="1">
      <alignment horizontal="center" vertical="center" wrapText="1"/>
    </xf>
    <xf numFmtId="0" fontId="3" fillId="3" borderId="11"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textRotation="90"/>
    </xf>
    <xf numFmtId="49" fontId="6" fillId="0" borderId="11" xfId="0" applyNumberFormat="1" applyFont="1" applyFill="1" applyBorder="1" applyAlignment="1">
      <alignment horizontal="center" vertical="center" textRotation="90"/>
    </xf>
  </cellXfs>
  <cellStyles count="4">
    <cellStyle name="Normal" xfId="0" builtinId="0"/>
    <cellStyle name="Normal 2" xfId="2"/>
    <cellStyle name="Normal 3" xfId="3"/>
    <cellStyle name="Normal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filterMode="1"/>
  <dimension ref="A1:W638"/>
  <sheetViews>
    <sheetView workbookViewId="0">
      <pane xSplit="14" topLeftCell="O1" activePane="topRight" state="frozen"/>
      <selection pane="topRight" activeCell="D342" sqref="D342"/>
    </sheetView>
  </sheetViews>
  <sheetFormatPr defaultColWidth="9" defaultRowHeight="15.75" x14ac:dyDescent="0.25"/>
  <cols>
    <col min="1" max="1" width="6.28515625" style="106" customWidth="1"/>
    <col min="2" max="2" width="40.85546875" style="108" customWidth="1"/>
    <col min="3" max="3" width="6.7109375" style="109" customWidth="1"/>
    <col min="4" max="4" width="35" style="110" customWidth="1"/>
    <col min="5" max="5" width="6.85546875" style="109" customWidth="1"/>
    <col min="6" max="6" width="10.140625" style="111" customWidth="1"/>
    <col min="7" max="7" width="12.28515625" style="111" customWidth="1"/>
    <col min="8" max="10" width="7" style="111" customWidth="1"/>
    <col min="11" max="13" width="6.5703125" style="112" hidden="1" customWidth="1"/>
    <col min="14" max="14" width="36.140625" style="111" customWidth="1"/>
    <col min="15" max="15" width="3.85546875" style="111" customWidth="1"/>
    <col min="16" max="16" width="12.140625" style="113" customWidth="1"/>
    <col min="17" max="17" width="15.140625" style="111" customWidth="1"/>
    <col min="18" max="21" width="6.7109375" style="111" customWidth="1"/>
    <col min="22" max="175" width="9" style="111"/>
    <col min="176" max="176" width="20.140625" style="111" customWidth="1"/>
    <col min="177" max="177" width="4.28515625" style="111" customWidth="1"/>
    <col min="178" max="178" width="39" style="111" customWidth="1"/>
    <col min="179" max="179" width="53.5703125" style="111" customWidth="1"/>
    <col min="180" max="183" width="7.7109375" style="111" customWidth="1"/>
    <col min="184" max="184" width="10" style="111" customWidth="1"/>
    <col min="185" max="186" width="9.28515625" style="111" customWidth="1"/>
    <col min="187" max="187" width="8" style="111" customWidth="1"/>
    <col min="188" max="431" width="9" style="111"/>
    <col min="432" max="432" width="20.140625" style="111" customWidth="1"/>
    <col min="433" max="433" width="4.28515625" style="111" customWidth="1"/>
    <col min="434" max="434" width="39" style="111" customWidth="1"/>
    <col min="435" max="435" width="53.5703125" style="111" customWidth="1"/>
    <col min="436" max="439" width="7.7109375" style="111" customWidth="1"/>
    <col min="440" max="440" width="10" style="111" customWidth="1"/>
    <col min="441" max="442" width="9.28515625" style="111" customWidth="1"/>
    <col min="443" max="443" width="8" style="111" customWidth="1"/>
    <col min="444" max="687" width="9" style="111"/>
    <col min="688" max="688" width="20.140625" style="111" customWidth="1"/>
    <col min="689" max="689" width="4.28515625" style="111" customWidth="1"/>
    <col min="690" max="690" width="39" style="111" customWidth="1"/>
    <col min="691" max="691" width="53.5703125" style="111" customWidth="1"/>
    <col min="692" max="695" width="7.7109375" style="111" customWidth="1"/>
    <col min="696" max="696" width="10" style="111" customWidth="1"/>
    <col min="697" max="698" width="9.28515625" style="111" customWidth="1"/>
    <col min="699" max="699" width="8" style="111" customWidth="1"/>
    <col min="700" max="943" width="9" style="111"/>
    <col min="944" max="944" width="20.140625" style="111" customWidth="1"/>
    <col min="945" max="945" width="4.28515625" style="111" customWidth="1"/>
    <col min="946" max="946" width="39" style="111" customWidth="1"/>
    <col min="947" max="947" width="53.5703125" style="111" customWidth="1"/>
    <col min="948" max="951" width="7.7109375" style="111" customWidth="1"/>
    <col min="952" max="952" width="10" style="111" customWidth="1"/>
    <col min="953" max="954" width="9.28515625" style="111" customWidth="1"/>
    <col min="955" max="955" width="8" style="111" customWidth="1"/>
    <col min="956" max="1199" width="9" style="111"/>
    <col min="1200" max="1200" width="20.140625" style="111" customWidth="1"/>
    <col min="1201" max="1201" width="4.28515625" style="111" customWidth="1"/>
    <col min="1202" max="1202" width="39" style="111" customWidth="1"/>
    <col min="1203" max="1203" width="53.5703125" style="111" customWidth="1"/>
    <col min="1204" max="1207" width="7.7109375" style="111" customWidth="1"/>
    <col min="1208" max="1208" width="10" style="111" customWidth="1"/>
    <col min="1209" max="1210" width="9.28515625" style="111" customWidth="1"/>
    <col min="1211" max="1211" width="8" style="111" customWidth="1"/>
    <col min="1212" max="1455" width="9" style="111"/>
    <col min="1456" max="1456" width="20.140625" style="111" customWidth="1"/>
    <col min="1457" max="1457" width="4.28515625" style="111" customWidth="1"/>
    <col min="1458" max="1458" width="39" style="111" customWidth="1"/>
    <col min="1459" max="1459" width="53.5703125" style="111" customWidth="1"/>
    <col min="1460" max="1463" width="7.7109375" style="111" customWidth="1"/>
    <col min="1464" max="1464" width="10" style="111" customWidth="1"/>
    <col min="1465" max="1466" width="9.28515625" style="111" customWidth="1"/>
    <col min="1467" max="1467" width="8" style="111" customWidth="1"/>
    <col min="1468" max="1711" width="9" style="111"/>
    <col min="1712" max="1712" width="20.140625" style="111" customWidth="1"/>
    <col min="1713" max="1713" width="4.28515625" style="111" customWidth="1"/>
    <col min="1714" max="1714" width="39" style="111" customWidth="1"/>
    <col min="1715" max="1715" width="53.5703125" style="111" customWidth="1"/>
    <col min="1716" max="1719" width="7.7109375" style="111" customWidth="1"/>
    <col min="1720" max="1720" width="10" style="111" customWidth="1"/>
    <col min="1721" max="1722" width="9.28515625" style="111" customWidth="1"/>
    <col min="1723" max="1723" width="8" style="111" customWidth="1"/>
    <col min="1724" max="1967" width="9" style="111"/>
    <col min="1968" max="1968" width="20.140625" style="111" customWidth="1"/>
    <col min="1969" max="1969" width="4.28515625" style="111" customWidth="1"/>
    <col min="1970" max="1970" width="39" style="111" customWidth="1"/>
    <col min="1971" max="1971" width="53.5703125" style="111" customWidth="1"/>
    <col min="1972" max="1975" width="7.7109375" style="111" customWidth="1"/>
    <col min="1976" max="1976" width="10" style="111" customWidth="1"/>
    <col min="1977" max="1978" width="9.28515625" style="111" customWidth="1"/>
    <col min="1979" max="1979" width="8" style="111" customWidth="1"/>
    <col min="1980" max="2223" width="9" style="111"/>
    <col min="2224" max="2224" width="20.140625" style="111" customWidth="1"/>
    <col min="2225" max="2225" width="4.28515625" style="111" customWidth="1"/>
    <col min="2226" max="2226" width="39" style="111" customWidth="1"/>
    <col min="2227" max="2227" width="53.5703125" style="111" customWidth="1"/>
    <col min="2228" max="2231" width="7.7109375" style="111" customWidth="1"/>
    <col min="2232" max="2232" width="10" style="111" customWidth="1"/>
    <col min="2233" max="2234" width="9.28515625" style="111" customWidth="1"/>
    <col min="2235" max="2235" width="8" style="111" customWidth="1"/>
    <col min="2236" max="2479" width="9" style="111"/>
    <col min="2480" max="2480" width="20.140625" style="111" customWidth="1"/>
    <col min="2481" max="2481" width="4.28515625" style="111" customWidth="1"/>
    <col min="2482" max="2482" width="39" style="111" customWidth="1"/>
    <col min="2483" max="2483" width="53.5703125" style="111" customWidth="1"/>
    <col min="2484" max="2487" width="7.7109375" style="111" customWidth="1"/>
    <col min="2488" max="2488" width="10" style="111" customWidth="1"/>
    <col min="2489" max="2490" width="9.28515625" style="111" customWidth="1"/>
    <col min="2491" max="2491" width="8" style="111" customWidth="1"/>
    <col min="2492" max="2735" width="9" style="111"/>
    <col min="2736" max="2736" width="20.140625" style="111" customWidth="1"/>
    <col min="2737" max="2737" width="4.28515625" style="111" customWidth="1"/>
    <col min="2738" max="2738" width="39" style="111" customWidth="1"/>
    <col min="2739" max="2739" width="53.5703125" style="111" customWidth="1"/>
    <col min="2740" max="2743" width="7.7109375" style="111" customWidth="1"/>
    <col min="2744" max="2744" width="10" style="111" customWidth="1"/>
    <col min="2745" max="2746" width="9.28515625" style="111" customWidth="1"/>
    <col min="2747" max="2747" width="8" style="111" customWidth="1"/>
    <col min="2748" max="2991" width="9" style="111"/>
    <col min="2992" max="2992" width="20.140625" style="111" customWidth="1"/>
    <col min="2993" max="2993" width="4.28515625" style="111" customWidth="1"/>
    <col min="2994" max="2994" width="39" style="111" customWidth="1"/>
    <col min="2995" max="2995" width="53.5703125" style="111" customWidth="1"/>
    <col min="2996" max="2999" width="7.7109375" style="111" customWidth="1"/>
    <col min="3000" max="3000" width="10" style="111" customWidth="1"/>
    <col min="3001" max="3002" width="9.28515625" style="111" customWidth="1"/>
    <col min="3003" max="3003" width="8" style="111" customWidth="1"/>
    <col min="3004" max="3247" width="9" style="111"/>
    <col min="3248" max="3248" width="20.140625" style="111" customWidth="1"/>
    <col min="3249" max="3249" width="4.28515625" style="111" customWidth="1"/>
    <col min="3250" max="3250" width="39" style="111" customWidth="1"/>
    <col min="3251" max="3251" width="53.5703125" style="111" customWidth="1"/>
    <col min="3252" max="3255" width="7.7109375" style="111" customWidth="1"/>
    <col min="3256" max="3256" width="10" style="111" customWidth="1"/>
    <col min="3257" max="3258" width="9.28515625" style="111" customWidth="1"/>
    <col min="3259" max="3259" width="8" style="111" customWidth="1"/>
    <col min="3260" max="3503" width="9" style="111"/>
    <col min="3504" max="3504" width="20.140625" style="111" customWidth="1"/>
    <col min="3505" max="3505" width="4.28515625" style="111" customWidth="1"/>
    <col min="3506" max="3506" width="39" style="111" customWidth="1"/>
    <col min="3507" max="3507" width="53.5703125" style="111" customWidth="1"/>
    <col min="3508" max="3511" width="7.7109375" style="111" customWidth="1"/>
    <col min="3512" max="3512" width="10" style="111" customWidth="1"/>
    <col min="3513" max="3514" width="9.28515625" style="111" customWidth="1"/>
    <col min="3515" max="3515" width="8" style="111" customWidth="1"/>
    <col min="3516" max="3759" width="9" style="111"/>
    <col min="3760" max="3760" width="20.140625" style="111" customWidth="1"/>
    <col min="3761" max="3761" width="4.28515625" style="111" customWidth="1"/>
    <col min="3762" max="3762" width="39" style="111" customWidth="1"/>
    <col min="3763" max="3763" width="53.5703125" style="111" customWidth="1"/>
    <col min="3764" max="3767" width="7.7109375" style="111" customWidth="1"/>
    <col min="3768" max="3768" width="10" style="111" customWidth="1"/>
    <col min="3769" max="3770" width="9.28515625" style="111" customWidth="1"/>
    <col min="3771" max="3771" width="8" style="111" customWidth="1"/>
    <col min="3772" max="4015" width="9" style="111"/>
    <col min="4016" max="4016" width="20.140625" style="111" customWidth="1"/>
    <col min="4017" max="4017" width="4.28515625" style="111" customWidth="1"/>
    <col min="4018" max="4018" width="39" style="111" customWidth="1"/>
    <col min="4019" max="4019" width="53.5703125" style="111" customWidth="1"/>
    <col min="4020" max="4023" width="7.7109375" style="111" customWidth="1"/>
    <col min="4024" max="4024" width="10" style="111" customWidth="1"/>
    <col min="4025" max="4026" width="9.28515625" style="111" customWidth="1"/>
    <col min="4027" max="4027" width="8" style="111" customWidth="1"/>
    <col min="4028" max="4271" width="9" style="111"/>
    <col min="4272" max="4272" width="20.140625" style="111" customWidth="1"/>
    <col min="4273" max="4273" width="4.28515625" style="111" customWidth="1"/>
    <col min="4274" max="4274" width="39" style="111" customWidth="1"/>
    <col min="4275" max="4275" width="53.5703125" style="111" customWidth="1"/>
    <col min="4276" max="4279" width="7.7109375" style="111" customWidth="1"/>
    <col min="4280" max="4280" width="10" style="111" customWidth="1"/>
    <col min="4281" max="4282" width="9.28515625" style="111" customWidth="1"/>
    <col min="4283" max="4283" width="8" style="111" customWidth="1"/>
    <col min="4284" max="4527" width="9" style="111"/>
    <col min="4528" max="4528" width="20.140625" style="111" customWidth="1"/>
    <col min="4529" max="4529" width="4.28515625" style="111" customWidth="1"/>
    <col min="4530" max="4530" width="39" style="111" customWidth="1"/>
    <col min="4531" max="4531" width="53.5703125" style="111" customWidth="1"/>
    <col min="4532" max="4535" width="7.7109375" style="111" customWidth="1"/>
    <col min="4536" max="4536" width="10" style="111" customWidth="1"/>
    <col min="4537" max="4538" width="9.28515625" style="111" customWidth="1"/>
    <col min="4539" max="4539" width="8" style="111" customWidth="1"/>
    <col min="4540" max="4783" width="9" style="111"/>
    <col min="4784" max="4784" width="20.140625" style="111" customWidth="1"/>
    <col min="4785" max="4785" width="4.28515625" style="111" customWidth="1"/>
    <col min="4786" max="4786" width="39" style="111" customWidth="1"/>
    <col min="4787" max="4787" width="53.5703125" style="111" customWidth="1"/>
    <col min="4788" max="4791" width="7.7109375" style="111" customWidth="1"/>
    <col min="4792" max="4792" width="10" style="111" customWidth="1"/>
    <col min="4793" max="4794" width="9.28515625" style="111" customWidth="1"/>
    <col min="4795" max="4795" width="8" style="111" customWidth="1"/>
    <col min="4796" max="5039" width="9" style="111"/>
    <col min="5040" max="5040" width="20.140625" style="111" customWidth="1"/>
    <col min="5041" max="5041" width="4.28515625" style="111" customWidth="1"/>
    <col min="5042" max="5042" width="39" style="111" customWidth="1"/>
    <col min="5043" max="5043" width="53.5703125" style="111" customWidth="1"/>
    <col min="5044" max="5047" width="7.7109375" style="111" customWidth="1"/>
    <col min="5048" max="5048" width="10" style="111" customWidth="1"/>
    <col min="5049" max="5050" width="9.28515625" style="111" customWidth="1"/>
    <col min="5051" max="5051" width="8" style="111" customWidth="1"/>
    <col min="5052" max="5295" width="9" style="111"/>
    <col min="5296" max="5296" width="20.140625" style="111" customWidth="1"/>
    <col min="5297" max="5297" width="4.28515625" style="111" customWidth="1"/>
    <col min="5298" max="5298" width="39" style="111" customWidth="1"/>
    <col min="5299" max="5299" width="53.5703125" style="111" customWidth="1"/>
    <col min="5300" max="5303" width="7.7109375" style="111" customWidth="1"/>
    <col min="5304" max="5304" width="10" style="111" customWidth="1"/>
    <col min="5305" max="5306" width="9.28515625" style="111" customWidth="1"/>
    <col min="5307" max="5307" width="8" style="111" customWidth="1"/>
    <col min="5308" max="5551" width="9" style="111"/>
    <col min="5552" max="5552" width="20.140625" style="111" customWidth="1"/>
    <col min="5553" max="5553" width="4.28515625" style="111" customWidth="1"/>
    <col min="5554" max="5554" width="39" style="111" customWidth="1"/>
    <col min="5555" max="5555" width="53.5703125" style="111" customWidth="1"/>
    <col min="5556" max="5559" width="7.7109375" style="111" customWidth="1"/>
    <col min="5560" max="5560" width="10" style="111" customWidth="1"/>
    <col min="5561" max="5562" width="9.28515625" style="111" customWidth="1"/>
    <col min="5563" max="5563" width="8" style="111" customWidth="1"/>
    <col min="5564" max="5807" width="9" style="111"/>
    <col min="5808" max="5808" width="20.140625" style="111" customWidth="1"/>
    <col min="5809" max="5809" width="4.28515625" style="111" customWidth="1"/>
    <col min="5810" max="5810" width="39" style="111" customWidth="1"/>
    <col min="5811" max="5811" width="53.5703125" style="111" customWidth="1"/>
    <col min="5812" max="5815" width="7.7109375" style="111" customWidth="1"/>
    <col min="5816" max="5816" width="10" style="111" customWidth="1"/>
    <col min="5817" max="5818" width="9.28515625" style="111" customWidth="1"/>
    <col min="5819" max="5819" width="8" style="111" customWidth="1"/>
    <col min="5820" max="6063" width="9" style="111"/>
    <col min="6064" max="6064" width="20.140625" style="111" customWidth="1"/>
    <col min="6065" max="6065" width="4.28515625" style="111" customWidth="1"/>
    <col min="6066" max="6066" width="39" style="111" customWidth="1"/>
    <col min="6067" max="6067" width="53.5703125" style="111" customWidth="1"/>
    <col min="6068" max="6071" width="7.7109375" style="111" customWidth="1"/>
    <col min="6072" max="6072" width="10" style="111" customWidth="1"/>
    <col min="6073" max="6074" width="9.28515625" style="111" customWidth="1"/>
    <col min="6075" max="6075" width="8" style="111" customWidth="1"/>
    <col min="6076" max="6319" width="9" style="111"/>
    <col min="6320" max="6320" width="20.140625" style="111" customWidth="1"/>
    <col min="6321" max="6321" width="4.28515625" style="111" customWidth="1"/>
    <col min="6322" max="6322" width="39" style="111" customWidth="1"/>
    <col min="6323" max="6323" width="53.5703125" style="111" customWidth="1"/>
    <col min="6324" max="6327" width="7.7109375" style="111" customWidth="1"/>
    <col min="6328" max="6328" width="10" style="111" customWidth="1"/>
    <col min="6329" max="6330" width="9.28515625" style="111" customWidth="1"/>
    <col min="6331" max="6331" width="8" style="111" customWidth="1"/>
    <col min="6332" max="6575" width="9" style="111"/>
    <col min="6576" max="6576" width="20.140625" style="111" customWidth="1"/>
    <col min="6577" max="6577" width="4.28515625" style="111" customWidth="1"/>
    <col min="6578" max="6578" width="39" style="111" customWidth="1"/>
    <col min="6579" max="6579" width="53.5703125" style="111" customWidth="1"/>
    <col min="6580" max="6583" width="7.7109375" style="111" customWidth="1"/>
    <col min="6584" max="6584" width="10" style="111" customWidth="1"/>
    <col min="6585" max="6586" width="9.28515625" style="111" customWidth="1"/>
    <col min="6587" max="6587" width="8" style="111" customWidth="1"/>
    <col min="6588" max="6831" width="9" style="111"/>
    <col min="6832" max="6832" width="20.140625" style="111" customWidth="1"/>
    <col min="6833" max="6833" width="4.28515625" style="111" customWidth="1"/>
    <col min="6834" max="6834" width="39" style="111" customWidth="1"/>
    <col min="6835" max="6835" width="53.5703125" style="111" customWidth="1"/>
    <col min="6836" max="6839" width="7.7109375" style="111" customWidth="1"/>
    <col min="6840" max="6840" width="10" style="111" customWidth="1"/>
    <col min="6841" max="6842" width="9.28515625" style="111" customWidth="1"/>
    <col min="6843" max="6843" width="8" style="111" customWidth="1"/>
    <col min="6844" max="7087" width="9" style="111"/>
    <col min="7088" max="7088" width="20.140625" style="111" customWidth="1"/>
    <col min="7089" max="7089" width="4.28515625" style="111" customWidth="1"/>
    <col min="7090" max="7090" width="39" style="111" customWidth="1"/>
    <col min="7091" max="7091" width="53.5703125" style="111" customWidth="1"/>
    <col min="7092" max="7095" width="7.7109375" style="111" customWidth="1"/>
    <col min="7096" max="7096" width="10" style="111" customWidth="1"/>
    <col min="7097" max="7098" width="9.28515625" style="111" customWidth="1"/>
    <col min="7099" max="7099" width="8" style="111" customWidth="1"/>
    <col min="7100" max="7343" width="9" style="111"/>
    <col min="7344" max="7344" width="20.140625" style="111" customWidth="1"/>
    <col min="7345" max="7345" width="4.28515625" style="111" customWidth="1"/>
    <col min="7346" max="7346" width="39" style="111" customWidth="1"/>
    <col min="7347" max="7347" width="53.5703125" style="111" customWidth="1"/>
    <col min="7348" max="7351" width="7.7109375" style="111" customWidth="1"/>
    <col min="7352" max="7352" width="10" style="111" customWidth="1"/>
    <col min="7353" max="7354" width="9.28515625" style="111" customWidth="1"/>
    <col min="7355" max="7355" width="8" style="111" customWidth="1"/>
    <col min="7356" max="7599" width="9" style="111"/>
    <col min="7600" max="7600" width="20.140625" style="111" customWidth="1"/>
    <col min="7601" max="7601" width="4.28515625" style="111" customWidth="1"/>
    <col min="7602" max="7602" width="39" style="111" customWidth="1"/>
    <col min="7603" max="7603" width="53.5703125" style="111" customWidth="1"/>
    <col min="7604" max="7607" width="7.7109375" style="111" customWidth="1"/>
    <col min="7608" max="7608" width="10" style="111" customWidth="1"/>
    <col min="7609" max="7610" width="9.28515625" style="111" customWidth="1"/>
    <col min="7611" max="7611" width="8" style="111" customWidth="1"/>
    <col min="7612" max="7855" width="9" style="111"/>
    <col min="7856" max="7856" width="20.140625" style="111" customWidth="1"/>
    <col min="7857" max="7857" width="4.28515625" style="111" customWidth="1"/>
    <col min="7858" max="7858" width="39" style="111" customWidth="1"/>
    <col min="7859" max="7859" width="53.5703125" style="111" customWidth="1"/>
    <col min="7860" max="7863" width="7.7109375" style="111" customWidth="1"/>
    <col min="7864" max="7864" width="10" style="111" customWidth="1"/>
    <col min="7865" max="7866" width="9.28515625" style="111" customWidth="1"/>
    <col min="7867" max="7867" width="8" style="111" customWidth="1"/>
    <col min="7868" max="8111" width="9" style="111"/>
    <col min="8112" max="8112" width="20.140625" style="111" customWidth="1"/>
    <col min="8113" max="8113" width="4.28515625" style="111" customWidth="1"/>
    <col min="8114" max="8114" width="39" style="111" customWidth="1"/>
    <col min="8115" max="8115" width="53.5703125" style="111" customWidth="1"/>
    <col min="8116" max="8119" width="7.7109375" style="111" customWidth="1"/>
    <col min="8120" max="8120" width="10" style="111" customWidth="1"/>
    <col min="8121" max="8122" width="9.28515625" style="111" customWidth="1"/>
    <col min="8123" max="8123" width="8" style="111" customWidth="1"/>
    <col min="8124" max="8367" width="9" style="111"/>
    <col min="8368" max="8368" width="20.140625" style="111" customWidth="1"/>
    <col min="8369" max="8369" width="4.28515625" style="111" customWidth="1"/>
    <col min="8370" max="8370" width="39" style="111" customWidth="1"/>
    <col min="8371" max="8371" width="53.5703125" style="111" customWidth="1"/>
    <col min="8372" max="8375" width="7.7109375" style="111" customWidth="1"/>
    <col min="8376" max="8376" width="10" style="111" customWidth="1"/>
    <col min="8377" max="8378" width="9.28515625" style="111" customWidth="1"/>
    <col min="8379" max="8379" width="8" style="111" customWidth="1"/>
    <col min="8380" max="8623" width="9" style="111"/>
    <col min="8624" max="8624" width="20.140625" style="111" customWidth="1"/>
    <col min="8625" max="8625" width="4.28515625" style="111" customWidth="1"/>
    <col min="8626" max="8626" width="39" style="111" customWidth="1"/>
    <col min="8627" max="8627" width="53.5703125" style="111" customWidth="1"/>
    <col min="8628" max="8631" width="7.7109375" style="111" customWidth="1"/>
    <col min="8632" max="8632" width="10" style="111" customWidth="1"/>
    <col min="8633" max="8634" width="9.28515625" style="111" customWidth="1"/>
    <col min="8635" max="8635" width="8" style="111" customWidth="1"/>
    <col min="8636" max="8879" width="9" style="111"/>
    <col min="8880" max="8880" width="20.140625" style="111" customWidth="1"/>
    <col min="8881" max="8881" width="4.28515625" style="111" customWidth="1"/>
    <col min="8882" max="8882" width="39" style="111" customWidth="1"/>
    <col min="8883" max="8883" width="53.5703125" style="111" customWidth="1"/>
    <col min="8884" max="8887" width="7.7109375" style="111" customWidth="1"/>
    <col min="8888" max="8888" width="10" style="111" customWidth="1"/>
    <col min="8889" max="8890" width="9.28515625" style="111" customWidth="1"/>
    <col min="8891" max="8891" width="8" style="111" customWidth="1"/>
    <col min="8892" max="9135" width="9" style="111"/>
    <col min="9136" max="9136" width="20.140625" style="111" customWidth="1"/>
    <col min="9137" max="9137" width="4.28515625" style="111" customWidth="1"/>
    <col min="9138" max="9138" width="39" style="111" customWidth="1"/>
    <col min="9139" max="9139" width="53.5703125" style="111" customWidth="1"/>
    <col min="9140" max="9143" width="7.7109375" style="111" customWidth="1"/>
    <col min="9144" max="9144" width="10" style="111" customWidth="1"/>
    <col min="9145" max="9146" width="9.28515625" style="111" customWidth="1"/>
    <col min="9147" max="9147" width="8" style="111" customWidth="1"/>
    <col min="9148" max="9391" width="9" style="111"/>
    <col min="9392" max="9392" width="20.140625" style="111" customWidth="1"/>
    <col min="9393" max="9393" width="4.28515625" style="111" customWidth="1"/>
    <col min="9394" max="9394" width="39" style="111" customWidth="1"/>
    <col min="9395" max="9395" width="53.5703125" style="111" customWidth="1"/>
    <col min="9396" max="9399" width="7.7109375" style="111" customWidth="1"/>
    <col min="9400" max="9400" width="10" style="111" customWidth="1"/>
    <col min="9401" max="9402" width="9.28515625" style="111" customWidth="1"/>
    <col min="9403" max="9403" width="8" style="111" customWidth="1"/>
    <col min="9404" max="9647" width="9" style="111"/>
    <col min="9648" max="9648" width="20.140625" style="111" customWidth="1"/>
    <col min="9649" max="9649" width="4.28515625" style="111" customWidth="1"/>
    <col min="9650" max="9650" width="39" style="111" customWidth="1"/>
    <col min="9651" max="9651" width="53.5703125" style="111" customWidth="1"/>
    <col min="9652" max="9655" width="7.7109375" style="111" customWidth="1"/>
    <col min="9656" max="9656" width="10" style="111" customWidth="1"/>
    <col min="9657" max="9658" width="9.28515625" style="111" customWidth="1"/>
    <col min="9659" max="9659" width="8" style="111" customWidth="1"/>
    <col min="9660" max="9903" width="9" style="111"/>
    <col min="9904" max="9904" width="20.140625" style="111" customWidth="1"/>
    <col min="9905" max="9905" width="4.28515625" style="111" customWidth="1"/>
    <col min="9906" max="9906" width="39" style="111" customWidth="1"/>
    <col min="9907" max="9907" width="53.5703125" style="111" customWidth="1"/>
    <col min="9908" max="9911" width="7.7109375" style="111" customWidth="1"/>
    <col min="9912" max="9912" width="10" style="111" customWidth="1"/>
    <col min="9913" max="9914" width="9.28515625" style="111" customWidth="1"/>
    <col min="9915" max="9915" width="8" style="111" customWidth="1"/>
    <col min="9916" max="10159" width="9" style="111"/>
    <col min="10160" max="10160" width="20.140625" style="111" customWidth="1"/>
    <col min="10161" max="10161" width="4.28515625" style="111" customWidth="1"/>
    <col min="10162" max="10162" width="39" style="111" customWidth="1"/>
    <col min="10163" max="10163" width="53.5703125" style="111" customWidth="1"/>
    <col min="10164" max="10167" width="7.7109375" style="111" customWidth="1"/>
    <col min="10168" max="10168" width="10" style="111" customWidth="1"/>
    <col min="10169" max="10170" width="9.28515625" style="111" customWidth="1"/>
    <col min="10171" max="10171" width="8" style="111" customWidth="1"/>
    <col min="10172" max="10415" width="9" style="111"/>
    <col min="10416" max="10416" width="20.140625" style="111" customWidth="1"/>
    <col min="10417" max="10417" width="4.28515625" style="111" customWidth="1"/>
    <col min="10418" max="10418" width="39" style="111" customWidth="1"/>
    <col min="10419" max="10419" width="53.5703125" style="111" customWidth="1"/>
    <col min="10420" max="10423" width="7.7109375" style="111" customWidth="1"/>
    <col min="10424" max="10424" width="10" style="111" customWidth="1"/>
    <col min="10425" max="10426" width="9.28515625" style="111" customWidth="1"/>
    <col min="10427" max="10427" width="8" style="111" customWidth="1"/>
    <col min="10428" max="10671" width="9" style="111"/>
    <col min="10672" max="10672" width="20.140625" style="111" customWidth="1"/>
    <col min="10673" max="10673" width="4.28515625" style="111" customWidth="1"/>
    <col min="10674" max="10674" width="39" style="111" customWidth="1"/>
    <col min="10675" max="10675" width="53.5703125" style="111" customWidth="1"/>
    <col min="10676" max="10679" width="7.7109375" style="111" customWidth="1"/>
    <col min="10680" max="10680" width="10" style="111" customWidth="1"/>
    <col min="10681" max="10682" width="9.28515625" style="111" customWidth="1"/>
    <col min="10683" max="10683" width="8" style="111" customWidth="1"/>
    <col min="10684" max="10927" width="9" style="111"/>
    <col min="10928" max="10928" width="20.140625" style="111" customWidth="1"/>
    <col min="10929" max="10929" width="4.28515625" style="111" customWidth="1"/>
    <col min="10930" max="10930" width="39" style="111" customWidth="1"/>
    <col min="10931" max="10931" width="53.5703125" style="111" customWidth="1"/>
    <col min="10932" max="10935" width="7.7109375" style="111" customWidth="1"/>
    <col min="10936" max="10936" width="10" style="111" customWidth="1"/>
    <col min="10937" max="10938" width="9.28515625" style="111" customWidth="1"/>
    <col min="10939" max="10939" width="8" style="111" customWidth="1"/>
    <col min="10940" max="11183" width="9" style="111"/>
    <col min="11184" max="11184" width="20.140625" style="111" customWidth="1"/>
    <col min="11185" max="11185" width="4.28515625" style="111" customWidth="1"/>
    <col min="11186" max="11186" width="39" style="111" customWidth="1"/>
    <col min="11187" max="11187" width="53.5703125" style="111" customWidth="1"/>
    <col min="11188" max="11191" width="7.7109375" style="111" customWidth="1"/>
    <col min="11192" max="11192" width="10" style="111" customWidth="1"/>
    <col min="11193" max="11194" width="9.28515625" style="111" customWidth="1"/>
    <col min="11195" max="11195" width="8" style="111" customWidth="1"/>
    <col min="11196" max="11439" width="9" style="111"/>
    <col min="11440" max="11440" width="20.140625" style="111" customWidth="1"/>
    <col min="11441" max="11441" width="4.28515625" style="111" customWidth="1"/>
    <col min="11442" max="11442" width="39" style="111" customWidth="1"/>
    <col min="11443" max="11443" width="53.5703125" style="111" customWidth="1"/>
    <col min="11444" max="11447" width="7.7109375" style="111" customWidth="1"/>
    <col min="11448" max="11448" width="10" style="111" customWidth="1"/>
    <col min="11449" max="11450" width="9.28515625" style="111" customWidth="1"/>
    <col min="11451" max="11451" width="8" style="111" customWidth="1"/>
    <col min="11452" max="11695" width="9" style="111"/>
    <col min="11696" max="11696" width="20.140625" style="111" customWidth="1"/>
    <col min="11697" max="11697" width="4.28515625" style="111" customWidth="1"/>
    <col min="11698" max="11698" width="39" style="111" customWidth="1"/>
    <col min="11699" max="11699" width="53.5703125" style="111" customWidth="1"/>
    <col min="11700" max="11703" width="7.7109375" style="111" customWidth="1"/>
    <col min="11704" max="11704" width="10" style="111" customWidth="1"/>
    <col min="11705" max="11706" width="9.28515625" style="111" customWidth="1"/>
    <col min="11707" max="11707" width="8" style="111" customWidth="1"/>
    <col min="11708" max="11951" width="9" style="111"/>
    <col min="11952" max="11952" width="20.140625" style="111" customWidth="1"/>
    <col min="11953" max="11953" width="4.28515625" style="111" customWidth="1"/>
    <col min="11954" max="11954" width="39" style="111" customWidth="1"/>
    <col min="11955" max="11955" width="53.5703125" style="111" customWidth="1"/>
    <col min="11956" max="11959" width="7.7109375" style="111" customWidth="1"/>
    <col min="11960" max="11960" width="10" style="111" customWidth="1"/>
    <col min="11961" max="11962" width="9.28515625" style="111" customWidth="1"/>
    <col min="11963" max="11963" width="8" style="111" customWidth="1"/>
    <col min="11964" max="12207" width="9" style="111"/>
    <col min="12208" max="12208" width="20.140625" style="111" customWidth="1"/>
    <col min="12209" max="12209" width="4.28515625" style="111" customWidth="1"/>
    <col min="12210" max="12210" width="39" style="111" customWidth="1"/>
    <col min="12211" max="12211" width="53.5703125" style="111" customWidth="1"/>
    <col min="12212" max="12215" width="7.7109375" style="111" customWidth="1"/>
    <col min="12216" max="12216" width="10" style="111" customWidth="1"/>
    <col min="12217" max="12218" width="9.28515625" style="111" customWidth="1"/>
    <col min="12219" max="12219" width="8" style="111" customWidth="1"/>
    <col min="12220" max="12463" width="9" style="111"/>
    <col min="12464" max="12464" width="20.140625" style="111" customWidth="1"/>
    <col min="12465" max="12465" width="4.28515625" style="111" customWidth="1"/>
    <col min="12466" max="12466" width="39" style="111" customWidth="1"/>
    <col min="12467" max="12467" width="53.5703125" style="111" customWidth="1"/>
    <col min="12468" max="12471" width="7.7109375" style="111" customWidth="1"/>
    <col min="12472" max="12472" width="10" style="111" customWidth="1"/>
    <col min="12473" max="12474" width="9.28515625" style="111" customWidth="1"/>
    <col min="12475" max="12475" width="8" style="111" customWidth="1"/>
    <col min="12476" max="12719" width="9" style="111"/>
    <col min="12720" max="12720" width="20.140625" style="111" customWidth="1"/>
    <col min="12721" max="12721" width="4.28515625" style="111" customWidth="1"/>
    <col min="12722" max="12722" width="39" style="111" customWidth="1"/>
    <col min="12723" max="12723" width="53.5703125" style="111" customWidth="1"/>
    <col min="12724" max="12727" width="7.7109375" style="111" customWidth="1"/>
    <col min="12728" max="12728" width="10" style="111" customWidth="1"/>
    <col min="12729" max="12730" width="9.28515625" style="111" customWidth="1"/>
    <col min="12731" max="12731" width="8" style="111" customWidth="1"/>
    <col min="12732" max="12975" width="9" style="111"/>
    <col min="12976" max="12976" width="20.140625" style="111" customWidth="1"/>
    <col min="12977" max="12977" width="4.28515625" style="111" customWidth="1"/>
    <col min="12978" max="12978" width="39" style="111" customWidth="1"/>
    <col min="12979" max="12979" width="53.5703125" style="111" customWidth="1"/>
    <col min="12980" max="12983" width="7.7109375" style="111" customWidth="1"/>
    <col min="12984" max="12984" width="10" style="111" customWidth="1"/>
    <col min="12985" max="12986" width="9.28515625" style="111" customWidth="1"/>
    <col min="12987" max="12987" width="8" style="111" customWidth="1"/>
    <col min="12988" max="13231" width="9" style="111"/>
    <col min="13232" max="13232" width="20.140625" style="111" customWidth="1"/>
    <col min="13233" max="13233" width="4.28515625" style="111" customWidth="1"/>
    <col min="13234" max="13234" width="39" style="111" customWidth="1"/>
    <col min="13235" max="13235" width="53.5703125" style="111" customWidth="1"/>
    <col min="13236" max="13239" width="7.7109375" style="111" customWidth="1"/>
    <col min="13240" max="13240" width="10" style="111" customWidth="1"/>
    <col min="13241" max="13242" width="9.28515625" style="111" customWidth="1"/>
    <col min="13243" max="13243" width="8" style="111" customWidth="1"/>
    <col min="13244" max="13487" width="9" style="111"/>
    <col min="13488" max="13488" width="20.140625" style="111" customWidth="1"/>
    <col min="13489" max="13489" width="4.28515625" style="111" customWidth="1"/>
    <col min="13490" max="13490" width="39" style="111" customWidth="1"/>
    <col min="13491" max="13491" width="53.5703125" style="111" customWidth="1"/>
    <col min="13492" max="13495" width="7.7109375" style="111" customWidth="1"/>
    <col min="13496" max="13496" width="10" style="111" customWidth="1"/>
    <col min="13497" max="13498" width="9.28515625" style="111" customWidth="1"/>
    <col min="13499" max="13499" width="8" style="111" customWidth="1"/>
    <col min="13500" max="13743" width="9" style="111"/>
    <col min="13744" max="13744" width="20.140625" style="111" customWidth="1"/>
    <col min="13745" max="13745" width="4.28515625" style="111" customWidth="1"/>
    <col min="13746" max="13746" width="39" style="111" customWidth="1"/>
    <col min="13747" max="13747" width="53.5703125" style="111" customWidth="1"/>
    <col min="13748" max="13751" width="7.7109375" style="111" customWidth="1"/>
    <col min="13752" max="13752" width="10" style="111" customWidth="1"/>
    <col min="13753" max="13754" width="9.28515625" style="111" customWidth="1"/>
    <col min="13755" max="13755" width="8" style="111" customWidth="1"/>
    <col min="13756" max="13999" width="9" style="111"/>
    <col min="14000" max="14000" width="20.140625" style="111" customWidth="1"/>
    <col min="14001" max="14001" width="4.28515625" style="111" customWidth="1"/>
    <col min="14002" max="14002" width="39" style="111" customWidth="1"/>
    <col min="14003" max="14003" width="53.5703125" style="111" customWidth="1"/>
    <col min="14004" max="14007" width="7.7109375" style="111" customWidth="1"/>
    <col min="14008" max="14008" width="10" style="111" customWidth="1"/>
    <col min="14009" max="14010" width="9.28515625" style="111" customWidth="1"/>
    <col min="14011" max="14011" width="8" style="111" customWidth="1"/>
    <col min="14012" max="14255" width="9" style="111"/>
    <col min="14256" max="14256" width="20.140625" style="111" customWidth="1"/>
    <col min="14257" max="14257" width="4.28515625" style="111" customWidth="1"/>
    <col min="14258" max="14258" width="39" style="111" customWidth="1"/>
    <col min="14259" max="14259" width="53.5703125" style="111" customWidth="1"/>
    <col min="14260" max="14263" width="7.7109375" style="111" customWidth="1"/>
    <col min="14264" max="14264" width="10" style="111" customWidth="1"/>
    <col min="14265" max="14266" width="9.28515625" style="111" customWidth="1"/>
    <col min="14267" max="14267" width="8" style="111" customWidth="1"/>
    <col min="14268" max="14511" width="9" style="111"/>
    <col min="14512" max="14512" width="20.140625" style="111" customWidth="1"/>
    <col min="14513" max="14513" width="4.28515625" style="111" customWidth="1"/>
    <col min="14514" max="14514" width="39" style="111" customWidth="1"/>
    <col min="14515" max="14515" width="53.5703125" style="111" customWidth="1"/>
    <col min="14516" max="14519" width="7.7109375" style="111" customWidth="1"/>
    <col min="14520" max="14520" width="10" style="111" customWidth="1"/>
    <col min="14521" max="14522" width="9.28515625" style="111" customWidth="1"/>
    <col min="14523" max="14523" width="8" style="111" customWidth="1"/>
    <col min="14524" max="14767" width="9" style="111"/>
    <col min="14768" max="14768" width="20.140625" style="111" customWidth="1"/>
    <col min="14769" max="14769" width="4.28515625" style="111" customWidth="1"/>
    <col min="14770" max="14770" width="39" style="111" customWidth="1"/>
    <col min="14771" max="14771" width="53.5703125" style="111" customWidth="1"/>
    <col min="14772" max="14775" width="7.7109375" style="111" customWidth="1"/>
    <col min="14776" max="14776" width="10" style="111" customWidth="1"/>
    <col min="14777" max="14778" width="9.28515625" style="111" customWidth="1"/>
    <col min="14779" max="14779" width="8" style="111" customWidth="1"/>
    <col min="14780" max="15023" width="9" style="111"/>
    <col min="15024" max="15024" width="20.140625" style="111" customWidth="1"/>
    <col min="15025" max="15025" width="4.28515625" style="111" customWidth="1"/>
    <col min="15026" max="15026" width="39" style="111" customWidth="1"/>
    <col min="15027" max="15027" width="53.5703125" style="111" customWidth="1"/>
    <col min="15028" max="15031" width="7.7109375" style="111" customWidth="1"/>
    <col min="15032" max="15032" width="10" style="111" customWidth="1"/>
    <col min="15033" max="15034" width="9.28515625" style="111" customWidth="1"/>
    <col min="15035" max="15035" width="8" style="111" customWidth="1"/>
    <col min="15036" max="15279" width="9" style="111"/>
    <col min="15280" max="15280" width="20.140625" style="111" customWidth="1"/>
    <col min="15281" max="15281" width="4.28515625" style="111" customWidth="1"/>
    <col min="15282" max="15282" width="39" style="111" customWidth="1"/>
    <col min="15283" max="15283" width="53.5703125" style="111" customWidth="1"/>
    <col min="15284" max="15287" width="7.7109375" style="111" customWidth="1"/>
    <col min="15288" max="15288" width="10" style="111" customWidth="1"/>
    <col min="15289" max="15290" width="9.28515625" style="111" customWidth="1"/>
    <col min="15291" max="15291" width="8" style="111" customWidth="1"/>
    <col min="15292" max="15535" width="9" style="111"/>
    <col min="15536" max="15536" width="20.140625" style="111" customWidth="1"/>
    <col min="15537" max="15537" width="4.28515625" style="111" customWidth="1"/>
    <col min="15538" max="15538" width="39" style="111" customWidth="1"/>
    <col min="15539" max="15539" width="53.5703125" style="111" customWidth="1"/>
    <col min="15540" max="15543" width="7.7109375" style="111" customWidth="1"/>
    <col min="15544" max="15544" width="10" style="111" customWidth="1"/>
    <col min="15545" max="15546" width="9.28515625" style="111" customWidth="1"/>
    <col min="15547" max="15547" width="8" style="111" customWidth="1"/>
    <col min="15548" max="15791" width="9" style="111"/>
    <col min="15792" max="15792" width="20.140625" style="111" customWidth="1"/>
    <col min="15793" max="15793" width="4.28515625" style="111" customWidth="1"/>
    <col min="15794" max="15794" width="39" style="111" customWidth="1"/>
    <col min="15795" max="15795" width="53.5703125" style="111" customWidth="1"/>
    <col min="15796" max="15799" width="7.7109375" style="111" customWidth="1"/>
    <col min="15800" max="15800" width="10" style="111" customWidth="1"/>
    <col min="15801" max="15802" width="9.28515625" style="111" customWidth="1"/>
    <col min="15803" max="15803" width="8" style="111" customWidth="1"/>
    <col min="15804" max="16047" width="9" style="111"/>
    <col min="16048" max="16048" width="20.140625" style="111" customWidth="1"/>
    <col min="16049" max="16049" width="4.28515625" style="111" customWidth="1"/>
    <col min="16050" max="16050" width="39" style="111" customWidth="1"/>
    <col min="16051" max="16051" width="53.5703125" style="111" customWidth="1"/>
    <col min="16052" max="16055" width="7.7109375" style="111" customWidth="1"/>
    <col min="16056" max="16056" width="10" style="111" customWidth="1"/>
    <col min="16057" max="16058" width="9.28515625" style="111" customWidth="1"/>
    <col min="16059" max="16059" width="8" style="111" customWidth="1"/>
    <col min="16060" max="16383" width="9" style="111"/>
    <col min="16384" max="16384" width="9.140625" style="111" customWidth="1"/>
  </cols>
  <sheetData>
    <row r="1" spans="1:23" x14ac:dyDescent="0.25">
      <c r="A1" s="345" t="s">
        <v>948</v>
      </c>
      <c r="B1" s="345"/>
      <c r="C1" s="345"/>
      <c r="D1" s="345"/>
      <c r="E1" s="345"/>
      <c r="F1" s="345"/>
      <c r="G1" s="345"/>
      <c r="H1" s="345"/>
      <c r="I1" s="345"/>
      <c r="J1" s="345"/>
      <c r="K1" s="345"/>
      <c r="L1" s="345"/>
      <c r="M1" s="345"/>
      <c r="N1" s="345"/>
      <c r="P1" s="123"/>
      <c r="Q1" s="123"/>
      <c r="R1" s="123"/>
      <c r="S1" s="123"/>
      <c r="T1" s="123"/>
      <c r="U1" s="123"/>
      <c r="V1" s="123"/>
      <c r="W1" s="123"/>
    </row>
    <row r="2" spans="1:23" ht="18" customHeight="1" x14ac:dyDescent="0.25">
      <c r="A2" s="345"/>
      <c r="B2" s="345"/>
      <c r="C2" s="345"/>
      <c r="D2" s="345"/>
      <c r="E2" s="345"/>
      <c r="F2" s="345"/>
      <c r="G2" s="345"/>
      <c r="H2" s="345"/>
      <c r="I2" s="345"/>
      <c r="J2" s="345"/>
      <c r="K2" s="345"/>
      <c r="L2" s="345"/>
      <c r="M2" s="345"/>
      <c r="N2" s="345"/>
      <c r="P2" s="124"/>
      <c r="Q2" s="123"/>
      <c r="R2" s="134"/>
      <c r="S2" s="134"/>
      <c r="T2" s="134"/>
      <c r="U2" s="135"/>
      <c r="V2" s="123"/>
      <c r="W2" s="123"/>
    </row>
    <row r="3" spans="1:23" ht="14.25" customHeight="1" x14ac:dyDescent="0.25">
      <c r="A3" s="346"/>
      <c r="B3" s="346"/>
      <c r="C3" s="346"/>
      <c r="D3" s="346"/>
      <c r="E3" s="346"/>
      <c r="F3" s="346"/>
      <c r="G3" s="346"/>
      <c r="H3" s="346"/>
      <c r="I3" s="346"/>
      <c r="J3" s="346"/>
      <c r="K3" s="346"/>
      <c r="L3" s="346"/>
      <c r="M3" s="346"/>
      <c r="N3" s="346"/>
      <c r="P3" s="125"/>
      <c r="Q3" s="136"/>
      <c r="R3" s="134"/>
      <c r="S3" s="134"/>
      <c r="T3" s="134"/>
      <c r="U3" s="135"/>
      <c r="V3" s="123"/>
      <c r="W3" s="123"/>
    </row>
    <row r="4" spans="1:23" s="106" customFormat="1" ht="27" customHeight="1" x14ac:dyDescent="0.25">
      <c r="A4" s="347" t="s">
        <v>949</v>
      </c>
      <c r="B4" s="349" t="s">
        <v>1</v>
      </c>
      <c r="C4" s="350"/>
      <c r="D4" s="349" t="s">
        <v>2</v>
      </c>
      <c r="E4" s="350"/>
      <c r="F4" s="355" t="s">
        <v>3</v>
      </c>
      <c r="G4" s="355" t="s">
        <v>950</v>
      </c>
      <c r="H4" s="349" t="s">
        <v>4</v>
      </c>
      <c r="I4" s="357"/>
      <c r="J4" s="350"/>
      <c r="K4" s="360" t="s">
        <v>951</v>
      </c>
      <c r="L4" s="361"/>
      <c r="M4" s="362"/>
      <c r="N4" s="369" t="s">
        <v>5</v>
      </c>
      <c r="O4" s="126"/>
      <c r="P4" s="125"/>
      <c r="Q4" s="136"/>
      <c r="R4" s="137"/>
      <c r="S4" s="137"/>
      <c r="T4" s="137"/>
      <c r="U4" s="135"/>
      <c r="V4" s="136"/>
      <c r="W4" s="136"/>
    </row>
    <row r="5" spans="1:23" s="106" customFormat="1" ht="27" customHeight="1" x14ac:dyDescent="0.25">
      <c r="A5" s="348"/>
      <c r="B5" s="351"/>
      <c r="C5" s="352"/>
      <c r="D5" s="351"/>
      <c r="E5" s="352"/>
      <c r="F5" s="356"/>
      <c r="G5" s="356"/>
      <c r="H5" s="351"/>
      <c r="I5" s="358"/>
      <c r="J5" s="352"/>
      <c r="K5" s="363"/>
      <c r="L5" s="364"/>
      <c r="M5" s="365"/>
      <c r="N5" s="369"/>
      <c r="O5" s="126"/>
      <c r="P5" s="125"/>
      <c r="Q5" s="136"/>
      <c r="R5" s="137"/>
      <c r="S5" s="137"/>
      <c r="T5" s="137"/>
      <c r="U5" s="135"/>
      <c r="V5" s="136"/>
      <c r="W5" s="136"/>
    </row>
    <row r="6" spans="1:23" s="106" customFormat="1" ht="6" customHeight="1" x14ac:dyDescent="0.25">
      <c r="A6" s="348"/>
      <c r="B6" s="353"/>
      <c r="C6" s="354"/>
      <c r="D6" s="353"/>
      <c r="E6" s="354"/>
      <c r="F6" s="356"/>
      <c r="G6" s="356"/>
      <c r="H6" s="353"/>
      <c r="I6" s="359"/>
      <c r="J6" s="354"/>
      <c r="K6" s="366"/>
      <c r="L6" s="367"/>
      <c r="M6" s="368"/>
      <c r="N6" s="369"/>
      <c r="O6" s="126"/>
      <c r="P6" s="125"/>
      <c r="Q6" s="136"/>
      <c r="R6" s="137"/>
      <c r="S6" s="137"/>
      <c r="T6" s="137"/>
      <c r="U6" s="135"/>
      <c r="V6" s="136"/>
      <c r="W6" s="136"/>
    </row>
    <row r="7" spans="1:23" s="106" customFormat="1" ht="31.5" x14ac:dyDescent="0.25">
      <c r="A7" s="174"/>
      <c r="B7" s="180" t="s">
        <v>6</v>
      </c>
      <c r="C7" s="180" t="s">
        <v>7</v>
      </c>
      <c r="D7" s="180" t="s">
        <v>8</v>
      </c>
      <c r="E7" s="114" t="s">
        <v>7</v>
      </c>
      <c r="F7" s="115"/>
      <c r="G7" s="115"/>
      <c r="H7" s="115" t="s">
        <v>9</v>
      </c>
      <c r="I7" s="115" t="s">
        <v>10</v>
      </c>
      <c r="J7" s="115" t="s">
        <v>11</v>
      </c>
      <c r="K7" s="127" t="s">
        <v>9</v>
      </c>
      <c r="L7" s="115" t="s">
        <v>10</v>
      </c>
      <c r="M7" s="115" t="s">
        <v>11</v>
      </c>
      <c r="N7" s="115"/>
      <c r="O7" s="126"/>
      <c r="P7" s="128"/>
      <c r="Q7" s="136"/>
      <c r="R7" s="137"/>
      <c r="S7" s="137"/>
      <c r="T7" s="137"/>
      <c r="U7" s="135"/>
      <c r="V7" s="136"/>
      <c r="W7" s="136"/>
    </row>
    <row r="8" spans="1:23" x14ac:dyDescent="0.25">
      <c r="A8" s="175">
        <v>1</v>
      </c>
      <c r="B8" s="338" t="s">
        <v>12</v>
      </c>
      <c r="C8" s="339"/>
      <c r="D8" s="340"/>
      <c r="E8" s="116" t="s">
        <v>13</v>
      </c>
      <c r="F8" s="116" t="s">
        <v>13</v>
      </c>
      <c r="G8" s="116" t="s">
        <v>13</v>
      </c>
      <c r="H8" s="117" t="s">
        <v>13</v>
      </c>
      <c r="I8" s="117" t="s">
        <v>13</v>
      </c>
      <c r="J8" s="117" t="s">
        <v>13</v>
      </c>
      <c r="K8" s="129"/>
      <c r="L8" s="129"/>
      <c r="M8" s="129"/>
      <c r="N8" s="117" t="s">
        <v>13</v>
      </c>
      <c r="P8" s="341"/>
      <c r="Q8" s="341"/>
      <c r="R8" s="176"/>
      <c r="S8" s="176"/>
      <c r="T8" s="176"/>
      <c r="U8" s="123"/>
      <c r="V8" s="123"/>
      <c r="W8" s="123"/>
    </row>
    <row r="9" spans="1:23" x14ac:dyDescent="0.25">
      <c r="A9" s="175">
        <v>2</v>
      </c>
      <c r="B9" s="338" t="s">
        <v>15</v>
      </c>
      <c r="C9" s="339"/>
      <c r="D9" s="340"/>
      <c r="E9" s="116" t="s">
        <v>13</v>
      </c>
      <c r="F9" s="116" t="s">
        <v>13</v>
      </c>
      <c r="G9" s="116" t="s">
        <v>13</v>
      </c>
      <c r="H9" s="117" t="s">
        <v>13</v>
      </c>
      <c r="I9" s="117" t="s">
        <v>13</v>
      </c>
      <c r="J9" s="117" t="s">
        <v>13</v>
      </c>
      <c r="K9" s="129">
        <f>K10+K14+K114</f>
        <v>28</v>
      </c>
      <c r="L9" s="129">
        <f>L10+L14+L114</f>
        <v>26</v>
      </c>
      <c r="M9" s="129">
        <f>M10+M14+M114</f>
        <v>26</v>
      </c>
      <c r="N9" s="117" t="s">
        <v>13</v>
      </c>
      <c r="P9" s="124"/>
      <c r="Q9" s="123"/>
      <c r="R9" s="123"/>
      <c r="S9" s="123"/>
      <c r="T9" s="123"/>
      <c r="U9" s="123"/>
      <c r="V9" s="123"/>
      <c r="W9" s="123"/>
    </row>
    <row r="10" spans="1:23" x14ac:dyDescent="0.25">
      <c r="A10" s="175">
        <v>3</v>
      </c>
      <c r="B10" s="338" t="s">
        <v>952</v>
      </c>
      <c r="C10" s="339"/>
      <c r="D10" s="340"/>
      <c r="E10" s="116" t="s">
        <v>13</v>
      </c>
      <c r="F10" s="116" t="s">
        <v>13</v>
      </c>
      <c r="G10" s="116" t="s">
        <v>13</v>
      </c>
      <c r="H10" s="117" t="s">
        <v>13</v>
      </c>
      <c r="I10" s="117" t="s">
        <v>13</v>
      </c>
      <c r="J10" s="117" t="s">
        <v>13</v>
      </c>
      <c r="K10" s="129">
        <f>SUM(K11:K13)</f>
        <v>9</v>
      </c>
      <c r="L10" s="129">
        <f>SUM(L11:L13)</f>
        <v>9</v>
      </c>
      <c r="M10" s="129">
        <f>SUM(M11:M13)</f>
        <v>9</v>
      </c>
      <c r="N10" s="117" t="s">
        <v>13</v>
      </c>
      <c r="P10" s="124"/>
      <c r="Q10" s="123"/>
      <c r="R10" s="123"/>
      <c r="S10" s="123"/>
      <c r="T10" s="123"/>
      <c r="U10" s="123"/>
      <c r="V10" s="123"/>
      <c r="W10" s="123"/>
    </row>
    <row r="11" spans="1:23" ht="31.5" hidden="1" x14ac:dyDescent="0.25">
      <c r="A11" s="175">
        <v>4</v>
      </c>
      <c r="B11" s="177" t="s">
        <v>17</v>
      </c>
      <c r="C11" s="118" t="s">
        <v>18</v>
      </c>
      <c r="D11" s="178" t="s">
        <v>19</v>
      </c>
      <c r="E11" s="119" t="s">
        <v>20</v>
      </c>
      <c r="F11" s="120" t="s">
        <v>14</v>
      </c>
      <c r="G11" s="121" t="s">
        <v>9</v>
      </c>
      <c r="H11" s="122" t="s">
        <v>21</v>
      </c>
      <c r="I11" s="130"/>
      <c r="J11" s="131"/>
      <c r="K11" s="132">
        <v>9</v>
      </c>
      <c r="L11" s="132"/>
      <c r="M11" s="132"/>
      <c r="N11" s="342"/>
    </row>
    <row r="12" spans="1:23" ht="31.5" x14ac:dyDescent="0.25">
      <c r="A12" s="175">
        <v>5</v>
      </c>
      <c r="B12" s="177" t="s">
        <v>22</v>
      </c>
      <c r="C12" s="118" t="s">
        <v>18</v>
      </c>
      <c r="D12" s="178" t="s">
        <v>19</v>
      </c>
      <c r="E12" s="119" t="s">
        <v>20</v>
      </c>
      <c r="F12" s="120" t="s">
        <v>14</v>
      </c>
      <c r="G12" s="121" t="s">
        <v>10</v>
      </c>
      <c r="H12" s="122"/>
      <c r="I12" s="130" t="s">
        <v>21</v>
      </c>
      <c r="J12" s="131"/>
      <c r="K12" s="132"/>
      <c r="L12" s="132">
        <v>9</v>
      </c>
      <c r="M12" s="132"/>
      <c r="N12" s="343"/>
    </row>
    <row r="13" spans="1:23" ht="63" hidden="1" x14ac:dyDescent="0.25">
      <c r="A13" s="175">
        <v>6</v>
      </c>
      <c r="B13" s="177" t="s">
        <v>23</v>
      </c>
      <c r="C13" s="118" t="s">
        <v>18</v>
      </c>
      <c r="D13" s="178" t="s">
        <v>19</v>
      </c>
      <c r="E13" s="119" t="s">
        <v>20</v>
      </c>
      <c r="F13" s="120" t="s">
        <v>14</v>
      </c>
      <c r="G13" s="121" t="s">
        <v>11</v>
      </c>
      <c r="H13" s="122"/>
      <c r="I13" s="130"/>
      <c r="J13" s="131" t="s">
        <v>21</v>
      </c>
      <c r="K13" s="132"/>
      <c r="L13" s="132"/>
      <c r="M13" s="132">
        <v>9</v>
      </c>
      <c r="N13" s="344"/>
    </row>
    <row r="14" spans="1:23" x14ac:dyDescent="0.25">
      <c r="A14" s="175">
        <v>7</v>
      </c>
      <c r="B14" s="338" t="s">
        <v>24</v>
      </c>
      <c r="C14" s="339"/>
      <c r="D14" s="340"/>
      <c r="E14" s="116" t="s">
        <v>13</v>
      </c>
      <c r="F14" s="116" t="s">
        <v>13</v>
      </c>
      <c r="G14" s="117" t="s">
        <v>13</v>
      </c>
      <c r="H14" s="117" t="s">
        <v>13</v>
      </c>
      <c r="I14" s="117" t="s">
        <v>13</v>
      </c>
      <c r="J14" s="117" t="s">
        <v>13</v>
      </c>
      <c r="K14" s="129">
        <f>K15+K39+K55+K71+K97</f>
        <v>16</v>
      </c>
      <c r="L14" s="129">
        <f>L15+L39+L55+L71+L97</f>
        <v>14</v>
      </c>
      <c r="M14" s="129">
        <f>M15+M39+M55+M71+M97</f>
        <v>14</v>
      </c>
      <c r="N14" s="117" t="s">
        <v>13</v>
      </c>
    </row>
    <row r="15" spans="1:23" x14ac:dyDescent="0.25">
      <c r="A15" s="175">
        <v>8</v>
      </c>
      <c r="B15" s="338" t="s">
        <v>25</v>
      </c>
      <c r="C15" s="339"/>
      <c r="D15" s="340"/>
      <c r="E15" s="116" t="s">
        <v>13</v>
      </c>
      <c r="F15" s="116" t="s">
        <v>13</v>
      </c>
      <c r="G15" s="117" t="s">
        <v>13</v>
      </c>
      <c r="H15" s="117" t="s">
        <v>13</v>
      </c>
      <c r="I15" s="117" t="s">
        <v>13</v>
      </c>
      <c r="J15" s="117" t="s">
        <v>13</v>
      </c>
      <c r="K15" s="129">
        <f>SUM(K16:K38)</f>
        <v>4</v>
      </c>
      <c r="L15" s="129">
        <f>SUM(L16:L38)</f>
        <v>3</v>
      </c>
      <c r="M15" s="129">
        <f>SUM(M16:M38)</f>
        <v>3</v>
      </c>
      <c r="N15" s="117" t="s">
        <v>13</v>
      </c>
    </row>
    <row r="16" spans="1:23" ht="31.5" hidden="1" x14ac:dyDescent="0.25">
      <c r="A16" s="175">
        <v>9</v>
      </c>
      <c r="B16" s="177" t="s">
        <v>26</v>
      </c>
      <c r="C16" s="118" t="s">
        <v>18</v>
      </c>
      <c r="D16" s="173" t="s">
        <v>27</v>
      </c>
      <c r="E16" s="118" t="s">
        <v>28</v>
      </c>
      <c r="F16" s="120" t="s">
        <v>14</v>
      </c>
      <c r="G16" s="121" t="s">
        <v>9</v>
      </c>
      <c r="H16" s="122" t="s">
        <v>21</v>
      </c>
      <c r="I16" s="130"/>
      <c r="J16" s="131"/>
      <c r="K16" s="132">
        <v>1</v>
      </c>
      <c r="L16" s="132"/>
      <c r="M16" s="132"/>
      <c r="N16" s="133"/>
    </row>
    <row r="17" spans="1:14" ht="31.5" hidden="1" x14ac:dyDescent="0.25">
      <c r="A17" s="175">
        <v>10</v>
      </c>
      <c r="B17" s="177" t="s">
        <v>29</v>
      </c>
      <c r="C17" s="118" t="s">
        <v>18</v>
      </c>
      <c r="D17" s="173" t="s">
        <v>30</v>
      </c>
      <c r="E17" s="118" t="s">
        <v>28</v>
      </c>
      <c r="F17" s="120" t="s">
        <v>14</v>
      </c>
      <c r="G17" s="121" t="s">
        <v>9</v>
      </c>
      <c r="H17" s="122" t="s">
        <v>21</v>
      </c>
      <c r="I17" s="130"/>
      <c r="J17" s="131"/>
      <c r="K17" s="132">
        <v>1</v>
      </c>
      <c r="L17" s="132"/>
      <c r="M17" s="132"/>
      <c r="N17" s="133"/>
    </row>
    <row r="18" spans="1:14" ht="47.25" hidden="1" x14ac:dyDescent="0.25">
      <c r="A18" s="175">
        <v>11</v>
      </c>
      <c r="B18" s="177" t="s">
        <v>31</v>
      </c>
      <c r="C18" s="118" t="s">
        <v>28</v>
      </c>
      <c r="D18" s="173" t="s">
        <v>32</v>
      </c>
      <c r="E18" s="118" t="s">
        <v>28</v>
      </c>
      <c r="F18" s="120" t="s">
        <v>14</v>
      </c>
      <c r="G18" s="121" t="s">
        <v>9</v>
      </c>
      <c r="H18" s="122" t="s">
        <v>21</v>
      </c>
      <c r="I18" s="130"/>
      <c r="J18" s="131"/>
      <c r="K18" s="132">
        <v>1</v>
      </c>
      <c r="L18" s="132"/>
      <c r="M18" s="132"/>
      <c r="N18" s="133"/>
    </row>
    <row r="19" spans="1:14" ht="31.5" hidden="1" x14ac:dyDescent="0.25">
      <c r="A19" s="175">
        <v>12</v>
      </c>
      <c r="B19" s="177" t="s">
        <v>33</v>
      </c>
      <c r="C19" s="118" t="s">
        <v>18</v>
      </c>
      <c r="D19" s="173" t="s">
        <v>34</v>
      </c>
      <c r="E19" s="118" t="s">
        <v>28</v>
      </c>
      <c r="F19" s="120" t="s">
        <v>14</v>
      </c>
      <c r="G19" s="121" t="s">
        <v>9</v>
      </c>
      <c r="H19" s="122" t="s">
        <v>21</v>
      </c>
      <c r="I19" s="130"/>
      <c r="J19" s="131"/>
      <c r="K19" s="132">
        <v>1</v>
      </c>
      <c r="L19" s="132"/>
      <c r="M19" s="132"/>
      <c r="N19" s="133"/>
    </row>
    <row r="20" spans="1:14" ht="47.25" hidden="1" x14ac:dyDescent="0.25">
      <c r="A20" s="175">
        <v>13</v>
      </c>
      <c r="B20" s="177" t="s">
        <v>35</v>
      </c>
      <c r="C20" s="118" t="s">
        <v>18</v>
      </c>
      <c r="D20" s="173" t="s">
        <v>36</v>
      </c>
      <c r="E20" s="118" t="s">
        <v>20</v>
      </c>
      <c r="F20" s="120" t="s">
        <v>14</v>
      </c>
      <c r="G20" s="121" t="s">
        <v>9</v>
      </c>
      <c r="H20" s="122" t="s">
        <v>21</v>
      </c>
      <c r="I20" s="130"/>
      <c r="J20" s="131"/>
      <c r="K20" s="132"/>
      <c r="L20" s="132"/>
      <c r="M20" s="132"/>
      <c r="N20" s="133"/>
    </row>
    <row r="21" spans="1:14" x14ac:dyDescent="0.25">
      <c r="A21" s="175">
        <v>14</v>
      </c>
      <c r="B21" s="177" t="s">
        <v>37</v>
      </c>
      <c r="C21" s="118" t="s">
        <v>28</v>
      </c>
      <c r="D21" s="173" t="s">
        <v>38</v>
      </c>
      <c r="E21" s="118" t="s">
        <v>28</v>
      </c>
      <c r="F21" s="120" t="s">
        <v>14</v>
      </c>
      <c r="G21" s="121" t="s">
        <v>10</v>
      </c>
      <c r="H21" s="122"/>
      <c r="I21" s="130" t="s">
        <v>21</v>
      </c>
      <c r="J21" s="131"/>
      <c r="K21" s="132"/>
      <c r="L21" s="132">
        <v>1</v>
      </c>
      <c r="M21" s="132"/>
      <c r="N21" s="133"/>
    </row>
    <row r="22" spans="1:14" x14ac:dyDescent="0.25">
      <c r="A22" s="175">
        <v>15</v>
      </c>
      <c r="B22" s="177" t="s">
        <v>39</v>
      </c>
      <c r="C22" s="118" t="s">
        <v>28</v>
      </c>
      <c r="D22" s="173" t="s">
        <v>40</v>
      </c>
      <c r="E22" s="118" t="s">
        <v>28</v>
      </c>
      <c r="F22" s="120" t="s">
        <v>14</v>
      </c>
      <c r="G22" s="121" t="s">
        <v>10</v>
      </c>
      <c r="H22" s="122"/>
      <c r="I22" s="130" t="s">
        <v>21</v>
      </c>
      <c r="J22" s="131"/>
      <c r="K22" s="132"/>
      <c r="L22" s="132"/>
      <c r="M22" s="132"/>
      <c r="N22" s="133"/>
    </row>
    <row r="23" spans="1:14" ht="31.5" x14ac:dyDescent="0.25">
      <c r="A23" s="175">
        <v>16</v>
      </c>
      <c r="B23" s="177" t="s">
        <v>41</v>
      </c>
      <c r="C23" s="118" t="s">
        <v>18</v>
      </c>
      <c r="D23" s="173" t="s">
        <v>42</v>
      </c>
      <c r="E23" s="118" t="s">
        <v>28</v>
      </c>
      <c r="F23" s="120" t="s">
        <v>14</v>
      </c>
      <c r="G23" s="121" t="s">
        <v>10</v>
      </c>
      <c r="H23" s="122"/>
      <c r="I23" s="130" t="s">
        <v>21</v>
      </c>
      <c r="J23" s="131"/>
      <c r="K23" s="132"/>
      <c r="L23" s="132">
        <v>1</v>
      </c>
      <c r="M23" s="132"/>
      <c r="N23" s="133"/>
    </row>
    <row r="24" spans="1:14" ht="31.5" x14ac:dyDescent="0.25">
      <c r="A24" s="175">
        <v>17</v>
      </c>
      <c r="B24" s="177" t="s">
        <v>43</v>
      </c>
      <c r="C24" s="118" t="s">
        <v>18</v>
      </c>
      <c r="D24" s="173" t="s">
        <v>44</v>
      </c>
      <c r="E24" s="118" t="s">
        <v>18</v>
      </c>
      <c r="F24" s="120" t="s">
        <v>14</v>
      </c>
      <c r="G24" s="121" t="s">
        <v>10</v>
      </c>
      <c r="H24" s="122"/>
      <c r="I24" s="130" t="s">
        <v>21</v>
      </c>
      <c r="J24" s="131"/>
      <c r="K24" s="132"/>
      <c r="L24" s="132"/>
      <c r="M24" s="132"/>
      <c r="N24" s="133"/>
    </row>
    <row r="25" spans="1:14" ht="31.5" x14ac:dyDescent="0.25">
      <c r="A25" s="175">
        <v>18</v>
      </c>
      <c r="B25" s="177" t="s">
        <v>45</v>
      </c>
      <c r="C25" s="118" t="s">
        <v>20</v>
      </c>
      <c r="D25" s="173" t="s">
        <v>46</v>
      </c>
      <c r="E25" s="118" t="s">
        <v>20</v>
      </c>
      <c r="F25" s="120" t="s">
        <v>14</v>
      </c>
      <c r="G25" s="121" t="s">
        <v>10</v>
      </c>
      <c r="H25" s="122"/>
      <c r="I25" s="130" t="s">
        <v>21</v>
      </c>
      <c r="J25" s="131"/>
      <c r="K25" s="132"/>
      <c r="L25" s="132"/>
      <c r="M25" s="132"/>
      <c r="N25" s="133"/>
    </row>
    <row r="26" spans="1:14" ht="31.5" x14ac:dyDescent="0.25">
      <c r="A26" s="175">
        <v>19</v>
      </c>
      <c r="B26" s="177" t="s">
        <v>47</v>
      </c>
      <c r="C26" s="118" t="s">
        <v>20</v>
      </c>
      <c r="D26" s="173" t="s">
        <v>48</v>
      </c>
      <c r="E26" s="118" t="s">
        <v>20</v>
      </c>
      <c r="F26" s="120" t="s">
        <v>14</v>
      </c>
      <c r="G26" s="121" t="s">
        <v>10</v>
      </c>
      <c r="H26" s="122"/>
      <c r="I26" s="130" t="s">
        <v>21</v>
      </c>
      <c r="J26" s="131"/>
      <c r="K26" s="132"/>
      <c r="L26" s="132"/>
      <c r="M26" s="132"/>
      <c r="N26" s="133"/>
    </row>
    <row r="27" spans="1:14" ht="31.5" x14ac:dyDescent="0.25">
      <c r="A27" s="175">
        <v>20</v>
      </c>
      <c r="B27" s="177" t="s">
        <v>49</v>
      </c>
      <c r="C27" s="118" t="s">
        <v>18</v>
      </c>
      <c r="D27" s="173" t="s">
        <v>50</v>
      </c>
      <c r="E27" s="118" t="s">
        <v>28</v>
      </c>
      <c r="F27" s="120" t="s">
        <v>14</v>
      </c>
      <c r="G27" s="121" t="s">
        <v>10</v>
      </c>
      <c r="H27" s="122"/>
      <c r="I27" s="130" t="s">
        <v>21</v>
      </c>
      <c r="J27" s="131"/>
      <c r="K27" s="132"/>
      <c r="L27" s="132">
        <v>1</v>
      </c>
      <c r="M27" s="132"/>
      <c r="N27" s="133"/>
    </row>
    <row r="28" spans="1:14" ht="31.5" x14ac:dyDescent="0.25">
      <c r="A28" s="175">
        <v>21</v>
      </c>
      <c r="B28" s="177" t="s">
        <v>51</v>
      </c>
      <c r="C28" s="118" t="s">
        <v>28</v>
      </c>
      <c r="D28" s="173" t="s">
        <v>30</v>
      </c>
      <c r="E28" s="118" t="s">
        <v>28</v>
      </c>
      <c r="F28" s="120" t="s">
        <v>14</v>
      </c>
      <c r="G28" s="121" t="s">
        <v>10</v>
      </c>
      <c r="H28" s="122"/>
      <c r="I28" s="130" t="s">
        <v>21</v>
      </c>
      <c r="J28" s="131"/>
      <c r="K28" s="132"/>
      <c r="L28" s="132"/>
      <c r="M28" s="132"/>
      <c r="N28" s="133"/>
    </row>
    <row r="29" spans="1:14" ht="31.5" x14ac:dyDescent="0.25">
      <c r="A29" s="175">
        <v>22</v>
      </c>
      <c r="B29" s="177" t="s">
        <v>52</v>
      </c>
      <c r="C29" s="118" t="s">
        <v>18</v>
      </c>
      <c r="D29" s="173" t="s">
        <v>53</v>
      </c>
      <c r="E29" s="118" t="s">
        <v>28</v>
      </c>
      <c r="F29" s="120" t="s">
        <v>14</v>
      </c>
      <c r="G29" s="121" t="s">
        <v>10</v>
      </c>
      <c r="H29" s="122"/>
      <c r="I29" s="130" t="s">
        <v>21</v>
      </c>
      <c r="J29" s="131"/>
      <c r="K29" s="132"/>
      <c r="L29" s="132"/>
      <c r="M29" s="132"/>
      <c r="N29" s="133"/>
    </row>
    <row r="30" spans="1:14" ht="47.25" hidden="1" x14ac:dyDescent="0.25">
      <c r="A30" s="175">
        <v>23</v>
      </c>
      <c r="B30" s="177" t="s">
        <v>54</v>
      </c>
      <c r="C30" s="118" t="s">
        <v>18</v>
      </c>
      <c r="D30" s="173" t="s">
        <v>55</v>
      </c>
      <c r="E30" s="118" t="s">
        <v>18</v>
      </c>
      <c r="F30" s="120" t="s">
        <v>14</v>
      </c>
      <c r="G30" s="121" t="s">
        <v>11</v>
      </c>
      <c r="H30" s="122"/>
      <c r="I30" s="130"/>
      <c r="J30" s="131" t="s">
        <v>21</v>
      </c>
      <c r="K30" s="132"/>
      <c r="L30" s="132"/>
      <c r="M30" s="132"/>
      <c r="N30" s="133"/>
    </row>
    <row r="31" spans="1:14" ht="31.5" hidden="1" x14ac:dyDescent="0.25">
      <c r="A31" s="175">
        <v>24</v>
      </c>
      <c r="B31" s="177" t="s">
        <v>56</v>
      </c>
      <c r="C31" s="118" t="s">
        <v>28</v>
      </c>
      <c r="D31" s="173" t="s">
        <v>57</v>
      </c>
      <c r="E31" s="118" t="s">
        <v>28</v>
      </c>
      <c r="F31" s="120" t="s">
        <v>14</v>
      </c>
      <c r="G31" s="121" t="s">
        <v>11</v>
      </c>
      <c r="H31" s="122"/>
      <c r="I31" s="130"/>
      <c r="J31" s="131" t="s">
        <v>21</v>
      </c>
      <c r="K31" s="132"/>
      <c r="L31" s="132"/>
      <c r="M31" s="132"/>
      <c r="N31" s="133"/>
    </row>
    <row r="32" spans="1:14" ht="31.5" hidden="1" x14ac:dyDescent="0.25">
      <c r="A32" s="175">
        <v>25</v>
      </c>
      <c r="B32" s="177" t="s">
        <v>58</v>
      </c>
      <c r="C32" s="118" t="s">
        <v>18</v>
      </c>
      <c r="D32" s="173" t="s">
        <v>59</v>
      </c>
      <c r="E32" s="118" t="s">
        <v>28</v>
      </c>
      <c r="F32" s="120" t="s">
        <v>14</v>
      </c>
      <c r="G32" s="121" t="s">
        <v>11</v>
      </c>
      <c r="H32" s="122"/>
      <c r="I32" s="130"/>
      <c r="J32" s="131" t="s">
        <v>21</v>
      </c>
      <c r="K32" s="132"/>
      <c r="L32" s="132"/>
      <c r="M32" s="132">
        <v>1</v>
      </c>
      <c r="N32" s="133"/>
    </row>
    <row r="33" spans="1:14" ht="47.25" hidden="1" x14ac:dyDescent="0.25">
      <c r="A33" s="175">
        <v>26</v>
      </c>
      <c r="B33" s="177" t="s">
        <v>60</v>
      </c>
      <c r="C33" s="118" t="s">
        <v>18</v>
      </c>
      <c r="D33" s="173" t="s">
        <v>61</v>
      </c>
      <c r="E33" s="118" t="s">
        <v>28</v>
      </c>
      <c r="F33" s="120" t="s">
        <v>14</v>
      </c>
      <c r="G33" s="121" t="s">
        <v>11</v>
      </c>
      <c r="H33" s="122"/>
      <c r="I33" s="130"/>
      <c r="J33" s="131" t="s">
        <v>21</v>
      </c>
      <c r="K33" s="132"/>
      <c r="L33" s="132"/>
      <c r="M33" s="132"/>
      <c r="N33" s="133"/>
    </row>
    <row r="34" spans="1:14" ht="47.25" hidden="1" x14ac:dyDescent="0.25">
      <c r="A34" s="175">
        <v>27</v>
      </c>
      <c r="B34" s="177" t="s">
        <v>62</v>
      </c>
      <c r="C34" s="118" t="s">
        <v>28</v>
      </c>
      <c r="D34" s="173" t="s">
        <v>63</v>
      </c>
      <c r="E34" s="118" t="s">
        <v>28</v>
      </c>
      <c r="F34" s="120" t="s">
        <v>14</v>
      </c>
      <c r="G34" s="121" t="s">
        <v>11</v>
      </c>
      <c r="H34" s="122"/>
      <c r="I34" s="130"/>
      <c r="J34" s="131" t="s">
        <v>21</v>
      </c>
      <c r="K34" s="132"/>
      <c r="L34" s="132"/>
      <c r="M34" s="132">
        <v>1</v>
      </c>
      <c r="N34" s="133"/>
    </row>
    <row r="35" spans="1:14" ht="31.5" hidden="1" x14ac:dyDescent="0.25">
      <c r="A35" s="175">
        <v>28</v>
      </c>
      <c r="B35" s="177" t="s">
        <v>64</v>
      </c>
      <c r="C35" s="118" t="s">
        <v>28</v>
      </c>
      <c r="D35" s="173" t="s">
        <v>30</v>
      </c>
      <c r="E35" s="118" t="s">
        <v>28</v>
      </c>
      <c r="F35" s="120" t="s">
        <v>14</v>
      </c>
      <c r="G35" s="121" t="s">
        <v>11</v>
      </c>
      <c r="H35" s="122"/>
      <c r="I35" s="130"/>
      <c r="J35" s="131" t="s">
        <v>21</v>
      </c>
      <c r="K35" s="132"/>
      <c r="L35" s="132"/>
      <c r="M35" s="132"/>
      <c r="N35" s="133"/>
    </row>
    <row r="36" spans="1:14" ht="47.25" hidden="1" x14ac:dyDescent="0.25">
      <c r="A36" s="175">
        <v>29</v>
      </c>
      <c r="B36" s="177" t="s">
        <v>65</v>
      </c>
      <c r="C36" s="118" t="s">
        <v>18</v>
      </c>
      <c r="D36" s="173" t="s">
        <v>66</v>
      </c>
      <c r="E36" s="118" t="s">
        <v>28</v>
      </c>
      <c r="F36" s="120" t="s">
        <v>14</v>
      </c>
      <c r="G36" s="121" t="s">
        <v>11</v>
      </c>
      <c r="H36" s="122"/>
      <c r="I36" s="130"/>
      <c r="J36" s="131" t="s">
        <v>21</v>
      </c>
      <c r="K36" s="132"/>
      <c r="L36" s="132"/>
      <c r="M36" s="132">
        <v>1</v>
      </c>
      <c r="N36" s="133"/>
    </row>
    <row r="37" spans="1:14" ht="31.5" hidden="1" x14ac:dyDescent="0.25">
      <c r="A37" s="175">
        <v>30</v>
      </c>
      <c r="B37" s="177" t="s">
        <v>67</v>
      </c>
      <c r="C37" s="118" t="s">
        <v>18</v>
      </c>
      <c r="D37" s="173" t="s">
        <v>68</v>
      </c>
      <c r="E37" s="118" t="s">
        <v>69</v>
      </c>
      <c r="F37" s="120" t="s">
        <v>14</v>
      </c>
      <c r="G37" s="121" t="s">
        <v>11</v>
      </c>
      <c r="H37" s="122"/>
      <c r="I37" s="130"/>
      <c r="J37" s="131" t="s">
        <v>21</v>
      </c>
      <c r="K37" s="132"/>
      <c r="L37" s="132"/>
      <c r="M37" s="132"/>
      <c r="N37" s="133"/>
    </row>
    <row r="38" spans="1:14" ht="31.5" hidden="1" x14ac:dyDescent="0.25">
      <c r="A38" s="175">
        <v>31</v>
      </c>
      <c r="B38" s="177" t="s">
        <v>70</v>
      </c>
      <c r="C38" s="118" t="s">
        <v>71</v>
      </c>
      <c r="D38" s="173" t="s">
        <v>72</v>
      </c>
      <c r="E38" s="118" t="s">
        <v>71</v>
      </c>
      <c r="F38" s="120" t="s">
        <v>14</v>
      </c>
      <c r="G38" s="121" t="s">
        <v>11</v>
      </c>
      <c r="H38" s="122"/>
      <c r="I38" s="130"/>
      <c r="J38" s="131" t="s">
        <v>21</v>
      </c>
      <c r="K38" s="132"/>
      <c r="L38" s="132"/>
      <c r="M38" s="132"/>
      <c r="N38" s="133"/>
    </row>
    <row r="39" spans="1:14" x14ac:dyDescent="0.25">
      <c r="A39" s="175">
        <v>32</v>
      </c>
      <c r="B39" s="338" t="s">
        <v>73</v>
      </c>
      <c r="C39" s="339"/>
      <c r="D39" s="340"/>
      <c r="E39" s="116" t="s">
        <v>13</v>
      </c>
      <c r="F39" s="116" t="s">
        <v>13</v>
      </c>
      <c r="G39" s="117" t="s">
        <v>13</v>
      </c>
      <c r="H39" s="117" t="s">
        <v>13</v>
      </c>
      <c r="I39" s="117" t="s">
        <v>13</v>
      </c>
      <c r="J39" s="117" t="s">
        <v>13</v>
      </c>
      <c r="K39" s="129">
        <f>SUM(K40:K54)</f>
        <v>2</v>
      </c>
      <c r="L39" s="129">
        <f>SUM(L40:L54)</f>
        <v>1</v>
      </c>
      <c r="M39" s="129">
        <f>SUM(M40:M54)</f>
        <v>2</v>
      </c>
      <c r="N39" s="117" t="s">
        <v>13</v>
      </c>
    </row>
    <row r="40" spans="1:14" ht="31.5" hidden="1" x14ac:dyDescent="0.25">
      <c r="A40" s="175">
        <v>33</v>
      </c>
      <c r="B40" s="177" t="s">
        <v>74</v>
      </c>
      <c r="C40" s="118" t="s">
        <v>18</v>
      </c>
      <c r="D40" s="173" t="s">
        <v>75</v>
      </c>
      <c r="E40" s="118" t="s">
        <v>28</v>
      </c>
      <c r="F40" s="120" t="s">
        <v>14</v>
      </c>
      <c r="G40" s="121" t="s">
        <v>9</v>
      </c>
      <c r="H40" s="122" t="s">
        <v>21</v>
      </c>
      <c r="I40" s="130"/>
      <c r="J40" s="131"/>
      <c r="K40" s="132"/>
      <c r="L40" s="132"/>
      <c r="M40" s="132"/>
      <c r="N40" s="133"/>
    </row>
    <row r="41" spans="1:14" ht="47.25" hidden="1" x14ac:dyDescent="0.25">
      <c r="A41" s="175">
        <v>34</v>
      </c>
      <c r="B41" s="177" t="s">
        <v>76</v>
      </c>
      <c r="C41" s="118" t="s">
        <v>18</v>
      </c>
      <c r="D41" s="173" t="s">
        <v>77</v>
      </c>
      <c r="E41" s="118" t="s">
        <v>28</v>
      </c>
      <c r="F41" s="120" t="s">
        <v>14</v>
      </c>
      <c r="G41" s="121" t="s">
        <v>9</v>
      </c>
      <c r="H41" s="122" t="s">
        <v>21</v>
      </c>
      <c r="I41" s="130"/>
      <c r="J41" s="131"/>
      <c r="K41" s="132">
        <v>1</v>
      </c>
      <c r="L41" s="132"/>
      <c r="M41" s="132"/>
      <c r="N41" s="133"/>
    </row>
    <row r="42" spans="1:14" hidden="1" x14ac:dyDescent="0.25">
      <c r="A42" s="175">
        <v>35</v>
      </c>
      <c r="B42" s="177" t="s">
        <v>78</v>
      </c>
      <c r="C42" s="118" t="s">
        <v>18</v>
      </c>
      <c r="D42" s="173" t="s">
        <v>79</v>
      </c>
      <c r="E42" s="118" t="s">
        <v>18</v>
      </c>
      <c r="F42" s="120" t="s">
        <v>14</v>
      </c>
      <c r="G42" s="121" t="s">
        <v>9</v>
      </c>
      <c r="H42" s="122" t="s">
        <v>21</v>
      </c>
      <c r="I42" s="130"/>
      <c r="J42" s="131"/>
      <c r="K42" s="132">
        <v>1</v>
      </c>
      <c r="L42" s="132"/>
      <c r="M42" s="132"/>
      <c r="N42" s="133"/>
    </row>
    <row r="43" spans="1:14" ht="31.5" x14ac:dyDescent="0.25">
      <c r="A43" s="175">
        <v>36</v>
      </c>
      <c r="B43" s="177" t="s">
        <v>80</v>
      </c>
      <c r="C43" s="118" t="s">
        <v>28</v>
      </c>
      <c r="D43" s="173" t="s">
        <v>81</v>
      </c>
      <c r="E43" s="118" t="s">
        <v>28</v>
      </c>
      <c r="F43" s="120" t="s">
        <v>14</v>
      </c>
      <c r="G43" s="121" t="s">
        <v>10</v>
      </c>
      <c r="H43" s="122"/>
      <c r="I43" s="130" t="s">
        <v>21</v>
      </c>
      <c r="J43" s="131"/>
      <c r="K43" s="132"/>
      <c r="L43" s="132">
        <v>1</v>
      </c>
      <c r="M43" s="132"/>
      <c r="N43" s="133"/>
    </row>
    <row r="44" spans="1:14" ht="47.25" x14ac:dyDescent="0.25">
      <c r="A44" s="175">
        <v>37</v>
      </c>
      <c r="B44" s="177" t="s">
        <v>82</v>
      </c>
      <c r="C44" s="118" t="s">
        <v>18</v>
      </c>
      <c r="D44" s="173" t="s">
        <v>83</v>
      </c>
      <c r="E44" s="118" t="s">
        <v>28</v>
      </c>
      <c r="F44" s="120" t="s">
        <v>14</v>
      </c>
      <c r="G44" s="121" t="s">
        <v>10</v>
      </c>
      <c r="H44" s="122"/>
      <c r="I44" s="130" t="s">
        <v>21</v>
      </c>
      <c r="J44" s="131"/>
      <c r="K44" s="132"/>
      <c r="L44" s="132"/>
      <c r="M44" s="132"/>
      <c r="N44" s="133"/>
    </row>
    <row r="45" spans="1:14" ht="31.5" x14ac:dyDescent="0.25">
      <c r="A45" s="175">
        <v>38</v>
      </c>
      <c r="B45" s="177" t="s">
        <v>84</v>
      </c>
      <c r="C45" s="118" t="s">
        <v>18</v>
      </c>
      <c r="D45" s="173" t="s">
        <v>85</v>
      </c>
      <c r="E45" s="118" t="s">
        <v>28</v>
      </c>
      <c r="F45" s="120" t="s">
        <v>14</v>
      </c>
      <c r="G45" s="121" t="s">
        <v>10</v>
      </c>
      <c r="H45" s="122"/>
      <c r="I45" s="130" t="s">
        <v>21</v>
      </c>
      <c r="J45" s="131"/>
      <c r="K45" s="132"/>
      <c r="L45" s="132"/>
      <c r="M45" s="132"/>
      <c r="N45" s="133"/>
    </row>
    <row r="46" spans="1:14" ht="31.5" x14ac:dyDescent="0.25">
      <c r="A46" s="175">
        <v>39</v>
      </c>
      <c r="B46" s="177" t="s">
        <v>86</v>
      </c>
      <c r="C46" s="118" t="s">
        <v>28</v>
      </c>
      <c r="D46" s="173" t="s">
        <v>87</v>
      </c>
      <c r="E46" s="118" t="s">
        <v>28</v>
      </c>
      <c r="F46" s="120" t="s">
        <v>14</v>
      </c>
      <c r="G46" s="121" t="s">
        <v>10</v>
      </c>
      <c r="H46" s="122"/>
      <c r="I46" s="130" t="s">
        <v>21</v>
      </c>
      <c r="J46" s="131"/>
      <c r="K46" s="132"/>
      <c r="L46" s="132"/>
      <c r="M46" s="132"/>
      <c r="N46" s="133"/>
    </row>
    <row r="47" spans="1:14" ht="31.5" x14ac:dyDescent="0.25">
      <c r="A47" s="175">
        <v>40</v>
      </c>
      <c r="B47" s="177" t="s">
        <v>88</v>
      </c>
      <c r="C47" s="118" t="s">
        <v>71</v>
      </c>
      <c r="D47" s="173" t="s">
        <v>89</v>
      </c>
      <c r="E47" s="118" t="s">
        <v>71</v>
      </c>
      <c r="F47" s="120" t="s">
        <v>14</v>
      </c>
      <c r="G47" s="121" t="s">
        <v>10</v>
      </c>
      <c r="H47" s="122"/>
      <c r="I47" s="130" t="s">
        <v>21</v>
      </c>
      <c r="J47" s="131"/>
      <c r="K47" s="132"/>
      <c r="L47" s="132"/>
      <c r="M47" s="132"/>
      <c r="N47" s="133"/>
    </row>
    <row r="48" spans="1:14" ht="31.5" hidden="1" x14ac:dyDescent="0.25">
      <c r="A48" s="175">
        <v>41</v>
      </c>
      <c r="B48" s="177" t="s">
        <v>90</v>
      </c>
      <c r="C48" s="118" t="s">
        <v>28</v>
      </c>
      <c r="D48" s="173" t="s">
        <v>91</v>
      </c>
      <c r="E48" s="118" t="s">
        <v>28</v>
      </c>
      <c r="F48" s="120" t="s">
        <v>14</v>
      </c>
      <c r="G48" s="121" t="s">
        <v>11</v>
      </c>
      <c r="H48" s="122"/>
      <c r="I48" s="130"/>
      <c r="J48" s="131" t="s">
        <v>21</v>
      </c>
      <c r="K48" s="132"/>
      <c r="L48" s="132"/>
      <c r="M48" s="132"/>
      <c r="N48" s="133"/>
    </row>
    <row r="49" spans="1:14" ht="47.25" hidden="1" x14ac:dyDescent="0.25">
      <c r="A49" s="175">
        <v>42</v>
      </c>
      <c r="B49" s="177" t="s">
        <v>92</v>
      </c>
      <c r="C49" s="118" t="s">
        <v>18</v>
      </c>
      <c r="D49" s="173" t="s">
        <v>93</v>
      </c>
      <c r="E49" s="118" t="s">
        <v>28</v>
      </c>
      <c r="F49" s="120" t="s">
        <v>14</v>
      </c>
      <c r="G49" s="121" t="s">
        <v>11</v>
      </c>
      <c r="H49" s="122"/>
      <c r="I49" s="130"/>
      <c r="J49" s="131" t="s">
        <v>21</v>
      </c>
      <c r="K49" s="132"/>
      <c r="L49" s="132"/>
      <c r="M49" s="132"/>
      <c r="N49" s="133"/>
    </row>
    <row r="50" spans="1:14" ht="31.5" hidden="1" x14ac:dyDescent="0.25">
      <c r="A50" s="175">
        <v>43</v>
      </c>
      <c r="B50" s="177" t="s">
        <v>953</v>
      </c>
      <c r="C50" s="118" t="s">
        <v>18</v>
      </c>
      <c r="D50" s="173" t="s">
        <v>954</v>
      </c>
      <c r="E50" s="118" t="s">
        <v>69</v>
      </c>
      <c r="F50" s="120" t="s">
        <v>14</v>
      </c>
      <c r="G50" s="121" t="s">
        <v>11</v>
      </c>
      <c r="H50" s="122"/>
      <c r="I50" s="130"/>
      <c r="J50" s="131" t="s">
        <v>21</v>
      </c>
      <c r="K50" s="132"/>
      <c r="L50" s="132"/>
      <c r="M50" s="132">
        <v>1</v>
      </c>
      <c r="N50" s="133"/>
    </row>
    <row r="51" spans="1:14" ht="31.5" hidden="1" x14ac:dyDescent="0.25">
      <c r="A51" s="175">
        <v>44</v>
      </c>
      <c r="B51" s="177" t="s">
        <v>94</v>
      </c>
      <c r="C51" s="118" t="s">
        <v>28</v>
      </c>
      <c r="D51" s="173" t="s">
        <v>95</v>
      </c>
      <c r="E51" s="118" t="s">
        <v>28</v>
      </c>
      <c r="F51" s="120" t="s">
        <v>14</v>
      </c>
      <c r="G51" s="121" t="s">
        <v>11</v>
      </c>
      <c r="H51" s="122"/>
      <c r="I51" s="130"/>
      <c r="J51" s="131" t="s">
        <v>21</v>
      </c>
      <c r="K51" s="132"/>
      <c r="L51" s="132"/>
      <c r="M51" s="132">
        <v>1</v>
      </c>
      <c r="N51" s="133"/>
    </row>
    <row r="52" spans="1:14" ht="31.5" hidden="1" x14ac:dyDescent="0.25">
      <c r="A52" s="175">
        <v>45</v>
      </c>
      <c r="B52" s="177" t="s">
        <v>96</v>
      </c>
      <c r="C52" s="118" t="s">
        <v>69</v>
      </c>
      <c r="D52" s="173" t="s">
        <v>97</v>
      </c>
      <c r="E52" s="118" t="s">
        <v>69</v>
      </c>
      <c r="F52" s="120" t="s">
        <v>14</v>
      </c>
      <c r="G52" s="121" t="s">
        <v>11</v>
      </c>
      <c r="H52" s="122"/>
      <c r="I52" s="130"/>
      <c r="J52" s="131" t="s">
        <v>21</v>
      </c>
      <c r="K52" s="132"/>
      <c r="L52" s="132"/>
      <c r="M52" s="132"/>
      <c r="N52" s="133"/>
    </row>
    <row r="53" spans="1:14" ht="47.25" hidden="1" x14ac:dyDescent="0.25">
      <c r="A53" s="175">
        <v>46</v>
      </c>
      <c r="B53" s="177" t="s">
        <v>98</v>
      </c>
      <c r="C53" s="118" t="s">
        <v>71</v>
      </c>
      <c r="D53" s="173" t="s">
        <v>99</v>
      </c>
      <c r="E53" s="118" t="s">
        <v>71</v>
      </c>
      <c r="F53" s="120" t="s">
        <v>14</v>
      </c>
      <c r="G53" s="121" t="s">
        <v>11</v>
      </c>
      <c r="H53" s="122"/>
      <c r="I53" s="130"/>
      <c r="J53" s="131" t="s">
        <v>21</v>
      </c>
      <c r="K53" s="132"/>
      <c r="L53" s="132"/>
      <c r="M53" s="132"/>
      <c r="N53" s="133"/>
    </row>
    <row r="54" spans="1:14" hidden="1" x14ac:dyDescent="0.25">
      <c r="A54" s="175">
        <v>47</v>
      </c>
      <c r="B54" s="177" t="s">
        <v>100</v>
      </c>
      <c r="C54" s="118" t="s">
        <v>71</v>
      </c>
      <c r="D54" s="173" t="s">
        <v>101</v>
      </c>
      <c r="E54" s="118" t="s">
        <v>71</v>
      </c>
      <c r="F54" s="120" t="s">
        <v>14</v>
      </c>
      <c r="G54" s="121" t="s">
        <v>11</v>
      </c>
      <c r="H54" s="122"/>
      <c r="I54" s="130"/>
      <c r="J54" s="131" t="s">
        <v>21</v>
      </c>
      <c r="K54" s="132"/>
      <c r="L54" s="132"/>
      <c r="M54" s="132"/>
      <c r="N54" s="133"/>
    </row>
    <row r="55" spans="1:14" x14ac:dyDescent="0.25">
      <c r="A55" s="175">
        <v>48</v>
      </c>
      <c r="B55" s="338" t="s">
        <v>102</v>
      </c>
      <c r="C55" s="339"/>
      <c r="D55" s="340"/>
      <c r="E55" s="116" t="s">
        <v>13</v>
      </c>
      <c r="F55" s="116" t="s">
        <v>13</v>
      </c>
      <c r="G55" s="117" t="s">
        <v>13</v>
      </c>
      <c r="H55" s="117" t="s">
        <v>13</v>
      </c>
      <c r="I55" s="117" t="s">
        <v>13</v>
      </c>
      <c r="J55" s="117" t="s">
        <v>13</v>
      </c>
      <c r="K55" s="129">
        <f>SUM(K56:K70)</f>
        <v>3</v>
      </c>
      <c r="L55" s="129">
        <f>SUM(L56:L70)</f>
        <v>3</v>
      </c>
      <c r="M55" s="129">
        <f>SUM(M56:M70)</f>
        <v>1</v>
      </c>
      <c r="N55" s="117" t="s">
        <v>13</v>
      </c>
    </row>
    <row r="56" spans="1:14" ht="31.5" hidden="1" x14ac:dyDescent="0.25">
      <c r="A56" s="175">
        <v>49</v>
      </c>
      <c r="B56" s="177" t="s">
        <v>103</v>
      </c>
      <c r="C56" s="118" t="s">
        <v>18</v>
      </c>
      <c r="D56" s="173" t="s">
        <v>104</v>
      </c>
      <c r="E56" s="118" t="s">
        <v>18</v>
      </c>
      <c r="F56" s="120" t="s">
        <v>14</v>
      </c>
      <c r="G56" s="121" t="s">
        <v>9</v>
      </c>
      <c r="H56" s="122" t="s">
        <v>21</v>
      </c>
      <c r="I56" s="130"/>
      <c r="J56" s="131"/>
      <c r="K56" s="132">
        <v>1</v>
      </c>
      <c r="L56" s="132"/>
      <c r="M56" s="132"/>
      <c r="N56" s="133"/>
    </row>
    <row r="57" spans="1:14" ht="63" x14ac:dyDescent="0.25">
      <c r="A57" s="175">
        <v>50</v>
      </c>
      <c r="B57" s="177" t="s">
        <v>105</v>
      </c>
      <c r="C57" s="118" t="s">
        <v>28</v>
      </c>
      <c r="D57" s="173" t="s">
        <v>106</v>
      </c>
      <c r="E57" s="118" t="s">
        <v>28</v>
      </c>
      <c r="F57" s="120" t="s">
        <v>14</v>
      </c>
      <c r="G57" s="121" t="s">
        <v>10</v>
      </c>
      <c r="H57" s="122"/>
      <c r="I57" s="130" t="s">
        <v>21</v>
      </c>
      <c r="J57" s="131"/>
      <c r="K57" s="132"/>
      <c r="L57" s="132">
        <v>1</v>
      </c>
      <c r="M57" s="132"/>
      <c r="N57" s="133"/>
    </row>
    <row r="58" spans="1:14" ht="63" hidden="1" x14ac:dyDescent="0.25">
      <c r="A58" s="175">
        <v>51</v>
      </c>
      <c r="B58" s="177" t="s">
        <v>107</v>
      </c>
      <c r="C58" s="118" t="s">
        <v>28</v>
      </c>
      <c r="D58" s="173" t="s">
        <v>108</v>
      </c>
      <c r="E58" s="118" t="s">
        <v>28</v>
      </c>
      <c r="F58" s="120" t="s">
        <v>14</v>
      </c>
      <c r="G58" s="121" t="s">
        <v>11</v>
      </c>
      <c r="H58" s="122"/>
      <c r="I58" s="130"/>
      <c r="J58" s="131" t="s">
        <v>21</v>
      </c>
      <c r="K58" s="132"/>
      <c r="L58" s="132"/>
      <c r="M58" s="132">
        <v>1</v>
      </c>
      <c r="N58" s="133"/>
    </row>
    <row r="59" spans="1:14" ht="47.25" hidden="1" x14ac:dyDescent="0.25">
      <c r="A59" s="175">
        <v>52</v>
      </c>
      <c r="B59" s="177" t="s">
        <v>109</v>
      </c>
      <c r="C59" s="118" t="s">
        <v>28</v>
      </c>
      <c r="D59" s="173" t="s">
        <v>110</v>
      </c>
      <c r="E59" s="118" t="s">
        <v>20</v>
      </c>
      <c r="F59" s="120" t="s">
        <v>14</v>
      </c>
      <c r="G59" s="121" t="s">
        <v>9</v>
      </c>
      <c r="H59" s="122" t="s">
        <v>21</v>
      </c>
      <c r="I59" s="130"/>
      <c r="J59" s="131"/>
      <c r="K59" s="132">
        <v>1</v>
      </c>
      <c r="L59" s="132"/>
      <c r="M59" s="132"/>
      <c r="N59" s="133"/>
    </row>
    <row r="60" spans="1:14" ht="63" x14ac:dyDescent="0.25">
      <c r="A60" s="175">
        <v>53</v>
      </c>
      <c r="B60" s="177" t="s">
        <v>111</v>
      </c>
      <c r="C60" s="118" t="s">
        <v>18</v>
      </c>
      <c r="D60" s="173" t="s">
        <v>112</v>
      </c>
      <c r="E60" s="118" t="s">
        <v>28</v>
      </c>
      <c r="F60" s="120" t="s">
        <v>14</v>
      </c>
      <c r="G60" s="121" t="s">
        <v>10</v>
      </c>
      <c r="H60" s="122"/>
      <c r="I60" s="130" t="s">
        <v>21</v>
      </c>
      <c r="J60" s="131"/>
      <c r="K60" s="132"/>
      <c r="L60" s="132"/>
      <c r="M60" s="132"/>
      <c r="N60" s="133"/>
    </row>
    <row r="61" spans="1:14" ht="63" hidden="1" x14ac:dyDescent="0.25">
      <c r="A61" s="175">
        <v>54</v>
      </c>
      <c r="B61" s="177" t="s">
        <v>113</v>
      </c>
      <c r="C61" s="118" t="s">
        <v>18</v>
      </c>
      <c r="D61" s="173" t="s">
        <v>114</v>
      </c>
      <c r="E61" s="118" t="s">
        <v>28</v>
      </c>
      <c r="F61" s="120" t="s">
        <v>14</v>
      </c>
      <c r="G61" s="121" t="s">
        <v>11</v>
      </c>
      <c r="H61" s="122"/>
      <c r="I61" s="130"/>
      <c r="J61" s="131" t="s">
        <v>21</v>
      </c>
      <c r="K61" s="132"/>
      <c r="L61" s="132"/>
      <c r="M61" s="132"/>
      <c r="N61" s="133"/>
    </row>
    <row r="62" spans="1:14" ht="31.5" hidden="1" x14ac:dyDescent="0.25">
      <c r="A62" s="175">
        <v>55</v>
      </c>
      <c r="B62" s="177" t="s">
        <v>115</v>
      </c>
      <c r="C62" s="118" t="s">
        <v>28</v>
      </c>
      <c r="D62" s="173" t="s">
        <v>955</v>
      </c>
      <c r="E62" s="118" t="s">
        <v>20</v>
      </c>
      <c r="F62" s="120" t="s">
        <v>14</v>
      </c>
      <c r="G62" s="121" t="s">
        <v>9</v>
      </c>
      <c r="H62" s="122" t="s">
        <v>21</v>
      </c>
      <c r="I62" s="130"/>
      <c r="J62" s="131"/>
      <c r="K62" s="132">
        <v>1</v>
      </c>
      <c r="L62" s="132"/>
      <c r="M62" s="132"/>
      <c r="N62" s="133"/>
    </row>
    <row r="63" spans="1:14" ht="31.5" x14ac:dyDescent="0.25">
      <c r="A63" s="175">
        <v>56</v>
      </c>
      <c r="B63" s="177" t="s">
        <v>116</v>
      </c>
      <c r="C63" s="118" t="s">
        <v>28</v>
      </c>
      <c r="D63" s="173" t="s">
        <v>117</v>
      </c>
      <c r="E63" s="118" t="s">
        <v>28</v>
      </c>
      <c r="F63" s="120" t="s">
        <v>14</v>
      </c>
      <c r="G63" s="121" t="s">
        <v>10</v>
      </c>
      <c r="H63" s="122"/>
      <c r="I63" s="130" t="s">
        <v>21</v>
      </c>
      <c r="J63" s="131"/>
      <c r="K63" s="132"/>
      <c r="L63" s="132">
        <v>1</v>
      </c>
      <c r="M63" s="132"/>
      <c r="N63" s="133"/>
    </row>
    <row r="64" spans="1:14" ht="31.5" hidden="1" x14ac:dyDescent="0.25">
      <c r="A64" s="175">
        <v>57</v>
      </c>
      <c r="B64" s="177" t="s">
        <v>118</v>
      </c>
      <c r="C64" s="118" t="s">
        <v>28</v>
      </c>
      <c r="D64" s="173" t="s">
        <v>119</v>
      </c>
      <c r="E64" s="118" t="s">
        <v>28</v>
      </c>
      <c r="F64" s="120" t="s">
        <v>14</v>
      </c>
      <c r="G64" s="121" t="s">
        <v>11</v>
      </c>
      <c r="H64" s="122"/>
      <c r="I64" s="130"/>
      <c r="J64" s="131" t="s">
        <v>21</v>
      </c>
      <c r="K64" s="132"/>
      <c r="L64" s="132"/>
      <c r="M64" s="132"/>
      <c r="N64" s="133"/>
    </row>
    <row r="65" spans="1:14" ht="31.5" hidden="1" x14ac:dyDescent="0.25">
      <c r="A65" s="175">
        <v>58</v>
      </c>
      <c r="B65" s="177" t="s">
        <v>120</v>
      </c>
      <c r="C65" s="118" t="s">
        <v>28</v>
      </c>
      <c r="D65" s="173" t="s">
        <v>121</v>
      </c>
      <c r="E65" s="118" t="s">
        <v>28</v>
      </c>
      <c r="F65" s="120" t="s">
        <v>14</v>
      </c>
      <c r="G65" s="121" t="s">
        <v>9</v>
      </c>
      <c r="H65" s="122" t="s">
        <v>21</v>
      </c>
      <c r="I65" s="130"/>
      <c r="J65" s="131"/>
      <c r="K65" s="132"/>
      <c r="L65" s="132"/>
      <c r="M65" s="132"/>
      <c r="N65" s="133"/>
    </row>
    <row r="66" spans="1:14" ht="31.5" x14ac:dyDescent="0.25">
      <c r="A66" s="175">
        <v>59</v>
      </c>
      <c r="B66" s="177" t="s">
        <v>122</v>
      </c>
      <c r="C66" s="118" t="s">
        <v>28</v>
      </c>
      <c r="D66" s="173" t="s">
        <v>123</v>
      </c>
      <c r="E66" s="118" t="s">
        <v>28</v>
      </c>
      <c r="F66" s="120" t="s">
        <v>14</v>
      </c>
      <c r="G66" s="121" t="s">
        <v>10</v>
      </c>
      <c r="H66" s="122"/>
      <c r="I66" s="130" t="s">
        <v>21</v>
      </c>
      <c r="J66" s="131"/>
      <c r="K66" s="132"/>
      <c r="L66" s="132">
        <v>1</v>
      </c>
      <c r="M66" s="132"/>
      <c r="N66" s="133"/>
    </row>
    <row r="67" spans="1:14" ht="47.25" hidden="1" x14ac:dyDescent="0.25">
      <c r="A67" s="175">
        <v>60</v>
      </c>
      <c r="B67" s="177" t="s">
        <v>124</v>
      </c>
      <c r="C67" s="118" t="s">
        <v>28</v>
      </c>
      <c r="D67" s="173" t="s">
        <v>125</v>
      </c>
      <c r="E67" s="118" t="s">
        <v>28</v>
      </c>
      <c r="F67" s="120" t="s">
        <v>14</v>
      </c>
      <c r="G67" s="121" t="s">
        <v>11</v>
      </c>
      <c r="H67" s="122"/>
      <c r="I67" s="130"/>
      <c r="J67" s="131" t="s">
        <v>21</v>
      </c>
      <c r="K67" s="132"/>
      <c r="L67" s="132"/>
      <c r="M67" s="132"/>
      <c r="N67" s="133"/>
    </row>
    <row r="68" spans="1:14" ht="31.5" x14ac:dyDescent="0.25">
      <c r="A68" s="175">
        <v>61</v>
      </c>
      <c r="B68" s="177" t="s">
        <v>126</v>
      </c>
      <c r="C68" s="118" t="s">
        <v>28</v>
      </c>
      <c r="D68" s="173" t="s">
        <v>127</v>
      </c>
      <c r="E68" s="118" t="s">
        <v>28</v>
      </c>
      <c r="F68" s="120" t="s">
        <v>14</v>
      </c>
      <c r="G68" s="121" t="s">
        <v>10</v>
      </c>
      <c r="H68" s="122"/>
      <c r="I68" s="130" t="s">
        <v>21</v>
      </c>
      <c r="J68" s="131"/>
      <c r="K68" s="132"/>
      <c r="L68" s="132"/>
      <c r="M68" s="132"/>
      <c r="N68" s="133"/>
    </row>
    <row r="69" spans="1:14" ht="31.5" x14ac:dyDescent="0.25">
      <c r="A69" s="175">
        <v>62</v>
      </c>
      <c r="B69" s="177" t="s">
        <v>128</v>
      </c>
      <c r="C69" s="118" t="s">
        <v>28</v>
      </c>
      <c r="D69" s="173" t="s">
        <v>129</v>
      </c>
      <c r="E69" s="118" t="s">
        <v>28</v>
      </c>
      <c r="F69" s="120" t="s">
        <v>14</v>
      </c>
      <c r="G69" s="121" t="s">
        <v>10</v>
      </c>
      <c r="H69" s="122"/>
      <c r="I69" s="130" t="s">
        <v>21</v>
      </c>
      <c r="J69" s="131"/>
      <c r="K69" s="132"/>
      <c r="L69" s="132"/>
      <c r="M69" s="132"/>
      <c r="N69" s="133"/>
    </row>
    <row r="70" spans="1:14" ht="47.25" hidden="1" x14ac:dyDescent="0.25">
      <c r="A70" s="175">
        <v>63</v>
      </c>
      <c r="B70" s="177" t="s">
        <v>130</v>
      </c>
      <c r="C70" s="118" t="s">
        <v>28</v>
      </c>
      <c r="D70" s="173" t="s">
        <v>131</v>
      </c>
      <c r="E70" s="118" t="s">
        <v>28</v>
      </c>
      <c r="F70" s="120" t="s">
        <v>14</v>
      </c>
      <c r="G70" s="121" t="s">
        <v>11</v>
      </c>
      <c r="H70" s="122"/>
      <c r="I70" s="130"/>
      <c r="J70" s="131" t="s">
        <v>21</v>
      </c>
      <c r="K70" s="132"/>
      <c r="L70" s="132"/>
      <c r="M70" s="132"/>
      <c r="N70" s="133"/>
    </row>
    <row r="71" spans="1:14" x14ac:dyDescent="0.25">
      <c r="A71" s="175">
        <v>64</v>
      </c>
      <c r="B71" s="338" t="s">
        <v>132</v>
      </c>
      <c r="C71" s="339"/>
      <c r="D71" s="340"/>
      <c r="E71" s="116" t="s">
        <v>13</v>
      </c>
      <c r="F71" s="116" t="s">
        <v>13</v>
      </c>
      <c r="G71" s="117" t="s">
        <v>13</v>
      </c>
      <c r="H71" s="117" t="s">
        <v>13</v>
      </c>
      <c r="I71" s="117" t="s">
        <v>13</v>
      </c>
      <c r="J71" s="117" t="s">
        <v>13</v>
      </c>
      <c r="K71" s="129">
        <f>SUM(K72:K96)</f>
        <v>4</v>
      </c>
      <c r="L71" s="129">
        <f>SUM(L72:L96)</f>
        <v>4</v>
      </c>
      <c r="M71" s="129">
        <f>SUM(M72:M96)</f>
        <v>5</v>
      </c>
      <c r="N71" s="117" t="s">
        <v>13</v>
      </c>
    </row>
    <row r="72" spans="1:14" ht="31.5" hidden="1" x14ac:dyDescent="0.25">
      <c r="A72" s="175">
        <v>65</v>
      </c>
      <c r="B72" s="177" t="s">
        <v>133</v>
      </c>
      <c r="C72" s="118" t="s">
        <v>18</v>
      </c>
      <c r="D72" s="173" t="s">
        <v>134</v>
      </c>
      <c r="E72" s="118" t="s">
        <v>28</v>
      </c>
      <c r="F72" s="120" t="s">
        <v>14</v>
      </c>
      <c r="G72" s="121" t="s">
        <v>9</v>
      </c>
      <c r="H72" s="122" t="s">
        <v>21</v>
      </c>
      <c r="I72" s="130"/>
      <c r="J72" s="131"/>
      <c r="K72" s="132">
        <v>1</v>
      </c>
      <c r="L72" s="132"/>
      <c r="M72" s="132"/>
      <c r="N72" s="133"/>
    </row>
    <row r="73" spans="1:14" ht="31.5" x14ac:dyDescent="0.25">
      <c r="A73" s="175">
        <v>66</v>
      </c>
      <c r="B73" s="177" t="s">
        <v>135</v>
      </c>
      <c r="C73" s="118" t="s">
        <v>18</v>
      </c>
      <c r="D73" s="173" t="s">
        <v>136</v>
      </c>
      <c r="E73" s="118" t="s">
        <v>28</v>
      </c>
      <c r="F73" s="120" t="s">
        <v>14</v>
      </c>
      <c r="G73" s="121" t="s">
        <v>10</v>
      </c>
      <c r="H73" s="122"/>
      <c r="I73" s="130" t="s">
        <v>21</v>
      </c>
      <c r="J73" s="131"/>
      <c r="K73" s="132"/>
      <c r="L73" s="132">
        <v>1</v>
      </c>
      <c r="M73" s="132"/>
      <c r="N73" s="133"/>
    </row>
    <row r="74" spans="1:14" ht="31.5" x14ac:dyDescent="0.25">
      <c r="A74" s="175">
        <v>67</v>
      </c>
      <c r="B74" s="177" t="s">
        <v>137</v>
      </c>
      <c r="C74" s="118" t="s">
        <v>28</v>
      </c>
      <c r="D74" s="173" t="s">
        <v>138</v>
      </c>
      <c r="E74" s="118" t="s">
        <v>28</v>
      </c>
      <c r="F74" s="120" t="s">
        <v>14</v>
      </c>
      <c r="G74" s="121" t="s">
        <v>10</v>
      </c>
      <c r="H74" s="122"/>
      <c r="I74" s="130" t="s">
        <v>21</v>
      </c>
      <c r="J74" s="131"/>
      <c r="K74" s="132"/>
      <c r="L74" s="132">
        <v>1</v>
      </c>
      <c r="M74" s="132"/>
      <c r="N74" s="133"/>
    </row>
    <row r="75" spans="1:14" ht="31.5" hidden="1" x14ac:dyDescent="0.25">
      <c r="A75" s="175">
        <v>68</v>
      </c>
      <c r="B75" s="177" t="s">
        <v>139</v>
      </c>
      <c r="C75" s="118" t="s">
        <v>18</v>
      </c>
      <c r="D75" s="173" t="s">
        <v>140</v>
      </c>
      <c r="E75" s="118" t="s">
        <v>28</v>
      </c>
      <c r="F75" s="120" t="s">
        <v>14</v>
      </c>
      <c r="G75" s="121" t="s">
        <v>9</v>
      </c>
      <c r="H75" s="122" t="s">
        <v>21</v>
      </c>
      <c r="I75" s="130"/>
      <c r="J75" s="131"/>
      <c r="K75" s="132"/>
      <c r="L75" s="132"/>
      <c r="M75" s="132"/>
      <c r="N75" s="133"/>
    </row>
    <row r="76" spans="1:14" ht="31.5" x14ac:dyDescent="0.25">
      <c r="A76" s="175">
        <v>69</v>
      </c>
      <c r="B76" s="177" t="s">
        <v>141</v>
      </c>
      <c r="C76" s="118" t="s">
        <v>18</v>
      </c>
      <c r="D76" s="173" t="s">
        <v>142</v>
      </c>
      <c r="E76" s="118" t="s">
        <v>28</v>
      </c>
      <c r="F76" s="120" t="s">
        <v>14</v>
      </c>
      <c r="G76" s="121" t="s">
        <v>10</v>
      </c>
      <c r="H76" s="122"/>
      <c r="I76" s="130" t="s">
        <v>21</v>
      </c>
      <c r="J76" s="131"/>
      <c r="K76" s="132"/>
      <c r="L76" s="132"/>
      <c r="M76" s="132"/>
      <c r="N76" s="133"/>
    </row>
    <row r="77" spans="1:14" hidden="1" x14ac:dyDescent="0.25">
      <c r="A77" s="175">
        <v>70</v>
      </c>
      <c r="B77" s="177" t="s">
        <v>956</v>
      </c>
      <c r="C77" s="118" t="s">
        <v>18</v>
      </c>
      <c r="D77" s="173" t="s">
        <v>957</v>
      </c>
      <c r="E77" s="118" t="s">
        <v>28</v>
      </c>
      <c r="F77" s="120" t="s">
        <v>14</v>
      </c>
      <c r="G77" s="121" t="s">
        <v>11</v>
      </c>
      <c r="H77" s="122"/>
      <c r="I77" s="130"/>
      <c r="J77" s="131" t="s">
        <v>21</v>
      </c>
      <c r="K77" s="132"/>
      <c r="L77" s="132"/>
      <c r="M77" s="132"/>
      <c r="N77" s="133"/>
    </row>
    <row r="78" spans="1:14" ht="31.5" hidden="1" x14ac:dyDescent="0.25">
      <c r="A78" s="175">
        <v>71</v>
      </c>
      <c r="B78" s="177" t="s">
        <v>143</v>
      </c>
      <c r="C78" s="118" t="s">
        <v>18</v>
      </c>
      <c r="D78" s="173" t="s">
        <v>144</v>
      </c>
      <c r="E78" s="118" t="s">
        <v>28</v>
      </c>
      <c r="F78" s="120" t="s">
        <v>14</v>
      </c>
      <c r="G78" s="121" t="s">
        <v>11</v>
      </c>
      <c r="H78" s="122"/>
      <c r="I78" s="130"/>
      <c r="J78" s="131" t="s">
        <v>21</v>
      </c>
      <c r="K78" s="132"/>
      <c r="L78" s="132"/>
      <c r="M78" s="132">
        <v>1</v>
      </c>
      <c r="N78" s="133"/>
    </row>
    <row r="79" spans="1:14" ht="31.5" hidden="1" x14ac:dyDescent="0.25">
      <c r="A79" s="175">
        <v>72</v>
      </c>
      <c r="B79" s="177" t="s">
        <v>145</v>
      </c>
      <c r="C79" s="118" t="s">
        <v>18</v>
      </c>
      <c r="D79" s="173" t="s">
        <v>146</v>
      </c>
      <c r="E79" s="118" t="s">
        <v>28</v>
      </c>
      <c r="F79" s="120" t="s">
        <v>14</v>
      </c>
      <c r="G79" s="121" t="s">
        <v>9</v>
      </c>
      <c r="H79" s="122" t="s">
        <v>21</v>
      </c>
      <c r="I79" s="130"/>
      <c r="J79" s="131"/>
      <c r="K79" s="132">
        <v>1</v>
      </c>
      <c r="L79" s="132"/>
      <c r="M79" s="132"/>
      <c r="N79" s="133"/>
    </row>
    <row r="80" spans="1:14" ht="31.5" hidden="1" x14ac:dyDescent="0.25">
      <c r="A80" s="175">
        <v>73</v>
      </c>
      <c r="B80" s="177" t="s">
        <v>147</v>
      </c>
      <c r="C80" s="118" t="s">
        <v>20</v>
      </c>
      <c r="D80" s="173" t="s">
        <v>148</v>
      </c>
      <c r="E80" s="118" t="s">
        <v>20</v>
      </c>
      <c r="F80" s="120" t="s">
        <v>14</v>
      </c>
      <c r="G80" s="121" t="s">
        <v>9</v>
      </c>
      <c r="H80" s="122" t="s">
        <v>21</v>
      </c>
      <c r="I80" s="130"/>
      <c r="J80" s="131"/>
      <c r="K80" s="132">
        <v>1</v>
      </c>
      <c r="L80" s="132"/>
      <c r="M80" s="132"/>
      <c r="N80" s="133"/>
    </row>
    <row r="81" spans="1:14" ht="31.5" x14ac:dyDescent="0.25">
      <c r="A81" s="175">
        <v>74</v>
      </c>
      <c r="B81" s="177" t="s">
        <v>149</v>
      </c>
      <c r="C81" s="118" t="s">
        <v>28</v>
      </c>
      <c r="D81" s="173" t="s">
        <v>150</v>
      </c>
      <c r="E81" s="118" t="s">
        <v>28</v>
      </c>
      <c r="F81" s="120" t="s">
        <v>14</v>
      </c>
      <c r="G81" s="121" t="s">
        <v>10</v>
      </c>
      <c r="H81" s="122"/>
      <c r="I81" s="130" t="s">
        <v>21</v>
      </c>
      <c r="J81" s="131"/>
      <c r="K81" s="132"/>
      <c r="L81" s="132"/>
      <c r="M81" s="132"/>
      <c r="N81" s="133"/>
    </row>
    <row r="82" spans="1:14" ht="31.5" hidden="1" x14ac:dyDescent="0.25">
      <c r="A82" s="175">
        <v>75</v>
      </c>
      <c r="B82" s="177" t="s">
        <v>149</v>
      </c>
      <c r="C82" s="118" t="s">
        <v>28</v>
      </c>
      <c r="D82" s="173" t="s">
        <v>150</v>
      </c>
      <c r="E82" s="118" t="s">
        <v>28</v>
      </c>
      <c r="F82" s="120" t="s">
        <v>14</v>
      </c>
      <c r="G82" s="121" t="s">
        <v>11</v>
      </c>
      <c r="H82" s="122"/>
      <c r="I82" s="130"/>
      <c r="J82" s="131" t="s">
        <v>21</v>
      </c>
      <c r="K82" s="132"/>
      <c r="L82" s="132"/>
      <c r="M82" s="132"/>
      <c r="N82" s="133"/>
    </row>
    <row r="83" spans="1:14" ht="31.5" hidden="1" x14ac:dyDescent="0.25">
      <c r="A83" s="175">
        <v>76</v>
      </c>
      <c r="B83" s="177" t="s">
        <v>151</v>
      </c>
      <c r="C83" s="118" t="s">
        <v>20</v>
      </c>
      <c r="D83" s="173" t="s">
        <v>152</v>
      </c>
      <c r="E83" s="118" t="s">
        <v>20</v>
      </c>
      <c r="F83" s="120" t="s">
        <v>14</v>
      </c>
      <c r="G83" s="121" t="s">
        <v>9</v>
      </c>
      <c r="H83" s="122" t="s">
        <v>21</v>
      </c>
      <c r="I83" s="130"/>
      <c r="J83" s="131"/>
      <c r="K83" s="132"/>
      <c r="L83" s="132"/>
      <c r="M83" s="132"/>
      <c r="N83" s="133"/>
    </row>
    <row r="84" spans="1:14" ht="31.5" x14ac:dyDescent="0.25">
      <c r="A84" s="175">
        <v>77</v>
      </c>
      <c r="B84" s="177" t="s">
        <v>153</v>
      </c>
      <c r="C84" s="118" t="s">
        <v>28</v>
      </c>
      <c r="D84" s="173" t="s">
        <v>154</v>
      </c>
      <c r="E84" s="118" t="s">
        <v>28</v>
      </c>
      <c r="F84" s="120" t="s">
        <v>14</v>
      </c>
      <c r="G84" s="121" t="s">
        <v>10</v>
      </c>
      <c r="H84" s="122"/>
      <c r="I84" s="130" t="s">
        <v>21</v>
      </c>
      <c r="J84" s="131"/>
      <c r="K84" s="132"/>
      <c r="L84" s="132">
        <v>1</v>
      </c>
      <c r="M84" s="132"/>
      <c r="N84" s="133"/>
    </row>
    <row r="85" spans="1:14" ht="31.5" hidden="1" x14ac:dyDescent="0.25">
      <c r="A85" s="175">
        <v>78</v>
      </c>
      <c r="B85" s="177" t="s">
        <v>153</v>
      </c>
      <c r="C85" s="118" t="s">
        <v>28</v>
      </c>
      <c r="D85" s="173" t="s">
        <v>154</v>
      </c>
      <c r="E85" s="118" t="s">
        <v>28</v>
      </c>
      <c r="F85" s="120" t="s">
        <v>14</v>
      </c>
      <c r="G85" s="121" t="s">
        <v>11</v>
      </c>
      <c r="H85" s="122"/>
      <c r="I85" s="130"/>
      <c r="J85" s="131" t="s">
        <v>21</v>
      </c>
      <c r="K85" s="132"/>
      <c r="L85" s="132"/>
      <c r="M85" s="132"/>
      <c r="N85" s="133"/>
    </row>
    <row r="86" spans="1:14" ht="31.5" hidden="1" x14ac:dyDescent="0.25">
      <c r="A86" s="175">
        <v>79</v>
      </c>
      <c r="B86" s="177" t="s">
        <v>155</v>
      </c>
      <c r="C86" s="118" t="s">
        <v>18</v>
      </c>
      <c r="D86" s="173" t="s">
        <v>156</v>
      </c>
      <c r="E86" s="118" t="s">
        <v>69</v>
      </c>
      <c r="F86" s="120" t="s">
        <v>14</v>
      </c>
      <c r="G86" s="121" t="s">
        <v>11</v>
      </c>
      <c r="H86" s="122"/>
      <c r="I86" s="130"/>
      <c r="J86" s="131" t="s">
        <v>21</v>
      </c>
      <c r="K86" s="132"/>
      <c r="L86" s="132"/>
      <c r="M86" s="132">
        <v>1</v>
      </c>
      <c r="N86" s="133"/>
    </row>
    <row r="87" spans="1:14" ht="31.5" hidden="1" x14ac:dyDescent="0.25">
      <c r="A87" s="175">
        <v>80</v>
      </c>
      <c r="B87" s="177" t="s">
        <v>157</v>
      </c>
      <c r="C87" s="118" t="s">
        <v>28</v>
      </c>
      <c r="D87" s="173" t="s">
        <v>158</v>
      </c>
      <c r="E87" s="118" t="s">
        <v>28</v>
      </c>
      <c r="F87" s="120" t="s">
        <v>14</v>
      </c>
      <c r="G87" s="121" t="s">
        <v>9</v>
      </c>
      <c r="H87" s="122" t="s">
        <v>21</v>
      </c>
      <c r="I87" s="130"/>
      <c r="J87" s="131"/>
      <c r="K87" s="132">
        <v>1</v>
      </c>
      <c r="L87" s="132"/>
      <c r="M87" s="132"/>
      <c r="N87" s="133"/>
    </row>
    <row r="88" spans="1:14" ht="31.5" x14ac:dyDescent="0.25">
      <c r="A88" s="175">
        <v>81</v>
      </c>
      <c r="B88" s="177" t="s">
        <v>159</v>
      </c>
      <c r="C88" s="118" t="s">
        <v>18</v>
      </c>
      <c r="D88" s="173" t="s">
        <v>160</v>
      </c>
      <c r="E88" s="118" t="s">
        <v>28</v>
      </c>
      <c r="F88" s="120" t="s">
        <v>14</v>
      </c>
      <c r="G88" s="121" t="s">
        <v>10</v>
      </c>
      <c r="H88" s="122"/>
      <c r="I88" s="130" t="s">
        <v>21</v>
      </c>
      <c r="J88" s="131"/>
      <c r="K88" s="132"/>
      <c r="L88" s="132"/>
      <c r="M88" s="132"/>
      <c r="N88" s="133"/>
    </row>
    <row r="89" spans="1:14" ht="47.25" hidden="1" x14ac:dyDescent="0.25">
      <c r="A89" s="175">
        <v>82</v>
      </c>
      <c r="B89" s="177" t="s">
        <v>161</v>
      </c>
      <c r="C89" s="118" t="s">
        <v>18</v>
      </c>
      <c r="D89" s="173" t="s">
        <v>162</v>
      </c>
      <c r="E89" s="118" t="s">
        <v>20</v>
      </c>
      <c r="F89" s="120" t="s">
        <v>14</v>
      </c>
      <c r="G89" s="121" t="s">
        <v>11</v>
      </c>
      <c r="H89" s="122"/>
      <c r="I89" s="130"/>
      <c r="J89" s="131" t="s">
        <v>21</v>
      </c>
      <c r="K89" s="132"/>
      <c r="L89" s="132"/>
      <c r="M89" s="132"/>
      <c r="N89" s="133"/>
    </row>
    <row r="90" spans="1:14" ht="31.5" x14ac:dyDescent="0.25">
      <c r="A90" s="175">
        <v>83</v>
      </c>
      <c r="B90" s="177" t="s">
        <v>163</v>
      </c>
      <c r="C90" s="118" t="s">
        <v>18</v>
      </c>
      <c r="D90" s="173" t="s">
        <v>164</v>
      </c>
      <c r="E90" s="118" t="s">
        <v>28</v>
      </c>
      <c r="F90" s="120" t="s">
        <v>14</v>
      </c>
      <c r="G90" s="121" t="s">
        <v>10</v>
      </c>
      <c r="H90" s="122"/>
      <c r="I90" s="130" t="s">
        <v>21</v>
      </c>
      <c r="J90" s="131"/>
      <c r="K90" s="132"/>
      <c r="L90" s="132"/>
      <c r="M90" s="132"/>
      <c r="N90" s="133"/>
    </row>
    <row r="91" spans="1:14" ht="47.25" hidden="1" x14ac:dyDescent="0.25">
      <c r="A91" s="175">
        <v>84</v>
      </c>
      <c r="B91" s="177" t="s">
        <v>165</v>
      </c>
      <c r="C91" s="118" t="s">
        <v>20</v>
      </c>
      <c r="D91" s="173" t="s">
        <v>166</v>
      </c>
      <c r="E91" s="118" t="s">
        <v>20</v>
      </c>
      <c r="F91" s="120" t="s">
        <v>14</v>
      </c>
      <c r="G91" s="121" t="s">
        <v>11</v>
      </c>
      <c r="H91" s="122"/>
      <c r="I91" s="130"/>
      <c r="J91" s="131" t="s">
        <v>21</v>
      </c>
      <c r="K91" s="132"/>
      <c r="L91" s="132"/>
      <c r="M91" s="132">
        <v>1</v>
      </c>
      <c r="N91" s="133"/>
    </row>
    <row r="92" spans="1:14" ht="31.5" hidden="1" x14ac:dyDescent="0.25">
      <c r="A92" s="175">
        <v>85</v>
      </c>
      <c r="B92" s="177" t="s">
        <v>167</v>
      </c>
      <c r="C92" s="118" t="s">
        <v>28</v>
      </c>
      <c r="D92" s="173" t="s">
        <v>168</v>
      </c>
      <c r="E92" s="118" t="s">
        <v>28</v>
      </c>
      <c r="F92" s="120" t="s">
        <v>14</v>
      </c>
      <c r="G92" s="121" t="s">
        <v>9</v>
      </c>
      <c r="H92" s="122" t="s">
        <v>21</v>
      </c>
      <c r="I92" s="130"/>
      <c r="J92" s="131"/>
      <c r="K92" s="132"/>
      <c r="L92" s="132"/>
      <c r="M92" s="132"/>
      <c r="N92" s="133"/>
    </row>
    <row r="93" spans="1:14" ht="31.5" x14ac:dyDescent="0.25">
      <c r="A93" s="175">
        <v>86</v>
      </c>
      <c r="B93" s="177" t="s">
        <v>169</v>
      </c>
      <c r="C93" s="118" t="s">
        <v>28</v>
      </c>
      <c r="D93" s="173" t="s">
        <v>170</v>
      </c>
      <c r="E93" s="118" t="s">
        <v>28</v>
      </c>
      <c r="F93" s="120" t="s">
        <v>14</v>
      </c>
      <c r="G93" s="121" t="s">
        <v>10</v>
      </c>
      <c r="H93" s="122"/>
      <c r="I93" s="130" t="s">
        <v>21</v>
      </c>
      <c r="J93" s="131"/>
      <c r="K93" s="132"/>
      <c r="L93" s="132"/>
      <c r="M93" s="132"/>
      <c r="N93" s="133"/>
    </row>
    <row r="94" spans="1:14" ht="31.5" x14ac:dyDescent="0.25">
      <c r="A94" s="175">
        <v>87</v>
      </c>
      <c r="B94" s="177" t="s">
        <v>171</v>
      </c>
      <c r="C94" s="118" t="s">
        <v>28</v>
      </c>
      <c r="D94" s="173" t="s">
        <v>172</v>
      </c>
      <c r="E94" s="118" t="s">
        <v>28</v>
      </c>
      <c r="F94" s="120" t="s">
        <v>14</v>
      </c>
      <c r="G94" s="121" t="s">
        <v>10</v>
      </c>
      <c r="H94" s="122"/>
      <c r="I94" s="130" t="s">
        <v>21</v>
      </c>
      <c r="J94" s="131"/>
      <c r="K94" s="132"/>
      <c r="L94" s="132">
        <v>1</v>
      </c>
      <c r="M94" s="132"/>
      <c r="N94" s="133"/>
    </row>
    <row r="95" spans="1:14" ht="47.25" hidden="1" x14ac:dyDescent="0.25">
      <c r="A95" s="175">
        <v>88</v>
      </c>
      <c r="B95" s="177" t="s">
        <v>173</v>
      </c>
      <c r="C95" s="118" t="s">
        <v>20</v>
      </c>
      <c r="D95" s="173" t="s">
        <v>174</v>
      </c>
      <c r="E95" s="118" t="s">
        <v>20</v>
      </c>
      <c r="F95" s="120" t="s">
        <v>14</v>
      </c>
      <c r="G95" s="121" t="s">
        <v>11</v>
      </c>
      <c r="H95" s="122"/>
      <c r="I95" s="130"/>
      <c r="J95" s="131" t="s">
        <v>21</v>
      </c>
      <c r="K95" s="132"/>
      <c r="L95" s="132"/>
      <c r="M95" s="132">
        <v>1</v>
      </c>
      <c r="N95" s="133"/>
    </row>
    <row r="96" spans="1:14" ht="31.5" hidden="1" x14ac:dyDescent="0.25">
      <c r="A96" s="175">
        <v>89</v>
      </c>
      <c r="B96" s="177" t="s">
        <v>175</v>
      </c>
      <c r="C96" s="118" t="s">
        <v>71</v>
      </c>
      <c r="D96" s="173" t="s">
        <v>176</v>
      </c>
      <c r="E96" s="118" t="s">
        <v>71</v>
      </c>
      <c r="F96" s="120" t="s">
        <v>14</v>
      </c>
      <c r="G96" s="121" t="s">
        <v>11</v>
      </c>
      <c r="H96" s="122"/>
      <c r="I96" s="130"/>
      <c r="J96" s="131" t="s">
        <v>21</v>
      </c>
      <c r="K96" s="132"/>
      <c r="L96" s="132"/>
      <c r="M96" s="132">
        <v>1</v>
      </c>
      <c r="N96" s="133"/>
    </row>
    <row r="97" spans="1:14" x14ac:dyDescent="0.25">
      <c r="A97" s="175">
        <v>90</v>
      </c>
      <c r="B97" s="338" t="s">
        <v>177</v>
      </c>
      <c r="C97" s="339"/>
      <c r="D97" s="340"/>
      <c r="E97" s="116" t="s">
        <v>13</v>
      </c>
      <c r="F97" s="116" t="s">
        <v>13</v>
      </c>
      <c r="G97" s="117" t="s">
        <v>13</v>
      </c>
      <c r="H97" s="117" t="s">
        <v>13</v>
      </c>
      <c r="I97" s="117" t="s">
        <v>13</v>
      </c>
      <c r="J97" s="117" t="s">
        <v>13</v>
      </c>
      <c r="K97" s="129">
        <f>SUM(K98:K113)</f>
        <v>3</v>
      </c>
      <c r="L97" s="129">
        <f>SUM(L98:L113)</f>
        <v>3</v>
      </c>
      <c r="M97" s="129">
        <f>SUM(M98:M113)</f>
        <v>3</v>
      </c>
      <c r="N97" s="117" t="s">
        <v>13</v>
      </c>
    </row>
    <row r="98" spans="1:14" ht="31.5" hidden="1" x14ac:dyDescent="0.25">
      <c r="A98" s="175">
        <v>91</v>
      </c>
      <c r="B98" s="177" t="s">
        <v>178</v>
      </c>
      <c r="C98" s="118" t="s">
        <v>20</v>
      </c>
      <c r="D98" s="173" t="s">
        <v>179</v>
      </c>
      <c r="E98" s="118" t="s">
        <v>28</v>
      </c>
      <c r="F98" s="120" t="s">
        <v>14</v>
      </c>
      <c r="G98" s="121" t="s">
        <v>9</v>
      </c>
      <c r="H98" s="122" t="s">
        <v>21</v>
      </c>
      <c r="I98" s="130"/>
      <c r="J98" s="131"/>
      <c r="K98" s="132">
        <v>1</v>
      </c>
      <c r="L98" s="132"/>
      <c r="M98" s="132"/>
      <c r="N98" s="133"/>
    </row>
    <row r="99" spans="1:14" ht="31.5" hidden="1" x14ac:dyDescent="0.25">
      <c r="A99" s="175">
        <v>92</v>
      </c>
      <c r="B99" s="177" t="s">
        <v>180</v>
      </c>
      <c r="C99" s="118" t="s">
        <v>28</v>
      </c>
      <c r="D99" s="173" t="s">
        <v>181</v>
      </c>
      <c r="E99" s="118" t="s">
        <v>28</v>
      </c>
      <c r="F99" s="120" t="s">
        <v>14</v>
      </c>
      <c r="G99" s="121" t="s">
        <v>9</v>
      </c>
      <c r="H99" s="122" t="s">
        <v>21</v>
      </c>
      <c r="I99" s="130"/>
      <c r="J99" s="131"/>
      <c r="K99" s="132">
        <v>1</v>
      </c>
      <c r="L99" s="132"/>
      <c r="M99" s="132"/>
      <c r="N99" s="133"/>
    </row>
    <row r="100" spans="1:14" ht="31.5" x14ac:dyDescent="0.25">
      <c r="A100" s="175">
        <v>93</v>
      </c>
      <c r="B100" s="177" t="s">
        <v>182</v>
      </c>
      <c r="C100" s="118" t="s">
        <v>28</v>
      </c>
      <c r="D100" s="173" t="s">
        <v>183</v>
      </c>
      <c r="E100" s="118" t="s">
        <v>28</v>
      </c>
      <c r="F100" s="120" t="s">
        <v>14</v>
      </c>
      <c r="G100" s="121" t="s">
        <v>10</v>
      </c>
      <c r="H100" s="122"/>
      <c r="I100" s="130" t="s">
        <v>21</v>
      </c>
      <c r="J100" s="131"/>
      <c r="K100" s="132"/>
      <c r="L100" s="132"/>
      <c r="M100" s="132"/>
      <c r="N100" s="133"/>
    </row>
    <row r="101" spans="1:14" ht="31.5" hidden="1" x14ac:dyDescent="0.25">
      <c r="A101" s="175">
        <v>94</v>
      </c>
      <c r="B101" s="177" t="s">
        <v>184</v>
      </c>
      <c r="C101" s="118" t="s">
        <v>28</v>
      </c>
      <c r="D101" s="173" t="s">
        <v>185</v>
      </c>
      <c r="E101" s="118" t="s">
        <v>28</v>
      </c>
      <c r="F101" s="120" t="s">
        <v>14</v>
      </c>
      <c r="G101" s="121" t="s">
        <v>9</v>
      </c>
      <c r="H101" s="122" t="s">
        <v>21</v>
      </c>
      <c r="I101" s="130"/>
      <c r="J101" s="131"/>
      <c r="K101" s="132">
        <v>1</v>
      </c>
      <c r="L101" s="132"/>
      <c r="M101" s="132"/>
      <c r="N101" s="133"/>
    </row>
    <row r="102" spans="1:14" ht="31.5" x14ac:dyDescent="0.25">
      <c r="A102" s="175">
        <v>95</v>
      </c>
      <c r="B102" s="177" t="s">
        <v>186</v>
      </c>
      <c r="C102" s="118" t="s">
        <v>28</v>
      </c>
      <c r="D102" s="173" t="s">
        <v>187</v>
      </c>
      <c r="E102" s="118" t="s">
        <v>28</v>
      </c>
      <c r="F102" s="120" t="s">
        <v>14</v>
      </c>
      <c r="G102" s="121" t="s">
        <v>10</v>
      </c>
      <c r="H102" s="122"/>
      <c r="I102" s="130" t="s">
        <v>21</v>
      </c>
      <c r="J102" s="131"/>
      <c r="K102" s="132"/>
      <c r="L102" s="132"/>
      <c r="M102" s="132"/>
      <c r="N102" s="133"/>
    </row>
    <row r="103" spans="1:14" ht="31.5" hidden="1" x14ac:dyDescent="0.25">
      <c r="A103" s="175">
        <v>96</v>
      </c>
      <c r="B103" s="177" t="s">
        <v>188</v>
      </c>
      <c r="C103" s="118" t="s">
        <v>28</v>
      </c>
      <c r="D103" s="173" t="s">
        <v>189</v>
      </c>
      <c r="E103" s="118" t="s">
        <v>69</v>
      </c>
      <c r="F103" s="120" t="s">
        <v>14</v>
      </c>
      <c r="G103" s="121" t="s">
        <v>11</v>
      </c>
      <c r="H103" s="122"/>
      <c r="I103" s="130"/>
      <c r="J103" s="131" t="s">
        <v>21</v>
      </c>
      <c r="K103" s="132"/>
      <c r="L103" s="132"/>
      <c r="M103" s="132">
        <v>1</v>
      </c>
      <c r="N103" s="133"/>
    </row>
    <row r="104" spans="1:14" ht="31.5" x14ac:dyDescent="0.25">
      <c r="A104" s="175">
        <v>97</v>
      </c>
      <c r="B104" s="177" t="s">
        <v>190</v>
      </c>
      <c r="C104" s="118" t="s">
        <v>28</v>
      </c>
      <c r="D104" s="173" t="s">
        <v>191</v>
      </c>
      <c r="E104" s="118" t="s">
        <v>28</v>
      </c>
      <c r="F104" s="120" t="s">
        <v>14</v>
      </c>
      <c r="G104" s="121" t="s">
        <v>10</v>
      </c>
      <c r="H104" s="122"/>
      <c r="I104" s="130" t="s">
        <v>21</v>
      </c>
      <c r="J104" s="131"/>
      <c r="K104" s="132"/>
      <c r="L104" s="132"/>
      <c r="M104" s="132"/>
      <c r="N104" s="133"/>
    </row>
    <row r="105" spans="1:14" ht="31.5" hidden="1" x14ac:dyDescent="0.25">
      <c r="A105" s="175">
        <v>98</v>
      </c>
      <c r="B105" s="177" t="s">
        <v>192</v>
      </c>
      <c r="C105" s="118" t="s">
        <v>28</v>
      </c>
      <c r="D105" s="173" t="s">
        <v>193</v>
      </c>
      <c r="E105" s="118" t="s">
        <v>28</v>
      </c>
      <c r="F105" s="120" t="s">
        <v>14</v>
      </c>
      <c r="G105" s="121" t="s">
        <v>11</v>
      </c>
      <c r="H105" s="122"/>
      <c r="I105" s="130"/>
      <c r="J105" s="131" t="s">
        <v>21</v>
      </c>
      <c r="K105" s="132"/>
      <c r="L105" s="132"/>
      <c r="M105" s="132"/>
      <c r="N105" s="133"/>
    </row>
    <row r="106" spans="1:14" ht="31.5" x14ac:dyDescent="0.25">
      <c r="A106" s="175">
        <v>99</v>
      </c>
      <c r="B106" s="177" t="s">
        <v>194</v>
      </c>
      <c r="C106" s="118" t="s">
        <v>28</v>
      </c>
      <c r="D106" s="173" t="s">
        <v>195</v>
      </c>
      <c r="E106" s="118" t="s">
        <v>28</v>
      </c>
      <c r="F106" s="120" t="s">
        <v>14</v>
      </c>
      <c r="G106" s="121" t="s">
        <v>10</v>
      </c>
      <c r="H106" s="122"/>
      <c r="I106" s="130" t="s">
        <v>21</v>
      </c>
      <c r="J106" s="131"/>
      <c r="K106" s="132"/>
      <c r="L106" s="132">
        <v>1</v>
      </c>
      <c r="M106" s="132"/>
      <c r="N106" s="133"/>
    </row>
    <row r="107" spans="1:14" ht="31.5" hidden="1" x14ac:dyDescent="0.25">
      <c r="A107" s="175">
        <v>100</v>
      </c>
      <c r="B107" s="177" t="s">
        <v>196</v>
      </c>
      <c r="C107" s="118" t="s">
        <v>28</v>
      </c>
      <c r="D107" s="173" t="s">
        <v>197</v>
      </c>
      <c r="E107" s="118" t="s">
        <v>28</v>
      </c>
      <c r="F107" s="120" t="s">
        <v>14</v>
      </c>
      <c r="G107" s="121" t="s">
        <v>11</v>
      </c>
      <c r="H107" s="122"/>
      <c r="I107" s="130"/>
      <c r="J107" s="131" t="s">
        <v>21</v>
      </c>
      <c r="K107" s="132"/>
      <c r="L107" s="132"/>
      <c r="M107" s="132"/>
      <c r="N107" s="133"/>
    </row>
    <row r="108" spans="1:14" ht="31.5" hidden="1" x14ac:dyDescent="0.25">
      <c r="A108" s="175">
        <v>101</v>
      </c>
      <c r="B108" s="177" t="s">
        <v>198</v>
      </c>
      <c r="C108" s="118" t="s">
        <v>28</v>
      </c>
      <c r="D108" s="173" t="s">
        <v>199</v>
      </c>
      <c r="E108" s="118" t="s">
        <v>28</v>
      </c>
      <c r="F108" s="120" t="s">
        <v>14</v>
      </c>
      <c r="G108" s="121" t="s">
        <v>11</v>
      </c>
      <c r="H108" s="122"/>
      <c r="I108" s="130"/>
      <c r="J108" s="131" t="s">
        <v>21</v>
      </c>
      <c r="K108" s="132"/>
      <c r="L108" s="132"/>
      <c r="M108" s="132">
        <v>1</v>
      </c>
      <c r="N108" s="133"/>
    </row>
    <row r="109" spans="1:14" ht="31.5" x14ac:dyDescent="0.25">
      <c r="A109" s="175">
        <v>102</v>
      </c>
      <c r="B109" s="177" t="s">
        <v>200</v>
      </c>
      <c r="C109" s="118" t="s">
        <v>28</v>
      </c>
      <c r="D109" s="173" t="s">
        <v>201</v>
      </c>
      <c r="E109" s="118" t="s">
        <v>28</v>
      </c>
      <c r="F109" s="120" t="s">
        <v>14</v>
      </c>
      <c r="G109" s="121" t="s">
        <v>10</v>
      </c>
      <c r="H109" s="122"/>
      <c r="I109" s="130" t="s">
        <v>21</v>
      </c>
      <c r="J109" s="131"/>
      <c r="K109" s="132"/>
      <c r="L109" s="132">
        <v>1</v>
      </c>
      <c r="M109" s="132"/>
      <c r="N109" s="133"/>
    </row>
    <row r="110" spans="1:14" ht="31.5" hidden="1" x14ac:dyDescent="0.25">
      <c r="A110" s="175">
        <v>103</v>
      </c>
      <c r="B110" s="177" t="s">
        <v>202</v>
      </c>
      <c r="C110" s="118" t="s">
        <v>28</v>
      </c>
      <c r="D110" s="173" t="s">
        <v>203</v>
      </c>
      <c r="E110" s="118" t="s">
        <v>28</v>
      </c>
      <c r="F110" s="120" t="s">
        <v>14</v>
      </c>
      <c r="G110" s="121" t="s">
        <v>11</v>
      </c>
      <c r="H110" s="122"/>
      <c r="I110" s="130"/>
      <c r="J110" s="131" t="s">
        <v>21</v>
      </c>
      <c r="K110" s="132"/>
      <c r="L110" s="132"/>
      <c r="M110" s="132"/>
      <c r="N110" s="133"/>
    </row>
    <row r="111" spans="1:14" x14ac:dyDescent="0.25">
      <c r="A111" s="175">
        <v>104</v>
      </c>
      <c r="B111" s="177" t="s">
        <v>204</v>
      </c>
      <c r="C111" s="118" t="s">
        <v>28</v>
      </c>
      <c r="D111" s="173" t="s">
        <v>205</v>
      </c>
      <c r="E111" s="118" t="s">
        <v>28</v>
      </c>
      <c r="F111" s="120" t="s">
        <v>14</v>
      </c>
      <c r="G111" s="121" t="s">
        <v>10</v>
      </c>
      <c r="H111" s="122"/>
      <c r="I111" s="130" t="s">
        <v>21</v>
      </c>
      <c r="J111" s="131"/>
      <c r="K111" s="132"/>
      <c r="L111" s="132">
        <v>1</v>
      </c>
      <c r="M111" s="132"/>
      <c r="N111" s="133"/>
    </row>
    <row r="112" spans="1:14" ht="31.5" hidden="1" x14ac:dyDescent="0.25">
      <c r="A112" s="175">
        <v>105</v>
      </c>
      <c r="B112" s="177" t="s">
        <v>206</v>
      </c>
      <c r="C112" s="118" t="s">
        <v>28</v>
      </c>
      <c r="D112" s="173" t="s">
        <v>207</v>
      </c>
      <c r="E112" s="118" t="s">
        <v>28</v>
      </c>
      <c r="F112" s="120" t="s">
        <v>14</v>
      </c>
      <c r="G112" s="121" t="s">
        <v>11</v>
      </c>
      <c r="H112" s="122"/>
      <c r="I112" s="130"/>
      <c r="J112" s="131" t="s">
        <v>21</v>
      </c>
      <c r="K112" s="132"/>
      <c r="L112" s="132"/>
      <c r="M112" s="132"/>
      <c r="N112" s="133"/>
    </row>
    <row r="113" spans="1:14" ht="47.25" hidden="1" x14ac:dyDescent="0.25">
      <c r="A113" s="175">
        <v>106</v>
      </c>
      <c r="B113" s="177" t="s">
        <v>208</v>
      </c>
      <c r="C113" s="118" t="s">
        <v>69</v>
      </c>
      <c r="D113" s="173" t="s">
        <v>209</v>
      </c>
      <c r="E113" s="118" t="s">
        <v>69</v>
      </c>
      <c r="F113" s="120" t="s">
        <v>14</v>
      </c>
      <c r="G113" s="121" t="s">
        <v>11</v>
      </c>
      <c r="H113" s="122"/>
      <c r="I113" s="130"/>
      <c r="J113" s="131" t="s">
        <v>21</v>
      </c>
      <c r="K113" s="132"/>
      <c r="L113" s="132"/>
      <c r="M113" s="132">
        <v>1</v>
      </c>
      <c r="N113" s="133"/>
    </row>
    <row r="114" spans="1:14" x14ac:dyDescent="0.25">
      <c r="A114" s="175">
        <v>107</v>
      </c>
      <c r="B114" s="338" t="s">
        <v>210</v>
      </c>
      <c r="C114" s="339"/>
      <c r="D114" s="340"/>
      <c r="E114" s="116" t="s">
        <v>13</v>
      </c>
      <c r="F114" s="116" t="s">
        <v>13</v>
      </c>
      <c r="G114" s="117" t="s">
        <v>13</v>
      </c>
      <c r="H114" s="117" t="s">
        <v>13</v>
      </c>
      <c r="I114" s="117" t="s">
        <v>13</v>
      </c>
      <c r="J114" s="117" t="s">
        <v>13</v>
      </c>
      <c r="K114" s="129">
        <f>SUM(K115:K144)</f>
        <v>3</v>
      </c>
      <c r="L114" s="129">
        <f>SUM(L115:L144)</f>
        <v>3</v>
      </c>
      <c r="M114" s="129">
        <f>SUM(M115:M144)</f>
        <v>3</v>
      </c>
      <c r="N114" s="117" t="s">
        <v>13</v>
      </c>
    </row>
    <row r="115" spans="1:14" hidden="1" x14ac:dyDescent="0.25">
      <c r="A115" s="175">
        <v>108</v>
      </c>
      <c r="B115" s="177" t="s">
        <v>211</v>
      </c>
      <c r="C115" s="118" t="s">
        <v>18</v>
      </c>
      <c r="D115" s="173" t="s">
        <v>212</v>
      </c>
      <c r="E115" s="118" t="s">
        <v>28</v>
      </c>
      <c r="F115" s="120" t="s">
        <v>14</v>
      </c>
      <c r="G115" s="121" t="s">
        <v>9</v>
      </c>
      <c r="H115" s="122" t="s">
        <v>21</v>
      </c>
      <c r="I115" s="130"/>
      <c r="J115" s="131"/>
      <c r="K115" s="132"/>
      <c r="L115" s="132"/>
      <c r="M115" s="132"/>
      <c r="N115" s="133"/>
    </row>
    <row r="116" spans="1:14" ht="31.5" x14ac:dyDescent="0.25">
      <c r="A116" s="175">
        <v>109</v>
      </c>
      <c r="B116" s="177" t="s">
        <v>213</v>
      </c>
      <c r="C116" s="118" t="s">
        <v>18</v>
      </c>
      <c r="D116" s="173" t="s">
        <v>214</v>
      </c>
      <c r="E116" s="118" t="s">
        <v>28</v>
      </c>
      <c r="F116" s="120" t="s">
        <v>14</v>
      </c>
      <c r="G116" s="121" t="s">
        <v>10</v>
      </c>
      <c r="H116" s="122"/>
      <c r="I116" s="130" t="s">
        <v>21</v>
      </c>
      <c r="J116" s="131"/>
      <c r="K116" s="132"/>
      <c r="L116" s="132"/>
      <c r="M116" s="132"/>
      <c r="N116" s="133"/>
    </row>
    <row r="117" spans="1:14" ht="31.5" hidden="1" x14ac:dyDescent="0.25">
      <c r="A117" s="175">
        <v>110</v>
      </c>
      <c r="B117" s="177" t="s">
        <v>215</v>
      </c>
      <c r="C117" s="118" t="s">
        <v>18</v>
      </c>
      <c r="D117" s="173" t="s">
        <v>216</v>
      </c>
      <c r="E117" s="118" t="s">
        <v>28</v>
      </c>
      <c r="F117" s="120" t="s">
        <v>14</v>
      </c>
      <c r="G117" s="121" t="s">
        <v>11</v>
      </c>
      <c r="H117" s="122"/>
      <c r="I117" s="130"/>
      <c r="J117" s="131" t="s">
        <v>21</v>
      </c>
      <c r="K117" s="132"/>
      <c r="L117" s="132"/>
      <c r="M117" s="132"/>
      <c r="N117" s="133"/>
    </row>
    <row r="118" spans="1:14" ht="31.5" hidden="1" x14ac:dyDescent="0.25">
      <c r="A118" s="175">
        <v>111</v>
      </c>
      <c r="B118" s="177" t="s">
        <v>217</v>
      </c>
      <c r="C118" s="118" t="s">
        <v>18</v>
      </c>
      <c r="D118" s="173" t="s">
        <v>958</v>
      </c>
      <c r="E118" s="118" t="s">
        <v>28</v>
      </c>
      <c r="F118" s="120" t="s">
        <v>14</v>
      </c>
      <c r="G118" s="121" t="s">
        <v>9</v>
      </c>
      <c r="H118" s="122" t="s">
        <v>21</v>
      </c>
      <c r="I118" s="130"/>
      <c r="J118" s="131"/>
      <c r="K118" s="132"/>
      <c r="L118" s="132"/>
      <c r="M118" s="132"/>
      <c r="N118" s="133"/>
    </row>
    <row r="119" spans="1:14" ht="31.5" x14ac:dyDescent="0.25">
      <c r="A119" s="175">
        <v>112</v>
      </c>
      <c r="B119" s="177" t="s">
        <v>218</v>
      </c>
      <c r="C119" s="118" t="s">
        <v>28</v>
      </c>
      <c r="D119" s="173" t="s">
        <v>219</v>
      </c>
      <c r="E119" s="118" t="s">
        <v>28</v>
      </c>
      <c r="F119" s="120" t="s">
        <v>14</v>
      </c>
      <c r="G119" s="121" t="s">
        <v>10</v>
      </c>
      <c r="H119" s="122"/>
      <c r="I119" s="130" t="s">
        <v>21</v>
      </c>
      <c r="J119" s="131"/>
      <c r="K119" s="132"/>
      <c r="L119" s="132"/>
      <c r="M119" s="132"/>
      <c r="N119" s="133"/>
    </row>
    <row r="120" spans="1:14" ht="47.25" x14ac:dyDescent="0.25">
      <c r="A120" s="175">
        <v>113</v>
      </c>
      <c r="B120" s="178" t="s">
        <v>220</v>
      </c>
      <c r="C120" s="118" t="s">
        <v>28</v>
      </c>
      <c r="D120" s="173" t="s">
        <v>221</v>
      </c>
      <c r="E120" s="118" t="s">
        <v>28</v>
      </c>
      <c r="F120" s="120" t="s">
        <v>14</v>
      </c>
      <c r="G120" s="121" t="s">
        <v>10</v>
      </c>
      <c r="H120" s="122"/>
      <c r="I120" s="130" t="s">
        <v>21</v>
      </c>
      <c r="J120" s="131"/>
      <c r="K120" s="132"/>
      <c r="L120" s="132"/>
      <c r="M120" s="132"/>
      <c r="N120" s="133"/>
    </row>
    <row r="121" spans="1:14" ht="47.25" hidden="1" x14ac:dyDescent="0.25">
      <c r="A121" s="175">
        <v>114</v>
      </c>
      <c r="B121" s="178" t="s">
        <v>959</v>
      </c>
      <c r="C121" s="118" t="s">
        <v>28</v>
      </c>
      <c r="D121" s="159" t="s">
        <v>960</v>
      </c>
      <c r="E121" s="118" t="s">
        <v>28</v>
      </c>
      <c r="F121" s="120" t="s">
        <v>14</v>
      </c>
      <c r="G121" s="138" t="s">
        <v>11</v>
      </c>
      <c r="H121" s="139"/>
      <c r="I121" s="140"/>
      <c r="J121" s="141" t="s">
        <v>21</v>
      </c>
      <c r="K121" s="132"/>
      <c r="L121" s="132"/>
      <c r="M121" s="132"/>
      <c r="N121" s="133"/>
    </row>
    <row r="122" spans="1:14" hidden="1" x14ac:dyDescent="0.25">
      <c r="A122" s="175">
        <v>115</v>
      </c>
      <c r="B122" s="177" t="s">
        <v>222</v>
      </c>
      <c r="C122" s="118" t="s">
        <v>18</v>
      </c>
      <c r="D122" s="173" t="s">
        <v>223</v>
      </c>
      <c r="E122" s="118" t="s">
        <v>18</v>
      </c>
      <c r="F122" s="120" t="s">
        <v>14</v>
      </c>
      <c r="G122" s="121" t="s">
        <v>9</v>
      </c>
      <c r="H122" s="122" t="s">
        <v>21</v>
      </c>
      <c r="I122" s="130"/>
      <c r="J122" s="131"/>
      <c r="K122" s="132"/>
      <c r="L122" s="132"/>
      <c r="M122" s="132"/>
      <c r="N122" s="133"/>
    </row>
    <row r="123" spans="1:14" x14ac:dyDescent="0.25">
      <c r="A123" s="175">
        <v>116</v>
      </c>
      <c r="B123" s="177" t="s">
        <v>224</v>
      </c>
      <c r="C123" s="118" t="s">
        <v>18</v>
      </c>
      <c r="D123" s="173" t="s">
        <v>225</v>
      </c>
      <c r="E123" s="118" t="s">
        <v>28</v>
      </c>
      <c r="F123" s="120" t="s">
        <v>14</v>
      </c>
      <c r="G123" s="121" t="s">
        <v>10</v>
      </c>
      <c r="H123" s="122"/>
      <c r="I123" s="130" t="s">
        <v>21</v>
      </c>
      <c r="J123" s="131"/>
      <c r="K123" s="132"/>
      <c r="L123" s="132"/>
      <c r="M123" s="132"/>
      <c r="N123" s="133"/>
    </row>
    <row r="124" spans="1:14" ht="31.5" hidden="1" x14ac:dyDescent="0.25">
      <c r="A124" s="175">
        <v>117</v>
      </c>
      <c r="B124" s="177" t="s">
        <v>226</v>
      </c>
      <c r="C124" s="118" t="s">
        <v>69</v>
      </c>
      <c r="D124" s="173" t="s">
        <v>227</v>
      </c>
      <c r="E124" s="118" t="s">
        <v>28</v>
      </c>
      <c r="F124" s="120" t="s">
        <v>14</v>
      </c>
      <c r="G124" s="121" t="s">
        <v>11</v>
      </c>
      <c r="H124" s="122"/>
      <c r="I124" s="130"/>
      <c r="J124" s="131" t="s">
        <v>21</v>
      </c>
      <c r="K124" s="132"/>
      <c r="L124" s="132"/>
      <c r="M124" s="132"/>
      <c r="N124" s="133"/>
    </row>
    <row r="125" spans="1:14" ht="31.5" hidden="1" x14ac:dyDescent="0.25">
      <c r="A125" s="175">
        <v>118</v>
      </c>
      <c r="B125" s="177" t="s">
        <v>228</v>
      </c>
      <c r="C125" s="118" t="s">
        <v>18</v>
      </c>
      <c r="D125" s="173" t="s">
        <v>229</v>
      </c>
      <c r="E125" s="118" t="s">
        <v>18</v>
      </c>
      <c r="F125" s="120" t="s">
        <v>14</v>
      </c>
      <c r="G125" s="121" t="s">
        <v>11</v>
      </c>
      <c r="H125" s="122"/>
      <c r="I125" s="130"/>
      <c r="J125" s="131" t="s">
        <v>21</v>
      </c>
      <c r="K125" s="132"/>
      <c r="L125" s="132"/>
      <c r="M125" s="132"/>
      <c r="N125" s="133"/>
    </row>
    <row r="126" spans="1:14" ht="31.5" hidden="1" x14ac:dyDescent="0.25">
      <c r="A126" s="175">
        <v>119</v>
      </c>
      <c r="B126" s="177" t="s">
        <v>230</v>
      </c>
      <c r="C126" s="118" t="s">
        <v>18</v>
      </c>
      <c r="D126" s="173" t="s">
        <v>231</v>
      </c>
      <c r="E126" s="118" t="s">
        <v>18</v>
      </c>
      <c r="F126" s="120" t="s">
        <v>14</v>
      </c>
      <c r="G126" s="121" t="s">
        <v>9</v>
      </c>
      <c r="H126" s="122" t="s">
        <v>21</v>
      </c>
      <c r="I126" s="130"/>
      <c r="J126" s="131"/>
      <c r="K126" s="132">
        <v>1</v>
      </c>
      <c r="L126" s="132"/>
      <c r="M126" s="132"/>
      <c r="N126" s="133"/>
    </row>
    <row r="127" spans="1:14" x14ac:dyDescent="0.25">
      <c r="A127" s="175">
        <v>120</v>
      </c>
      <c r="B127" s="177" t="s">
        <v>232</v>
      </c>
      <c r="C127" s="118" t="s">
        <v>18</v>
      </c>
      <c r="D127" s="173" t="s">
        <v>233</v>
      </c>
      <c r="E127" s="118" t="s">
        <v>28</v>
      </c>
      <c r="F127" s="120" t="s">
        <v>14</v>
      </c>
      <c r="G127" s="121" t="s">
        <v>10</v>
      </c>
      <c r="H127" s="122"/>
      <c r="I127" s="130" t="s">
        <v>21</v>
      </c>
      <c r="J127" s="131"/>
      <c r="K127" s="132"/>
      <c r="L127" s="132"/>
      <c r="M127" s="132"/>
      <c r="N127" s="133"/>
    </row>
    <row r="128" spans="1:14" ht="31.5" hidden="1" x14ac:dyDescent="0.25">
      <c r="A128" s="175">
        <v>121</v>
      </c>
      <c r="B128" s="177" t="s">
        <v>234</v>
      </c>
      <c r="C128" s="118" t="s">
        <v>18</v>
      </c>
      <c r="D128" s="173" t="s">
        <v>235</v>
      </c>
      <c r="E128" s="118" t="s">
        <v>69</v>
      </c>
      <c r="F128" s="120" t="s">
        <v>14</v>
      </c>
      <c r="G128" s="121" t="s">
        <v>11</v>
      </c>
      <c r="H128" s="122"/>
      <c r="I128" s="130"/>
      <c r="J128" s="131" t="s">
        <v>21</v>
      </c>
      <c r="K128" s="132"/>
      <c r="L128" s="132"/>
      <c r="M128" s="132">
        <v>1</v>
      </c>
      <c r="N128" s="133"/>
    </row>
    <row r="129" spans="1:16" hidden="1" x14ac:dyDescent="0.25">
      <c r="A129" s="175">
        <v>122</v>
      </c>
      <c r="B129" s="177" t="s">
        <v>236</v>
      </c>
      <c r="C129" s="118" t="s">
        <v>18</v>
      </c>
      <c r="D129" s="173" t="s">
        <v>237</v>
      </c>
      <c r="E129" s="118" t="s">
        <v>28</v>
      </c>
      <c r="F129" s="120" t="s">
        <v>14</v>
      </c>
      <c r="G129" s="121" t="s">
        <v>9</v>
      </c>
      <c r="H129" s="122" t="s">
        <v>21</v>
      </c>
      <c r="I129" s="130"/>
      <c r="J129" s="131"/>
      <c r="K129" s="132">
        <v>1</v>
      </c>
      <c r="L129" s="132"/>
      <c r="M129" s="132"/>
      <c r="N129" s="133"/>
    </row>
    <row r="130" spans="1:16" x14ac:dyDescent="0.25">
      <c r="A130" s="175">
        <v>123</v>
      </c>
      <c r="B130" s="177" t="s">
        <v>238</v>
      </c>
      <c r="C130" s="118" t="s">
        <v>18</v>
      </c>
      <c r="D130" s="173" t="s">
        <v>239</v>
      </c>
      <c r="E130" s="118" t="s">
        <v>28</v>
      </c>
      <c r="F130" s="120" t="s">
        <v>14</v>
      </c>
      <c r="G130" s="121" t="s">
        <v>10</v>
      </c>
      <c r="H130" s="122"/>
      <c r="I130" s="130" t="s">
        <v>21</v>
      </c>
      <c r="J130" s="131"/>
      <c r="K130" s="132"/>
      <c r="L130" s="132"/>
      <c r="M130" s="132"/>
      <c r="N130" s="133"/>
    </row>
    <row r="131" spans="1:16" ht="31.5" hidden="1" x14ac:dyDescent="0.25">
      <c r="A131" s="175">
        <v>124</v>
      </c>
      <c r="B131" s="177" t="s">
        <v>240</v>
      </c>
      <c r="C131" s="118" t="s">
        <v>18</v>
      </c>
      <c r="D131" s="173" t="s">
        <v>241</v>
      </c>
      <c r="E131" s="118" t="s">
        <v>18</v>
      </c>
      <c r="F131" s="120" t="s">
        <v>14</v>
      </c>
      <c r="G131" s="121" t="s">
        <v>11</v>
      </c>
      <c r="H131" s="122"/>
      <c r="I131" s="130"/>
      <c r="J131" s="131" t="s">
        <v>21</v>
      </c>
      <c r="K131" s="132"/>
      <c r="L131" s="132"/>
      <c r="M131" s="132"/>
      <c r="N131" s="133"/>
    </row>
    <row r="132" spans="1:16" hidden="1" x14ac:dyDescent="0.25">
      <c r="A132" s="175">
        <v>125</v>
      </c>
      <c r="B132" s="177" t="s">
        <v>242</v>
      </c>
      <c r="C132" s="118" t="s">
        <v>18</v>
      </c>
      <c r="D132" s="173" t="s">
        <v>243</v>
      </c>
      <c r="E132" s="118" t="s">
        <v>28</v>
      </c>
      <c r="F132" s="120" t="s">
        <v>14</v>
      </c>
      <c r="G132" s="121" t="s">
        <v>9</v>
      </c>
      <c r="H132" s="122" t="s">
        <v>21</v>
      </c>
      <c r="I132" s="130"/>
      <c r="J132" s="131"/>
      <c r="K132" s="132">
        <v>1</v>
      </c>
      <c r="L132" s="132"/>
      <c r="M132" s="132"/>
      <c r="N132" s="133"/>
    </row>
    <row r="133" spans="1:16" x14ac:dyDescent="0.25">
      <c r="A133" s="175">
        <v>126</v>
      </c>
      <c r="B133" s="177" t="s">
        <v>244</v>
      </c>
      <c r="C133" s="118" t="s">
        <v>18</v>
      </c>
      <c r="D133" s="173" t="s">
        <v>245</v>
      </c>
      <c r="E133" s="118" t="s">
        <v>28</v>
      </c>
      <c r="F133" s="120" t="s">
        <v>14</v>
      </c>
      <c r="G133" s="121" t="s">
        <v>10</v>
      </c>
      <c r="H133" s="122"/>
      <c r="I133" s="130" t="s">
        <v>21</v>
      </c>
      <c r="J133" s="131"/>
      <c r="K133" s="132"/>
      <c r="L133" s="132">
        <v>1</v>
      </c>
      <c r="M133" s="132"/>
      <c r="N133" s="133"/>
    </row>
    <row r="134" spans="1:16" hidden="1" x14ac:dyDescent="0.25">
      <c r="A134" s="370">
        <v>127</v>
      </c>
      <c r="B134" s="372" t="s">
        <v>246</v>
      </c>
      <c r="C134" s="118" t="s">
        <v>18</v>
      </c>
      <c r="D134" s="173" t="s">
        <v>961</v>
      </c>
      <c r="E134" s="118" t="s">
        <v>28</v>
      </c>
      <c r="F134" s="120" t="s">
        <v>14</v>
      </c>
      <c r="G134" s="121" t="s">
        <v>11</v>
      </c>
      <c r="H134" s="122"/>
      <c r="I134" s="130"/>
      <c r="J134" s="131" t="s">
        <v>21</v>
      </c>
      <c r="K134" s="132"/>
      <c r="L134" s="132"/>
      <c r="M134" s="132">
        <v>1</v>
      </c>
      <c r="N134" s="133"/>
    </row>
    <row r="135" spans="1:16" hidden="1" x14ac:dyDescent="0.25">
      <c r="A135" s="371"/>
      <c r="B135" s="373"/>
      <c r="C135" s="118" t="s">
        <v>18</v>
      </c>
      <c r="D135" s="173" t="s">
        <v>962</v>
      </c>
      <c r="E135" s="118" t="s">
        <v>28</v>
      </c>
      <c r="F135" s="120" t="s">
        <v>14</v>
      </c>
      <c r="G135" s="121" t="s">
        <v>11</v>
      </c>
      <c r="H135" s="122"/>
      <c r="I135" s="130"/>
      <c r="J135" s="131" t="s">
        <v>21</v>
      </c>
      <c r="K135" s="132"/>
      <c r="L135" s="132"/>
      <c r="M135" s="132">
        <v>1</v>
      </c>
      <c r="N135" s="133"/>
    </row>
    <row r="136" spans="1:16" x14ac:dyDescent="0.25">
      <c r="A136" s="175">
        <v>128</v>
      </c>
      <c r="B136" s="177" t="s">
        <v>247</v>
      </c>
      <c r="C136" s="118" t="s">
        <v>18</v>
      </c>
      <c r="D136" s="173" t="s">
        <v>248</v>
      </c>
      <c r="E136" s="118" t="s">
        <v>18</v>
      </c>
      <c r="F136" s="120" t="s">
        <v>14</v>
      </c>
      <c r="G136" s="121" t="s">
        <v>10</v>
      </c>
      <c r="H136" s="122"/>
      <c r="I136" s="130" t="s">
        <v>21</v>
      </c>
      <c r="J136" s="131"/>
      <c r="K136" s="132"/>
      <c r="L136" s="132">
        <v>1</v>
      </c>
      <c r="M136" s="132"/>
      <c r="N136" s="133"/>
    </row>
    <row r="137" spans="1:16" ht="31.5" hidden="1" x14ac:dyDescent="0.25">
      <c r="A137" s="175">
        <v>129</v>
      </c>
      <c r="B137" s="177" t="s">
        <v>249</v>
      </c>
      <c r="C137" s="118" t="s">
        <v>28</v>
      </c>
      <c r="D137" s="173" t="s">
        <v>250</v>
      </c>
      <c r="E137" s="118" t="s">
        <v>28</v>
      </c>
      <c r="F137" s="120" t="s">
        <v>14</v>
      </c>
      <c r="G137" s="121" t="s">
        <v>9</v>
      </c>
      <c r="H137" s="122" t="s">
        <v>21</v>
      </c>
      <c r="I137" s="130"/>
      <c r="J137" s="131"/>
      <c r="K137" s="132"/>
      <c r="L137" s="132"/>
      <c r="M137" s="132"/>
      <c r="N137" s="133"/>
    </row>
    <row r="138" spans="1:16" hidden="1" x14ac:dyDescent="0.25">
      <c r="A138" s="175">
        <v>130</v>
      </c>
      <c r="B138" s="177" t="s">
        <v>251</v>
      </c>
      <c r="C138" s="118" t="s">
        <v>28</v>
      </c>
      <c r="D138" s="173" t="s">
        <v>252</v>
      </c>
      <c r="E138" s="118" t="s">
        <v>28</v>
      </c>
      <c r="F138" s="120" t="s">
        <v>14</v>
      </c>
      <c r="G138" s="121" t="s">
        <v>9</v>
      </c>
      <c r="H138" s="122" t="s">
        <v>21</v>
      </c>
      <c r="I138" s="130"/>
      <c r="J138" s="131"/>
      <c r="K138" s="132"/>
      <c r="L138" s="132"/>
      <c r="M138" s="132"/>
      <c r="N138" s="133"/>
    </row>
    <row r="139" spans="1:16" ht="31.5" hidden="1" x14ac:dyDescent="0.25">
      <c r="A139" s="175">
        <v>131</v>
      </c>
      <c r="B139" s="177" t="s">
        <v>253</v>
      </c>
      <c r="C139" s="118" t="s">
        <v>18</v>
      </c>
      <c r="D139" s="173" t="s">
        <v>254</v>
      </c>
      <c r="E139" s="118" t="s">
        <v>69</v>
      </c>
      <c r="F139" s="120" t="s">
        <v>14</v>
      </c>
      <c r="G139" s="121" t="s">
        <v>11</v>
      </c>
      <c r="H139" s="122"/>
      <c r="I139" s="130"/>
      <c r="J139" s="131" t="s">
        <v>21</v>
      </c>
      <c r="K139" s="132"/>
      <c r="L139" s="132"/>
      <c r="M139" s="132"/>
      <c r="N139" s="133"/>
    </row>
    <row r="140" spans="1:16" ht="31.5" x14ac:dyDescent="0.25">
      <c r="A140" s="175">
        <v>132</v>
      </c>
      <c r="B140" s="177" t="s">
        <v>255</v>
      </c>
      <c r="C140" s="118" t="s">
        <v>28</v>
      </c>
      <c r="D140" s="173" t="s">
        <v>256</v>
      </c>
      <c r="E140" s="118" t="s">
        <v>28</v>
      </c>
      <c r="F140" s="120" t="s">
        <v>14</v>
      </c>
      <c r="G140" s="121" t="s">
        <v>10</v>
      </c>
      <c r="H140" s="122"/>
      <c r="I140" s="130" t="s">
        <v>21</v>
      </c>
      <c r="J140" s="131"/>
      <c r="K140" s="132"/>
      <c r="L140" s="132">
        <v>1</v>
      </c>
      <c r="M140" s="132"/>
      <c r="N140" s="133"/>
    </row>
    <row r="141" spans="1:16" s="107" customFormat="1" hidden="1" x14ac:dyDescent="0.25">
      <c r="A141" s="175">
        <v>133</v>
      </c>
      <c r="B141" s="178" t="s">
        <v>963</v>
      </c>
      <c r="C141" s="118" t="s">
        <v>28</v>
      </c>
      <c r="D141" s="173" t="s">
        <v>964</v>
      </c>
      <c r="E141" s="118" t="s">
        <v>28</v>
      </c>
      <c r="F141" s="120" t="s">
        <v>14</v>
      </c>
      <c r="G141" s="138" t="s">
        <v>9</v>
      </c>
      <c r="H141" s="139" t="s">
        <v>21</v>
      </c>
      <c r="I141" s="140"/>
      <c r="J141" s="141"/>
      <c r="K141" s="143"/>
      <c r="L141" s="143"/>
      <c r="M141" s="143"/>
      <c r="N141" s="53"/>
      <c r="P141" s="144"/>
    </row>
    <row r="142" spans="1:16" ht="47.25" hidden="1" x14ac:dyDescent="0.25">
      <c r="A142" s="175">
        <v>134</v>
      </c>
      <c r="B142" s="178" t="s">
        <v>257</v>
      </c>
      <c r="C142" s="118" t="s">
        <v>71</v>
      </c>
      <c r="D142" s="173" t="s">
        <v>258</v>
      </c>
      <c r="E142" s="118" t="s">
        <v>71</v>
      </c>
      <c r="F142" s="120" t="s">
        <v>14</v>
      </c>
      <c r="G142" s="121" t="s">
        <v>9</v>
      </c>
      <c r="H142" s="122" t="s">
        <v>21</v>
      </c>
      <c r="I142" s="130"/>
      <c r="J142" s="131"/>
      <c r="K142" s="132"/>
      <c r="L142" s="132"/>
      <c r="M142" s="132"/>
      <c r="N142" s="133"/>
    </row>
    <row r="143" spans="1:16" ht="47.25" x14ac:dyDescent="0.25">
      <c r="A143" s="175">
        <v>135</v>
      </c>
      <c r="B143" s="178" t="s">
        <v>257</v>
      </c>
      <c r="C143" s="118" t="s">
        <v>71</v>
      </c>
      <c r="D143" s="173" t="s">
        <v>259</v>
      </c>
      <c r="E143" s="118" t="s">
        <v>71</v>
      </c>
      <c r="F143" s="120" t="s">
        <v>14</v>
      </c>
      <c r="G143" s="121" t="s">
        <v>10</v>
      </c>
      <c r="H143" s="122"/>
      <c r="I143" s="130" t="s">
        <v>21</v>
      </c>
      <c r="J143" s="131"/>
      <c r="K143" s="132"/>
      <c r="L143" s="132"/>
      <c r="M143" s="132"/>
      <c r="N143" s="133"/>
    </row>
    <row r="144" spans="1:16" ht="47.25" hidden="1" x14ac:dyDescent="0.25">
      <c r="A144" s="175">
        <v>136</v>
      </c>
      <c r="B144" s="178" t="s">
        <v>257</v>
      </c>
      <c r="C144" s="118" t="s">
        <v>71</v>
      </c>
      <c r="D144" s="173" t="s">
        <v>260</v>
      </c>
      <c r="E144" s="118" t="s">
        <v>71</v>
      </c>
      <c r="F144" s="120" t="s">
        <v>14</v>
      </c>
      <c r="G144" s="121" t="s">
        <v>11</v>
      </c>
      <c r="H144" s="122"/>
      <c r="I144" s="130"/>
      <c r="J144" s="131" t="s">
        <v>21</v>
      </c>
      <c r="K144" s="132"/>
      <c r="L144" s="132"/>
      <c r="M144" s="132"/>
      <c r="N144" s="133"/>
    </row>
    <row r="145" spans="1:14" x14ac:dyDescent="0.25">
      <c r="A145" s="175">
        <v>137</v>
      </c>
      <c r="B145" s="338" t="s">
        <v>261</v>
      </c>
      <c r="C145" s="339"/>
      <c r="D145" s="340"/>
      <c r="E145" s="116" t="s">
        <v>13</v>
      </c>
      <c r="F145" s="116" t="s">
        <v>13</v>
      </c>
      <c r="G145" s="117" t="s">
        <v>13</v>
      </c>
      <c r="H145" s="117" t="s">
        <v>13</v>
      </c>
      <c r="I145" s="117" t="s">
        <v>13</v>
      </c>
      <c r="J145" s="117" t="s">
        <v>13</v>
      </c>
      <c r="K145" s="117" t="s">
        <v>13</v>
      </c>
      <c r="L145" s="117" t="s">
        <v>13</v>
      </c>
      <c r="M145" s="117" t="s">
        <v>13</v>
      </c>
      <c r="N145" s="117" t="s">
        <v>13</v>
      </c>
    </row>
    <row r="146" spans="1:14" x14ac:dyDescent="0.25">
      <c r="A146" s="175">
        <v>138</v>
      </c>
      <c r="B146" s="338" t="s">
        <v>262</v>
      </c>
      <c r="C146" s="339"/>
      <c r="D146" s="340"/>
      <c r="E146" s="116" t="s">
        <v>13</v>
      </c>
      <c r="F146" s="116" t="s">
        <v>13</v>
      </c>
      <c r="G146" s="117" t="s">
        <v>13</v>
      </c>
      <c r="H146" s="117" t="s">
        <v>13</v>
      </c>
      <c r="I146" s="117" t="s">
        <v>13</v>
      </c>
      <c r="J146" s="117" t="s">
        <v>13</v>
      </c>
      <c r="K146" s="129">
        <f>SUM(K147:K163)</f>
        <v>5</v>
      </c>
      <c r="L146" s="129">
        <f>SUM(L147:L163)</f>
        <v>5</v>
      </c>
      <c r="M146" s="129">
        <f>SUM(M147:M163)</f>
        <v>5</v>
      </c>
      <c r="N146" s="117" t="s">
        <v>13</v>
      </c>
    </row>
    <row r="147" spans="1:14" ht="31.5" hidden="1" x14ac:dyDescent="0.25">
      <c r="A147" s="175">
        <v>139</v>
      </c>
      <c r="B147" s="177" t="s">
        <v>263</v>
      </c>
      <c r="C147" s="118" t="s">
        <v>20</v>
      </c>
      <c r="D147" s="173" t="s">
        <v>264</v>
      </c>
      <c r="E147" s="118" t="s">
        <v>20</v>
      </c>
      <c r="F147" s="120" t="s">
        <v>14</v>
      </c>
      <c r="G147" s="121" t="s">
        <v>9</v>
      </c>
      <c r="H147" s="122" t="s">
        <v>21</v>
      </c>
      <c r="I147" s="130"/>
      <c r="J147" s="131"/>
      <c r="K147" s="132"/>
      <c r="L147" s="132"/>
      <c r="M147" s="132"/>
      <c r="N147" s="133"/>
    </row>
    <row r="148" spans="1:14" ht="47.25" x14ac:dyDescent="0.25">
      <c r="A148" s="175">
        <v>140</v>
      </c>
      <c r="B148" s="177" t="s">
        <v>265</v>
      </c>
      <c r="C148" s="118" t="s">
        <v>28</v>
      </c>
      <c r="D148" s="173" t="s">
        <v>266</v>
      </c>
      <c r="E148" s="118" t="s">
        <v>28</v>
      </c>
      <c r="F148" s="120" t="s">
        <v>14</v>
      </c>
      <c r="G148" s="121" t="s">
        <v>10</v>
      </c>
      <c r="H148" s="122"/>
      <c r="I148" s="130" t="s">
        <v>21</v>
      </c>
      <c r="J148" s="131"/>
      <c r="K148" s="132"/>
      <c r="L148" s="132"/>
      <c r="M148" s="132"/>
      <c r="N148" s="133"/>
    </row>
    <row r="149" spans="1:14" ht="47.25" hidden="1" x14ac:dyDescent="0.25">
      <c r="A149" s="175">
        <v>141</v>
      </c>
      <c r="B149" s="177" t="s">
        <v>267</v>
      </c>
      <c r="C149" s="118" t="s">
        <v>18</v>
      </c>
      <c r="D149" s="173" t="s">
        <v>268</v>
      </c>
      <c r="E149" s="118" t="s">
        <v>28</v>
      </c>
      <c r="F149" s="120" t="s">
        <v>14</v>
      </c>
      <c r="G149" s="121" t="s">
        <v>11</v>
      </c>
      <c r="H149" s="122"/>
      <c r="I149" s="130"/>
      <c r="J149" s="131" t="s">
        <v>21</v>
      </c>
      <c r="K149" s="132"/>
      <c r="L149" s="132"/>
      <c r="M149" s="132"/>
      <c r="N149" s="133"/>
    </row>
    <row r="150" spans="1:14" ht="47.25" hidden="1" x14ac:dyDescent="0.25">
      <c r="A150" s="175">
        <v>142</v>
      </c>
      <c r="B150" s="177" t="s">
        <v>269</v>
      </c>
      <c r="C150" s="118" t="s">
        <v>20</v>
      </c>
      <c r="D150" s="173" t="s">
        <v>270</v>
      </c>
      <c r="E150" s="118" t="s">
        <v>20</v>
      </c>
      <c r="F150" s="120" t="s">
        <v>14</v>
      </c>
      <c r="G150" s="121" t="s">
        <v>9</v>
      </c>
      <c r="H150" s="122" t="s">
        <v>21</v>
      </c>
      <c r="I150" s="130"/>
      <c r="J150" s="131"/>
      <c r="K150" s="132"/>
      <c r="L150" s="132"/>
      <c r="M150" s="132"/>
      <c r="N150" s="133"/>
    </row>
    <row r="151" spans="1:14" ht="47.25" x14ac:dyDescent="0.25">
      <c r="A151" s="175">
        <v>143</v>
      </c>
      <c r="B151" s="177" t="s">
        <v>271</v>
      </c>
      <c r="C151" s="118" t="s">
        <v>20</v>
      </c>
      <c r="D151" s="173" t="s">
        <v>272</v>
      </c>
      <c r="E151" s="118" t="s">
        <v>20</v>
      </c>
      <c r="F151" s="120" t="s">
        <v>14</v>
      </c>
      <c r="G151" s="121" t="s">
        <v>10</v>
      </c>
      <c r="H151" s="122"/>
      <c r="I151" s="130" t="s">
        <v>21</v>
      </c>
      <c r="J151" s="131"/>
      <c r="K151" s="132"/>
      <c r="L151" s="132"/>
      <c r="M151" s="132"/>
      <c r="N151" s="133"/>
    </row>
    <row r="152" spans="1:14" ht="31.5" hidden="1" x14ac:dyDescent="0.25">
      <c r="A152" s="175">
        <v>144</v>
      </c>
      <c r="B152" s="177" t="s">
        <v>273</v>
      </c>
      <c r="C152" s="118" t="s">
        <v>28</v>
      </c>
      <c r="D152" s="173" t="s">
        <v>274</v>
      </c>
      <c r="E152" s="118" t="s">
        <v>20</v>
      </c>
      <c r="F152" s="120" t="s">
        <v>14</v>
      </c>
      <c r="G152" s="121" t="s">
        <v>9</v>
      </c>
      <c r="H152" s="122" t="s">
        <v>21</v>
      </c>
      <c r="I152" s="130"/>
      <c r="J152" s="131"/>
      <c r="K152" s="132"/>
      <c r="L152" s="132"/>
      <c r="M152" s="132"/>
      <c r="N152" s="133"/>
    </row>
    <row r="153" spans="1:14" ht="31.5" x14ac:dyDescent="0.25">
      <c r="A153" s="175">
        <v>145</v>
      </c>
      <c r="B153" s="177" t="s">
        <v>275</v>
      </c>
      <c r="C153" s="118" t="s">
        <v>28</v>
      </c>
      <c r="D153" s="173" t="s">
        <v>276</v>
      </c>
      <c r="E153" s="118" t="s">
        <v>28</v>
      </c>
      <c r="F153" s="120" t="s">
        <v>14</v>
      </c>
      <c r="G153" s="121" t="s">
        <v>10</v>
      </c>
      <c r="H153" s="122"/>
      <c r="I153" s="130" t="s">
        <v>21</v>
      </c>
      <c r="J153" s="131"/>
      <c r="K153" s="132"/>
      <c r="L153" s="132"/>
      <c r="M153" s="132"/>
      <c r="N153" s="133"/>
    </row>
    <row r="154" spans="1:14" ht="31.5" hidden="1" x14ac:dyDescent="0.25">
      <c r="A154" s="175">
        <v>146</v>
      </c>
      <c r="B154" s="177" t="s">
        <v>277</v>
      </c>
      <c r="C154" s="118" t="s">
        <v>20</v>
      </c>
      <c r="D154" s="173" t="s">
        <v>278</v>
      </c>
      <c r="E154" s="118" t="s">
        <v>20</v>
      </c>
      <c r="F154" s="120" t="s">
        <v>14</v>
      </c>
      <c r="G154" s="121" t="s">
        <v>11</v>
      </c>
      <c r="H154" s="122"/>
      <c r="I154" s="130"/>
      <c r="J154" s="131" t="s">
        <v>21</v>
      </c>
      <c r="K154" s="132"/>
      <c r="L154" s="132"/>
      <c r="M154" s="132"/>
      <c r="N154" s="133"/>
    </row>
    <row r="155" spans="1:14" ht="31.5" x14ac:dyDescent="0.25">
      <c r="A155" s="175">
        <v>147</v>
      </c>
      <c r="B155" s="177" t="s">
        <v>279</v>
      </c>
      <c r="C155" s="118" t="s">
        <v>28</v>
      </c>
      <c r="D155" s="173" t="s">
        <v>280</v>
      </c>
      <c r="E155" s="118" t="s">
        <v>28</v>
      </c>
      <c r="F155" s="120" t="s">
        <v>14</v>
      </c>
      <c r="G155" s="121" t="s">
        <v>10</v>
      </c>
      <c r="H155" s="122"/>
      <c r="I155" s="130" t="s">
        <v>21</v>
      </c>
      <c r="J155" s="131"/>
      <c r="K155" s="132"/>
      <c r="L155" s="132"/>
      <c r="M155" s="132"/>
      <c r="N155" s="133"/>
    </row>
    <row r="156" spans="1:14" ht="31.5" x14ac:dyDescent="0.25">
      <c r="A156" s="175">
        <v>148</v>
      </c>
      <c r="B156" s="177" t="s">
        <v>281</v>
      </c>
      <c r="C156" s="118" t="s">
        <v>20</v>
      </c>
      <c r="D156" s="173" t="s">
        <v>282</v>
      </c>
      <c r="E156" s="118" t="s">
        <v>20</v>
      </c>
      <c r="F156" s="120" t="s">
        <v>14</v>
      </c>
      <c r="G156" s="121" t="s">
        <v>10</v>
      </c>
      <c r="H156" s="122"/>
      <c r="I156" s="130" t="s">
        <v>21</v>
      </c>
      <c r="J156" s="131"/>
      <c r="K156" s="132"/>
      <c r="L156" s="132"/>
      <c r="M156" s="132"/>
      <c r="N156" s="133"/>
    </row>
    <row r="157" spans="1:14" ht="63" hidden="1" x14ac:dyDescent="0.25">
      <c r="A157" s="175">
        <v>149</v>
      </c>
      <c r="B157" s="177" t="s">
        <v>283</v>
      </c>
      <c r="C157" s="118" t="s">
        <v>28</v>
      </c>
      <c r="D157" s="173" t="s">
        <v>284</v>
      </c>
      <c r="E157" s="118" t="s">
        <v>28</v>
      </c>
      <c r="F157" s="120" t="s">
        <v>14</v>
      </c>
      <c r="G157" s="121" t="s">
        <v>11</v>
      </c>
      <c r="H157" s="122"/>
      <c r="I157" s="130"/>
      <c r="J157" s="131" t="s">
        <v>21</v>
      </c>
      <c r="K157" s="132"/>
      <c r="L157" s="132"/>
      <c r="M157" s="132"/>
      <c r="N157" s="133"/>
    </row>
    <row r="158" spans="1:14" ht="63" hidden="1" x14ac:dyDescent="0.25">
      <c r="A158" s="175">
        <v>150</v>
      </c>
      <c r="B158" s="177" t="s">
        <v>285</v>
      </c>
      <c r="C158" s="118" t="s">
        <v>20</v>
      </c>
      <c r="D158" s="173" t="s">
        <v>286</v>
      </c>
      <c r="E158" s="118" t="s">
        <v>20</v>
      </c>
      <c r="F158" s="120" t="s">
        <v>14</v>
      </c>
      <c r="G158" s="121" t="s">
        <v>9</v>
      </c>
      <c r="H158" s="122" t="s">
        <v>21</v>
      </c>
      <c r="I158" s="130"/>
      <c r="J158" s="131"/>
      <c r="K158" s="132"/>
      <c r="L158" s="132"/>
      <c r="M158" s="132"/>
      <c r="N158" s="133"/>
    </row>
    <row r="159" spans="1:14" ht="63" x14ac:dyDescent="0.25">
      <c r="A159" s="175">
        <v>151</v>
      </c>
      <c r="B159" s="177" t="s">
        <v>287</v>
      </c>
      <c r="C159" s="118" t="s">
        <v>18</v>
      </c>
      <c r="D159" s="173" t="s">
        <v>286</v>
      </c>
      <c r="E159" s="118" t="s">
        <v>20</v>
      </c>
      <c r="F159" s="120" t="s">
        <v>14</v>
      </c>
      <c r="G159" s="121" t="s">
        <v>10</v>
      </c>
      <c r="H159" s="122"/>
      <c r="I159" s="130" t="s">
        <v>21</v>
      </c>
      <c r="J159" s="131"/>
      <c r="K159" s="132"/>
      <c r="L159" s="132"/>
      <c r="M159" s="132"/>
      <c r="N159" s="133"/>
    </row>
    <row r="160" spans="1:14" ht="31.5" x14ac:dyDescent="0.25">
      <c r="A160" s="175">
        <v>152</v>
      </c>
      <c r="B160" s="177" t="s">
        <v>289</v>
      </c>
      <c r="C160" s="118" t="s">
        <v>20</v>
      </c>
      <c r="D160" s="173" t="s">
        <v>290</v>
      </c>
      <c r="E160" s="118" t="s">
        <v>20</v>
      </c>
      <c r="F160" s="120" t="s">
        <v>14</v>
      </c>
      <c r="G160" s="121" t="s">
        <v>10</v>
      </c>
      <c r="H160" s="122"/>
      <c r="I160" s="130" t="s">
        <v>21</v>
      </c>
      <c r="J160" s="131"/>
      <c r="K160" s="132"/>
      <c r="L160" s="132"/>
      <c r="M160" s="132"/>
      <c r="N160" s="133"/>
    </row>
    <row r="161" spans="1:14" ht="31.5" hidden="1" x14ac:dyDescent="0.25">
      <c r="A161" s="175">
        <v>153</v>
      </c>
      <c r="B161" s="177" t="s">
        <v>293</v>
      </c>
      <c r="C161" s="118" t="s">
        <v>69</v>
      </c>
      <c r="D161" s="173" t="s">
        <v>294</v>
      </c>
      <c r="E161" s="118" t="s">
        <v>69</v>
      </c>
      <c r="F161" s="120" t="s">
        <v>14</v>
      </c>
      <c r="G161" s="121" t="s">
        <v>11</v>
      </c>
      <c r="H161" s="122"/>
      <c r="I161" s="130"/>
      <c r="J161" s="131" t="s">
        <v>21</v>
      </c>
      <c r="K161" s="132"/>
      <c r="L161" s="132"/>
      <c r="M161" s="132"/>
      <c r="N161" s="133"/>
    </row>
    <row r="162" spans="1:14" ht="47.25" hidden="1" x14ac:dyDescent="0.25">
      <c r="A162" s="175">
        <v>154</v>
      </c>
      <c r="B162" s="177" t="s">
        <v>295</v>
      </c>
      <c r="C162" s="118" t="s">
        <v>20</v>
      </c>
      <c r="D162" s="173" t="s">
        <v>296</v>
      </c>
      <c r="E162" s="118" t="s">
        <v>20</v>
      </c>
      <c r="F162" s="120" t="s">
        <v>14</v>
      </c>
      <c r="G162" s="121" t="s">
        <v>11</v>
      </c>
      <c r="H162" s="122"/>
      <c r="I162" s="130"/>
      <c r="J162" s="131" t="s">
        <v>21</v>
      </c>
      <c r="K162" s="132"/>
      <c r="L162" s="132"/>
      <c r="M162" s="132"/>
      <c r="N162" s="133"/>
    </row>
    <row r="163" spans="1:14" ht="110.25" x14ac:dyDescent="0.25">
      <c r="A163" s="175">
        <v>155</v>
      </c>
      <c r="B163" s="177" t="s">
        <v>965</v>
      </c>
      <c r="C163" s="118" t="s">
        <v>71</v>
      </c>
      <c r="D163" s="173" t="s">
        <v>966</v>
      </c>
      <c r="E163" s="118" t="s">
        <v>71</v>
      </c>
      <c r="F163" s="120" t="s">
        <v>14</v>
      </c>
      <c r="G163" s="121" t="s">
        <v>354</v>
      </c>
      <c r="H163" s="122" t="s">
        <v>21</v>
      </c>
      <c r="I163" s="130" t="s">
        <v>21</v>
      </c>
      <c r="J163" s="131" t="s">
        <v>21</v>
      </c>
      <c r="K163" s="132">
        <v>5</v>
      </c>
      <c r="L163" s="132">
        <v>5</v>
      </c>
      <c r="M163" s="132">
        <v>5</v>
      </c>
      <c r="N163" s="145" t="s">
        <v>967</v>
      </c>
    </row>
    <row r="164" spans="1:14" x14ac:dyDescent="0.25">
      <c r="A164" s="175">
        <v>156</v>
      </c>
      <c r="B164" s="338" t="s">
        <v>297</v>
      </c>
      <c r="C164" s="339"/>
      <c r="D164" s="340"/>
      <c r="E164" s="116" t="s">
        <v>13</v>
      </c>
      <c r="F164" s="116" t="s">
        <v>13</v>
      </c>
      <c r="G164" s="117" t="s">
        <v>13</v>
      </c>
      <c r="H164" s="117" t="s">
        <v>13</v>
      </c>
      <c r="I164" s="117" t="s">
        <v>13</v>
      </c>
      <c r="J164" s="117" t="s">
        <v>13</v>
      </c>
      <c r="K164" s="129">
        <f>SUM(K165:K183)</f>
        <v>3</v>
      </c>
      <c r="L164" s="129">
        <f>SUM(L165:L183)</f>
        <v>1</v>
      </c>
      <c r="M164" s="129">
        <f>SUM(M165:M183)</f>
        <v>4</v>
      </c>
      <c r="N164" s="117" t="s">
        <v>13</v>
      </c>
    </row>
    <row r="165" spans="1:14" ht="47.25" hidden="1" x14ac:dyDescent="0.25">
      <c r="A165" s="175">
        <v>157</v>
      </c>
      <c r="B165" s="177" t="s">
        <v>298</v>
      </c>
      <c r="C165" s="118" t="s">
        <v>18</v>
      </c>
      <c r="D165" s="173" t="s">
        <v>299</v>
      </c>
      <c r="E165" s="118" t="s">
        <v>28</v>
      </c>
      <c r="F165" s="120" t="s">
        <v>14</v>
      </c>
      <c r="G165" s="121" t="s">
        <v>9</v>
      </c>
      <c r="H165" s="122" t="s">
        <v>21</v>
      </c>
      <c r="I165" s="130"/>
      <c r="J165" s="131"/>
      <c r="K165" s="132">
        <v>1</v>
      </c>
      <c r="L165" s="132"/>
      <c r="M165" s="132"/>
      <c r="N165" s="342"/>
    </row>
    <row r="166" spans="1:14" ht="47.25" x14ac:dyDescent="0.25">
      <c r="A166" s="175">
        <v>158</v>
      </c>
      <c r="B166" s="177" t="s">
        <v>300</v>
      </c>
      <c r="C166" s="118" t="s">
        <v>18</v>
      </c>
      <c r="D166" s="173" t="s">
        <v>301</v>
      </c>
      <c r="E166" s="118" t="s">
        <v>28</v>
      </c>
      <c r="F166" s="120" t="s">
        <v>14</v>
      </c>
      <c r="G166" s="121" t="s">
        <v>10</v>
      </c>
      <c r="H166" s="122"/>
      <c r="I166" s="130" t="s">
        <v>21</v>
      </c>
      <c r="J166" s="131"/>
      <c r="K166" s="132"/>
      <c r="L166" s="132"/>
      <c r="M166" s="132"/>
      <c r="N166" s="343"/>
    </row>
    <row r="167" spans="1:14" ht="47.25" hidden="1" x14ac:dyDescent="0.25">
      <c r="A167" s="175">
        <v>159</v>
      </c>
      <c r="B167" s="177" t="s">
        <v>302</v>
      </c>
      <c r="C167" s="118" t="s">
        <v>18</v>
      </c>
      <c r="D167" s="173" t="s">
        <v>303</v>
      </c>
      <c r="E167" s="118" t="s">
        <v>28</v>
      </c>
      <c r="F167" s="120" t="s">
        <v>14</v>
      </c>
      <c r="G167" s="121" t="s">
        <v>11</v>
      </c>
      <c r="H167" s="122"/>
      <c r="I167" s="130"/>
      <c r="J167" s="131" t="s">
        <v>21</v>
      </c>
      <c r="K167" s="132"/>
      <c r="L167" s="132"/>
      <c r="M167" s="132"/>
      <c r="N167" s="344"/>
    </row>
    <row r="168" spans="1:14" ht="31.5" hidden="1" x14ac:dyDescent="0.25">
      <c r="A168" s="175">
        <v>160</v>
      </c>
      <c r="B168" s="177" t="s">
        <v>304</v>
      </c>
      <c r="C168" s="118" t="s">
        <v>18</v>
      </c>
      <c r="D168" s="173" t="s">
        <v>305</v>
      </c>
      <c r="E168" s="118" t="s">
        <v>28</v>
      </c>
      <c r="F168" s="120" t="s">
        <v>14</v>
      </c>
      <c r="G168" s="121" t="s">
        <v>9</v>
      </c>
      <c r="H168" s="122" t="s">
        <v>21</v>
      </c>
      <c r="I168" s="130"/>
      <c r="J168" s="131"/>
      <c r="K168" s="132"/>
      <c r="L168" s="132"/>
      <c r="M168" s="132"/>
      <c r="N168" s="133"/>
    </row>
    <row r="169" spans="1:14" ht="31.5" x14ac:dyDescent="0.25">
      <c r="A169" s="175">
        <v>161</v>
      </c>
      <c r="B169" s="177" t="s">
        <v>306</v>
      </c>
      <c r="C169" s="118" t="s">
        <v>18</v>
      </c>
      <c r="D169" s="173" t="s">
        <v>307</v>
      </c>
      <c r="E169" s="118" t="s">
        <v>28</v>
      </c>
      <c r="F169" s="120" t="s">
        <v>14</v>
      </c>
      <c r="G169" s="121" t="s">
        <v>10</v>
      </c>
      <c r="H169" s="122"/>
      <c r="I169" s="130" t="s">
        <v>21</v>
      </c>
      <c r="J169" s="131"/>
      <c r="K169" s="132"/>
      <c r="L169" s="132">
        <v>1</v>
      </c>
      <c r="M169" s="132"/>
      <c r="N169" s="133"/>
    </row>
    <row r="170" spans="1:14" ht="31.5" hidden="1" x14ac:dyDescent="0.25">
      <c r="A170" s="175">
        <v>162</v>
      </c>
      <c r="B170" s="177" t="s">
        <v>308</v>
      </c>
      <c r="C170" s="118" t="s">
        <v>18</v>
      </c>
      <c r="D170" s="173" t="s">
        <v>309</v>
      </c>
      <c r="E170" s="118" t="s">
        <v>28</v>
      </c>
      <c r="F170" s="120" t="s">
        <v>14</v>
      </c>
      <c r="G170" s="121" t="s">
        <v>11</v>
      </c>
      <c r="H170" s="122"/>
      <c r="I170" s="130"/>
      <c r="J170" s="131" t="s">
        <v>21</v>
      </c>
      <c r="K170" s="132"/>
      <c r="L170" s="132"/>
      <c r="M170" s="132"/>
      <c r="N170" s="133"/>
    </row>
    <row r="171" spans="1:14" x14ac:dyDescent="0.25">
      <c r="A171" s="175">
        <v>163</v>
      </c>
      <c r="B171" s="177" t="s">
        <v>310</v>
      </c>
      <c r="C171" s="118" t="s">
        <v>18</v>
      </c>
      <c r="D171" s="173" t="s">
        <v>311</v>
      </c>
      <c r="E171" s="118" t="s">
        <v>28</v>
      </c>
      <c r="F171" s="120" t="s">
        <v>14</v>
      </c>
      <c r="G171" s="121" t="s">
        <v>349</v>
      </c>
      <c r="H171" s="122" t="s">
        <v>21</v>
      </c>
      <c r="I171" s="130" t="s">
        <v>21</v>
      </c>
      <c r="J171" s="131"/>
      <c r="K171" s="132">
        <v>1</v>
      </c>
      <c r="L171" s="132"/>
      <c r="M171" s="132"/>
      <c r="N171" s="133"/>
    </row>
    <row r="172" spans="1:14" ht="31.5" x14ac:dyDescent="0.25">
      <c r="A172" s="175">
        <v>164</v>
      </c>
      <c r="B172" s="177" t="s">
        <v>312</v>
      </c>
      <c r="C172" s="118" t="s">
        <v>18</v>
      </c>
      <c r="D172" s="173" t="s">
        <v>313</v>
      </c>
      <c r="E172" s="118" t="s">
        <v>28</v>
      </c>
      <c r="F172" s="120" t="s">
        <v>14</v>
      </c>
      <c r="G172" s="121" t="s">
        <v>10</v>
      </c>
      <c r="H172" s="122"/>
      <c r="I172" s="130" t="s">
        <v>21</v>
      </c>
      <c r="J172" s="131"/>
      <c r="K172" s="132"/>
      <c r="L172" s="132"/>
      <c r="M172" s="132"/>
      <c r="N172" s="133"/>
    </row>
    <row r="173" spans="1:14" ht="31.5" hidden="1" x14ac:dyDescent="0.25">
      <c r="A173" s="175">
        <v>165</v>
      </c>
      <c r="B173" s="177" t="s">
        <v>314</v>
      </c>
      <c r="C173" s="118" t="s">
        <v>18</v>
      </c>
      <c r="D173" s="173" t="s">
        <v>315</v>
      </c>
      <c r="E173" s="118" t="s">
        <v>28</v>
      </c>
      <c r="F173" s="120" t="s">
        <v>14</v>
      </c>
      <c r="G173" s="121" t="s">
        <v>11</v>
      </c>
      <c r="H173" s="122"/>
      <c r="I173" s="130"/>
      <c r="J173" s="131" t="s">
        <v>21</v>
      </c>
      <c r="K173" s="132"/>
      <c r="L173" s="132"/>
      <c r="M173" s="132">
        <v>1</v>
      </c>
      <c r="N173" s="133"/>
    </row>
    <row r="174" spans="1:14" ht="31.5" hidden="1" x14ac:dyDescent="0.25">
      <c r="A174" s="175">
        <v>166</v>
      </c>
      <c r="B174" s="177" t="s">
        <v>316</v>
      </c>
      <c r="C174" s="118" t="s">
        <v>18</v>
      </c>
      <c r="D174" s="173" t="s">
        <v>317</v>
      </c>
      <c r="E174" s="118" t="s">
        <v>28</v>
      </c>
      <c r="F174" s="120" t="s">
        <v>14</v>
      </c>
      <c r="G174" s="121" t="s">
        <v>9</v>
      </c>
      <c r="H174" s="122" t="s">
        <v>21</v>
      </c>
      <c r="I174" s="130"/>
      <c r="J174" s="131"/>
      <c r="K174" s="132"/>
      <c r="L174" s="132"/>
      <c r="M174" s="132"/>
      <c r="N174" s="133"/>
    </row>
    <row r="175" spans="1:14" x14ac:dyDescent="0.25">
      <c r="A175" s="175">
        <v>167</v>
      </c>
      <c r="B175" s="177" t="s">
        <v>318</v>
      </c>
      <c r="C175" s="118" t="s">
        <v>18</v>
      </c>
      <c r="D175" s="173" t="s">
        <v>319</v>
      </c>
      <c r="E175" s="118" t="s">
        <v>28</v>
      </c>
      <c r="F175" s="120" t="s">
        <v>14</v>
      </c>
      <c r="G175" s="121" t="s">
        <v>10</v>
      </c>
      <c r="H175" s="122"/>
      <c r="I175" s="130" t="s">
        <v>21</v>
      </c>
      <c r="J175" s="131"/>
      <c r="K175" s="132"/>
      <c r="L175" s="132"/>
      <c r="M175" s="132"/>
      <c r="N175" s="133"/>
    </row>
    <row r="176" spans="1:14" ht="31.5" hidden="1" x14ac:dyDescent="0.25">
      <c r="A176" s="175">
        <v>168</v>
      </c>
      <c r="B176" s="177" t="s">
        <v>320</v>
      </c>
      <c r="C176" s="118" t="s">
        <v>18</v>
      </c>
      <c r="D176" s="173" t="s">
        <v>321</v>
      </c>
      <c r="E176" s="118" t="s">
        <v>28</v>
      </c>
      <c r="F176" s="120" t="s">
        <v>14</v>
      </c>
      <c r="G176" s="121" t="s">
        <v>11</v>
      </c>
      <c r="H176" s="122"/>
      <c r="I176" s="130"/>
      <c r="J176" s="131" t="s">
        <v>21</v>
      </c>
      <c r="K176" s="132"/>
      <c r="L176" s="132"/>
      <c r="M176" s="132">
        <v>1</v>
      </c>
      <c r="N176" s="133"/>
    </row>
    <row r="177" spans="1:14" ht="31.5" hidden="1" x14ac:dyDescent="0.25">
      <c r="A177" s="175">
        <v>169</v>
      </c>
      <c r="B177" s="177" t="s">
        <v>322</v>
      </c>
      <c r="C177" s="118" t="s">
        <v>69</v>
      </c>
      <c r="D177" s="173" t="s">
        <v>323</v>
      </c>
      <c r="E177" s="118" t="s">
        <v>69</v>
      </c>
      <c r="F177" s="120" t="s">
        <v>14</v>
      </c>
      <c r="G177" s="121" t="s">
        <v>11</v>
      </c>
      <c r="H177" s="122"/>
      <c r="I177" s="130"/>
      <c r="J177" s="131" t="s">
        <v>21</v>
      </c>
      <c r="K177" s="132"/>
      <c r="L177" s="132"/>
      <c r="M177" s="132"/>
      <c r="N177" s="133"/>
    </row>
    <row r="178" spans="1:14" ht="31.5" hidden="1" x14ac:dyDescent="0.25">
      <c r="A178" s="175">
        <v>170</v>
      </c>
      <c r="B178" s="177" t="s">
        <v>324</v>
      </c>
      <c r="C178" s="118" t="s">
        <v>28</v>
      </c>
      <c r="D178" s="173" t="s">
        <v>325</v>
      </c>
      <c r="E178" s="118" t="s">
        <v>28</v>
      </c>
      <c r="F178" s="120" t="s">
        <v>14</v>
      </c>
      <c r="G178" s="121" t="s">
        <v>9</v>
      </c>
      <c r="H178" s="122" t="s">
        <v>21</v>
      </c>
      <c r="I178" s="130"/>
      <c r="J178" s="131"/>
      <c r="K178" s="132"/>
      <c r="L178" s="132"/>
      <c r="M178" s="132"/>
      <c r="N178" s="133"/>
    </row>
    <row r="179" spans="1:14" hidden="1" x14ac:dyDescent="0.25">
      <c r="A179" s="175">
        <v>171</v>
      </c>
      <c r="B179" s="177" t="s">
        <v>326</v>
      </c>
      <c r="C179" s="118" t="s">
        <v>71</v>
      </c>
      <c r="D179" s="173" t="s">
        <v>327</v>
      </c>
      <c r="E179" s="118" t="s">
        <v>71</v>
      </c>
      <c r="F179" s="120" t="s">
        <v>14</v>
      </c>
      <c r="G179" s="121" t="s">
        <v>9</v>
      </c>
      <c r="H179" s="122" t="s">
        <v>21</v>
      </c>
      <c r="I179" s="130"/>
      <c r="J179" s="131"/>
      <c r="K179" s="132"/>
      <c r="L179" s="132"/>
      <c r="M179" s="132"/>
      <c r="N179" s="133"/>
    </row>
    <row r="180" spans="1:14" ht="31.5" hidden="1" x14ac:dyDescent="0.25">
      <c r="A180" s="175">
        <v>172</v>
      </c>
      <c r="B180" s="177" t="s">
        <v>328</v>
      </c>
      <c r="C180" s="118" t="s">
        <v>18</v>
      </c>
      <c r="D180" s="173" t="s">
        <v>329</v>
      </c>
      <c r="E180" s="118" t="s">
        <v>18</v>
      </c>
      <c r="F180" s="120" t="s">
        <v>14</v>
      </c>
      <c r="G180" s="121" t="s">
        <v>9</v>
      </c>
      <c r="H180" s="122" t="s">
        <v>21</v>
      </c>
      <c r="I180" s="130"/>
      <c r="J180" s="131"/>
      <c r="K180" s="132">
        <v>1</v>
      </c>
      <c r="L180" s="132"/>
      <c r="M180" s="132"/>
      <c r="N180" s="133"/>
    </row>
    <row r="181" spans="1:14" ht="31.5" x14ac:dyDescent="0.25">
      <c r="A181" s="175">
        <v>173</v>
      </c>
      <c r="B181" s="177" t="s">
        <v>330</v>
      </c>
      <c r="C181" s="118" t="s">
        <v>18</v>
      </c>
      <c r="D181" s="173" t="s">
        <v>331</v>
      </c>
      <c r="E181" s="118" t="s">
        <v>18</v>
      </c>
      <c r="F181" s="120" t="s">
        <v>14</v>
      </c>
      <c r="G181" s="121" t="s">
        <v>10</v>
      </c>
      <c r="H181" s="122"/>
      <c r="I181" s="130" t="s">
        <v>21</v>
      </c>
      <c r="J181" s="131"/>
      <c r="K181" s="132"/>
      <c r="L181" s="132"/>
      <c r="M181" s="132"/>
      <c r="N181" s="133"/>
    </row>
    <row r="182" spans="1:14" ht="31.5" hidden="1" x14ac:dyDescent="0.25">
      <c r="A182" s="175">
        <v>174</v>
      </c>
      <c r="B182" s="177" t="s">
        <v>332</v>
      </c>
      <c r="C182" s="118" t="s">
        <v>18</v>
      </c>
      <c r="D182" s="173" t="s">
        <v>333</v>
      </c>
      <c r="E182" s="118" t="s">
        <v>28</v>
      </c>
      <c r="F182" s="120" t="s">
        <v>14</v>
      </c>
      <c r="G182" s="121" t="s">
        <v>11</v>
      </c>
      <c r="H182" s="122"/>
      <c r="I182" s="130"/>
      <c r="J182" s="131" t="s">
        <v>21</v>
      </c>
      <c r="K182" s="132"/>
      <c r="L182" s="132"/>
      <c r="M182" s="132">
        <v>1</v>
      </c>
      <c r="N182" s="133"/>
    </row>
    <row r="183" spans="1:14" hidden="1" x14ac:dyDescent="0.25">
      <c r="A183" s="175">
        <v>175</v>
      </c>
      <c r="B183" s="177" t="s">
        <v>334</v>
      </c>
      <c r="C183" s="118" t="s">
        <v>18</v>
      </c>
      <c r="D183" s="173" t="s">
        <v>335</v>
      </c>
      <c r="E183" s="118" t="s">
        <v>28</v>
      </c>
      <c r="F183" s="120" t="s">
        <v>14</v>
      </c>
      <c r="G183" s="121" t="s">
        <v>11</v>
      </c>
      <c r="H183" s="122"/>
      <c r="I183" s="130"/>
      <c r="J183" s="131" t="s">
        <v>21</v>
      </c>
      <c r="K183" s="132"/>
      <c r="L183" s="132"/>
      <c r="M183" s="132">
        <v>1</v>
      </c>
      <c r="N183" s="133"/>
    </row>
    <row r="184" spans="1:14" x14ac:dyDescent="0.25">
      <c r="A184" s="175">
        <v>176</v>
      </c>
      <c r="B184" s="338" t="s">
        <v>336</v>
      </c>
      <c r="C184" s="339"/>
      <c r="D184" s="340"/>
      <c r="E184" s="116" t="s">
        <v>13</v>
      </c>
      <c r="F184" s="116" t="s">
        <v>13</v>
      </c>
      <c r="G184" s="117" t="s">
        <v>13</v>
      </c>
      <c r="H184" s="117" t="s">
        <v>13</v>
      </c>
      <c r="I184" s="117" t="s">
        <v>13</v>
      </c>
      <c r="J184" s="117" t="s">
        <v>13</v>
      </c>
      <c r="K184" s="129">
        <f>SUM(K185:K212)</f>
        <v>3</v>
      </c>
      <c r="L184" s="129">
        <f>SUM(L185:L212)</f>
        <v>3</v>
      </c>
      <c r="M184" s="129">
        <f>SUM(M185:M212)</f>
        <v>4</v>
      </c>
      <c r="N184" s="117" t="s">
        <v>13</v>
      </c>
    </row>
    <row r="185" spans="1:14" hidden="1" x14ac:dyDescent="0.25">
      <c r="A185" s="370">
        <v>177</v>
      </c>
      <c r="B185" s="372" t="s">
        <v>337</v>
      </c>
      <c r="C185" s="142" t="s">
        <v>18</v>
      </c>
      <c r="D185" s="173" t="s">
        <v>338</v>
      </c>
      <c r="E185" s="118" t="s">
        <v>18</v>
      </c>
      <c r="F185" s="120" t="s">
        <v>14</v>
      </c>
      <c r="G185" s="121" t="s">
        <v>9</v>
      </c>
      <c r="H185" s="122" t="s">
        <v>21</v>
      </c>
      <c r="I185" s="130"/>
      <c r="J185" s="131"/>
      <c r="K185" s="146">
        <v>1</v>
      </c>
      <c r="L185" s="132"/>
      <c r="M185" s="132"/>
      <c r="N185" s="133"/>
    </row>
    <row r="186" spans="1:14" hidden="1" x14ac:dyDescent="0.25">
      <c r="A186" s="374"/>
      <c r="B186" s="375"/>
      <c r="C186" s="142" t="s">
        <v>18</v>
      </c>
      <c r="D186" s="173" t="s">
        <v>339</v>
      </c>
      <c r="E186" s="118" t="s">
        <v>71</v>
      </c>
      <c r="F186" s="120" t="s">
        <v>14</v>
      </c>
      <c r="G186" s="121" t="s">
        <v>9</v>
      </c>
      <c r="H186" s="122" t="s">
        <v>21</v>
      </c>
      <c r="I186" s="130"/>
      <c r="J186" s="131"/>
      <c r="K186" s="146"/>
      <c r="L186" s="132"/>
      <c r="M186" s="132"/>
      <c r="N186" s="133"/>
    </row>
    <row r="187" spans="1:14" hidden="1" x14ac:dyDescent="0.25">
      <c r="A187" s="371"/>
      <c r="B187" s="373"/>
      <c r="C187" s="142" t="s">
        <v>18</v>
      </c>
      <c r="D187" s="173" t="s">
        <v>340</v>
      </c>
      <c r="E187" s="118" t="s">
        <v>71</v>
      </c>
      <c r="F187" s="120" t="s">
        <v>14</v>
      </c>
      <c r="G187" s="121" t="s">
        <v>9</v>
      </c>
      <c r="H187" s="122" t="s">
        <v>21</v>
      </c>
      <c r="I187" s="130"/>
      <c r="J187" s="131"/>
      <c r="K187" s="146"/>
      <c r="L187" s="132"/>
      <c r="M187" s="132"/>
      <c r="N187" s="133"/>
    </row>
    <row r="188" spans="1:14" x14ac:dyDescent="0.25">
      <c r="A188" s="370">
        <v>178</v>
      </c>
      <c r="B188" s="376" t="s">
        <v>341</v>
      </c>
      <c r="C188" s="142" t="s">
        <v>18</v>
      </c>
      <c r="D188" s="173" t="s">
        <v>338</v>
      </c>
      <c r="E188" s="118" t="s">
        <v>18</v>
      </c>
      <c r="F188" s="120" t="s">
        <v>14</v>
      </c>
      <c r="G188" s="121" t="s">
        <v>10</v>
      </c>
      <c r="H188" s="122"/>
      <c r="I188" s="130" t="s">
        <v>21</v>
      </c>
      <c r="J188" s="131"/>
      <c r="K188" s="132"/>
      <c r="L188" s="146"/>
      <c r="M188" s="132"/>
      <c r="N188" s="133"/>
    </row>
    <row r="189" spans="1:14" ht="31.5" x14ac:dyDescent="0.25">
      <c r="A189" s="374"/>
      <c r="B189" s="376"/>
      <c r="C189" s="142" t="s">
        <v>18</v>
      </c>
      <c r="D189" s="173" t="s">
        <v>342</v>
      </c>
      <c r="E189" s="118" t="s">
        <v>18</v>
      </c>
      <c r="F189" s="120" t="s">
        <v>14</v>
      </c>
      <c r="G189" s="121" t="s">
        <v>10</v>
      </c>
      <c r="H189" s="122"/>
      <c r="I189" s="130" t="s">
        <v>21</v>
      </c>
      <c r="J189" s="131"/>
      <c r="K189" s="132"/>
      <c r="L189" s="146"/>
      <c r="M189" s="132"/>
      <c r="N189" s="133" t="s">
        <v>21</v>
      </c>
    </row>
    <row r="190" spans="1:14" x14ac:dyDescent="0.25">
      <c r="A190" s="374"/>
      <c r="B190" s="376"/>
      <c r="C190" s="142" t="s">
        <v>18</v>
      </c>
      <c r="D190" s="173" t="s">
        <v>340</v>
      </c>
      <c r="E190" s="118" t="s">
        <v>71</v>
      </c>
      <c r="F190" s="120" t="s">
        <v>14</v>
      </c>
      <c r="G190" s="121" t="s">
        <v>10</v>
      </c>
      <c r="H190" s="122"/>
      <c r="I190" s="130" t="s">
        <v>21</v>
      </c>
      <c r="J190" s="131"/>
      <c r="K190" s="132"/>
      <c r="L190" s="146"/>
      <c r="M190" s="132"/>
      <c r="N190" s="133"/>
    </row>
    <row r="191" spans="1:14" x14ac:dyDescent="0.25">
      <c r="A191" s="371"/>
      <c r="B191" s="376"/>
      <c r="C191" s="142" t="s">
        <v>18</v>
      </c>
      <c r="D191" s="173" t="s">
        <v>343</v>
      </c>
      <c r="E191" s="118" t="s">
        <v>18</v>
      </c>
      <c r="F191" s="120" t="s">
        <v>14</v>
      </c>
      <c r="G191" s="121" t="s">
        <v>10</v>
      </c>
      <c r="H191" s="122"/>
      <c r="I191" s="130" t="s">
        <v>21</v>
      </c>
      <c r="J191" s="131"/>
      <c r="K191" s="132"/>
      <c r="L191" s="132"/>
      <c r="M191" s="132"/>
      <c r="N191" s="133"/>
    </row>
    <row r="192" spans="1:14" hidden="1" x14ac:dyDescent="0.25">
      <c r="A192" s="370">
        <v>179</v>
      </c>
      <c r="B192" s="376" t="s">
        <v>344</v>
      </c>
      <c r="C192" s="142" t="s">
        <v>18</v>
      </c>
      <c r="D192" s="173" t="s">
        <v>338</v>
      </c>
      <c r="E192" s="118" t="s">
        <v>18</v>
      </c>
      <c r="F192" s="120" t="s">
        <v>14</v>
      </c>
      <c r="G192" s="121" t="s">
        <v>11</v>
      </c>
      <c r="H192" s="122"/>
      <c r="I192" s="130"/>
      <c r="J192" s="131" t="s">
        <v>21</v>
      </c>
      <c r="K192" s="132"/>
      <c r="L192" s="132"/>
      <c r="M192" s="146"/>
      <c r="N192" s="133"/>
    </row>
    <row r="193" spans="1:14" ht="47.25" hidden="1" x14ac:dyDescent="0.25">
      <c r="A193" s="374"/>
      <c r="B193" s="376"/>
      <c r="C193" s="142" t="s">
        <v>18</v>
      </c>
      <c r="D193" s="173" t="s">
        <v>345</v>
      </c>
      <c r="E193" s="118" t="s">
        <v>18</v>
      </c>
      <c r="F193" s="120" t="s">
        <v>14</v>
      </c>
      <c r="G193" s="121" t="s">
        <v>11</v>
      </c>
      <c r="H193" s="122"/>
      <c r="I193" s="130"/>
      <c r="J193" s="131" t="s">
        <v>21</v>
      </c>
      <c r="K193" s="132"/>
      <c r="L193" s="132"/>
      <c r="M193" s="146"/>
      <c r="N193" s="133" t="s">
        <v>21</v>
      </c>
    </row>
    <row r="194" spans="1:14" hidden="1" x14ac:dyDescent="0.25">
      <c r="A194" s="374"/>
      <c r="B194" s="376"/>
      <c r="C194" s="142" t="s">
        <v>18</v>
      </c>
      <c r="D194" s="173" t="s">
        <v>340</v>
      </c>
      <c r="E194" s="118" t="s">
        <v>71</v>
      </c>
      <c r="F194" s="120" t="s">
        <v>14</v>
      </c>
      <c r="G194" s="121" t="s">
        <v>11</v>
      </c>
      <c r="H194" s="122"/>
      <c r="I194" s="130"/>
      <c r="J194" s="131" t="s">
        <v>21</v>
      </c>
      <c r="K194" s="132"/>
      <c r="L194" s="132"/>
      <c r="M194" s="146"/>
      <c r="N194" s="133"/>
    </row>
    <row r="195" spans="1:14" ht="31.5" hidden="1" x14ac:dyDescent="0.25">
      <c r="A195" s="371"/>
      <c r="B195" s="376"/>
      <c r="C195" s="142" t="s">
        <v>18</v>
      </c>
      <c r="D195" s="173" t="s">
        <v>346</v>
      </c>
      <c r="E195" s="118" t="s">
        <v>18</v>
      </c>
      <c r="F195" s="120" t="s">
        <v>14</v>
      </c>
      <c r="G195" s="121" t="s">
        <v>11</v>
      </c>
      <c r="H195" s="122"/>
      <c r="I195" s="130"/>
      <c r="J195" s="131" t="s">
        <v>21</v>
      </c>
      <c r="K195" s="132"/>
      <c r="L195" s="132"/>
      <c r="M195" s="132"/>
      <c r="N195" s="133"/>
    </row>
    <row r="196" spans="1:14" ht="31.5" x14ac:dyDescent="0.25">
      <c r="A196" s="175">
        <v>180</v>
      </c>
      <c r="B196" s="177" t="s">
        <v>347</v>
      </c>
      <c r="C196" s="118" t="s">
        <v>20</v>
      </c>
      <c r="D196" s="173" t="s">
        <v>348</v>
      </c>
      <c r="E196" s="118" t="s">
        <v>20</v>
      </c>
      <c r="F196" s="120" t="s">
        <v>14</v>
      </c>
      <c r="G196" s="121" t="s">
        <v>349</v>
      </c>
      <c r="H196" s="122" t="s">
        <v>21</v>
      </c>
      <c r="I196" s="130" t="s">
        <v>21</v>
      </c>
      <c r="J196" s="131"/>
      <c r="K196" s="132"/>
      <c r="L196" s="132"/>
      <c r="M196" s="132"/>
      <c r="N196" s="133"/>
    </row>
    <row r="197" spans="1:14" ht="31.5" hidden="1" x14ac:dyDescent="0.25">
      <c r="A197" s="175">
        <v>181</v>
      </c>
      <c r="B197" s="177" t="s">
        <v>293</v>
      </c>
      <c r="C197" s="118" t="s">
        <v>69</v>
      </c>
      <c r="D197" s="173" t="s">
        <v>350</v>
      </c>
      <c r="E197" s="118" t="s">
        <v>69</v>
      </c>
      <c r="F197" s="120" t="s">
        <v>14</v>
      </c>
      <c r="G197" s="121" t="s">
        <v>11</v>
      </c>
      <c r="H197" s="122"/>
      <c r="I197" s="130"/>
      <c r="J197" s="131" t="s">
        <v>21</v>
      </c>
      <c r="K197" s="132"/>
      <c r="L197" s="132"/>
      <c r="M197" s="132">
        <v>1</v>
      </c>
      <c r="N197" s="133"/>
    </row>
    <row r="198" spans="1:14" ht="31.5" x14ac:dyDescent="0.25">
      <c r="A198" s="175">
        <v>182</v>
      </c>
      <c r="B198" s="177" t="s">
        <v>291</v>
      </c>
      <c r="C198" s="118" t="s">
        <v>20</v>
      </c>
      <c r="D198" s="173" t="s">
        <v>292</v>
      </c>
      <c r="E198" s="118" t="s">
        <v>20</v>
      </c>
      <c r="F198" s="120" t="s">
        <v>14</v>
      </c>
      <c r="G198" s="121" t="s">
        <v>351</v>
      </c>
      <c r="H198" s="122"/>
      <c r="I198" s="130" t="s">
        <v>21</v>
      </c>
      <c r="J198" s="131" t="s">
        <v>21</v>
      </c>
      <c r="K198" s="132"/>
      <c r="L198" s="132">
        <v>1</v>
      </c>
      <c r="M198" s="132"/>
      <c r="N198" s="133"/>
    </row>
    <row r="199" spans="1:14" ht="31.5" x14ac:dyDescent="0.25">
      <c r="A199" s="175">
        <v>183</v>
      </c>
      <c r="B199" s="177" t="s">
        <v>352</v>
      </c>
      <c r="C199" s="118" t="s">
        <v>20</v>
      </c>
      <c r="D199" s="173" t="s">
        <v>353</v>
      </c>
      <c r="E199" s="118" t="s">
        <v>20</v>
      </c>
      <c r="F199" s="120" t="s">
        <v>14</v>
      </c>
      <c r="G199" s="121" t="s">
        <v>354</v>
      </c>
      <c r="H199" s="122" t="s">
        <v>21</v>
      </c>
      <c r="I199" s="130" t="s">
        <v>21</v>
      </c>
      <c r="J199" s="131" t="s">
        <v>21</v>
      </c>
      <c r="K199" s="132"/>
      <c r="L199" s="132"/>
      <c r="M199" s="132">
        <v>1</v>
      </c>
      <c r="N199" s="133"/>
    </row>
    <row r="200" spans="1:14" x14ac:dyDescent="0.25">
      <c r="A200" s="370">
        <v>184</v>
      </c>
      <c r="B200" s="372" t="s">
        <v>355</v>
      </c>
      <c r="C200" s="142" t="s">
        <v>18</v>
      </c>
      <c r="D200" s="173" t="s">
        <v>356</v>
      </c>
      <c r="E200" s="118" t="s">
        <v>28</v>
      </c>
      <c r="F200" s="120" t="s">
        <v>14</v>
      </c>
      <c r="G200" s="121" t="s">
        <v>349</v>
      </c>
      <c r="H200" s="122" t="s">
        <v>21</v>
      </c>
      <c r="I200" s="130" t="s">
        <v>21</v>
      </c>
      <c r="J200" s="131"/>
      <c r="K200" s="132"/>
      <c r="L200" s="132"/>
      <c r="M200" s="132"/>
      <c r="N200" s="133"/>
    </row>
    <row r="201" spans="1:14" x14ac:dyDescent="0.25">
      <c r="A201" s="374"/>
      <c r="B201" s="375"/>
      <c r="C201" s="142" t="s">
        <v>18</v>
      </c>
      <c r="D201" s="173" t="s">
        <v>357</v>
      </c>
      <c r="E201" s="118" t="s">
        <v>71</v>
      </c>
      <c r="F201" s="120" t="s">
        <v>14</v>
      </c>
      <c r="G201" s="121" t="s">
        <v>349</v>
      </c>
      <c r="H201" s="122" t="s">
        <v>21</v>
      </c>
      <c r="I201" s="130" t="s">
        <v>21</v>
      </c>
      <c r="J201" s="131"/>
      <c r="K201" s="132"/>
      <c r="L201" s="132">
        <v>1</v>
      </c>
      <c r="M201" s="132"/>
      <c r="N201" s="133"/>
    </row>
    <row r="202" spans="1:14" x14ac:dyDescent="0.25">
      <c r="A202" s="371"/>
      <c r="B202" s="375"/>
      <c r="C202" s="142" t="s">
        <v>18</v>
      </c>
      <c r="D202" s="173" t="s">
        <v>358</v>
      </c>
      <c r="E202" s="118" t="s">
        <v>71</v>
      </c>
      <c r="F202" s="120" t="s">
        <v>14</v>
      </c>
      <c r="G202" s="121" t="s">
        <v>349</v>
      </c>
      <c r="H202" s="122" t="s">
        <v>21</v>
      </c>
      <c r="I202" s="130" t="s">
        <v>21</v>
      </c>
      <c r="J202" s="131"/>
      <c r="K202" s="132">
        <v>1</v>
      </c>
      <c r="L202" s="132"/>
      <c r="M202" s="132"/>
      <c r="N202" s="133"/>
    </row>
    <row r="203" spans="1:14" hidden="1" x14ac:dyDescent="0.25">
      <c r="A203" s="370">
        <v>185</v>
      </c>
      <c r="B203" s="376" t="s">
        <v>360</v>
      </c>
      <c r="C203" s="142" t="s">
        <v>18</v>
      </c>
      <c r="D203" s="173" t="s">
        <v>356</v>
      </c>
      <c r="E203" s="118" t="s">
        <v>18</v>
      </c>
      <c r="F203" s="120" t="s">
        <v>14</v>
      </c>
      <c r="G203" s="121" t="s">
        <v>11</v>
      </c>
      <c r="H203" s="122"/>
      <c r="I203" s="130"/>
      <c r="J203" s="131" t="s">
        <v>21</v>
      </c>
      <c r="K203" s="132"/>
      <c r="L203" s="132"/>
      <c r="M203" s="132"/>
      <c r="N203" s="133"/>
    </row>
    <row r="204" spans="1:14" hidden="1" x14ac:dyDescent="0.25">
      <c r="A204" s="374"/>
      <c r="B204" s="376"/>
      <c r="C204" s="142" t="s">
        <v>18</v>
      </c>
      <c r="D204" s="173" t="s">
        <v>361</v>
      </c>
      <c r="E204" s="118" t="s">
        <v>71</v>
      </c>
      <c r="F204" s="120" t="s">
        <v>14</v>
      </c>
      <c r="G204" s="121" t="s">
        <v>11</v>
      </c>
      <c r="H204" s="122"/>
      <c r="I204" s="130"/>
      <c r="J204" s="131" t="s">
        <v>21</v>
      </c>
      <c r="K204" s="132"/>
      <c r="L204" s="132"/>
      <c r="M204" s="132"/>
      <c r="N204" s="133"/>
    </row>
    <row r="205" spans="1:14" hidden="1" x14ac:dyDescent="0.25">
      <c r="A205" s="374"/>
      <c r="B205" s="376"/>
      <c r="C205" s="142" t="s">
        <v>18</v>
      </c>
      <c r="D205" s="173" t="s">
        <v>357</v>
      </c>
      <c r="E205" s="118" t="s">
        <v>18</v>
      </c>
      <c r="F205" s="120" t="s">
        <v>14</v>
      </c>
      <c r="G205" s="121" t="s">
        <v>11</v>
      </c>
      <c r="H205" s="122"/>
      <c r="I205" s="130"/>
      <c r="J205" s="131" t="s">
        <v>21</v>
      </c>
      <c r="K205" s="132"/>
      <c r="L205" s="132"/>
      <c r="M205" s="132"/>
      <c r="N205" s="133"/>
    </row>
    <row r="206" spans="1:14" hidden="1" x14ac:dyDescent="0.25">
      <c r="A206" s="371"/>
      <c r="B206" s="376"/>
      <c r="C206" s="142" t="s">
        <v>18</v>
      </c>
      <c r="D206" s="173" t="s">
        <v>362</v>
      </c>
      <c r="E206" s="118" t="s">
        <v>18</v>
      </c>
      <c r="F206" s="120" t="s">
        <v>14</v>
      </c>
      <c r="G206" s="121" t="s">
        <v>11</v>
      </c>
      <c r="H206" s="122"/>
      <c r="I206" s="130"/>
      <c r="J206" s="131" t="s">
        <v>21</v>
      </c>
      <c r="K206" s="132"/>
      <c r="L206" s="132"/>
      <c r="M206" s="132"/>
      <c r="N206" s="133"/>
    </row>
    <row r="207" spans="1:14" ht="47.25" hidden="1" x14ac:dyDescent="0.25">
      <c r="A207" s="175">
        <v>186</v>
      </c>
      <c r="B207" s="177" t="s">
        <v>288</v>
      </c>
      <c r="C207" s="118" t="s">
        <v>28</v>
      </c>
      <c r="D207" s="173" t="s">
        <v>363</v>
      </c>
      <c r="E207" s="118" t="s">
        <v>28</v>
      </c>
      <c r="F207" s="120" t="s">
        <v>14</v>
      </c>
      <c r="G207" s="121" t="s">
        <v>11</v>
      </c>
      <c r="H207" s="122"/>
      <c r="I207" s="130"/>
      <c r="J207" s="131" t="s">
        <v>21</v>
      </c>
      <c r="K207" s="132"/>
      <c r="L207" s="132"/>
      <c r="M207" s="132">
        <v>1</v>
      </c>
      <c r="N207" s="133"/>
    </row>
    <row r="208" spans="1:14" ht="31.5" hidden="1" x14ac:dyDescent="0.25">
      <c r="A208" s="175">
        <v>187</v>
      </c>
      <c r="B208" s="177" t="s">
        <v>364</v>
      </c>
      <c r="C208" s="118" t="s">
        <v>28</v>
      </c>
      <c r="D208" s="173" t="s">
        <v>365</v>
      </c>
      <c r="E208" s="118" t="s">
        <v>28</v>
      </c>
      <c r="F208" s="120" t="s">
        <v>14</v>
      </c>
      <c r="G208" s="121" t="s">
        <v>9</v>
      </c>
      <c r="H208" s="122" t="s">
        <v>21</v>
      </c>
      <c r="I208" s="130"/>
      <c r="J208" s="131"/>
      <c r="K208" s="132">
        <v>1</v>
      </c>
      <c r="L208" s="132"/>
      <c r="M208" s="132"/>
      <c r="N208" s="133"/>
    </row>
    <row r="209" spans="1:14" ht="31.5" x14ac:dyDescent="0.25">
      <c r="A209" s="175">
        <v>188</v>
      </c>
      <c r="B209" s="178" t="s">
        <v>366</v>
      </c>
      <c r="C209" s="142" t="s">
        <v>28</v>
      </c>
      <c r="D209" s="173" t="s">
        <v>367</v>
      </c>
      <c r="E209" s="118" t="s">
        <v>28</v>
      </c>
      <c r="F209" s="120" t="s">
        <v>14</v>
      </c>
      <c r="G209" s="121" t="s">
        <v>10</v>
      </c>
      <c r="H209" s="122"/>
      <c r="I209" s="130" t="s">
        <v>21</v>
      </c>
      <c r="J209" s="131"/>
      <c r="K209" s="132"/>
      <c r="L209" s="132">
        <v>1</v>
      </c>
      <c r="M209" s="132"/>
      <c r="N209" s="133"/>
    </row>
    <row r="210" spans="1:14" ht="31.5" hidden="1" x14ac:dyDescent="0.25">
      <c r="A210" s="175">
        <v>189</v>
      </c>
      <c r="B210" s="178" t="s">
        <v>366</v>
      </c>
      <c r="C210" s="142" t="s">
        <v>28</v>
      </c>
      <c r="D210" s="173" t="s">
        <v>367</v>
      </c>
      <c r="E210" s="118" t="s">
        <v>28</v>
      </c>
      <c r="F210" s="120" t="s">
        <v>14</v>
      </c>
      <c r="G210" s="121" t="s">
        <v>11</v>
      </c>
      <c r="H210" s="122"/>
      <c r="I210" s="130"/>
      <c r="J210" s="131" t="s">
        <v>21</v>
      </c>
      <c r="K210" s="132"/>
      <c r="L210" s="132"/>
      <c r="M210" s="132"/>
      <c r="N210" s="133"/>
    </row>
    <row r="211" spans="1:14" ht="47.25" hidden="1" x14ac:dyDescent="0.25">
      <c r="A211" s="175">
        <v>190</v>
      </c>
      <c r="B211" s="177" t="s">
        <v>368</v>
      </c>
      <c r="C211" s="118" t="s">
        <v>18</v>
      </c>
      <c r="D211" s="173" t="s">
        <v>369</v>
      </c>
      <c r="E211" s="118" t="s">
        <v>28</v>
      </c>
      <c r="F211" s="120" t="s">
        <v>14</v>
      </c>
      <c r="G211" s="121" t="s">
        <v>9</v>
      </c>
      <c r="H211" s="122" t="s">
        <v>21</v>
      </c>
      <c r="I211" s="130"/>
      <c r="J211" s="131"/>
      <c r="K211" s="132"/>
      <c r="L211" s="132"/>
      <c r="M211" s="132"/>
      <c r="N211" s="133"/>
    </row>
    <row r="212" spans="1:14" ht="63" x14ac:dyDescent="0.25">
      <c r="A212" s="175">
        <v>191</v>
      </c>
      <c r="B212" s="177" t="s">
        <v>370</v>
      </c>
      <c r="C212" s="118" t="s">
        <v>18</v>
      </c>
      <c r="D212" s="173" t="s">
        <v>371</v>
      </c>
      <c r="E212" s="118" t="s">
        <v>28</v>
      </c>
      <c r="F212" s="120" t="s">
        <v>14</v>
      </c>
      <c r="G212" s="121" t="s">
        <v>351</v>
      </c>
      <c r="H212" s="122"/>
      <c r="I212" s="130" t="s">
        <v>21</v>
      </c>
      <c r="J212" s="131" t="s">
        <v>21</v>
      </c>
      <c r="K212" s="132"/>
      <c r="L212" s="132"/>
      <c r="M212" s="132">
        <v>1</v>
      </c>
      <c r="N212" s="133"/>
    </row>
    <row r="213" spans="1:14" x14ac:dyDescent="0.25">
      <c r="A213" s="175">
        <v>192</v>
      </c>
      <c r="B213" s="338" t="s">
        <v>372</v>
      </c>
      <c r="C213" s="339"/>
      <c r="D213" s="340"/>
      <c r="E213" s="116" t="s">
        <v>13</v>
      </c>
      <c r="F213" s="116" t="s">
        <v>13</v>
      </c>
      <c r="G213" s="117" t="s">
        <v>13</v>
      </c>
      <c r="H213" s="117" t="s">
        <v>13</v>
      </c>
      <c r="I213" s="117" t="s">
        <v>13</v>
      </c>
      <c r="J213" s="117" t="s">
        <v>13</v>
      </c>
      <c r="K213" s="129">
        <f>SUM(K214:K229)</f>
        <v>2</v>
      </c>
      <c r="L213" s="129">
        <f>SUM(L214:L229)</f>
        <v>3</v>
      </c>
      <c r="M213" s="129">
        <f>SUM(M214:M229)</f>
        <v>5</v>
      </c>
      <c r="N213" s="117" t="s">
        <v>13</v>
      </c>
    </row>
    <row r="214" spans="1:14" ht="31.5" hidden="1" x14ac:dyDescent="0.25">
      <c r="A214" s="175">
        <v>193</v>
      </c>
      <c r="B214" s="177" t="s">
        <v>373</v>
      </c>
      <c r="C214" s="142" t="s">
        <v>18</v>
      </c>
      <c r="D214" s="178" t="s">
        <v>374</v>
      </c>
      <c r="E214" s="142" t="s">
        <v>28</v>
      </c>
      <c r="F214" s="120" t="s">
        <v>14</v>
      </c>
      <c r="G214" s="121" t="s">
        <v>9</v>
      </c>
      <c r="H214" s="122" t="s">
        <v>21</v>
      </c>
      <c r="I214" s="130"/>
      <c r="J214" s="131"/>
      <c r="K214" s="132">
        <v>1</v>
      </c>
      <c r="L214" s="132"/>
      <c r="M214" s="132"/>
      <c r="N214" s="133"/>
    </row>
    <row r="215" spans="1:14" ht="31.5" x14ac:dyDescent="0.25">
      <c r="A215" s="175">
        <v>194</v>
      </c>
      <c r="B215" s="177" t="s">
        <v>375</v>
      </c>
      <c r="C215" s="142" t="s">
        <v>18</v>
      </c>
      <c r="D215" s="178" t="s">
        <v>376</v>
      </c>
      <c r="E215" s="142" t="s">
        <v>28</v>
      </c>
      <c r="F215" s="120" t="s">
        <v>14</v>
      </c>
      <c r="G215" s="121" t="s">
        <v>10</v>
      </c>
      <c r="H215" s="122"/>
      <c r="I215" s="130" t="s">
        <v>21</v>
      </c>
      <c r="J215" s="131"/>
      <c r="K215" s="132"/>
      <c r="L215" s="132"/>
      <c r="M215" s="132"/>
      <c r="N215" s="133"/>
    </row>
    <row r="216" spans="1:14" ht="47.25" hidden="1" x14ac:dyDescent="0.25">
      <c r="A216" s="175">
        <v>195</v>
      </c>
      <c r="B216" s="177" t="s">
        <v>377</v>
      </c>
      <c r="C216" s="142" t="s">
        <v>18</v>
      </c>
      <c r="D216" s="178" t="s">
        <v>374</v>
      </c>
      <c r="E216" s="142" t="s">
        <v>28</v>
      </c>
      <c r="F216" s="120" t="s">
        <v>14</v>
      </c>
      <c r="G216" s="121" t="s">
        <v>11</v>
      </c>
      <c r="H216" s="122"/>
      <c r="I216" s="130"/>
      <c r="J216" s="131" t="s">
        <v>21</v>
      </c>
      <c r="K216" s="132"/>
      <c r="L216" s="132"/>
      <c r="M216" s="132"/>
      <c r="N216" s="133"/>
    </row>
    <row r="217" spans="1:14" ht="31.5" hidden="1" x14ac:dyDescent="0.25">
      <c r="A217" s="175">
        <v>196</v>
      </c>
      <c r="B217" s="177" t="s">
        <v>378</v>
      </c>
      <c r="C217" s="142" t="s">
        <v>18</v>
      </c>
      <c r="D217" s="178" t="s">
        <v>379</v>
      </c>
      <c r="E217" s="142" t="s">
        <v>28</v>
      </c>
      <c r="F217" s="120" t="s">
        <v>14</v>
      </c>
      <c r="G217" s="121" t="s">
        <v>9</v>
      </c>
      <c r="H217" s="122" t="s">
        <v>21</v>
      </c>
      <c r="I217" s="130"/>
      <c r="J217" s="131"/>
      <c r="K217" s="132"/>
      <c r="L217" s="132"/>
      <c r="M217" s="132"/>
      <c r="N217" s="133"/>
    </row>
    <row r="218" spans="1:14" ht="31.5" x14ac:dyDescent="0.25">
      <c r="A218" s="175">
        <v>197</v>
      </c>
      <c r="B218" s="177" t="s">
        <v>380</v>
      </c>
      <c r="C218" s="142" t="s">
        <v>18</v>
      </c>
      <c r="D218" s="178" t="s">
        <v>379</v>
      </c>
      <c r="E218" s="142" t="s">
        <v>28</v>
      </c>
      <c r="F218" s="120" t="s">
        <v>14</v>
      </c>
      <c r="G218" s="121" t="s">
        <v>10</v>
      </c>
      <c r="H218" s="122"/>
      <c r="I218" s="130" t="s">
        <v>21</v>
      </c>
      <c r="J218" s="131"/>
      <c r="K218" s="132"/>
      <c r="L218" s="132">
        <v>1</v>
      </c>
      <c r="M218" s="132"/>
      <c r="N218" s="133"/>
    </row>
    <row r="219" spans="1:14" ht="31.5" hidden="1" x14ac:dyDescent="0.25">
      <c r="A219" s="175">
        <v>198</v>
      </c>
      <c r="B219" s="177" t="s">
        <v>381</v>
      </c>
      <c r="C219" s="142" t="s">
        <v>18</v>
      </c>
      <c r="D219" s="177" t="s">
        <v>379</v>
      </c>
      <c r="E219" s="142" t="s">
        <v>28</v>
      </c>
      <c r="F219" s="120" t="s">
        <v>14</v>
      </c>
      <c r="G219" s="121" t="s">
        <v>11</v>
      </c>
      <c r="H219" s="122"/>
      <c r="I219" s="130"/>
      <c r="J219" s="131" t="s">
        <v>21</v>
      </c>
      <c r="K219" s="132"/>
      <c r="L219" s="132"/>
      <c r="M219" s="132"/>
      <c r="N219" s="133"/>
    </row>
    <row r="220" spans="1:14" ht="126" x14ac:dyDescent="0.25">
      <c r="A220" s="175">
        <v>199</v>
      </c>
      <c r="B220" s="177" t="s">
        <v>382</v>
      </c>
      <c r="C220" s="118" t="s">
        <v>18</v>
      </c>
      <c r="D220" s="147" t="s">
        <v>383</v>
      </c>
      <c r="E220" s="118" t="s">
        <v>28</v>
      </c>
      <c r="F220" s="120" t="s">
        <v>14</v>
      </c>
      <c r="G220" s="121" t="s">
        <v>354</v>
      </c>
      <c r="H220" s="122" t="s">
        <v>21</v>
      </c>
      <c r="I220" s="130" t="s">
        <v>21</v>
      </c>
      <c r="J220" s="131" t="s">
        <v>21</v>
      </c>
      <c r="K220" s="132"/>
      <c r="L220" s="132"/>
      <c r="M220" s="132">
        <v>1</v>
      </c>
      <c r="N220" s="133"/>
    </row>
    <row r="221" spans="1:14" ht="47.25" x14ac:dyDescent="0.25">
      <c r="A221" s="175">
        <v>200</v>
      </c>
      <c r="B221" s="177" t="s">
        <v>384</v>
      </c>
      <c r="C221" s="118" t="s">
        <v>18</v>
      </c>
      <c r="D221" s="173" t="s">
        <v>385</v>
      </c>
      <c r="E221" s="118" t="s">
        <v>18</v>
      </c>
      <c r="F221" s="120" t="s">
        <v>14</v>
      </c>
      <c r="G221" s="121" t="s">
        <v>10</v>
      </c>
      <c r="H221" s="122"/>
      <c r="I221" s="130" t="s">
        <v>21</v>
      </c>
      <c r="J221" s="131"/>
      <c r="K221" s="132"/>
      <c r="L221" s="132"/>
      <c r="M221" s="132"/>
      <c r="N221" s="133"/>
    </row>
    <row r="222" spans="1:14" ht="47.25" x14ac:dyDescent="0.25">
      <c r="A222" s="175">
        <v>201</v>
      </c>
      <c r="B222" s="177" t="s">
        <v>386</v>
      </c>
      <c r="C222" s="118" t="s">
        <v>18</v>
      </c>
      <c r="D222" s="173" t="s">
        <v>387</v>
      </c>
      <c r="E222" s="118" t="s">
        <v>18</v>
      </c>
      <c r="F222" s="120" t="s">
        <v>14</v>
      </c>
      <c r="G222" s="121" t="s">
        <v>10</v>
      </c>
      <c r="H222" s="122"/>
      <c r="I222" s="130" t="s">
        <v>21</v>
      </c>
      <c r="J222" s="131"/>
      <c r="K222" s="132"/>
      <c r="L222" s="132">
        <v>1</v>
      </c>
      <c r="M222" s="132"/>
      <c r="N222" s="133"/>
    </row>
    <row r="223" spans="1:14" ht="47.25" hidden="1" x14ac:dyDescent="0.25">
      <c r="A223" s="175">
        <v>202</v>
      </c>
      <c r="B223" s="177" t="s">
        <v>388</v>
      </c>
      <c r="C223" s="118" t="s">
        <v>18</v>
      </c>
      <c r="D223" s="173" t="s">
        <v>385</v>
      </c>
      <c r="E223" s="118" t="s">
        <v>28</v>
      </c>
      <c r="F223" s="120" t="s">
        <v>14</v>
      </c>
      <c r="G223" s="121" t="s">
        <v>11</v>
      </c>
      <c r="H223" s="122"/>
      <c r="I223" s="130"/>
      <c r="J223" s="131" t="s">
        <v>21</v>
      </c>
      <c r="K223" s="132"/>
      <c r="L223" s="132"/>
      <c r="M223" s="132">
        <v>1</v>
      </c>
      <c r="N223" s="133"/>
    </row>
    <row r="224" spans="1:14" ht="94.5" hidden="1" x14ac:dyDescent="0.25">
      <c r="A224" s="175">
        <v>203</v>
      </c>
      <c r="B224" s="177" t="s">
        <v>389</v>
      </c>
      <c r="C224" s="118" t="s">
        <v>18</v>
      </c>
      <c r="D224" s="173" t="s">
        <v>390</v>
      </c>
      <c r="E224" s="118" t="s">
        <v>20</v>
      </c>
      <c r="F224" s="120" t="s">
        <v>14</v>
      </c>
      <c r="G224" s="121" t="s">
        <v>11</v>
      </c>
      <c r="H224" s="122"/>
      <c r="I224" s="130"/>
      <c r="J224" s="131" t="s">
        <v>21</v>
      </c>
      <c r="K224" s="132"/>
      <c r="L224" s="132"/>
      <c r="M224" s="132">
        <v>1</v>
      </c>
      <c r="N224" s="133"/>
    </row>
    <row r="225" spans="1:14" ht="47.25" hidden="1" x14ac:dyDescent="0.25">
      <c r="A225" s="175">
        <v>204</v>
      </c>
      <c r="B225" s="177" t="s">
        <v>391</v>
      </c>
      <c r="C225" s="118" t="s">
        <v>18</v>
      </c>
      <c r="D225" s="173" t="s">
        <v>392</v>
      </c>
      <c r="E225" s="118" t="s">
        <v>71</v>
      </c>
      <c r="F225" s="120" t="s">
        <v>14</v>
      </c>
      <c r="G225" s="121" t="s">
        <v>11</v>
      </c>
      <c r="H225" s="122"/>
      <c r="I225" s="130"/>
      <c r="J225" s="131" t="s">
        <v>21</v>
      </c>
      <c r="K225" s="132"/>
      <c r="L225" s="132"/>
      <c r="M225" s="132">
        <v>1</v>
      </c>
      <c r="N225" s="133"/>
    </row>
    <row r="226" spans="1:14" ht="47.25" hidden="1" x14ac:dyDescent="0.25">
      <c r="A226" s="175">
        <v>205</v>
      </c>
      <c r="B226" s="177" t="s">
        <v>393</v>
      </c>
      <c r="C226" s="118" t="s">
        <v>71</v>
      </c>
      <c r="D226" s="173" t="s">
        <v>394</v>
      </c>
      <c r="E226" s="118" t="s">
        <v>71</v>
      </c>
      <c r="F226" s="120" t="s">
        <v>14</v>
      </c>
      <c r="G226" s="121" t="s">
        <v>9</v>
      </c>
      <c r="H226" s="122" t="s">
        <v>21</v>
      </c>
      <c r="I226" s="130"/>
      <c r="J226" s="131"/>
      <c r="K226" s="132">
        <v>1</v>
      </c>
      <c r="L226" s="132"/>
      <c r="M226" s="132"/>
      <c r="N226" s="133"/>
    </row>
    <row r="227" spans="1:14" ht="31.5" x14ac:dyDescent="0.25">
      <c r="A227" s="175">
        <v>206</v>
      </c>
      <c r="B227" s="177" t="s">
        <v>395</v>
      </c>
      <c r="C227" s="118" t="s">
        <v>71</v>
      </c>
      <c r="D227" s="173" t="s">
        <v>396</v>
      </c>
      <c r="E227" s="118" t="s">
        <v>71</v>
      </c>
      <c r="F227" s="120" t="s">
        <v>14</v>
      </c>
      <c r="G227" s="121" t="s">
        <v>10</v>
      </c>
      <c r="H227" s="122"/>
      <c r="I227" s="130" t="s">
        <v>21</v>
      </c>
      <c r="J227" s="131"/>
      <c r="K227" s="132"/>
      <c r="L227" s="132">
        <v>1</v>
      </c>
      <c r="M227" s="132"/>
      <c r="N227" s="133"/>
    </row>
    <row r="228" spans="1:14" ht="31.5" hidden="1" x14ac:dyDescent="0.25">
      <c r="A228" s="175">
        <v>207</v>
      </c>
      <c r="B228" s="177" t="s">
        <v>397</v>
      </c>
      <c r="C228" s="118" t="s">
        <v>18</v>
      </c>
      <c r="D228" s="173" t="s">
        <v>398</v>
      </c>
      <c r="E228" s="118" t="s">
        <v>18</v>
      </c>
      <c r="F228" s="120" t="s">
        <v>14</v>
      </c>
      <c r="G228" s="121" t="s">
        <v>11</v>
      </c>
      <c r="H228" s="122"/>
      <c r="I228" s="130"/>
      <c r="J228" s="131" t="s">
        <v>21</v>
      </c>
      <c r="K228" s="132"/>
      <c r="L228" s="132"/>
      <c r="M228" s="132"/>
      <c r="N228" s="133"/>
    </row>
    <row r="229" spans="1:14" ht="31.5" hidden="1" x14ac:dyDescent="0.25">
      <c r="A229" s="175">
        <v>208</v>
      </c>
      <c r="B229" s="177" t="s">
        <v>399</v>
      </c>
      <c r="C229" s="118" t="s">
        <v>18</v>
      </c>
      <c r="D229" s="173" t="s">
        <v>400</v>
      </c>
      <c r="E229" s="118" t="s">
        <v>18</v>
      </c>
      <c r="F229" s="120" t="s">
        <v>14</v>
      </c>
      <c r="G229" s="121" t="s">
        <v>11</v>
      </c>
      <c r="H229" s="122"/>
      <c r="I229" s="130"/>
      <c r="J229" s="131" t="s">
        <v>21</v>
      </c>
      <c r="K229" s="132"/>
      <c r="L229" s="132"/>
      <c r="M229" s="132">
        <v>1</v>
      </c>
      <c r="N229" s="133"/>
    </row>
    <row r="230" spans="1:14" x14ac:dyDescent="0.25">
      <c r="A230" s="175">
        <v>209</v>
      </c>
      <c r="B230" s="338" t="s">
        <v>401</v>
      </c>
      <c r="C230" s="339"/>
      <c r="D230" s="340"/>
      <c r="E230" s="116" t="s">
        <v>13</v>
      </c>
      <c r="F230" s="116" t="s">
        <v>13</v>
      </c>
      <c r="G230" s="117" t="s">
        <v>13</v>
      </c>
      <c r="H230" s="117" t="s">
        <v>13</v>
      </c>
      <c r="I230" s="117" t="s">
        <v>13</v>
      </c>
      <c r="J230" s="117" t="s">
        <v>13</v>
      </c>
      <c r="K230" s="129">
        <f>K231+K300+K381</f>
        <v>31</v>
      </c>
      <c r="L230" s="129">
        <f>L231+L300+L381</f>
        <v>32</v>
      </c>
      <c r="M230" s="129">
        <f>M231+M300+M381</f>
        <v>41</v>
      </c>
      <c r="N230" s="117" t="s">
        <v>13</v>
      </c>
    </row>
    <row r="231" spans="1:14" x14ac:dyDescent="0.25">
      <c r="A231" s="175">
        <v>210</v>
      </c>
      <c r="B231" s="338" t="s">
        <v>403</v>
      </c>
      <c r="C231" s="339"/>
      <c r="D231" s="340"/>
      <c r="E231" s="116" t="s">
        <v>13</v>
      </c>
      <c r="F231" s="116" t="s">
        <v>13</v>
      </c>
      <c r="G231" s="117" t="s">
        <v>13</v>
      </c>
      <c r="H231" s="117" t="s">
        <v>13</v>
      </c>
      <c r="I231" s="117" t="s">
        <v>13</v>
      </c>
      <c r="J231" s="117" t="s">
        <v>13</v>
      </c>
      <c r="K231" s="129">
        <f>K232+K237+K248+K264+K296</f>
        <v>10</v>
      </c>
      <c r="L231" s="129">
        <f>L232+L237+L248+L264+L296</f>
        <v>11</v>
      </c>
      <c r="M231" s="129">
        <f>M232+M237+M248+M264+M296</f>
        <v>12</v>
      </c>
      <c r="N231" s="117" t="s">
        <v>13</v>
      </c>
    </row>
    <row r="232" spans="1:14" x14ac:dyDescent="0.25">
      <c r="A232" s="175">
        <v>211</v>
      </c>
      <c r="B232" s="338" t="s">
        <v>404</v>
      </c>
      <c r="C232" s="339"/>
      <c r="D232" s="340"/>
      <c r="E232" s="116" t="s">
        <v>13</v>
      </c>
      <c r="F232" s="116" t="s">
        <v>13</v>
      </c>
      <c r="G232" s="117" t="s">
        <v>13</v>
      </c>
      <c r="H232" s="117" t="s">
        <v>13</v>
      </c>
      <c r="I232" s="117" t="s">
        <v>13</v>
      </c>
      <c r="J232" s="117" t="s">
        <v>13</v>
      </c>
      <c r="K232" s="129">
        <f>SUM(K233:K236)</f>
        <v>1</v>
      </c>
      <c r="L232" s="129">
        <f>SUM(L233:L236)</f>
        <v>1</v>
      </c>
      <c r="M232" s="129">
        <f>SUM(M233:M236)</f>
        <v>0</v>
      </c>
      <c r="N232" s="117" t="s">
        <v>13</v>
      </c>
    </row>
    <row r="233" spans="1:14" ht="63" x14ac:dyDescent="0.25">
      <c r="A233" s="175">
        <v>212</v>
      </c>
      <c r="B233" s="177" t="s">
        <v>405</v>
      </c>
      <c r="C233" s="118" t="s">
        <v>18</v>
      </c>
      <c r="D233" s="173" t="s">
        <v>406</v>
      </c>
      <c r="E233" s="118" t="s">
        <v>28</v>
      </c>
      <c r="F233" s="120" t="s">
        <v>402</v>
      </c>
      <c r="G233" s="121" t="s">
        <v>354</v>
      </c>
      <c r="H233" s="122" t="s">
        <v>21</v>
      </c>
      <c r="I233" s="130" t="s">
        <v>21</v>
      </c>
      <c r="J233" s="131" t="s">
        <v>21</v>
      </c>
      <c r="K233" s="132">
        <v>1</v>
      </c>
      <c r="L233" s="132"/>
      <c r="M233" s="132"/>
      <c r="N233" s="133"/>
    </row>
    <row r="234" spans="1:14" ht="31.5" hidden="1" x14ac:dyDescent="0.25">
      <c r="A234" s="175">
        <v>213</v>
      </c>
      <c r="B234" s="177" t="s">
        <v>407</v>
      </c>
      <c r="C234" s="118" t="s">
        <v>20</v>
      </c>
      <c r="D234" s="173" t="s">
        <v>408</v>
      </c>
      <c r="E234" s="118" t="s">
        <v>20</v>
      </c>
      <c r="F234" s="120" t="s">
        <v>402</v>
      </c>
      <c r="G234" s="121" t="s">
        <v>9</v>
      </c>
      <c r="H234" s="122" t="s">
        <v>21</v>
      </c>
      <c r="I234" s="130"/>
      <c r="J234" s="131"/>
      <c r="K234" s="132"/>
      <c r="L234" s="132"/>
      <c r="M234" s="132"/>
      <c r="N234" s="133"/>
    </row>
    <row r="235" spans="1:14" ht="31.5" x14ac:dyDescent="0.25">
      <c r="A235" s="175">
        <v>214</v>
      </c>
      <c r="B235" s="177" t="s">
        <v>409</v>
      </c>
      <c r="C235" s="118" t="s">
        <v>20</v>
      </c>
      <c r="D235" s="173" t="s">
        <v>408</v>
      </c>
      <c r="E235" s="118" t="s">
        <v>20</v>
      </c>
      <c r="F235" s="120" t="s">
        <v>402</v>
      </c>
      <c r="G235" s="121" t="s">
        <v>10</v>
      </c>
      <c r="H235" s="122"/>
      <c r="I235" s="130" t="s">
        <v>21</v>
      </c>
      <c r="J235" s="131"/>
      <c r="K235" s="132"/>
      <c r="L235" s="132">
        <v>1</v>
      </c>
      <c r="M235" s="132"/>
      <c r="N235" s="133"/>
    </row>
    <row r="236" spans="1:14" ht="63" hidden="1" x14ac:dyDescent="0.25">
      <c r="A236" s="175">
        <v>215</v>
      </c>
      <c r="B236" s="177" t="s">
        <v>410</v>
      </c>
      <c r="C236" s="118" t="s">
        <v>20</v>
      </c>
      <c r="D236" s="173" t="s">
        <v>411</v>
      </c>
      <c r="E236" s="118" t="s">
        <v>20</v>
      </c>
      <c r="F236" s="120" t="s">
        <v>402</v>
      </c>
      <c r="G236" s="121" t="s">
        <v>11</v>
      </c>
      <c r="H236" s="122"/>
      <c r="I236" s="130"/>
      <c r="J236" s="131" t="s">
        <v>21</v>
      </c>
      <c r="K236" s="132"/>
      <c r="L236" s="132"/>
      <c r="M236" s="132"/>
      <c r="N236" s="133"/>
    </row>
    <row r="237" spans="1:14" x14ac:dyDescent="0.25">
      <c r="A237" s="175">
        <v>216</v>
      </c>
      <c r="B237" s="338" t="s">
        <v>968</v>
      </c>
      <c r="C237" s="339"/>
      <c r="D237" s="340"/>
      <c r="E237" s="116" t="s">
        <v>13</v>
      </c>
      <c r="F237" s="116" t="s">
        <v>13</v>
      </c>
      <c r="G237" s="117" t="s">
        <v>13</v>
      </c>
      <c r="H237" s="117" t="s">
        <v>13</v>
      </c>
      <c r="I237" s="117" t="s">
        <v>13</v>
      </c>
      <c r="J237" s="117" t="s">
        <v>13</v>
      </c>
      <c r="K237" s="129">
        <f>K238+K244</f>
        <v>2</v>
      </c>
      <c r="L237" s="129">
        <f>L238+L244</f>
        <v>2</v>
      </c>
      <c r="M237" s="129">
        <f>M238+M244</f>
        <v>2</v>
      </c>
      <c r="N237" s="117" t="s">
        <v>13</v>
      </c>
    </row>
    <row r="238" spans="1:14" x14ac:dyDescent="0.25">
      <c r="A238" s="175">
        <v>217</v>
      </c>
      <c r="B238" s="338" t="s">
        <v>412</v>
      </c>
      <c r="C238" s="339"/>
      <c r="D238" s="340"/>
      <c r="E238" s="116" t="s">
        <v>13</v>
      </c>
      <c r="F238" s="116" t="s">
        <v>13</v>
      </c>
      <c r="G238" s="117" t="s">
        <v>13</v>
      </c>
      <c r="H238" s="117" t="s">
        <v>13</v>
      </c>
      <c r="I238" s="117" t="s">
        <v>13</v>
      </c>
      <c r="J238" s="117" t="s">
        <v>13</v>
      </c>
      <c r="K238" s="129">
        <f>SUM(K239:K243)</f>
        <v>1</v>
      </c>
      <c r="L238" s="129">
        <f>SUM(L239:L243)</f>
        <v>1</v>
      </c>
      <c r="M238" s="129">
        <f>SUM(M239:M243)</f>
        <v>1</v>
      </c>
      <c r="N238" s="117" t="s">
        <v>13</v>
      </c>
    </row>
    <row r="239" spans="1:14" ht="31.5" x14ac:dyDescent="0.25">
      <c r="A239" s="175">
        <v>218</v>
      </c>
      <c r="B239" s="177" t="s">
        <v>413</v>
      </c>
      <c r="C239" s="118" t="s">
        <v>28</v>
      </c>
      <c r="D239" s="173" t="s">
        <v>414</v>
      </c>
      <c r="E239" s="118" t="s">
        <v>28</v>
      </c>
      <c r="F239" s="120" t="s">
        <v>402</v>
      </c>
      <c r="G239" s="121" t="s">
        <v>354</v>
      </c>
      <c r="H239" s="122" t="s">
        <v>21</v>
      </c>
      <c r="I239" s="130" t="s">
        <v>21</v>
      </c>
      <c r="J239" s="131" t="s">
        <v>21</v>
      </c>
      <c r="K239" s="132">
        <v>1</v>
      </c>
      <c r="L239" s="132"/>
      <c r="M239" s="132"/>
      <c r="N239" s="148"/>
    </row>
    <row r="240" spans="1:14" ht="47.25" x14ac:dyDescent="0.25">
      <c r="A240" s="175">
        <v>219</v>
      </c>
      <c r="B240" s="177" t="s">
        <v>415</v>
      </c>
      <c r="C240" s="118" t="s">
        <v>28</v>
      </c>
      <c r="D240" s="173" t="s">
        <v>416</v>
      </c>
      <c r="E240" s="118" t="s">
        <v>28</v>
      </c>
      <c r="F240" s="120" t="s">
        <v>402</v>
      </c>
      <c r="G240" s="121" t="s">
        <v>351</v>
      </c>
      <c r="H240" s="122"/>
      <c r="I240" s="130" t="s">
        <v>21</v>
      </c>
      <c r="J240" s="131" t="s">
        <v>21</v>
      </c>
      <c r="K240" s="132"/>
      <c r="L240" s="132"/>
      <c r="M240" s="132"/>
      <c r="N240" s="148"/>
    </row>
    <row r="241" spans="1:14" ht="31.5" x14ac:dyDescent="0.25">
      <c r="A241" s="175">
        <v>220</v>
      </c>
      <c r="B241" s="177" t="s">
        <v>417</v>
      </c>
      <c r="C241" s="118" t="s">
        <v>28</v>
      </c>
      <c r="D241" s="173" t="s">
        <v>418</v>
      </c>
      <c r="E241" s="118" t="s">
        <v>28</v>
      </c>
      <c r="F241" s="120" t="s">
        <v>402</v>
      </c>
      <c r="G241" s="121" t="s">
        <v>351</v>
      </c>
      <c r="H241" s="122"/>
      <c r="I241" s="130" t="s">
        <v>21</v>
      </c>
      <c r="J241" s="131" t="s">
        <v>21</v>
      </c>
      <c r="K241" s="132"/>
      <c r="L241" s="132"/>
      <c r="M241" s="132"/>
      <c r="N241" s="148"/>
    </row>
    <row r="242" spans="1:14" ht="31.5" x14ac:dyDescent="0.25">
      <c r="A242" s="175">
        <v>221</v>
      </c>
      <c r="B242" s="177" t="s">
        <v>419</v>
      </c>
      <c r="C242" s="118" t="s">
        <v>28</v>
      </c>
      <c r="D242" s="173" t="s">
        <v>420</v>
      </c>
      <c r="E242" s="118" t="s">
        <v>28</v>
      </c>
      <c r="F242" s="120" t="s">
        <v>402</v>
      </c>
      <c r="G242" s="121" t="s">
        <v>10</v>
      </c>
      <c r="H242" s="122"/>
      <c r="I242" s="130" t="s">
        <v>21</v>
      </c>
      <c r="J242" s="131"/>
      <c r="K242" s="132"/>
      <c r="L242" s="132">
        <v>1</v>
      </c>
      <c r="M242" s="132"/>
      <c r="N242" s="148"/>
    </row>
    <row r="243" spans="1:14" ht="31.5" hidden="1" x14ac:dyDescent="0.25">
      <c r="A243" s="175">
        <v>222</v>
      </c>
      <c r="B243" s="177" t="s">
        <v>421</v>
      </c>
      <c r="C243" s="118" t="s">
        <v>28</v>
      </c>
      <c r="D243" s="173" t="s">
        <v>422</v>
      </c>
      <c r="E243" s="118" t="s">
        <v>28</v>
      </c>
      <c r="F243" s="120" t="s">
        <v>402</v>
      </c>
      <c r="G243" s="121" t="s">
        <v>11</v>
      </c>
      <c r="H243" s="122"/>
      <c r="I243" s="130"/>
      <c r="J243" s="131" t="s">
        <v>21</v>
      </c>
      <c r="K243" s="132"/>
      <c r="L243" s="132"/>
      <c r="M243" s="132">
        <v>1</v>
      </c>
      <c r="N243" s="148"/>
    </row>
    <row r="244" spans="1:14" x14ac:dyDescent="0.25">
      <c r="A244" s="175">
        <v>223</v>
      </c>
      <c r="B244" s="338" t="s">
        <v>423</v>
      </c>
      <c r="C244" s="339"/>
      <c r="D244" s="340"/>
      <c r="E244" s="116" t="s">
        <v>13</v>
      </c>
      <c r="F244" s="116" t="s">
        <v>13</v>
      </c>
      <c r="G244" s="117" t="s">
        <v>13</v>
      </c>
      <c r="H244" s="117" t="s">
        <v>13</v>
      </c>
      <c r="I244" s="117" t="s">
        <v>13</v>
      </c>
      <c r="J244" s="117" t="s">
        <v>13</v>
      </c>
      <c r="K244" s="129">
        <f>SUM(K245:K247)</f>
        <v>1</v>
      </c>
      <c r="L244" s="129">
        <f>SUM(L245:L247)</f>
        <v>1</v>
      </c>
      <c r="M244" s="129">
        <f>SUM(M245:M247)</f>
        <v>1</v>
      </c>
      <c r="N244" s="117" t="s">
        <v>13</v>
      </c>
    </row>
    <row r="245" spans="1:14" ht="31.5" hidden="1" x14ac:dyDescent="0.25">
      <c r="A245" s="175">
        <v>224</v>
      </c>
      <c r="B245" s="177" t="s">
        <v>424</v>
      </c>
      <c r="C245" s="118" t="s">
        <v>28</v>
      </c>
      <c r="D245" s="173" t="s">
        <v>425</v>
      </c>
      <c r="E245" s="118" t="s">
        <v>28</v>
      </c>
      <c r="F245" s="120" t="s">
        <v>402</v>
      </c>
      <c r="G245" s="121" t="s">
        <v>9</v>
      </c>
      <c r="H245" s="122" t="s">
        <v>21</v>
      </c>
      <c r="I245" s="130"/>
      <c r="J245" s="131"/>
      <c r="K245" s="132">
        <v>1</v>
      </c>
      <c r="L245" s="132"/>
      <c r="M245" s="132"/>
      <c r="N245" s="133"/>
    </row>
    <row r="246" spans="1:14" ht="31.5" x14ac:dyDescent="0.25">
      <c r="A246" s="175">
        <v>225</v>
      </c>
      <c r="B246" s="177" t="s">
        <v>426</v>
      </c>
      <c r="C246" s="118" t="s">
        <v>28</v>
      </c>
      <c r="D246" s="173" t="s">
        <v>427</v>
      </c>
      <c r="E246" s="118" t="s">
        <v>28</v>
      </c>
      <c r="F246" s="120" t="s">
        <v>402</v>
      </c>
      <c r="G246" s="121" t="s">
        <v>10</v>
      </c>
      <c r="H246" s="122"/>
      <c r="I246" s="130" t="s">
        <v>21</v>
      </c>
      <c r="J246" s="131"/>
      <c r="K246" s="132"/>
      <c r="L246" s="132">
        <v>1</v>
      </c>
      <c r="M246" s="132"/>
      <c r="N246" s="133"/>
    </row>
    <row r="247" spans="1:14" ht="31.5" hidden="1" x14ac:dyDescent="0.25">
      <c r="A247" s="175">
        <v>226</v>
      </c>
      <c r="B247" s="177" t="s">
        <v>428</v>
      </c>
      <c r="C247" s="118" t="s">
        <v>28</v>
      </c>
      <c r="D247" s="173" t="s">
        <v>429</v>
      </c>
      <c r="E247" s="118" t="s">
        <v>28</v>
      </c>
      <c r="F247" s="120" t="s">
        <v>402</v>
      </c>
      <c r="G247" s="121" t="s">
        <v>11</v>
      </c>
      <c r="H247" s="122"/>
      <c r="I247" s="130"/>
      <c r="J247" s="131" t="s">
        <v>21</v>
      </c>
      <c r="K247" s="132"/>
      <c r="L247" s="132"/>
      <c r="M247" s="132">
        <v>1</v>
      </c>
      <c r="N247" s="133"/>
    </row>
    <row r="248" spans="1:14" x14ac:dyDescent="0.25">
      <c r="A248" s="175">
        <v>227</v>
      </c>
      <c r="B248" s="338" t="s">
        <v>430</v>
      </c>
      <c r="C248" s="339"/>
      <c r="D248" s="340"/>
      <c r="E248" s="116" t="s">
        <v>13</v>
      </c>
      <c r="F248" s="116" t="s">
        <v>13</v>
      </c>
      <c r="G248" s="117" t="s">
        <v>13</v>
      </c>
      <c r="H248" s="117" t="s">
        <v>13</v>
      </c>
      <c r="I248" s="117" t="s">
        <v>13</v>
      </c>
      <c r="J248" s="117" t="s">
        <v>13</v>
      </c>
      <c r="K248" s="129">
        <f>SUM(K249:K263)</f>
        <v>2</v>
      </c>
      <c r="L248" s="129">
        <f>SUM(L249:L263)</f>
        <v>3</v>
      </c>
      <c r="M248" s="129">
        <f>SUM(M249:M263)</f>
        <v>3</v>
      </c>
      <c r="N248" s="117" t="s">
        <v>13</v>
      </c>
    </row>
    <row r="249" spans="1:14" ht="31.5" hidden="1" x14ac:dyDescent="0.25">
      <c r="A249" s="175">
        <v>228</v>
      </c>
      <c r="B249" s="177" t="s">
        <v>969</v>
      </c>
      <c r="C249" s="118" t="s">
        <v>28</v>
      </c>
      <c r="D249" s="173" t="s">
        <v>970</v>
      </c>
      <c r="E249" s="118" t="s">
        <v>28</v>
      </c>
      <c r="F249" s="120" t="s">
        <v>402</v>
      </c>
      <c r="G249" s="121" t="s">
        <v>9</v>
      </c>
      <c r="H249" s="122" t="s">
        <v>21</v>
      </c>
      <c r="I249" s="130"/>
      <c r="J249" s="131"/>
      <c r="K249" s="377">
        <v>1</v>
      </c>
      <c r="L249" s="132"/>
      <c r="M249" s="132"/>
      <c r="N249" s="133"/>
    </row>
    <row r="250" spans="1:14" ht="47.25" hidden="1" x14ac:dyDescent="0.25">
      <c r="A250" s="175">
        <v>229</v>
      </c>
      <c r="B250" s="177" t="s">
        <v>971</v>
      </c>
      <c r="C250" s="118" t="s">
        <v>28</v>
      </c>
      <c r="D250" s="173" t="s">
        <v>972</v>
      </c>
      <c r="E250" s="118" t="s">
        <v>28</v>
      </c>
      <c r="F250" s="120" t="s">
        <v>402</v>
      </c>
      <c r="G250" s="121" t="s">
        <v>9</v>
      </c>
      <c r="H250" s="122" t="s">
        <v>21</v>
      </c>
      <c r="I250" s="130"/>
      <c r="J250" s="131"/>
      <c r="K250" s="378"/>
      <c r="L250" s="132"/>
      <c r="M250" s="132"/>
      <c r="N250" s="133"/>
    </row>
    <row r="251" spans="1:14" ht="31.5" hidden="1" x14ac:dyDescent="0.25">
      <c r="A251" s="175">
        <v>230</v>
      </c>
      <c r="B251" s="177" t="s">
        <v>973</v>
      </c>
      <c r="C251" s="118" t="s">
        <v>28</v>
      </c>
      <c r="D251" s="173" t="s">
        <v>974</v>
      </c>
      <c r="E251" s="118" t="s">
        <v>28</v>
      </c>
      <c r="F251" s="120" t="s">
        <v>402</v>
      </c>
      <c r="G251" s="121" t="s">
        <v>9</v>
      </c>
      <c r="H251" s="122" t="s">
        <v>21</v>
      </c>
      <c r="I251" s="130"/>
      <c r="J251" s="131"/>
      <c r="K251" s="377">
        <v>1</v>
      </c>
      <c r="L251" s="132"/>
      <c r="M251" s="132"/>
      <c r="N251" s="133"/>
    </row>
    <row r="252" spans="1:14" ht="47.25" hidden="1" x14ac:dyDescent="0.25">
      <c r="A252" s="175">
        <v>231</v>
      </c>
      <c r="B252" s="177" t="s">
        <v>975</v>
      </c>
      <c r="C252" s="118" t="s">
        <v>28</v>
      </c>
      <c r="D252" s="173" t="s">
        <v>976</v>
      </c>
      <c r="E252" s="118" t="s">
        <v>28</v>
      </c>
      <c r="F252" s="120" t="s">
        <v>402</v>
      </c>
      <c r="G252" s="121" t="s">
        <v>9</v>
      </c>
      <c r="H252" s="122" t="s">
        <v>21</v>
      </c>
      <c r="I252" s="130"/>
      <c r="J252" s="131"/>
      <c r="K252" s="378"/>
      <c r="L252" s="132"/>
      <c r="M252" s="132"/>
      <c r="N252" s="133"/>
    </row>
    <row r="253" spans="1:14" ht="31.5" x14ac:dyDescent="0.25">
      <c r="A253" s="175">
        <v>232</v>
      </c>
      <c r="B253" s="177" t="s">
        <v>977</v>
      </c>
      <c r="C253" s="118" t="s">
        <v>28</v>
      </c>
      <c r="D253" s="173" t="s">
        <v>978</v>
      </c>
      <c r="E253" s="118" t="s">
        <v>28</v>
      </c>
      <c r="F253" s="120" t="s">
        <v>402</v>
      </c>
      <c r="G253" s="121" t="s">
        <v>10</v>
      </c>
      <c r="H253" s="122"/>
      <c r="I253" s="130" t="s">
        <v>21</v>
      </c>
      <c r="J253" s="131"/>
      <c r="K253" s="132"/>
      <c r="L253" s="377">
        <v>1</v>
      </c>
      <c r="M253" s="132"/>
      <c r="N253" s="133"/>
    </row>
    <row r="254" spans="1:14" ht="31.5" x14ac:dyDescent="0.25">
      <c r="A254" s="175">
        <v>233</v>
      </c>
      <c r="B254" s="177" t="s">
        <v>979</v>
      </c>
      <c r="C254" s="118" t="s">
        <v>28</v>
      </c>
      <c r="D254" s="173" t="s">
        <v>980</v>
      </c>
      <c r="E254" s="118" t="s">
        <v>28</v>
      </c>
      <c r="F254" s="120" t="s">
        <v>402</v>
      </c>
      <c r="G254" s="121" t="s">
        <v>10</v>
      </c>
      <c r="H254" s="122"/>
      <c r="I254" s="130" t="s">
        <v>21</v>
      </c>
      <c r="J254" s="131"/>
      <c r="K254" s="132"/>
      <c r="L254" s="378"/>
      <c r="M254" s="132"/>
      <c r="N254" s="133"/>
    </row>
    <row r="255" spans="1:14" ht="47.25" x14ac:dyDescent="0.25">
      <c r="A255" s="175">
        <v>234</v>
      </c>
      <c r="B255" s="177" t="s">
        <v>981</v>
      </c>
      <c r="C255" s="118" t="s">
        <v>28</v>
      </c>
      <c r="D255" s="173" t="s">
        <v>982</v>
      </c>
      <c r="E255" s="118" t="s">
        <v>28</v>
      </c>
      <c r="F255" s="120" t="s">
        <v>402</v>
      </c>
      <c r="G255" s="121" t="s">
        <v>10</v>
      </c>
      <c r="H255" s="122"/>
      <c r="I255" s="130" t="s">
        <v>21</v>
      </c>
      <c r="J255" s="131"/>
      <c r="K255" s="132"/>
      <c r="L255" s="377">
        <v>1</v>
      </c>
      <c r="M255" s="132"/>
      <c r="N255" s="133"/>
    </row>
    <row r="256" spans="1:14" ht="31.5" x14ac:dyDescent="0.25">
      <c r="A256" s="175">
        <v>235</v>
      </c>
      <c r="B256" s="177" t="s">
        <v>983</v>
      </c>
      <c r="C256" s="118" t="s">
        <v>28</v>
      </c>
      <c r="D256" s="173" t="s">
        <v>984</v>
      </c>
      <c r="E256" s="118" t="s">
        <v>28</v>
      </c>
      <c r="F256" s="120" t="s">
        <v>402</v>
      </c>
      <c r="G256" s="121" t="s">
        <v>10</v>
      </c>
      <c r="H256" s="122"/>
      <c r="I256" s="130" t="s">
        <v>21</v>
      </c>
      <c r="J256" s="131"/>
      <c r="K256" s="132"/>
      <c r="L256" s="378"/>
      <c r="M256" s="132"/>
      <c r="N256" s="133"/>
    </row>
    <row r="257" spans="1:14" ht="47.25" hidden="1" x14ac:dyDescent="0.25">
      <c r="A257" s="175">
        <v>236</v>
      </c>
      <c r="B257" s="177" t="s">
        <v>985</v>
      </c>
      <c r="C257" s="118" t="s">
        <v>28</v>
      </c>
      <c r="D257" s="173" t="s">
        <v>986</v>
      </c>
      <c r="E257" s="118" t="s">
        <v>28</v>
      </c>
      <c r="F257" s="120" t="s">
        <v>402</v>
      </c>
      <c r="G257" s="121" t="s">
        <v>11</v>
      </c>
      <c r="H257" s="122"/>
      <c r="I257" s="130"/>
      <c r="J257" s="131" t="s">
        <v>21</v>
      </c>
      <c r="K257" s="132"/>
      <c r="L257" s="132"/>
      <c r="M257" s="377">
        <v>1</v>
      </c>
      <c r="N257" s="133"/>
    </row>
    <row r="258" spans="1:14" ht="31.5" hidden="1" x14ac:dyDescent="0.25">
      <c r="A258" s="175">
        <v>237</v>
      </c>
      <c r="B258" s="177" t="s">
        <v>987</v>
      </c>
      <c r="C258" s="118" t="s">
        <v>28</v>
      </c>
      <c r="D258" s="173" t="s">
        <v>988</v>
      </c>
      <c r="E258" s="118" t="s">
        <v>28</v>
      </c>
      <c r="F258" s="120" t="s">
        <v>402</v>
      </c>
      <c r="G258" s="121" t="s">
        <v>11</v>
      </c>
      <c r="H258" s="122"/>
      <c r="I258" s="130"/>
      <c r="J258" s="131" t="s">
        <v>21</v>
      </c>
      <c r="K258" s="132"/>
      <c r="L258" s="132"/>
      <c r="M258" s="378"/>
      <c r="N258" s="133"/>
    </row>
    <row r="259" spans="1:14" ht="47.25" hidden="1" x14ac:dyDescent="0.25">
      <c r="A259" s="175">
        <v>238</v>
      </c>
      <c r="B259" s="177" t="s">
        <v>989</v>
      </c>
      <c r="C259" s="118" t="s">
        <v>28</v>
      </c>
      <c r="D259" s="173" t="s">
        <v>990</v>
      </c>
      <c r="E259" s="118" t="s">
        <v>28</v>
      </c>
      <c r="F259" s="120" t="s">
        <v>402</v>
      </c>
      <c r="G259" s="121" t="s">
        <v>11</v>
      </c>
      <c r="H259" s="122"/>
      <c r="I259" s="130"/>
      <c r="J259" s="131" t="s">
        <v>21</v>
      </c>
      <c r="K259" s="132"/>
      <c r="L259" s="132"/>
      <c r="M259" s="377">
        <v>1</v>
      </c>
      <c r="N259" s="133"/>
    </row>
    <row r="260" spans="1:14" ht="31.5" hidden="1" x14ac:dyDescent="0.25">
      <c r="A260" s="175">
        <v>239</v>
      </c>
      <c r="B260" s="177" t="s">
        <v>991</v>
      </c>
      <c r="C260" s="118" t="s">
        <v>28</v>
      </c>
      <c r="D260" s="173" t="s">
        <v>992</v>
      </c>
      <c r="E260" s="118" t="s">
        <v>28</v>
      </c>
      <c r="F260" s="120" t="s">
        <v>402</v>
      </c>
      <c r="G260" s="121" t="s">
        <v>11</v>
      </c>
      <c r="H260" s="122"/>
      <c r="I260" s="130"/>
      <c r="J260" s="131" t="s">
        <v>21</v>
      </c>
      <c r="K260" s="132"/>
      <c r="L260" s="132"/>
      <c r="M260" s="378"/>
      <c r="N260" s="133"/>
    </row>
    <row r="261" spans="1:14" ht="63" x14ac:dyDescent="0.25">
      <c r="A261" s="175">
        <v>240</v>
      </c>
      <c r="B261" s="177" t="s">
        <v>433</v>
      </c>
      <c r="C261" s="118" t="s">
        <v>28</v>
      </c>
      <c r="D261" s="173" t="s">
        <v>434</v>
      </c>
      <c r="E261" s="118" t="s">
        <v>28</v>
      </c>
      <c r="F261" s="120" t="s">
        <v>402</v>
      </c>
      <c r="G261" s="121" t="s">
        <v>10</v>
      </c>
      <c r="H261" s="122"/>
      <c r="I261" s="130" t="s">
        <v>21</v>
      </c>
      <c r="J261" s="131"/>
      <c r="K261" s="132"/>
      <c r="L261" s="132">
        <v>1</v>
      </c>
      <c r="M261" s="132"/>
      <c r="N261" s="133"/>
    </row>
    <row r="262" spans="1:14" ht="63" hidden="1" x14ac:dyDescent="0.25">
      <c r="A262" s="175">
        <v>241</v>
      </c>
      <c r="B262" s="177" t="s">
        <v>435</v>
      </c>
      <c r="C262" s="118" t="s">
        <v>28</v>
      </c>
      <c r="D262" s="173" t="s">
        <v>434</v>
      </c>
      <c r="E262" s="118" t="s">
        <v>28</v>
      </c>
      <c r="F262" s="120" t="s">
        <v>402</v>
      </c>
      <c r="G262" s="121" t="s">
        <v>11</v>
      </c>
      <c r="H262" s="122"/>
      <c r="I262" s="130"/>
      <c r="J262" s="131" t="s">
        <v>21</v>
      </c>
      <c r="K262" s="132"/>
      <c r="L262" s="132"/>
      <c r="M262" s="132">
        <v>1</v>
      </c>
      <c r="N262" s="133"/>
    </row>
    <row r="263" spans="1:14" ht="31.5" x14ac:dyDescent="0.25">
      <c r="A263" s="175">
        <v>242</v>
      </c>
      <c r="B263" s="177" t="s">
        <v>436</v>
      </c>
      <c r="C263" s="118" t="s">
        <v>71</v>
      </c>
      <c r="D263" s="173" t="s">
        <v>437</v>
      </c>
      <c r="E263" s="118" t="s">
        <v>71</v>
      </c>
      <c r="F263" s="120" t="s">
        <v>402</v>
      </c>
      <c r="G263" s="121" t="s">
        <v>351</v>
      </c>
      <c r="H263" s="122"/>
      <c r="I263" s="130" t="s">
        <v>21</v>
      </c>
      <c r="J263" s="131" t="s">
        <v>21</v>
      </c>
      <c r="K263" s="132"/>
      <c r="L263" s="132"/>
      <c r="M263" s="132"/>
      <c r="N263" s="133"/>
    </row>
    <row r="264" spans="1:14" x14ac:dyDescent="0.25">
      <c r="A264" s="175">
        <v>243</v>
      </c>
      <c r="B264" s="338" t="s">
        <v>438</v>
      </c>
      <c r="C264" s="339"/>
      <c r="D264" s="340"/>
      <c r="E264" s="116" t="s">
        <v>13</v>
      </c>
      <c r="F264" s="116" t="s">
        <v>13</v>
      </c>
      <c r="G264" s="117" t="s">
        <v>13</v>
      </c>
      <c r="H264" s="117" t="s">
        <v>13</v>
      </c>
      <c r="I264" s="117" t="s">
        <v>13</v>
      </c>
      <c r="J264" s="117" t="s">
        <v>13</v>
      </c>
      <c r="K264" s="129">
        <f>K265+K272+K276+K287+K292</f>
        <v>5</v>
      </c>
      <c r="L264" s="129">
        <f>L265+L272+L276+L287+L292</f>
        <v>5</v>
      </c>
      <c r="M264" s="129">
        <f>M265+M272+M276+M287+M292</f>
        <v>7</v>
      </c>
      <c r="N264" s="117" t="s">
        <v>13</v>
      </c>
    </row>
    <row r="265" spans="1:14" x14ac:dyDescent="0.25">
      <c r="A265" s="175">
        <v>244</v>
      </c>
      <c r="B265" s="338" t="s">
        <v>439</v>
      </c>
      <c r="C265" s="339"/>
      <c r="D265" s="340"/>
      <c r="E265" s="116" t="s">
        <v>13</v>
      </c>
      <c r="F265" s="116" t="s">
        <v>13</v>
      </c>
      <c r="G265" s="117" t="s">
        <v>13</v>
      </c>
      <c r="H265" s="117" t="s">
        <v>13</v>
      </c>
      <c r="I265" s="117" t="s">
        <v>13</v>
      </c>
      <c r="J265" s="117" t="s">
        <v>13</v>
      </c>
      <c r="K265" s="129">
        <f>SUM(K266:K271)</f>
        <v>1</v>
      </c>
      <c r="L265" s="129">
        <f>SUM(L266:L271)</f>
        <v>1</v>
      </c>
      <c r="M265" s="129">
        <f>SUM(M266:M271)</f>
        <v>3</v>
      </c>
      <c r="N265" s="117" t="s">
        <v>13</v>
      </c>
    </row>
    <row r="266" spans="1:14" ht="47.25" hidden="1" x14ac:dyDescent="0.25">
      <c r="A266" s="175">
        <v>245</v>
      </c>
      <c r="B266" s="177" t="s">
        <v>440</v>
      </c>
      <c r="C266" s="118" t="s">
        <v>28</v>
      </c>
      <c r="D266" s="173" t="s">
        <v>441</v>
      </c>
      <c r="E266" s="118" t="s">
        <v>28</v>
      </c>
      <c r="F266" s="120" t="s">
        <v>402</v>
      </c>
      <c r="G266" s="121" t="s">
        <v>9</v>
      </c>
      <c r="H266" s="122" t="s">
        <v>21</v>
      </c>
      <c r="I266" s="130"/>
      <c r="J266" s="131"/>
      <c r="K266" s="132">
        <v>1</v>
      </c>
      <c r="L266" s="132"/>
      <c r="M266" s="132"/>
      <c r="N266" s="133"/>
    </row>
    <row r="267" spans="1:14" ht="47.25" x14ac:dyDescent="0.25">
      <c r="A267" s="175">
        <v>246</v>
      </c>
      <c r="B267" s="177" t="s">
        <v>442</v>
      </c>
      <c r="C267" s="118" t="s">
        <v>28</v>
      </c>
      <c r="D267" s="173" t="s">
        <v>443</v>
      </c>
      <c r="E267" s="118" t="s">
        <v>28</v>
      </c>
      <c r="F267" s="120" t="s">
        <v>402</v>
      </c>
      <c r="G267" s="121" t="s">
        <v>10</v>
      </c>
      <c r="H267" s="122"/>
      <c r="I267" s="130" t="s">
        <v>21</v>
      </c>
      <c r="J267" s="131"/>
      <c r="K267" s="132"/>
      <c r="L267" s="132">
        <v>1</v>
      </c>
      <c r="M267" s="132"/>
      <c r="N267" s="133"/>
    </row>
    <row r="268" spans="1:14" ht="31.5" hidden="1" x14ac:dyDescent="0.25">
      <c r="A268" s="175">
        <v>247</v>
      </c>
      <c r="B268" s="177" t="s">
        <v>444</v>
      </c>
      <c r="C268" s="118" t="s">
        <v>69</v>
      </c>
      <c r="D268" s="173" t="s">
        <v>445</v>
      </c>
      <c r="E268" s="118" t="s">
        <v>69</v>
      </c>
      <c r="F268" s="120" t="s">
        <v>402</v>
      </c>
      <c r="G268" s="121" t="s">
        <v>11</v>
      </c>
      <c r="H268" s="122"/>
      <c r="I268" s="130"/>
      <c r="J268" s="131" t="s">
        <v>21</v>
      </c>
      <c r="K268" s="132"/>
      <c r="L268" s="132"/>
      <c r="M268" s="377">
        <v>1</v>
      </c>
      <c r="N268" s="133"/>
    </row>
    <row r="269" spans="1:14" ht="31.5" hidden="1" x14ac:dyDescent="0.25">
      <c r="A269" s="175">
        <v>248</v>
      </c>
      <c r="B269" s="177" t="s">
        <v>446</v>
      </c>
      <c r="C269" s="118" t="s">
        <v>28</v>
      </c>
      <c r="D269" s="173" t="s">
        <v>447</v>
      </c>
      <c r="E269" s="118" t="s">
        <v>28</v>
      </c>
      <c r="F269" s="120" t="s">
        <v>402</v>
      </c>
      <c r="G269" s="121" t="s">
        <v>11</v>
      </c>
      <c r="H269" s="122"/>
      <c r="I269" s="130"/>
      <c r="J269" s="131" t="s">
        <v>21</v>
      </c>
      <c r="K269" s="132"/>
      <c r="L269" s="132"/>
      <c r="M269" s="378"/>
      <c r="N269" s="133"/>
    </row>
    <row r="270" spans="1:14" ht="47.25" hidden="1" x14ac:dyDescent="0.25">
      <c r="A270" s="175">
        <v>249</v>
      </c>
      <c r="B270" s="177" t="s">
        <v>448</v>
      </c>
      <c r="C270" s="118" t="s">
        <v>28</v>
      </c>
      <c r="D270" s="173" t="s">
        <v>449</v>
      </c>
      <c r="E270" s="118" t="s">
        <v>28</v>
      </c>
      <c r="F270" s="120" t="s">
        <v>402</v>
      </c>
      <c r="G270" s="121" t="s">
        <v>11</v>
      </c>
      <c r="H270" s="122"/>
      <c r="I270" s="130"/>
      <c r="J270" s="131" t="s">
        <v>21</v>
      </c>
      <c r="K270" s="132"/>
      <c r="L270" s="132"/>
      <c r="M270" s="132">
        <v>1</v>
      </c>
      <c r="N270" s="133"/>
    </row>
    <row r="271" spans="1:14" ht="31.5" hidden="1" x14ac:dyDescent="0.25">
      <c r="A271" s="175">
        <v>250</v>
      </c>
      <c r="B271" s="177" t="s">
        <v>450</v>
      </c>
      <c r="C271" s="118" t="s">
        <v>69</v>
      </c>
      <c r="D271" s="173" t="s">
        <v>451</v>
      </c>
      <c r="E271" s="118" t="s">
        <v>69</v>
      </c>
      <c r="F271" s="120" t="s">
        <v>402</v>
      </c>
      <c r="G271" s="121" t="s">
        <v>11</v>
      </c>
      <c r="H271" s="122"/>
      <c r="I271" s="130"/>
      <c r="J271" s="131" t="s">
        <v>21</v>
      </c>
      <c r="K271" s="132"/>
      <c r="L271" s="132"/>
      <c r="M271" s="132">
        <v>1</v>
      </c>
      <c r="N271" s="133"/>
    </row>
    <row r="272" spans="1:14" x14ac:dyDescent="0.25">
      <c r="A272" s="175">
        <v>251</v>
      </c>
      <c r="B272" s="338" t="s">
        <v>452</v>
      </c>
      <c r="C272" s="339"/>
      <c r="D272" s="340"/>
      <c r="E272" s="116" t="s">
        <v>13</v>
      </c>
      <c r="F272" s="116" t="s">
        <v>13</v>
      </c>
      <c r="G272" s="117" t="s">
        <v>13</v>
      </c>
      <c r="H272" s="117" t="s">
        <v>13</v>
      </c>
      <c r="I272" s="117" t="s">
        <v>13</v>
      </c>
      <c r="J272" s="117" t="s">
        <v>13</v>
      </c>
      <c r="K272" s="129">
        <f>SUM(K273:K275)</f>
        <v>1</v>
      </c>
      <c r="L272" s="129">
        <f>SUM(L273:L275)</f>
        <v>1</v>
      </c>
      <c r="M272" s="129">
        <f>SUM(M273:M275)</f>
        <v>1</v>
      </c>
      <c r="N272" s="117" t="s">
        <v>13</v>
      </c>
    </row>
    <row r="273" spans="1:14" ht="31.5" hidden="1" x14ac:dyDescent="0.25">
      <c r="A273" s="175">
        <v>252</v>
      </c>
      <c r="B273" s="177" t="s">
        <v>453</v>
      </c>
      <c r="C273" s="118" t="s">
        <v>28</v>
      </c>
      <c r="D273" s="173" t="s">
        <v>454</v>
      </c>
      <c r="E273" s="118" t="s">
        <v>28</v>
      </c>
      <c r="F273" s="120" t="s">
        <v>402</v>
      </c>
      <c r="G273" s="121" t="s">
        <v>9</v>
      </c>
      <c r="H273" s="122" t="s">
        <v>21</v>
      </c>
      <c r="I273" s="130"/>
      <c r="J273" s="131"/>
      <c r="K273" s="132">
        <v>1</v>
      </c>
      <c r="L273" s="132"/>
      <c r="M273" s="132"/>
      <c r="N273" s="133"/>
    </row>
    <row r="274" spans="1:14" x14ac:dyDescent="0.25">
      <c r="A274" s="175">
        <v>253</v>
      </c>
      <c r="B274" s="177" t="s">
        <v>455</v>
      </c>
      <c r="C274" s="118" t="s">
        <v>28</v>
      </c>
      <c r="D274" s="173" t="s">
        <v>456</v>
      </c>
      <c r="E274" s="118" t="s">
        <v>28</v>
      </c>
      <c r="F274" s="120" t="s">
        <v>402</v>
      </c>
      <c r="G274" s="121" t="s">
        <v>10</v>
      </c>
      <c r="H274" s="122"/>
      <c r="I274" s="130" t="s">
        <v>21</v>
      </c>
      <c r="J274" s="131"/>
      <c r="K274" s="132"/>
      <c r="L274" s="132">
        <v>1</v>
      </c>
      <c r="M274" s="132"/>
      <c r="N274" s="133"/>
    </row>
    <row r="275" spans="1:14" ht="31.5" hidden="1" x14ac:dyDescent="0.25">
      <c r="A275" s="175">
        <v>254</v>
      </c>
      <c r="B275" s="177" t="s">
        <v>457</v>
      </c>
      <c r="C275" s="118" t="s">
        <v>28</v>
      </c>
      <c r="D275" s="173" t="s">
        <v>458</v>
      </c>
      <c r="E275" s="118" t="s">
        <v>28</v>
      </c>
      <c r="F275" s="120" t="s">
        <v>402</v>
      </c>
      <c r="G275" s="121" t="s">
        <v>11</v>
      </c>
      <c r="H275" s="122"/>
      <c r="I275" s="130"/>
      <c r="J275" s="131" t="s">
        <v>21</v>
      </c>
      <c r="K275" s="132"/>
      <c r="L275" s="132"/>
      <c r="M275" s="132">
        <v>1</v>
      </c>
      <c r="N275" s="133"/>
    </row>
    <row r="276" spans="1:14" x14ac:dyDescent="0.25">
      <c r="A276" s="175">
        <v>255</v>
      </c>
      <c r="B276" s="338" t="s">
        <v>459</v>
      </c>
      <c r="C276" s="339"/>
      <c r="D276" s="340"/>
      <c r="E276" s="116" t="s">
        <v>13</v>
      </c>
      <c r="F276" s="116" t="s">
        <v>13</v>
      </c>
      <c r="G276" s="117" t="s">
        <v>13</v>
      </c>
      <c r="H276" s="117" t="s">
        <v>13</v>
      </c>
      <c r="I276" s="117" t="s">
        <v>13</v>
      </c>
      <c r="J276" s="117" t="s">
        <v>13</v>
      </c>
      <c r="K276" s="129">
        <f>SUM(K277:K286)</f>
        <v>1</v>
      </c>
      <c r="L276" s="129">
        <f>SUM(L277:L286)</f>
        <v>1</v>
      </c>
      <c r="M276" s="129">
        <f>SUM(M277:M286)</f>
        <v>1</v>
      </c>
      <c r="N276" s="117" t="s">
        <v>13</v>
      </c>
    </row>
    <row r="277" spans="1:14" ht="31.5" hidden="1" x14ac:dyDescent="0.25">
      <c r="A277" s="370">
        <v>256</v>
      </c>
      <c r="B277" s="372" t="s">
        <v>460</v>
      </c>
      <c r="C277" s="118" t="s">
        <v>28</v>
      </c>
      <c r="D277" s="173" t="s">
        <v>461</v>
      </c>
      <c r="E277" s="118" t="s">
        <v>28</v>
      </c>
      <c r="F277" s="120" t="s">
        <v>402</v>
      </c>
      <c r="G277" s="121" t="s">
        <v>9</v>
      </c>
      <c r="H277" s="122" t="s">
        <v>21</v>
      </c>
      <c r="I277" s="130"/>
      <c r="J277" s="131"/>
      <c r="K277" s="377">
        <v>1</v>
      </c>
      <c r="L277" s="132"/>
      <c r="M277" s="132"/>
      <c r="N277" s="133"/>
    </row>
    <row r="278" spans="1:14" ht="31.5" hidden="1" x14ac:dyDescent="0.25">
      <c r="A278" s="371"/>
      <c r="B278" s="373"/>
      <c r="C278" s="118" t="s">
        <v>28</v>
      </c>
      <c r="D278" s="173" t="s">
        <v>462</v>
      </c>
      <c r="E278" s="118" t="s">
        <v>28</v>
      </c>
      <c r="F278" s="120" t="s">
        <v>402</v>
      </c>
      <c r="G278" s="121" t="s">
        <v>9</v>
      </c>
      <c r="H278" s="122" t="s">
        <v>21</v>
      </c>
      <c r="I278" s="130"/>
      <c r="J278" s="131"/>
      <c r="K278" s="378"/>
      <c r="L278" s="132"/>
      <c r="M278" s="132"/>
      <c r="N278" s="133"/>
    </row>
    <row r="279" spans="1:14" ht="31.5" x14ac:dyDescent="0.25">
      <c r="A279" s="370">
        <v>257</v>
      </c>
      <c r="B279" s="376" t="s">
        <v>463</v>
      </c>
      <c r="C279" s="142" t="s">
        <v>28</v>
      </c>
      <c r="D279" s="173" t="s">
        <v>464</v>
      </c>
      <c r="E279" s="118" t="s">
        <v>28</v>
      </c>
      <c r="F279" s="120" t="s">
        <v>402</v>
      </c>
      <c r="G279" s="121" t="s">
        <v>10</v>
      </c>
      <c r="H279" s="122"/>
      <c r="I279" s="130" t="s">
        <v>21</v>
      </c>
      <c r="J279" s="131"/>
      <c r="K279" s="132"/>
      <c r="L279" s="146"/>
      <c r="M279" s="132"/>
      <c r="N279" s="133"/>
    </row>
    <row r="280" spans="1:14" ht="31.5" x14ac:dyDescent="0.25">
      <c r="A280" s="374"/>
      <c r="B280" s="376"/>
      <c r="C280" s="142" t="s">
        <v>28</v>
      </c>
      <c r="D280" s="173" t="s">
        <v>465</v>
      </c>
      <c r="E280" s="118" t="s">
        <v>28</v>
      </c>
      <c r="F280" s="120" t="s">
        <v>402</v>
      </c>
      <c r="G280" s="121" t="s">
        <v>10</v>
      </c>
      <c r="H280" s="122"/>
      <c r="I280" s="130" t="s">
        <v>21</v>
      </c>
      <c r="J280" s="131"/>
      <c r="K280" s="132"/>
      <c r="L280" s="146"/>
      <c r="M280" s="132"/>
      <c r="N280" s="133"/>
    </row>
    <row r="281" spans="1:14" x14ac:dyDescent="0.25">
      <c r="A281" s="374"/>
      <c r="B281" s="376"/>
      <c r="C281" s="142" t="s">
        <v>28</v>
      </c>
      <c r="D281" s="173" t="s">
        <v>466</v>
      </c>
      <c r="E281" s="118" t="s">
        <v>28</v>
      </c>
      <c r="F281" s="120" t="s">
        <v>402</v>
      </c>
      <c r="G281" s="121" t="s">
        <v>10</v>
      </c>
      <c r="H281" s="122"/>
      <c r="I281" s="130" t="s">
        <v>21</v>
      </c>
      <c r="J281" s="131"/>
      <c r="K281" s="132"/>
      <c r="L281" s="132">
        <v>1</v>
      </c>
      <c r="M281" s="146"/>
      <c r="N281" s="133"/>
    </row>
    <row r="282" spans="1:14" ht="31.5" x14ac:dyDescent="0.25">
      <c r="A282" s="371"/>
      <c r="B282" s="376"/>
      <c r="C282" s="142" t="s">
        <v>28</v>
      </c>
      <c r="D282" s="173" t="s">
        <v>467</v>
      </c>
      <c r="E282" s="118" t="s">
        <v>28</v>
      </c>
      <c r="F282" s="120" t="s">
        <v>402</v>
      </c>
      <c r="G282" s="121" t="s">
        <v>10</v>
      </c>
      <c r="H282" s="122"/>
      <c r="I282" s="130" t="s">
        <v>21</v>
      </c>
      <c r="J282" s="131"/>
      <c r="K282" s="132"/>
      <c r="L282" s="132"/>
      <c r="M282" s="146"/>
      <c r="N282" s="133"/>
    </row>
    <row r="283" spans="1:14" ht="31.5" hidden="1" x14ac:dyDescent="0.25">
      <c r="A283" s="370">
        <v>258</v>
      </c>
      <c r="B283" s="372" t="s">
        <v>463</v>
      </c>
      <c r="C283" s="142" t="s">
        <v>28</v>
      </c>
      <c r="D283" s="173" t="s">
        <v>464</v>
      </c>
      <c r="E283" s="118" t="s">
        <v>28</v>
      </c>
      <c r="F283" s="120" t="s">
        <v>402</v>
      </c>
      <c r="G283" s="121" t="s">
        <v>11</v>
      </c>
      <c r="H283" s="122"/>
      <c r="I283" s="130"/>
      <c r="J283" s="131" t="s">
        <v>21</v>
      </c>
      <c r="K283" s="132"/>
      <c r="L283" s="132"/>
      <c r="M283" s="132"/>
      <c r="N283" s="133"/>
    </row>
    <row r="284" spans="1:14" ht="31.5" hidden="1" x14ac:dyDescent="0.25">
      <c r="A284" s="374"/>
      <c r="B284" s="375"/>
      <c r="C284" s="142" t="s">
        <v>28</v>
      </c>
      <c r="D284" s="173" t="s">
        <v>465</v>
      </c>
      <c r="E284" s="118" t="s">
        <v>28</v>
      </c>
      <c r="F284" s="120" t="s">
        <v>402</v>
      </c>
      <c r="G284" s="121" t="s">
        <v>11</v>
      </c>
      <c r="H284" s="122"/>
      <c r="I284" s="130"/>
      <c r="J284" s="131" t="s">
        <v>21</v>
      </c>
      <c r="K284" s="132"/>
      <c r="L284" s="132"/>
      <c r="M284" s="132"/>
      <c r="N284" s="133"/>
    </row>
    <row r="285" spans="1:14" hidden="1" x14ac:dyDescent="0.25">
      <c r="A285" s="374"/>
      <c r="B285" s="375"/>
      <c r="C285" s="142" t="s">
        <v>28</v>
      </c>
      <c r="D285" s="173" t="s">
        <v>466</v>
      </c>
      <c r="E285" s="118" t="s">
        <v>28</v>
      </c>
      <c r="F285" s="120" t="s">
        <v>402</v>
      </c>
      <c r="G285" s="121" t="s">
        <v>11</v>
      </c>
      <c r="H285" s="122"/>
      <c r="I285" s="130"/>
      <c r="J285" s="131" t="s">
        <v>21</v>
      </c>
      <c r="K285" s="132"/>
      <c r="L285" s="132"/>
      <c r="M285" s="132"/>
      <c r="N285" s="133"/>
    </row>
    <row r="286" spans="1:14" ht="31.5" hidden="1" x14ac:dyDescent="0.25">
      <c r="A286" s="371"/>
      <c r="B286" s="373"/>
      <c r="C286" s="142" t="s">
        <v>28</v>
      </c>
      <c r="D286" s="173" t="s">
        <v>467</v>
      </c>
      <c r="E286" s="118" t="s">
        <v>28</v>
      </c>
      <c r="F286" s="120" t="s">
        <v>402</v>
      </c>
      <c r="G286" s="121" t="s">
        <v>11</v>
      </c>
      <c r="H286" s="122"/>
      <c r="I286" s="130"/>
      <c r="J286" s="131" t="s">
        <v>21</v>
      </c>
      <c r="K286" s="132"/>
      <c r="L286" s="132"/>
      <c r="M286" s="132">
        <v>1</v>
      </c>
      <c r="N286" s="133"/>
    </row>
    <row r="287" spans="1:14" x14ac:dyDescent="0.25">
      <c r="A287" s="175">
        <v>259</v>
      </c>
      <c r="B287" s="338" t="s">
        <v>468</v>
      </c>
      <c r="C287" s="339"/>
      <c r="D287" s="340"/>
      <c r="E287" s="116" t="s">
        <v>13</v>
      </c>
      <c r="F287" s="116" t="s">
        <v>13</v>
      </c>
      <c r="G287" s="117" t="s">
        <v>13</v>
      </c>
      <c r="H287" s="117" t="s">
        <v>13</v>
      </c>
      <c r="I287" s="117" t="s">
        <v>13</v>
      </c>
      <c r="J287" s="117" t="s">
        <v>13</v>
      </c>
      <c r="K287" s="129">
        <f>SUM(K288:K291)</f>
        <v>1</v>
      </c>
      <c r="L287" s="129">
        <f>SUM(L288:L291)</f>
        <v>1</v>
      </c>
      <c r="M287" s="129">
        <f>SUM(M288:M291)</f>
        <v>1</v>
      </c>
      <c r="N287" s="117" t="s">
        <v>13</v>
      </c>
    </row>
    <row r="288" spans="1:14" ht="31.5" hidden="1" x14ac:dyDescent="0.25">
      <c r="A288" s="175">
        <v>260</v>
      </c>
      <c r="B288" s="177" t="s">
        <v>469</v>
      </c>
      <c r="C288" s="118" t="s">
        <v>28</v>
      </c>
      <c r="D288" s="173" t="s">
        <v>470</v>
      </c>
      <c r="E288" s="118" t="s">
        <v>28</v>
      </c>
      <c r="F288" s="120" t="s">
        <v>402</v>
      </c>
      <c r="G288" s="121" t="s">
        <v>9</v>
      </c>
      <c r="H288" s="122" t="s">
        <v>21</v>
      </c>
      <c r="I288" s="130"/>
      <c r="J288" s="131"/>
      <c r="K288" s="132">
        <v>1</v>
      </c>
      <c r="L288" s="132"/>
      <c r="M288" s="132"/>
      <c r="N288" s="133"/>
    </row>
    <row r="289" spans="1:14" ht="47.25" x14ac:dyDescent="0.25">
      <c r="A289" s="175">
        <v>261</v>
      </c>
      <c r="B289" s="177" t="s">
        <v>471</v>
      </c>
      <c r="C289" s="118" t="s">
        <v>28</v>
      </c>
      <c r="D289" s="173" t="s">
        <v>472</v>
      </c>
      <c r="E289" s="118" t="s">
        <v>28</v>
      </c>
      <c r="F289" s="120" t="s">
        <v>402</v>
      </c>
      <c r="G289" s="121" t="s">
        <v>10</v>
      </c>
      <c r="H289" s="122"/>
      <c r="I289" s="130" t="s">
        <v>21</v>
      </c>
      <c r="J289" s="131"/>
      <c r="K289" s="132"/>
      <c r="L289" s="132">
        <v>1</v>
      </c>
      <c r="M289" s="132"/>
      <c r="N289" s="133"/>
    </row>
    <row r="290" spans="1:14" ht="31.5" hidden="1" x14ac:dyDescent="0.25">
      <c r="A290" s="175">
        <v>262</v>
      </c>
      <c r="B290" s="177" t="s">
        <v>473</v>
      </c>
      <c r="C290" s="118" t="s">
        <v>71</v>
      </c>
      <c r="D290" s="173" t="s">
        <v>474</v>
      </c>
      <c r="E290" s="118" t="s">
        <v>71</v>
      </c>
      <c r="F290" s="120" t="s">
        <v>402</v>
      </c>
      <c r="G290" s="121" t="s">
        <v>11</v>
      </c>
      <c r="H290" s="122"/>
      <c r="I290" s="130"/>
      <c r="J290" s="131" t="s">
        <v>21</v>
      </c>
      <c r="K290" s="132"/>
      <c r="L290" s="132"/>
      <c r="M290" s="132"/>
      <c r="N290" s="133"/>
    </row>
    <row r="291" spans="1:14" ht="47.25" x14ac:dyDescent="0.25">
      <c r="A291" s="175">
        <v>263</v>
      </c>
      <c r="B291" s="177" t="s">
        <v>475</v>
      </c>
      <c r="C291" s="118" t="s">
        <v>28</v>
      </c>
      <c r="D291" s="173" t="s">
        <v>476</v>
      </c>
      <c r="E291" s="118" t="s">
        <v>28</v>
      </c>
      <c r="F291" s="120" t="s">
        <v>402</v>
      </c>
      <c r="G291" s="121" t="s">
        <v>351</v>
      </c>
      <c r="H291" s="122"/>
      <c r="I291" s="130" t="s">
        <v>21</v>
      </c>
      <c r="J291" s="131" t="s">
        <v>21</v>
      </c>
      <c r="K291" s="132"/>
      <c r="L291" s="132"/>
      <c r="M291" s="132">
        <v>1</v>
      </c>
      <c r="N291" s="133" t="s">
        <v>993</v>
      </c>
    </row>
    <row r="292" spans="1:14" x14ac:dyDescent="0.25">
      <c r="A292" s="175">
        <v>264</v>
      </c>
      <c r="B292" s="338" t="s">
        <v>477</v>
      </c>
      <c r="C292" s="339"/>
      <c r="D292" s="340"/>
      <c r="E292" s="116" t="s">
        <v>13</v>
      </c>
      <c r="F292" s="116" t="s">
        <v>13</v>
      </c>
      <c r="G292" s="117" t="s">
        <v>13</v>
      </c>
      <c r="H292" s="117" t="s">
        <v>13</v>
      </c>
      <c r="I292" s="117" t="s">
        <v>13</v>
      </c>
      <c r="J292" s="117" t="s">
        <v>13</v>
      </c>
      <c r="K292" s="129">
        <f>SUM(K293:K295)</f>
        <v>1</v>
      </c>
      <c r="L292" s="129">
        <f>SUM(L293:L295)</f>
        <v>1</v>
      </c>
      <c r="M292" s="129">
        <f>SUM(M293:M295)</f>
        <v>1</v>
      </c>
      <c r="N292" s="117" t="s">
        <v>13</v>
      </c>
    </row>
    <row r="293" spans="1:14" ht="31.5" hidden="1" x14ac:dyDescent="0.25">
      <c r="A293" s="370">
        <v>265</v>
      </c>
      <c r="B293" s="372" t="s">
        <v>478</v>
      </c>
      <c r="C293" s="118" t="s">
        <v>28</v>
      </c>
      <c r="D293" s="173" t="s">
        <v>994</v>
      </c>
      <c r="E293" s="118" t="s">
        <v>28</v>
      </c>
      <c r="F293" s="120" t="s">
        <v>402</v>
      </c>
      <c r="G293" s="121" t="s">
        <v>9</v>
      </c>
      <c r="H293" s="122" t="s">
        <v>21</v>
      </c>
      <c r="I293" s="130"/>
      <c r="J293" s="131"/>
      <c r="K293" s="132">
        <v>1</v>
      </c>
      <c r="L293" s="132"/>
      <c r="M293" s="132"/>
      <c r="N293" s="133"/>
    </row>
    <row r="294" spans="1:14" ht="31.5" x14ac:dyDescent="0.25">
      <c r="A294" s="374"/>
      <c r="B294" s="375"/>
      <c r="C294" s="118" t="s">
        <v>28</v>
      </c>
      <c r="D294" s="173" t="s">
        <v>995</v>
      </c>
      <c r="E294" s="118" t="s">
        <v>28</v>
      </c>
      <c r="F294" s="120" t="s">
        <v>402</v>
      </c>
      <c r="G294" s="121" t="s">
        <v>10</v>
      </c>
      <c r="H294" s="122"/>
      <c r="I294" s="130" t="s">
        <v>21</v>
      </c>
      <c r="J294" s="131"/>
      <c r="K294" s="132"/>
      <c r="L294" s="132">
        <v>1</v>
      </c>
      <c r="M294" s="132"/>
      <c r="N294" s="133"/>
    </row>
    <row r="295" spans="1:14" hidden="1" x14ac:dyDescent="0.25">
      <c r="A295" s="371"/>
      <c r="B295" s="373"/>
      <c r="C295" s="118" t="s">
        <v>28</v>
      </c>
      <c r="D295" s="173" t="s">
        <v>996</v>
      </c>
      <c r="E295" s="118" t="s">
        <v>28</v>
      </c>
      <c r="F295" s="120" t="s">
        <v>402</v>
      </c>
      <c r="G295" s="121" t="s">
        <v>11</v>
      </c>
      <c r="H295" s="122"/>
      <c r="I295" s="130"/>
      <c r="J295" s="131" t="s">
        <v>21</v>
      </c>
      <c r="K295" s="132"/>
      <c r="L295" s="132"/>
      <c r="M295" s="132">
        <v>1</v>
      </c>
      <c r="N295" s="133"/>
    </row>
    <row r="296" spans="1:14" x14ac:dyDescent="0.25">
      <c r="A296" s="175">
        <v>266</v>
      </c>
      <c r="B296" s="338" t="s">
        <v>480</v>
      </c>
      <c r="C296" s="339"/>
      <c r="D296" s="340"/>
      <c r="E296" s="116" t="s">
        <v>13</v>
      </c>
      <c r="F296" s="116" t="s">
        <v>13</v>
      </c>
      <c r="G296" s="117" t="s">
        <v>13</v>
      </c>
      <c r="H296" s="117" t="s">
        <v>13</v>
      </c>
      <c r="I296" s="117" t="s">
        <v>13</v>
      </c>
      <c r="J296" s="117" t="s">
        <v>13</v>
      </c>
      <c r="K296" s="129">
        <f>SUM(K297:K299)</f>
        <v>0</v>
      </c>
      <c r="L296" s="129">
        <f>SUM(L297:L299)</f>
        <v>0</v>
      </c>
      <c r="M296" s="129">
        <f>SUM(M297:M299)</f>
        <v>0</v>
      </c>
      <c r="N296" s="117" t="s">
        <v>13</v>
      </c>
    </row>
    <row r="297" spans="1:14" ht="47.25" x14ac:dyDescent="0.25">
      <c r="A297" s="175">
        <v>267</v>
      </c>
      <c r="B297" s="178" t="s">
        <v>481</v>
      </c>
      <c r="C297" s="119" t="s">
        <v>71</v>
      </c>
      <c r="D297" s="173" t="s">
        <v>482</v>
      </c>
      <c r="E297" s="118" t="s">
        <v>71</v>
      </c>
      <c r="F297" s="120" t="s">
        <v>402</v>
      </c>
      <c r="G297" s="121" t="s">
        <v>10</v>
      </c>
      <c r="H297" s="122"/>
      <c r="I297" s="130" t="s">
        <v>21</v>
      </c>
      <c r="J297" s="131"/>
      <c r="K297" s="132"/>
      <c r="L297" s="132"/>
      <c r="M297" s="132"/>
      <c r="N297" s="133"/>
    </row>
    <row r="298" spans="1:14" ht="47.25" hidden="1" x14ac:dyDescent="0.25">
      <c r="A298" s="175">
        <v>268</v>
      </c>
      <c r="B298" s="178" t="s">
        <v>483</v>
      </c>
      <c r="C298" s="119" t="s">
        <v>71</v>
      </c>
      <c r="D298" s="173" t="s">
        <v>484</v>
      </c>
      <c r="E298" s="118" t="s">
        <v>71</v>
      </c>
      <c r="F298" s="120" t="s">
        <v>402</v>
      </c>
      <c r="G298" s="121" t="s">
        <v>11</v>
      </c>
      <c r="H298" s="122"/>
      <c r="I298" s="130"/>
      <c r="J298" s="131" t="s">
        <v>21</v>
      </c>
      <c r="K298" s="132"/>
      <c r="L298" s="132"/>
      <c r="M298" s="132"/>
      <c r="N298" s="133"/>
    </row>
    <row r="299" spans="1:14" ht="31.5" hidden="1" x14ac:dyDescent="0.25">
      <c r="A299" s="175">
        <v>269</v>
      </c>
      <c r="B299" s="177" t="s">
        <v>485</v>
      </c>
      <c r="C299" s="118" t="s">
        <v>71</v>
      </c>
      <c r="D299" s="173" t="s">
        <v>486</v>
      </c>
      <c r="E299" s="118" t="s">
        <v>71</v>
      </c>
      <c r="F299" s="120" t="s">
        <v>402</v>
      </c>
      <c r="G299" s="121" t="s">
        <v>11</v>
      </c>
      <c r="H299" s="122"/>
      <c r="I299" s="130"/>
      <c r="J299" s="131" t="s">
        <v>21</v>
      </c>
      <c r="K299" s="132"/>
      <c r="L299" s="132"/>
      <c r="M299" s="132"/>
      <c r="N299" s="133"/>
    </row>
    <row r="300" spans="1:14" x14ac:dyDescent="0.25">
      <c r="A300" s="175">
        <v>270</v>
      </c>
      <c r="B300" s="338" t="s">
        <v>487</v>
      </c>
      <c r="C300" s="339"/>
      <c r="D300" s="340"/>
      <c r="E300" s="116" t="s">
        <v>13</v>
      </c>
      <c r="F300" s="116" t="s">
        <v>13</v>
      </c>
      <c r="G300" s="117" t="s">
        <v>13</v>
      </c>
      <c r="H300" s="117" t="s">
        <v>13</v>
      </c>
      <c r="I300" s="117" t="s">
        <v>13</v>
      </c>
      <c r="J300" s="117" t="s">
        <v>13</v>
      </c>
      <c r="K300" s="129">
        <f>K301+K340+K344+K349+K358+K371</f>
        <v>17</v>
      </c>
      <c r="L300" s="129">
        <f>L301+L340+L344+L349+L358+L371</f>
        <v>17</v>
      </c>
      <c r="M300" s="129">
        <f>M301+M340+M344+M349+M358+M371</f>
        <v>26</v>
      </c>
      <c r="N300" s="117" t="s">
        <v>13</v>
      </c>
    </row>
    <row r="301" spans="1:14" x14ac:dyDescent="0.25">
      <c r="A301" s="175">
        <v>271</v>
      </c>
      <c r="B301" s="338" t="s">
        <v>488</v>
      </c>
      <c r="C301" s="339"/>
      <c r="D301" s="340"/>
      <c r="E301" s="116" t="s">
        <v>13</v>
      </c>
      <c r="F301" s="116" t="s">
        <v>13</v>
      </c>
      <c r="G301" s="117" t="s">
        <v>13</v>
      </c>
      <c r="H301" s="117" t="s">
        <v>13</v>
      </c>
      <c r="I301" s="117" t="s">
        <v>13</v>
      </c>
      <c r="J301" s="117" t="s">
        <v>13</v>
      </c>
      <c r="K301" s="129">
        <f>SUM(K302:K339)</f>
        <v>11</v>
      </c>
      <c r="L301" s="129">
        <f>SUM(L302:L339)</f>
        <v>9</v>
      </c>
      <c r="M301" s="129">
        <f>SUM(M302:M339)</f>
        <v>14</v>
      </c>
      <c r="N301" s="117" t="s">
        <v>13</v>
      </c>
    </row>
    <row r="302" spans="1:14" ht="47.25" hidden="1" x14ac:dyDescent="0.25">
      <c r="A302" s="175">
        <v>272</v>
      </c>
      <c r="B302" s="177" t="s">
        <v>997</v>
      </c>
      <c r="C302" s="118" t="s">
        <v>18</v>
      </c>
      <c r="D302" s="173" t="s">
        <v>998</v>
      </c>
      <c r="E302" s="118" t="s">
        <v>28</v>
      </c>
      <c r="F302" s="120" t="s">
        <v>402</v>
      </c>
      <c r="G302" s="121" t="s">
        <v>9</v>
      </c>
      <c r="H302" s="122" t="s">
        <v>21</v>
      </c>
      <c r="I302" s="130"/>
      <c r="J302" s="131"/>
      <c r="K302" s="132">
        <v>1</v>
      </c>
      <c r="L302" s="132"/>
      <c r="M302" s="132"/>
      <c r="N302" s="342"/>
    </row>
    <row r="303" spans="1:14" ht="47.25" hidden="1" x14ac:dyDescent="0.25">
      <c r="A303" s="175">
        <v>273</v>
      </c>
      <c r="B303" s="177" t="s">
        <v>999</v>
      </c>
      <c r="C303" s="118" t="s">
        <v>18</v>
      </c>
      <c r="D303" s="173" t="s">
        <v>1000</v>
      </c>
      <c r="E303" s="118" t="s">
        <v>28</v>
      </c>
      <c r="F303" s="120" t="s">
        <v>402</v>
      </c>
      <c r="G303" s="121" t="s">
        <v>9</v>
      </c>
      <c r="H303" s="122" t="s">
        <v>21</v>
      </c>
      <c r="I303" s="130"/>
      <c r="J303" s="131"/>
      <c r="K303" s="132">
        <v>1</v>
      </c>
      <c r="L303" s="132"/>
      <c r="M303" s="132"/>
      <c r="N303" s="343"/>
    </row>
    <row r="304" spans="1:14" ht="47.25" hidden="1" x14ac:dyDescent="0.25">
      <c r="A304" s="175">
        <v>274</v>
      </c>
      <c r="B304" s="177" t="s">
        <v>1001</v>
      </c>
      <c r="C304" s="118" t="s">
        <v>18</v>
      </c>
      <c r="D304" s="173" t="s">
        <v>1002</v>
      </c>
      <c r="E304" s="118" t="s">
        <v>28</v>
      </c>
      <c r="F304" s="120" t="s">
        <v>402</v>
      </c>
      <c r="G304" s="121" t="s">
        <v>9</v>
      </c>
      <c r="H304" s="122" t="s">
        <v>21</v>
      </c>
      <c r="I304" s="130"/>
      <c r="J304" s="131"/>
      <c r="K304" s="132">
        <v>1</v>
      </c>
      <c r="L304" s="132"/>
      <c r="M304" s="132"/>
      <c r="N304" s="343"/>
    </row>
    <row r="305" spans="1:14" ht="47.25" hidden="1" x14ac:dyDescent="0.25">
      <c r="A305" s="175">
        <v>275</v>
      </c>
      <c r="B305" s="177" t="s">
        <v>489</v>
      </c>
      <c r="C305" s="118" t="s">
        <v>18</v>
      </c>
      <c r="D305" s="173" t="s">
        <v>490</v>
      </c>
      <c r="E305" s="118" t="s">
        <v>28</v>
      </c>
      <c r="F305" s="120" t="s">
        <v>402</v>
      </c>
      <c r="G305" s="121" t="s">
        <v>9</v>
      </c>
      <c r="H305" s="122" t="s">
        <v>21</v>
      </c>
      <c r="I305" s="130"/>
      <c r="J305" s="131"/>
      <c r="K305" s="132">
        <v>1</v>
      </c>
      <c r="L305" s="132"/>
      <c r="M305" s="132"/>
      <c r="N305" s="344"/>
    </row>
    <row r="306" spans="1:14" ht="47.25" x14ac:dyDescent="0.25">
      <c r="A306" s="175">
        <v>276</v>
      </c>
      <c r="B306" s="177" t="s">
        <v>1003</v>
      </c>
      <c r="C306" s="118" t="s">
        <v>18</v>
      </c>
      <c r="D306" s="173" t="s">
        <v>1004</v>
      </c>
      <c r="E306" s="118" t="s">
        <v>28</v>
      </c>
      <c r="F306" s="120" t="s">
        <v>402</v>
      </c>
      <c r="G306" s="121" t="s">
        <v>10</v>
      </c>
      <c r="H306" s="122"/>
      <c r="I306" s="130" t="s">
        <v>21</v>
      </c>
      <c r="J306" s="131"/>
      <c r="K306" s="132"/>
      <c r="L306" s="132">
        <v>1</v>
      </c>
      <c r="M306" s="132"/>
      <c r="N306" s="342"/>
    </row>
    <row r="307" spans="1:14" ht="47.25" x14ac:dyDescent="0.25">
      <c r="A307" s="175">
        <v>277</v>
      </c>
      <c r="B307" s="177" t="s">
        <v>1005</v>
      </c>
      <c r="C307" s="118" t="s">
        <v>18</v>
      </c>
      <c r="D307" s="173" t="s">
        <v>1006</v>
      </c>
      <c r="E307" s="118" t="s">
        <v>28</v>
      </c>
      <c r="F307" s="120" t="s">
        <v>402</v>
      </c>
      <c r="G307" s="121" t="s">
        <v>10</v>
      </c>
      <c r="H307" s="122"/>
      <c r="I307" s="130" t="s">
        <v>21</v>
      </c>
      <c r="J307" s="131"/>
      <c r="K307" s="132"/>
      <c r="L307" s="132">
        <v>1</v>
      </c>
      <c r="M307" s="132"/>
      <c r="N307" s="343"/>
    </row>
    <row r="308" spans="1:14" ht="47.25" x14ac:dyDescent="0.25">
      <c r="A308" s="175">
        <v>278</v>
      </c>
      <c r="B308" s="177" t="s">
        <v>1007</v>
      </c>
      <c r="C308" s="118" t="s">
        <v>18</v>
      </c>
      <c r="D308" s="173" t="s">
        <v>1008</v>
      </c>
      <c r="E308" s="118" t="s">
        <v>28</v>
      </c>
      <c r="F308" s="120" t="s">
        <v>402</v>
      </c>
      <c r="G308" s="121" t="s">
        <v>10</v>
      </c>
      <c r="H308" s="122"/>
      <c r="I308" s="130" t="s">
        <v>21</v>
      </c>
      <c r="J308" s="131"/>
      <c r="K308" s="132"/>
      <c r="L308" s="132">
        <v>1</v>
      </c>
      <c r="M308" s="132"/>
      <c r="N308" s="343"/>
    </row>
    <row r="309" spans="1:14" ht="47.25" x14ac:dyDescent="0.25">
      <c r="A309" s="175">
        <v>279</v>
      </c>
      <c r="B309" s="177" t="s">
        <v>1009</v>
      </c>
      <c r="C309" s="118" t="s">
        <v>18</v>
      </c>
      <c r="D309" s="173" t="s">
        <v>1010</v>
      </c>
      <c r="E309" s="118" t="s">
        <v>28</v>
      </c>
      <c r="F309" s="120" t="s">
        <v>402</v>
      </c>
      <c r="G309" s="121" t="s">
        <v>10</v>
      </c>
      <c r="H309" s="122"/>
      <c r="I309" s="130" t="s">
        <v>21</v>
      </c>
      <c r="J309" s="131"/>
      <c r="K309" s="132"/>
      <c r="L309" s="132">
        <v>1</v>
      </c>
      <c r="M309" s="132"/>
      <c r="N309" s="344"/>
    </row>
    <row r="310" spans="1:14" ht="31.5" hidden="1" x14ac:dyDescent="0.25">
      <c r="A310" s="175">
        <v>280</v>
      </c>
      <c r="B310" s="177" t="s">
        <v>491</v>
      </c>
      <c r="C310" s="118" t="s">
        <v>18</v>
      </c>
      <c r="D310" s="173" t="s">
        <v>492</v>
      </c>
      <c r="E310" s="118" t="s">
        <v>71</v>
      </c>
      <c r="F310" s="120" t="s">
        <v>402</v>
      </c>
      <c r="G310" s="121" t="s">
        <v>11</v>
      </c>
      <c r="H310" s="122"/>
      <c r="I310" s="130"/>
      <c r="J310" s="131" t="s">
        <v>21</v>
      </c>
      <c r="K310" s="132"/>
      <c r="L310" s="132"/>
      <c r="M310" s="132"/>
      <c r="N310" s="133"/>
    </row>
    <row r="311" spans="1:14" ht="23.25" hidden="1" customHeight="1" x14ac:dyDescent="0.25">
      <c r="A311" s="175">
        <v>281</v>
      </c>
      <c r="B311" s="177" t="s">
        <v>493</v>
      </c>
      <c r="C311" s="118" t="s">
        <v>28</v>
      </c>
      <c r="D311" s="173" t="s">
        <v>494</v>
      </c>
      <c r="E311" s="118" t="s">
        <v>28</v>
      </c>
      <c r="F311" s="120" t="s">
        <v>402</v>
      </c>
      <c r="G311" s="121" t="s">
        <v>9</v>
      </c>
      <c r="H311" s="122" t="s">
        <v>21</v>
      </c>
      <c r="I311" s="130"/>
      <c r="J311" s="131"/>
      <c r="K311" s="132">
        <v>1</v>
      </c>
      <c r="L311" s="132"/>
      <c r="M311" s="132"/>
      <c r="N311" s="133"/>
    </row>
    <row r="312" spans="1:14" ht="31.5" x14ac:dyDescent="0.25">
      <c r="A312" s="175">
        <v>282</v>
      </c>
      <c r="B312" s="177" t="s">
        <v>495</v>
      </c>
      <c r="C312" s="118" t="s">
        <v>18</v>
      </c>
      <c r="D312" s="173" t="s">
        <v>496</v>
      </c>
      <c r="E312" s="118" t="s">
        <v>28</v>
      </c>
      <c r="F312" s="120" t="s">
        <v>402</v>
      </c>
      <c r="G312" s="121" t="s">
        <v>10</v>
      </c>
      <c r="H312" s="122"/>
      <c r="I312" s="130" t="s">
        <v>21</v>
      </c>
      <c r="J312" s="131"/>
      <c r="K312" s="132"/>
      <c r="L312" s="132"/>
      <c r="M312" s="132"/>
      <c r="N312" s="133"/>
    </row>
    <row r="313" spans="1:14" ht="31.5" hidden="1" x14ac:dyDescent="0.25">
      <c r="A313" s="175">
        <v>283</v>
      </c>
      <c r="B313" s="177" t="s">
        <v>1011</v>
      </c>
      <c r="C313" s="118" t="s">
        <v>18</v>
      </c>
      <c r="D313" s="173" t="s">
        <v>1012</v>
      </c>
      <c r="E313" s="118" t="s">
        <v>28</v>
      </c>
      <c r="F313" s="120" t="s">
        <v>402</v>
      </c>
      <c r="G313" s="121" t="s">
        <v>11</v>
      </c>
      <c r="H313" s="122"/>
      <c r="I313" s="130"/>
      <c r="J313" s="131" t="s">
        <v>21</v>
      </c>
      <c r="K313" s="132"/>
      <c r="L313" s="132"/>
      <c r="M313" s="132">
        <v>1</v>
      </c>
      <c r="N313" s="342"/>
    </row>
    <row r="314" spans="1:14" ht="31.5" hidden="1" x14ac:dyDescent="0.25">
      <c r="A314" s="175">
        <v>284</v>
      </c>
      <c r="B314" s="177" t="s">
        <v>1013</v>
      </c>
      <c r="C314" s="118" t="s">
        <v>18</v>
      </c>
      <c r="D314" s="173" t="s">
        <v>1014</v>
      </c>
      <c r="E314" s="118" t="s">
        <v>28</v>
      </c>
      <c r="F314" s="120" t="s">
        <v>402</v>
      </c>
      <c r="G314" s="121" t="s">
        <v>11</v>
      </c>
      <c r="H314" s="122"/>
      <c r="I314" s="130"/>
      <c r="J314" s="131" t="s">
        <v>21</v>
      </c>
      <c r="K314" s="132"/>
      <c r="L314" s="132"/>
      <c r="M314" s="132">
        <v>1</v>
      </c>
      <c r="N314" s="343"/>
    </row>
    <row r="315" spans="1:14" ht="31.5" hidden="1" x14ac:dyDescent="0.25">
      <c r="A315" s="175">
        <v>285</v>
      </c>
      <c r="B315" s="177" t="s">
        <v>1015</v>
      </c>
      <c r="C315" s="118" t="s">
        <v>18</v>
      </c>
      <c r="D315" s="173" t="s">
        <v>1016</v>
      </c>
      <c r="E315" s="118" t="s">
        <v>28</v>
      </c>
      <c r="F315" s="120" t="s">
        <v>402</v>
      </c>
      <c r="G315" s="121" t="s">
        <v>11</v>
      </c>
      <c r="H315" s="122"/>
      <c r="I315" s="130"/>
      <c r="J315" s="131" t="s">
        <v>21</v>
      </c>
      <c r="K315" s="132"/>
      <c r="L315" s="132"/>
      <c r="M315" s="132">
        <v>1</v>
      </c>
      <c r="N315" s="343"/>
    </row>
    <row r="316" spans="1:14" ht="31.5" hidden="1" x14ac:dyDescent="0.25">
      <c r="A316" s="175">
        <v>286</v>
      </c>
      <c r="B316" s="177" t="s">
        <v>1017</v>
      </c>
      <c r="C316" s="118" t="s">
        <v>18</v>
      </c>
      <c r="D316" s="173" t="s">
        <v>1018</v>
      </c>
      <c r="E316" s="118" t="s">
        <v>28</v>
      </c>
      <c r="F316" s="120" t="s">
        <v>402</v>
      </c>
      <c r="G316" s="121" t="s">
        <v>11</v>
      </c>
      <c r="H316" s="122"/>
      <c r="I316" s="130"/>
      <c r="J316" s="131" t="s">
        <v>21</v>
      </c>
      <c r="K316" s="132"/>
      <c r="L316" s="132"/>
      <c r="M316" s="132">
        <v>1</v>
      </c>
      <c r="N316" s="343"/>
    </row>
    <row r="317" spans="1:14" ht="31.5" hidden="1" x14ac:dyDescent="0.25">
      <c r="A317" s="175">
        <v>287</v>
      </c>
      <c r="B317" s="177" t="s">
        <v>1019</v>
      </c>
      <c r="C317" s="118" t="s">
        <v>18</v>
      </c>
      <c r="D317" s="173" t="s">
        <v>1020</v>
      </c>
      <c r="E317" s="118" t="s">
        <v>28</v>
      </c>
      <c r="F317" s="120" t="s">
        <v>402</v>
      </c>
      <c r="G317" s="121" t="s">
        <v>11</v>
      </c>
      <c r="H317" s="122"/>
      <c r="I317" s="130"/>
      <c r="J317" s="131" t="s">
        <v>21</v>
      </c>
      <c r="K317" s="132"/>
      <c r="L317" s="132"/>
      <c r="M317" s="132">
        <v>1</v>
      </c>
      <c r="N317" s="344"/>
    </row>
    <row r="318" spans="1:14" ht="63" hidden="1" x14ac:dyDescent="0.25">
      <c r="A318" s="175">
        <v>288</v>
      </c>
      <c r="B318" s="177" t="s">
        <v>1021</v>
      </c>
      <c r="C318" s="118" t="s">
        <v>18</v>
      </c>
      <c r="D318" s="173" t="s">
        <v>1022</v>
      </c>
      <c r="E318" s="118" t="s">
        <v>18</v>
      </c>
      <c r="F318" s="120" t="s">
        <v>402</v>
      </c>
      <c r="G318" s="121" t="s">
        <v>9</v>
      </c>
      <c r="H318" s="122" t="s">
        <v>21</v>
      </c>
      <c r="I318" s="130"/>
      <c r="J318" s="131"/>
      <c r="K318" s="132">
        <v>1</v>
      </c>
      <c r="L318" s="132"/>
      <c r="M318" s="132"/>
      <c r="N318" s="342"/>
    </row>
    <row r="319" spans="1:14" ht="63" hidden="1" x14ac:dyDescent="0.25">
      <c r="A319" s="175">
        <v>289</v>
      </c>
      <c r="B319" s="177" t="s">
        <v>1023</v>
      </c>
      <c r="C319" s="118" t="s">
        <v>18</v>
      </c>
      <c r="D319" s="173" t="s">
        <v>1024</v>
      </c>
      <c r="E319" s="118" t="s">
        <v>18</v>
      </c>
      <c r="F319" s="120" t="s">
        <v>402</v>
      </c>
      <c r="G319" s="121" t="s">
        <v>9</v>
      </c>
      <c r="H319" s="122" t="s">
        <v>21</v>
      </c>
      <c r="I319" s="130"/>
      <c r="J319" s="131"/>
      <c r="K319" s="132">
        <v>1</v>
      </c>
      <c r="L319" s="132"/>
      <c r="M319" s="132"/>
      <c r="N319" s="343"/>
    </row>
    <row r="320" spans="1:14" ht="63" hidden="1" x14ac:dyDescent="0.25">
      <c r="A320" s="175">
        <v>290</v>
      </c>
      <c r="B320" s="177" t="s">
        <v>497</v>
      </c>
      <c r="C320" s="118" t="s">
        <v>18</v>
      </c>
      <c r="D320" s="173" t="s">
        <v>1025</v>
      </c>
      <c r="E320" s="118" t="s">
        <v>18</v>
      </c>
      <c r="F320" s="120" t="s">
        <v>402</v>
      </c>
      <c r="G320" s="121" t="s">
        <v>9</v>
      </c>
      <c r="H320" s="122" t="s">
        <v>21</v>
      </c>
      <c r="I320" s="130"/>
      <c r="J320" s="131"/>
      <c r="K320" s="132">
        <v>1</v>
      </c>
      <c r="L320" s="132"/>
      <c r="M320" s="132"/>
      <c r="N320" s="343"/>
    </row>
    <row r="321" spans="1:14" ht="63" hidden="1" x14ac:dyDescent="0.25">
      <c r="A321" s="175">
        <v>291</v>
      </c>
      <c r="B321" s="177" t="s">
        <v>1026</v>
      </c>
      <c r="C321" s="118" t="s">
        <v>18</v>
      </c>
      <c r="D321" s="173" t="s">
        <v>1027</v>
      </c>
      <c r="E321" s="118" t="s">
        <v>18</v>
      </c>
      <c r="F321" s="120" t="s">
        <v>402</v>
      </c>
      <c r="G321" s="121" t="s">
        <v>11</v>
      </c>
      <c r="H321" s="122"/>
      <c r="I321" s="130"/>
      <c r="J321" s="131" t="s">
        <v>21</v>
      </c>
      <c r="K321" s="132"/>
      <c r="L321" s="132">
        <v>1</v>
      </c>
      <c r="M321" s="132"/>
      <c r="N321" s="343"/>
    </row>
    <row r="322" spans="1:14" ht="63" hidden="1" x14ac:dyDescent="0.25">
      <c r="A322" s="175">
        <v>292</v>
      </c>
      <c r="B322" s="177" t="s">
        <v>1028</v>
      </c>
      <c r="C322" s="118" t="s">
        <v>18</v>
      </c>
      <c r="D322" s="173" t="s">
        <v>1029</v>
      </c>
      <c r="E322" s="118" t="s">
        <v>18</v>
      </c>
      <c r="F322" s="120" t="s">
        <v>402</v>
      </c>
      <c r="G322" s="121" t="s">
        <v>11</v>
      </c>
      <c r="H322" s="122"/>
      <c r="I322" s="130"/>
      <c r="J322" s="131" t="s">
        <v>21</v>
      </c>
      <c r="K322" s="132"/>
      <c r="L322" s="132">
        <v>1</v>
      </c>
      <c r="M322" s="132"/>
      <c r="N322" s="344"/>
    </row>
    <row r="323" spans="1:14" ht="63" hidden="1" x14ac:dyDescent="0.25">
      <c r="A323" s="175">
        <v>293</v>
      </c>
      <c r="B323" s="177" t="s">
        <v>1030</v>
      </c>
      <c r="C323" s="118" t="s">
        <v>18</v>
      </c>
      <c r="D323" s="173" t="s">
        <v>1031</v>
      </c>
      <c r="E323" s="118" t="s">
        <v>18</v>
      </c>
      <c r="F323" s="120" t="s">
        <v>402</v>
      </c>
      <c r="G323" s="121" t="s">
        <v>11</v>
      </c>
      <c r="H323" s="122"/>
      <c r="I323" s="130"/>
      <c r="J323" s="131" t="s">
        <v>21</v>
      </c>
      <c r="K323" s="132"/>
      <c r="L323" s="132"/>
      <c r="M323" s="132">
        <v>1</v>
      </c>
      <c r="N323" s="342"/>
    </row>
    <row r="324" spans="1:14" ht="63" hidden="1" x14ac:dyDescent="0.25">
      <c r="A324" s="175">
        <v>294</v>
      </c>
      <c r="B324" s="177" t="s">
        <v>1032</v>
      </c>
      <c r="C324" s="118" t="s">
        <v>18</v>
      </c>
      <c r="D324" s="173" t="s">
        <v>1033</v>
      </c>
      <c r="E324" s="118" t="s">
        <v>18</v>
      </c>
      <c r="F324" s="120" t="s">
        <v>402</v>
      </c>
      <c r="G324" s="121" t="s">
        <v>11</v>
      </c>
      <c r="H324" s="122"/>
      <c r="I324" s="130"/>
      <c r="J324" s="131" t="s">
        <v>21</v>
      </c>
      <c r="K324" s="132"/>
      <c r="L324" s="132"/>
      <c r="M324" s="132">
        <v>1</v>
      </c>
      <c r="N324" s="343"/>
    </row>
    <row r="325" spans="1:14" ht="63" hidden="1" x14ac:dyDescent="0.25">
      <c r="A325" s="175">
        <v>295</v>
      </c>
      <c r="B325" s="177" t="s">
        <v>499</v>
      </c>
      <c r="C325" s="118" t="s">
        <v>18</v>
      </c>
      <c r="D325" s="173" t="s">
        <v>500</v>
      </c>
      <c r="E325" s="118" t="s">
        <v>18</v>
      </c>
      <c r="F325" s="120" t="s">
        <v>402</v>
      </c>
      <c r="G325" s="121" t="s">
        <v>11</v>
      </c>
      <c r="H325" s="122"/>
      <c r="I325" s="130"/>
      <c r="J325" s="131" t="s">
        <v>21</v>
      </c>
      <c r="K325" s="132"/>
      <c r="L325" s="132"/>
      <c r="M325" s="132">
        <v>1</v>
      </c>
      <c r="N325" s="344"/>
    </row>
    <row r="326" spans="1:14" ht="31.5" hidden="1" x14ac:dyDescent="0.25">
      <c r="A326" s="175">
        <v>296</v>
      </c>
      <c r="B326" s="177" t="s">
        <v>1034</v>
      </c>
      <c r="C326" s="118" t="s">
        <v>18</v>
      </c>
      <c r="D326" s="173" t="s">
        <v>1035</v>
      </c>
      <c r="E326" s="118" t="s">
        <v>28</v>
      </c>
      <c r="F326" s="120" t="s">
        <v>402</v>
      </c>
      <c r="G326" s="121" t="s">
        <v>9</v>
      </c>
      <c r="H326" s="122" t="s">
        <v>21</v>
      </c>
      <c r="I326" s="130"/>
      <c r="J326" s="131"/>
      <c r="K326" s="132">
        <v>1</v>
      </c>
      <c r="L326" s="132"/>
      <c r="M326" s="132"/>
      <c r="N326" s="342" t="s">
        <v>1036</v>
      </c>
    </row>
    <row r="327" spans="1:14" ht="31.5" hidden="1" x14ac:dyDescent="0.25">
      <c r="A327" s="175">
        <v>297</v>
      </c>
      <c r="B327" s="177" t="s">
        <v>1037</v>
      </c>
      <c r="C327" s="118" t="s">
        <v>18</v>
      </c>
      <c r="D327" s="173" t="s">
        <v>1038</v>
      </c>
      <c r="E327" s="118" t="s">
        <v>28</v>
      </c>
      <c r="F327" s="120" t="s">
        <v>402</v>
      </c>
      <c r="G327" s="121" t="s">
        <v>9</v>
      </c>
      <c r="H327" s="122" t="s">
        <v>21</v>
      </c>
      <c r="I327" s="130"/>
      <c r="J327" s="131"/>
      <c r="K327" s="132">
        <v>1</v>
      </c>
      <c r="L327" s="132"/>
      <c r="M327" s="132"/>
      <c r="N327" s="343"/>
    </row>
    <row r="328" spans="1:14" ht="31.5" hidden="1" x14ac:dyDescent="0.25">
      <c r="A328" s="175">
        <v>298</v>
      </c>
      <c r="B328" s="177" t="s">
        <v>1039</v>
      </c>
      <c r="C328" s="118" t="s">
        <v>18</v>
      </c>
      <c r="D328" s="173" t="s">
        <v>1040</v>
      </c>
      <c r="E328" s="118" t="s">
        <v>28</v>
      </c>
      <c r="F328" s="120" t="s">
        <v>402</v>
      </c>
      <c r="G328" s="121" t="s">
        <v>9</v>
      </c>
      <c r="H328" s="122" t="s">
        <v>21</v>
      </c>
      <c r="I328" s="130"/>
      <c r="J328" s="131"/>
      <c r="K328" s="132">
        <v>1</v>
      </c>
      <c r="L328" s="132"/>
      <c r="M328" s="132"/>
      <c r="N328" s="344"/>
    </row>
    <row r="329" spans="1:14" ht="63" x14ac:dyDescent="0.25">
      <c r="A329" s="175">
        <v>299</v>
      </c>
      <c r="B329" s="177" t="s">
        <v>1041</v>
      </c>
      <c r="C329" s="118" t="s">
        <v>18</v>
      </c>
      <c r="D329" s="173" t="s">
        <v>1042</v>
      </c>
      <c r="E329" s="118" t="s">
        <v>28</v>
      </c>
      <c r="F329" s="120" t="s">
        <v>402</v>
      </c>
      <c r="G329" s="121" t="s">
        <v>10</v>
      </c>
      <c r="H329" s="122"/>
      <c r="I329" s="130" t="s">
        <v>21</v>
      </c>
      <c r="J329" s="131"/>
      <c r="K329" s="132"/>
      <c r="L329" s="132">
        <v>1</v>
      </c>
      <c r="M329" s="132"/>
      <c r="N329" s="342"/>
    </row>
    <row r="330" spans="1:14" ht="63" x14ac:dyDescent="0.25">
      <c r="A330" s="175">
        <v>300</v>
      </c>
      <c r="B330" s="177" t="s">
        <v>1043</v>
      </c>
      <c r="C330" s="118" t="s">
        <v>18</v>
      </c>
      <c r="D330" s="173" t="s">
        <v>1044</v>
      </c>
      <c r="E330" s="118" t="s">
        <v>28</v>
      </c>
      <c r="F330" s="120" t="s">
        <v>402</v>
      </c>
      <c r="G330" s="121" t="s">
        <v>10</v>
      </c>
      <c r="H330" s="122"/>
      <c r="I330" s="130" t="s">
        <v>21</v>
      </c>
      <c r="J330" s="131"/>
      <c r="K330" s="132"/>
      <c r="L330" s="132">
        <v>1</v>
      </c>
      <c r="M330" s="132"/>
      <c r="N330" s="343"/>
    </row>
    <row r="331" spans="1:14" ht="63" x14ac:dyDescent="0.25">
      <c r="A331" s="175">
        <v>301</v>
      </c>
      <c r="B331" s="177" t="s">
        <v>1045</v>
      </c>
      <c r="C331" s="118" t="s">
        <v>18</v>
      </c>
      <c r="D331" s="173" t="s">
        <v>1046</v>
      </c>
      <c r="E331" s="118" t="s">
        <v>28</v>
      </c>
      <c r="F331" s="120" t="s">
        <v>402</v>
      </c>
      <c r="G331" s="121" t="s">
        <v>10</v>
      </c>
      <c r="H331" s="122"/>
      <c r="I331" s="130" t="s">
        <v>21</v>
      </c>
      <c r="J331" s="131"/>
      <c r="K331" s="132"/>
      <c r="L331" s="132">
        <v>1</v>
      </c>
      <c r="M331" s="132"/>
      <c r="N331" s="344"/>
    </row>
    <row r="332" spans="1:14" ht="78.75" hidden="1" x14ac:dyDescent="0.25">
      <c r="A332" s="175">
        <v>302</v>
      </c>
      <c r="B332" s="177" t="s">
        <v>1047</v>
      </c>
      <c r="C332" s="118" t="s">
        <v>18</v>
      </c>
      <c r="D332" s="173" t="s">
        <v>1048</v>
      </c>
      <c r="E332" s="118" t="s">
        <v>28</v>
      </c>
      <c r="F332" s="120" t="s">
        <v>402</v>
      </c>
      <c r="G332" s="121" t="s">
        <v>11</v>
      </c>
      <c r="H332" s="122"/>
      <c r="I332" s="130"/>
      <c r="J332" s="131" t="s">
        <v>21</v>
      </c>
      <c r="K332" s="132"/>
      <c r="L332" s="132"/>
      <c r="M332" s="132">
        <v>1</v>
      </c>
      <c r="N332" s="342"/>
    </row>
    <row r="333" spans="1:14" ht="78.75" hidden="1" x14ac:dyDescent="0.25">
      <c r="A333" s="175">
        <v>303</v>
      </c>
      <c r="B333" s="177" t="s">
        <v>1049</v>
      </c>
      <c r="C333" s="118" t="s">
        <v>18</v>
      </c>
      <c r="D333" s="173" t="s">
        <v>1050</v>
      </c>
      <c r="E333" s="118" t="s">
        <v>28</v>
      </c>
      <c r="F333" s="120" t="s">
        <v>402</v>
      </c>
      <c r="G333" s="121" t="s">
        <v>11</v>
      </c>
      <c r="H333" s="122"/>
      <c r="I333" s="130"/>
      <c r="J333" s="131" t="s">
        <v>21</v>
      </c>
      <c r="K333" s="132"/>
      <c r="L333" s="132"/>
      <c r="M333" s="132">
        <v>1</v>
      </c>
      <c r="N333" s="343"/>
    </row>
    <row r="334" spans="1:14" ht="78.75" hidden="1" x14ac:dyDescent="0.25">
      <c r="A334" s="175">
        <v>304</v>
      </c>
      <c r="B334" s="177" t="s">
        <v>1051</v>
      </c>
      <c r="C334" s="118" t="s">
        <v>18</v>
      </c>
      <c r="D334" s="173" t="s">
        <v>1052</v>
      </c>
      <c r="E334" s="118" t="s">
        <v>28</v>
      </c>
      <c r="F334" s="120" t="s">
        <v>402</v>
      </c>
      <c r="G334" s="121" t="s">
        <v>11</v>
      </c>
      <c r="H334" s="122"/>
      <c r="I334" s="130"/>
      <c r="J334" s="131" t="s">
        <v>21</v>
      </c>
      <c r="K334" s="132"/>
      <c r="L334" s="132"/>
      <c r="M334" s="132">
        <v>1</v>
      </c>
      <c r="N334" s="343"/>
    </row>
    <row r="335" spans="1:14" ht="78.75" hidden="1" x14ac:dyDescent="0.25">
      <c r="A335" s="175">
        <v>305</v>
      </c>
      <c r="B335" s="177" t="s">
        <v>1053</v>
      </c>
      <c r="C335" s="118" t="s">
        <v>18</v>
      </c>
      <c r="D335" s="173" t="s">
        <v>1054</v>
      </c>
      <c r="E335" s="118" t="s">
        <v>28</v>
      </c>
      <c r="F335" s="120" t="s">
        <v>402</v>
      </c>
      <c r="G335" s="121" t="s">
        <v>11</v>
      </c>
      <c r="H335" s="122"/>
      <c r="I335" s="130"/>
      <c r="J335" s="131" t="s">
        <v>21</v>
      </c>
      <c r="K335" s="132"/>
      <c r="L335" s="132"/>
      <c r="M335" s="132">
        <v>1</v>
      </c>
      <c r="N335" s="343"/>
    </row>
    <row r="336" spans="1:14" ht="78.75" hidden="1" x14ac:dyDescent="0.25">
      <c r="A336" s="175">
        <v>306</v>
      </c>
      <c r="B336" s="177" t="s">
        <v>1055</v>
      </c>
      <c r="C336" s="118" t="s">
        <v>18</v>
      </c>
      <c r="D336" s="173" t="s">
        <v>1056</v>
      </c>
      <c r="E336" s="118" t="s">
        <v>28</v>
      </c>
      <c r="F336" s="120" t="s">
        <v>402</v>
      </c>
      <c r="G336" s="121" t="s">
        <v>11</v>
      </c>
      <c r="H336" s="122"/>
      <c r="I336" s="130"/>
      <c r="J336" s="131" t="s">
        <v>21</v>
      </c>
      <c r="K336" s="132"/>
      <c r="L336" s="132"/>
      <c r="M336" s="132">
        <v>1</v>
      </c>
      <c r="N336" s="344"/>
    </row>
    <row r="337" spans="1:14" ht="47.25" x14ac:dyDescent="0.25">
      <c r="A337" s="175">
        <v>307</v>
      </c>
      <c r="B337" s="177" t="s">
        <v>503</v>
      </c>
      <c r="C337" s="118" t="s">
        <v>18</v>
      </c>
      <c r="D337" s="173" t="s">
        <v>504</v>
      </c>
      <c r="E337" s="118" t="s">
        <v>28</v>
      </c>
      <c r="F337" s="120" t="s">
        <v>402</v>
      </c>
      <c r="G337" s="121" t="s">
        <v>10</v>
      </c>
      <c r="H337" s="122"/>
      <c r="I337" s="130" t="s">
        <v>21</v>
      </c>
      <c r="J337" s="131"/>
      <c r="K337" s="132"/>
      <c r="L337" s="132"/>
      <c r="M337" s="132"/>
      <c r="N337" s="133"/>
    </row>
    <row r="338" spans="1:14" ht="63" hidden="1" x14ac:dyDescent="0.25">
      <c r="A338" s="175">
        <v>308</v>
      </c>
      <c r="B338" s="177" t="s">
        <v>503</v>
      </c>
      <c r="C338" s="118" t="s">
        <v>18</v>
      </c>
      <c r="D338" s="173" t="s">
        <v>505</v>
      </c>
      <c r="E338" s="118" t="s">
        <v>28</v>
      </c>
      <c r="F338" s="120" t="s">
        <v>402</v>
      </c>
      <c r="G338" s="121" t="s">
        <v>11</v>
      </c>
      <c r="H338" s="122"/>
      <c r="I338" s="130"/>
      <c r="J338" s="131" t="s">
        <v>21</v>
      </c>
      <c r="K338" s="132"/>
      <c r="L338" s="132"/>
      <c r="M338" s="132">
        <v>1</v>
      </c>
      <c r="N338" s="133"/>
    </row>
    <row r="339" spans="1:14" ht="31.5" hidden="1" x14ac:dyDescent="0.25">
      <c r="A339" s="175">
        <v>309</v>
      </c>
      <c r="B339" s="177" t="s">
        <v>506</v>
      </c>
      <c r="C339" s="118" t="s">
        <v>71</v>
      </c>
      <c r="D339" s="173" t="s">
        <v>507</v>
      </c>
      <c r="E339" s="118" t="s">
        <v>71</v>
      </c>
      <c r="F339" s="120" t="s">
        <v>402</v>
      </c>
      <c r="G339" s="121" t="s">
        <v>11</v>
      </c>
      <c r="H339" s="122"/>
      <c r="I339" s="130"/>
      <c r="J339" s="131" t="s">
        <v>21</v>
      </c>
      <c r="K339" s="132"/>
      <c r="L339" s="132"/>
      <c r="M339" s="132"/>
      <c r="N339" s="133"/>
    </row>
    <row r="340" spans="1:14" x14ac:dyDescent="0.25">
      <c r="A340" s="175">
        <v>310</v>
      </c>
      <c r="B340" s="338" t="s">
        <v>508</v>
      </c>
      <c r="C340" s="339"/>
      <c r="D340" s="340"/>
      <c r="E340" s="116" t="s">
        <v>13</v>
      </c>
      <c r="F340" s="116" t="s">
        <v>13</v>
      </c>
      <c r="G340" s="117" t="s">
        <v>13</v>
      </c>
      <c r="H340" s="117" t="s">
        <v>13</v>
      </c>
      <c r="I340" s="117" t="s">
        <v>13</v>
      </c>
      <c r="J340" s="117" t="s">
        <v>13</v>
      </c>
      <c r="K340" s="129">
        <f>SUM(K341:K343)</f>
        <v>0</v>
      </c>
      <c r="L340" s="129">
        <f>SUM(L341:L343)</f>
        <v>1</v>
      </c>
      <c r="M340" s="129">
        <f>SUM(M341:M343)</f>
        <v>1</v>
      </c>
      <c r="N340" s="117" t="s">
        <v>13</v>
      </c>
    </row>
    <row r="341" spans="1:14" hidden="1" x14ac:dyDescent="0.25">
      <c r="A341" s="175">
        <v>311</v>
      </c>
      <c r="B341" s="177" t="s">
        <v>509</v>
      </c>
      <c r="C341" s="118" t="s">
        <v>28</v>
      </c>
      <c r="D341" s="173" t="s">
        <v>510</v>
      </c>
      <c r="E341" s="118" t="s">
        <v>28</v>
      </c>
      <c r="F341" s="120" t="s">
        <v>402</v>
      </c>
      <c r="G341" s="121" t="s">
        <v>9</v>
      </c>
      <c r="H341" s="122" t="s">
        <v>21</v>
      </c>
      <c r="I341" s="130"/>
      <c r="J341" s="131"/>
      <c r="K341" s="132"/>
      <c r="L341" s="132"/>
      <c r="M341" s="132"/>
      <c r="N341" s="133"/>
    </row>
    <row r="342" spans="1:14" x14ac:dyDescent="0.25">
      <c r="A342" s="175">
        <v>312</v>
      </c>
      <c r="B342" s="177" t="s">
        <v>511</v>
      </c>
      <c r="C342" s="118" t="s">
        <v>28</v>
      </c>
      <c r="D342" s="173" t="s">
        <v>510</v>
      </c>
      <c r="E342" s="118" t="s">
        <v>28</v>
      </c>
      <c r="F342" s="120" t="s">
        <v>402</v>
      </c>
      <c r="G342" s="121" t="s">
        <v>10</v>
      </c>
      <c r="H342" s="122"/>
      <c r="I342" s="130" t="s">
        <v>21</v>
      </c>
      <c r="J342" s="131"/>
      <c r="K342" s="132"/>
      <c r="L342" s="132">
        <v>1</v>
      </c>
      <c r="M342" s="132"/>
      <c r="N342" s="133"/>
    </row>
    <row r="343" spans="1:14" ht="31.5" hidden="1" x14ac:dyDescent="0.25">
      <c r="A343" s="175">
        <v>313</v>
      </c>
      <c r="B343" s="177" t="s">
        <v>512</v>
      </c>
      <c r="C343" s="118" t="s">
        <v>28</v>
      </c>
      <c r="D343" s="173" t="s">
        <v>513</v>
      </c>
      <c r="E343" s="118" t="s">
        <v>28</v>
      </c>
      <c r="F343" s="120" t="s">
        <v>402</v>
      </c>
      <c r="G343" s="121" t="s">
        <v>11</v>
      </c>
      <c r="H343" s="122"/>
      <c r="I343" s="130"/>
      <c r="J343" s="131" t="s">
        <v>21</v>
      </c>
      <c r="K343" s="132"/>
      <c r="L343" s="132"/>
      <c r="M343" s="132">
        <v>1</v>
      </c>
      <c r="N343" s="133"/>
    </row>
    <row r="344" spans="1:14" x14ac:dyDescent="0.25">
      <c r="A344" s="175">
        <v>314</v>
      </c>
      <c r="B344" s="338" t="s">
        <v>514</v>
      </c>
      <c r="C344" s="339"/>
      <c r="D344" s="340"/>
      <c r="E344" s="116" t="s">
        <v>13</v>
      </c>
      <c r="F344" s="116" t="s">
        <v>13</v>
      </c>
      <c r="G344" s="117" t="s">
        <v>13</v>
      </c>
      <c r="H344" s="117" t="s">
        <v>13</v>
      </c>
      <c r="I344" s="117" t="s">
        <v>13</v>
      </c>
      <c r="J344" s="117" t="s">
        <v>13</v>
      </c>
      <c r="K344" s="129">
        <f>SUM(K345:K348)</f>
        <v>1</v>
      </c>
      <c r="L344" s="129">
        <f>SUM(L345:L348)</f>
        <v>1</v>
      </c>
      <c r="M344" s="129">
        <f>SUM(M345:M348)</f>
        <v>1</v>
      </c>
      <c r="N344" s="117" t="s">
        <v>13</v>
      </c>
    </row>
    <row r="345" spans="1:14" ht="31.5" hidden="1" x14ac:dyDescent="0.25">
      <c r="A345" s="175">
        <v>315</v>
      </c>
      <c r="B345" s="177" t="s">
        <v>515</v>
      </c>
      <c r="C345" s="118" t="s">
        <v>18</v>
      </c>
      <c r="D345" s="173" t="s">
        <v>516</v>
      </c>
      <c r="E345" s="118" t="s">
        <v>28</v>
      </c>
      <c r="F345" s="120" t="s">
        <v>402</v>
      </c>
      <c r="G345" s="121" t="s">
        <v>9</v>
      </c>
      <c r="H345" s="122" t="s">
        <v>21</v>
      </c>
      <c r="I345" s="130"/>
      <c r="J345" s="131"/>
      <c r="K345" s="132">
        <v>1</v>
      </c>
      <c r="L345" s="132"/>
      <c r="M345" s="132"/>
      <c r="N345" s="133"/>
    </row>
    <row r="346" spans="1:14" ht="47.25" x14ac:dyDescent="0.25">
      <c r="A346" s="175">
        <v>316</v>
      </c>
      <c r="B346" s="177" t="s">
        <v>517</v>
      </c>
      <c r="C346" s="118" t="s">
        <v>18</v>
      </c>
      <c r="D346" s="173" t="s">
        <v>518</v>
      </c>
      <c r="E346" s="118" t="s">
        <v>28</v>
      </c>
      <c r="F346" s="120" t="s">
        <v>402</v>
      </c>
      <c r="G346" s="121" t="s">
        <v>10</v>
      </c>
      <c r="H346" s="122"/>
      <c r="I346" s="130" t="s">
        <v>21</v>
      </c>
      <c r="J346" s="131"/>
      <c r="K346" s="132"/>
      <c r="L346" s="132">
        <v>1</v>
      </c>
      <c r="M346" s="132"/>
      <c r="N346" s="133"/>
    </row>
    <row r="347" spans="1:14" ht="47.25" hidden="1" x14ac:dyDescent="0.25">
      <c r="A347" s="175">
        <v>317</v>
      </c>
      <c r="B347" s="177" t="s">
        <v>519</v>
      </c>
      <c r="C347" s="118" t="s">
        <v>18</v>
      </c>
      <c r="D347" s="173" t="s">
        <v>520</v>
      </c>
      <c r="E347" s="118" t="s">
        <v>28</v>
      </c>
      <c r="F347" s="120" t="s">
        <v>402</v>
      </c>
      <c r="G347" s="121" t="s">
        <v>11</v>
      </c>
      <c r="H347" s="122"/>
      <c r="I347" s="130"/>
      <c r="J347" s="131" t="s">
        <v>21</v>
      </c>
      <c r="K347" s="132"/>
      <c r="L347" s="132"/>
      <c r="M347" s="132">
        <v>1</v>
      </c>
      <c r="N347" s="133"/>
    </row>
    <row r="348" spans="1:14" ht="31.5" hidden="1" x14ac:dyDescent="0.25">
      <c r="A348" s="175">
        <v>318</v>
      </c>
      <c r="B348" s="177" t="s">
        <v>521</v>
      </c>
      <c r="C348" s="118" t="s">
        <v>18</v>
      </c>
      <c r="D348" s="173" t="s">
        <v>522</v>
      </c>
      <c r="E348" s="118" t="s">
        <v>28</v>
      </c>
      <c r="F348" s="120" t="s">
        <v>402</v>
      </c>
      <c r="G348" s="121" t="s">
        <v>11</v>
      </c>
      <c r="H348" s="122"/>
      <c r="I348" s="130"/>
      <c r="J348" s="131" t="s">
        <v>21</v>
      </c>
      <c r="K348" s="132"/>
      <c r="L348" s="132"/>
      <c r="M348" s="132"/>
      <c r="N348" s="133"/>
    </row>
    <row r="349" spans="1:14" x14ac:dyDescent="0.25">
      <c r="A349" s="175">
        <v>319</v>
      </c>
      <c r="B349" s="338" t="s">
        <v>523</v>
      </c>
      <c r="C349" s="339"/>
      <c r="D349" s="340"/>
      <c r="E349" s="116" t="s">
        <v>13</v>
      </c>
      <c r="F349" s="116" t="s">
        <v>13</v>
      </c>
      <c r="G349" s="117" t="s">
        <v>13</v>
      </c>
      <c r="H349" s="117" t="s">
        <v>13</v>
      </c>
      <c r="I349" s="117" t="s">
        <v>13</v>
      </c>
      <c r="J349" s="117" t="s">
        <v>13</v>
      </c>
      <c r="K349" s="129">
        <f>SUM(K350:K357)</f>
        <v>2</v>
      </c>
      <c r="L349" s="129">
        <f>SUM(L350:L357)</f>
        <v>2</v>
      </c>
      <c r="M349" s="129">
        <f>SUM(M350:M357)</f>
        <v>2</v>
      </c>
      <c r="N349" s="117" t="s">
        <v>13</v>
      </c>
    </row>
    <row r="350" spans="1:14" ht="31.5" hidden="1" x14ac:dyDescent="0.25">
      <c r="A350" s="175">
        <v>320</v>
      </c>
      <c r="B350" s="177" t="s">
        <v>1057</v>
      </c>
      <c r="C350" s="118" t="s">
        <v>18</v>
      </c>
      <c r="D350" s="173" t="s">
        <v>1058</v>
      </c>
      <c r="E350" s="118" t="s">
        <v>28</v>
      </c>
      <c r="F350" s="120" t="s">
        <v>402</v>
      </c>
      <c r="G350" s="121" t="s">
        <v>9</v>
      </c>
      <c r="H350" s="122" t="s">
        <v>21</v>
      </c>
      <c r="I350" s="130"/>
      <c r="J350" s="131"/>
      <c r="K350" s="132">
        <v>1</v>
      </c>
      <c r="L350" s="132"/>
      <c r="M350" s="132"/>
      <c r="N350" s="133"/>
    </row>
    <row r="351" spans="1:14" ht="31.5" hidden="1" x14ac:dyDescent="0.25">
      <c r="A351" s="175">
        <v>321</v>
      </c>
      <c r="B351" s="177" t="s">
        <v>1059</v>
      </c>
      <c r="C351" s="118" t="s">
        <v>18</v>
      </c>
      <c r="D351" s="173" t="s">
        <v>1060</v>
      </c>
      <c r="E351" s="118" t="s">
        <v>28</v>
      </c>
      <c r="F351" s="120" t="s">
        <v>402</v>
      </c>
      <c r="G351" s="121" t="s">
        <v>9</v>
      </c>
      <c r="H351" s="122" t="s">
        <v>21</v>
      </c>
      <c r="I351" s="130"/>
      <c r="J351" s="131"/>
      <c r="K351" s="132">
        <v>1</v>
      </c>
      <c r="L351" s="132"/>
      <c r="M351" s="132"/>
      <c r="N351" s="133"/>
    </row>
    <row r="352" spans="1:14" x14ac:dyDescent="0.25">
      <c r="A352" s="370">
        <v>322</v>
      </c>
      <c r="B352" s="376" t="s">
        <v>524</v>
      </c>
      <c r="C352" s="118" t="s">
        <v>18</v>
      </c>
      <c r="D352" s="173" t="s">
        <v>525</v>
      </c>
      <c r="E352" s="118" t="s">
        <v>28</v>
      </c>
      <c r="F352" s="120" t="s">
        <v>402</v>
      </c>
      <c r="G352" s="121" t="s">
        <v>10</v>
      </c>
      <c r="H352" s="122"/>
      <c r="I352" s="130" t="s">
        <v>21</v>
      </c>
      <c r="J352" s="131"/>
      <c r="K352" s="132"/>
      <c r="L352" s="132">
        <v>1</v>
      </c>
      <c r="M352" s="132"/>
      <c r="N352" s="133"/>
    </row>
    <row r="353" spans="1:14" x14ac:dyDescent="0.25">
      <c r="A353" s="371"/>
      <c r="B353" s="376"/>
      <c r="C353" s="118" t="s">
        <v>18</v>
      </c>
      <c r="D353" s="173" t="s">
        <v>526</v>
      </c>
      <c r="E353" s="118" t="s">
        <v>28</v>
      </c>
      <c r="F353" s="120" t="s">
        <v>402</v>
      </c>
      <c r="G353" s="121" t="s">
        <v>10</v>
      </c>
      <c r="H353" s="122"/>
      <c r="I353" s="130" t="s">
        <v>21</v>
      </c>
      <c r="J353" s="131"/>
      <c r="K353" s="132"/>
      <c r="L353" s="132">
        <v>1</v>
      </c>
      <c r="M353" s="132"/>
      <c r="N353" s="133"/>
    </row>
    <row r="354" spans="1:14" ht="31.5" hidden="1" x14ac:dyDescent="0.25">
      <c r="A354" s="370">
        <v>323</v>
      </c>
      <c r="B354" s="376" t="s">
        <v>527</v>
      </c>
      <c r="C354" s="142" t="s">
        <v>69</v>
      </c>
      <c r="D354" s="173" t="s">
        <v>528</v>
      </c>
      <c r="E354" s="118" t="s">
        <v>28</v>
      </c>
      <c r="F354" s="120" t="s">
        <v>402</v>
      </c>
      <c r="G354" s="121" t="s">
        <v>11</v>
      </c>
      <c r="H354" s="122"/>
      <c r="I354" s="130"/>
      <c r="J354" s="131" t="s">
        <v>21</v>
      </c>
      <c r="K354" s="132"/>
      <c r="L354" s="132"/>
      <c r="M354" s="132">
        <v>1</v>
      </c>
      <c r="N354" s="133"/>
    </row>
    <row r="355" spans="1:14" ht="31.5" hidden="1" x14ac:dyDescent="0.25">
      <c r="A355" s="374"/>
      <c r="B355" s="376"/>
      <c r="C355" s="142" t="s">
        <v>69</v>
      </c>
      <c r="D355" s="173" t="s">
        <v>529</v>
      </c>
      <c r="E355" s="118" t="s">
        <v>28</v>
      </c>
      <c r="F355" s="120" t="s">
        <v>402</v>
      </c>
      <c r="G355" s="121" t="s">
        <v>11</v>
      </c>
      <c r="H355" s="122"/>
      <c r="I355" s="130"/>
      <c r="J355" s="131" t="s">
        <v>21</v>
      </c>
      <c r="K355" s="132"/>
      <c r="L355" s="132"/>
      <c r="M355" s="132">
        <v>1</v>
      </c>
      <c r="N355" s="133"/>
    </row>
    <row r="356" spans="1:14" ht="31.5" hidden="1" x14ac:dyDescent="0.25">
      <c r="A356" s="371"/>
      <c r="B356" s="376"/>
      <c r="C356" s="142" t="s">
        <v>69</v>
      </c>
      <c r="D356" s="173" t="s">
        <v>530</v>
      </c>
      <c r="E356" s="118" t="s">
        <v>28</v>
      </c>
      <c r="F356" s="120" t="s">
        <v>402</v>
      </c>
      <c r="G356" s="121" t="s">
        <v>11</v>
      </c>
      <c r="H356" s="122"/>
      <c r="I356" s="130"/>
      <c r="J356" s="131" t="s">
        <v>21</v>
      </c>
      <c r="K356" s="132"/>
      <c r="L356" s="132"/>
      <c r="M356" s="132"/>
      <c r="N356" s="133"/>
    </row>
    <row r="357" spans="1:14" ht="47.25" hidden="1" x14ac:dyDescent="0.25">
      <c r="A357" s="175">
        <v>324</v>
      </c>
      <c r="B357" s="177" t="s">
        <v>531</v>
      </c>
      <c r="C357" s="118" t="s">
        <v>71</v>
      </c>
      <c r="D357" s="173" t="s">
        <v>532</v>
      </c>
      <c r="E357" s="118" t="s">
        <v>71</v>
      </c>
      <c r="F357" s="120" t="s">
        <v>402</v>
      </c>
      <c r="G357" s="121" t="s">
        <v>11</v>
      </c>
      <c r="H357" s="122"/>
      <c r="I357" s="130"/>
      <c r="J357" s="131" t="s">
        <v>21</v>
      </c>
      <c r="K357" s="132"/>
      <c r="L357" s="132"/>
      <c r="M357" s="132"/>
      <c r="N357" s="133"/>
    </row>
    <row r="358" spans="1:14" x14ac:dyDescent="0.25">
      <c r="A358" s="175">
        <v>325</v>
      </c>
      <c r="B358" s="338" t="s">
        <v>533</v>
      </c>
      <c r="C358" s="339"/>
      <c r="D358" s="340"/>
      <c r="E358" s="116" t="s">
        <v>13</v>
      </c>
      <c r="F358" s="116" t="s">
        <v>13</v>
      </c>
      <c r="G358" s="117" t="s">
        <v>13</v>
      </c>
      <c r="H358" s="117" t="s">
        <v>13</v>
      </c>
      <c r="I358" s="117" t="s">
        <v>13</v>
      </c>
      <c r="J358" s="117" t="s">
        <v>13</v>
      </c>
      <c r="K358" s="129">
        <f>SUM(K359:K370)</f>
        <v>2</v>
      </c>
      <c r="L358" s="129">
        <f>SUM(L359:L370)</f>
        <v>2</v>
      </c>
      <c r="M358" s="129">
        <f>SUM(M359:M370)</f>
        <v>2</v>
      </c>
      <c r="N358" s="117" t="s">
        <v>13</v>
      </c>
    </row>
    <row r="359" spans="1:14" ht="47.25" hidden="1" x14ac:dyDescent="0.25">
      <c r="A359" s="175">
        <v>326</v>
      </c>
      <c r="B359" s="177" t="s">
        <v>1061</v>
      </c>
      <c r="C359" s="118" t="s">
        <v>18</v>
      </c>
      <c r="D359" s="173" t="s">
        <v>1062</v>
      </c>
      <c r="E359" s="118" t="s">
        <v>28</v>
      </c>
      <c r="F359" s="120" t="s">
        <v>402</v>
      </c>
      <c r="G359" s="121" t="s">
        <v>9</v>
      </c>
      <c r="H359" s="122" t="s">
        <v>21</v>
      </c>
      <c r="I359" s="130"/>
      <c r="J359" s="131"/>
      <c r="K359" s="132">
        <v>1</v>
      </c>
      <c r="L359" s="132"/>
      <c r="M359" s="132"/>
      <c r="N359" s="133"/>
    </row>
    <row r="360" spans="1:14" ht="47.25" hidden="1" x14ac:dyDescent="0.25">
      <c r="A360" s="175">
        <v>327</v>
      </c>
      <c r="B360" s="177" t="s">
        <v>1063</v>
      </c>
      <c r="C360" s="118" t="s">
        <v>18</v>
      </c>
      <c r="D360" s="173" t="s">
        <v>1064</v>
      </c>
      <c r="E360" s="118" t="s">
        <v>28</v>
      </c>
      <c r="F360" s="120" t="s">
        <v>402</v>
      </c>
      <c r="G360" s="121" t="s">
        <v>9</v>
      </c>
      <c r="H360" s="122" t="s">
        <v>21</v>
      </c>
      <c r="I360" s="130"/>
      <c r="J360" s="131"/>
      <c r="K360" s="132">
        <v>1</v>
      </c>
      <c r="L360" s="132"/>
      <c r="M360" s="132"/>
      <c r="N360" s="133"/>
    </row>
    <row r="361" spans="1:14" ht="47.25" x14ac:dyDescent="0.25">
      <c r="A361" s="175">
        <v>328</v>
      </c>
      <c r="B361" s="149" t="s">
        <v>1065</v>
      </c>
      <c r="C361" s="118" t="s">
        <v>18</v>
      </c>
      <c r="D361" s="173" t="s">
        <v>1066</v>
      </c>
      <c r="E361" s="118" t="s">
        <v>28</v>
      </c>
      <c r="F361" s="120" t="s">
        <v>402</v>
      </c>
      <c r="G361" s="121" t="s">
        <v>10</v>
      </c>
      <c r="H361" s="122"/>
      <c r="I361" s="130" t="s">
        <v>21</v>
      </c>
      <c r="J361" s="131"/>
      <c r="K361" s="132"/>
      <c r="L361" s="132">
        <v>1</v>
      </c>
      <c r="M361" s="132"/>
      <c r="N361" s="133"/>
    </row>
    <row r="362" spans="1:14" ht="31.5" x14ac:dyDescent="0.25">
      <c r="A362" s="175">
        <v>329</v>
      </c>
      <c r="B362" s="149" t="s">
        <v>1067</v>
      </c>
      <c r="C362" s="118" t="s">
        <v>18</v>
      </c>
      <c r="D362" s="173" t="s">
        <v>1068</v>
      </c>
      <c r="E362" s="118" t="s">
        <v>28</v>
      </c>
      <c r="F362" s="120" t="s">
        <v>402</v>
      </c>
      <c r="G362" s="121" t="s">
        <v>10</v>
      </c>
      <c r="H362" s="122"/>
      <c r="I362" s="130" t="s">
        <v>21</v>
      </c>
      <c r="J362" s="131"/>
      <c r="K362" s="132"/>
      <c r="L362" s="132">
        <v>1</v>
      </c>
      <c r="M362" s="132"/>
      <c r="N362" s="133"/>
    </row>
    <row r="363" spans="1:14" ht="47.25" hidden="1" x14ac:dyDescent="0.25">
      <c r="A363" s="175">
        <v>330</v>
      </c>
      <c r="B363" s="177" t="s">
        <v>1069</v>
      </c>
      <c r="C363" s="118" t="s">
        <v>18</v>
      </c>
      <c r="D363" s="173" t="s">
        <v>1070</v>
      </c>
      <c r="E363" s="118" t="s">
        <v>28</v>
      </c>
      <c r="F363" s="120" t="s">
        <v>402</v>
      </c>
      <c r="G363" s="121" t="s">
        <v>11</v>
      </c>
      <c r="H363" s="122"/>
      <c r="I363" s="130"/>
      <c r="J363" s="131" t="s">
        <v>21</v>
      </c>
      <c r="K363" s="132"/>
      <c r="L363" s="132"/>
      <c r="M363" s="132">
        <v>1</v>
      </c>
      <c r="N363" s="133"/>
    </row>
    <row r="364" spans="1:14" ht="47.25" hidden="1" x14ac:dyDescent="0.25">
      <c r="A364" s="175">
        <v>331</v>
      </c>
      <c r="B364" s="177" t="s">
        <v>1071</v>
      </c>
      <c r="C364" s="118" t="s">
        <v>18</v>
      </c>
      <c r="D364" s="173" t="s">
        <v>1072</v>
      </c>
      <c r="E364" s="118" t="s">
        <v>28</v>
      </c>
      <c r="F364" s="120" t="s">
        <v>402</v>
      </c>
      <c r="G364" s="121" t="s">
        <v>11</v>
      </c>
      <c r="H364" s="122"/>
      <c r="I364" s="130"/>
      <c r="J364" s="131" t="s">
        <v>21</v>
      </c>
      <c r="K364" s="132"/>
      <c r="L364" s="132"/>
      <c r="M364" s="132">
        <v>1</v>
      </c>
      <c r="N364" s="133"/>
    </row>
    <row r="365" spans="1:14" ht="47.25" x14ac:dyDescent="0.25">
      <c r="A365" s="175">
        <v>332</v>
      </c>
      <c r="B365" s="177" t="s">
        <v>535</v>
      </c>
      <c r="C365" s="118" t="s">
        <v>71</v>
      </c>
      <c r="D365" s="173" t="s">
        <v>536</v>
      </c>
      <c r="E365" s="118" t="s">
        <v>71</v>
      </c>
      <c r="F365" s="120" t="s">
        <v>402</v>
      </c>
      <c r="G365" s="121" t="s">
        <v>10</v>
      </c>
      <c r="H365" s="122"/>
      <c r="I365" s="130" t="s">
        <v>21</v>
      </c>
      <c r="J365" s="131"/>
      <c r="K365" s="132"/>
      <c r="L365" s="132"/>
      <c r="M365" s="132"/>
      <c r="N365" s="133"/>
    </row>
    <row r="366" spans="1:14" ht="31.5" x14ac:dyDescent="0.25">
      <c r="A366" s="175">
        <v>333</v>
      </c>
      <c r="B366" s="177" t="s">
        <v>537</v>
      </c>
      <c r="C366" s="118" t="s">
        <v>18</v>
      </c>
      <c r="D366" s="173" t="s">
        <v>538</v>
      </c>
      <c r="E366" s="118" t="s">
        <v>18</v>
      </c>
      <c r="F366" s="120" t="s">
        <v>402</v>
      </c>
      <c r="G366" s="121" t="s">
        <v>10</v>
      </c>
      <c r="H366" s="122"/>
      <c r="I366" s="130" t="s">
        <v>21</v>
      </c>
      <c r="J366" s="131"/>
      <c r="K366" s="132"/>
      <c r="L366" s="132"/>
      <c r="M366" s="132"/>
      <c r="N366" s="133"/>
    </row>
    <row r="367" spans="1:14" ht="31.5" hidden="1" x14ac:dyDescent="0.25">
      <c r="A367" s="175">
        <v>334</v>
      </c>
      <c r="B367" s="177" t="s">
        <v>539</v>
      </c>
      <c r="C367" s="118" t="s">
        <v>28</v>
      </c>
      <c r="D367" s="173" t="s">
        <v>540</v>
      </c>
      <c r="E367" s="118" t="s">
        <v>28</v>
      </c>
      <c r="F367" s="120" t="s">
        <v>402</v>
      </c>
      <c r="G367" s="121" t="s">
        <v>9</v>
      </c>
      <c r="H367" s="122" t="s">
        <v>21</v>
      </c>
      <c r="I367" s="130"/>
      <c r="J367" s="131"/>
      <c r="K367" s="132"/>
      <c r="L367" s="132"/>
      <c r="M367" s="132"/>
      <c r="N367" s="133"/>
    </row>
    <row r="368" spans="1:14" ht="47.25" x14ac:dyDescent="0.25">
      <c r="A368" s="175">
        <v>335</v>
      </c>
      <c r="B368" s="177" t="s">
        <v>541</v>
      </c>
      <c r="C368" s="118" t="s">
        <v>28</v>
      </c>
      <c r="D368" s="173" t="s">
        <v>542</v>
      </c>
      <c r="E368" s="118" t="s">
        <v>28</v>
      </c>
      <c r="F368" s="120" t="s">
        <v>402</v>
      </c>
      <c r="G368" s="121" t="s">
        <v>10</v>
      </c>
      <c r="H368" s="122"/>
      <c r="I368" s="130" t="s">
        <v>21</v>
      </c>
      <c r="J368" s="131"/>
      <c r="K368" s="132"/>
      <c r="L368" s="132"/>
      <c r="M368" s="132"/>
      <c r="N368" s="133"/>
    </row>
    <row r="369" spans="1:14" ht="47.25" hidden="1" x14ac:dyDescent="0.25">
      <c r="A369" s="175">
        <v>336</v>
      </c>
      <c r="B369" s="177" t="s">
        <v>541</v>
      </c>
      <c r="C369" s="118" t="s">
        <v>28</v>
      </c>
      <c r="D369" s="173" t="s">
        <v>542</v>
      </c>
      <c r="E369" s="118" t="s">
        <v>28</v>
      </c>
      <c r="F369" s="120" t="s">
        <v>402</v>
      </c>
      <c r="G369" s="121" t="s">
        <v>11</v>
      </c>
      <c r="H369" s="122"/>
      <c r="I369" s="130"/>
      <c r="J369" s="131" t="s">
        <v>21</v>
      </c>
      <c r="K369" s="132"/>
      <c r="L369" s="132"/>
      <c r="M369" s="132"/>
      <c r="N369" s="133"/>
    </row>
    <row r="370" spans="1:14" ht="31.5" hidden="1" x14ac:dyDescent="0.25">
      <c r="A370" s="175">
        <v>337</v>
      </c>
      <c r="B370" s="177" t="s">
        <v>543</v>
      </c>
      <c r="C370" s="118" t="s">
        <v>28</v>
      </c>
      <c r="D370" s="173" t="s">
        <v>544</v>
      </c>
      <c r="E370" s="118" t="s">
        <v>28</v>
      </c>
      <c r="F370" s="120" t="s">
        <v>402</v>
      </c>
      <c r="G370" s="121" t="s">
        <v>11</v>
      </c>
      <c r="H370" s="122"/>
      <c r="I370" s="130"/>
      <c r="J370" s="131" t="s">
        <v>21</v>
      </c>
      <c r="K370" s="132"/>
      <c r="L370" s="132"/>
      <c r="M370" s="132"/>
      <c r="N370" s="133"/>
    </row>
    <row r="371" spans="1:14" x14ac:dyDescent="0.25">
      <c r="A371" s="175">
        <v>338</v>
      </c>
      <c r="B371" s="338" t="s">
        <v>545</v>
      </c>
      <c r="C371" s="339"/>
      <c r="D371" s="340"/>
      <c r="E371" s="116" t="s">
        <v>13</v>
      </c>
      <c r="F371" s="116" t="s">
        <v>13</v>
      </c>
      <c r="G371" s="117" t="s">
        <v>13</v>
      </c>
      <c r="H371" s="117" t="s">
        <v>13</v>
      </c>
      <c r="I371" s="117" t="s">
        <v>13</v>
      </c>
      <c r="J371" s="117" t="s">
        <v>13</v>
      </c>
      <c r="K371" s="129">
        <f>SUM(K372:K380)</f>
        <v>1</v>
      </c>
      <c r="L371" s="129">
        <f>SUM(L372:L380)</f>
        <v>2</v>
      </c>
      <c r="M371" s="129">
        <f>SUM(M372:M380)</f>
        <v>6</v>
      </c>
      <c r="N371" s="117" t="s">
        <v>13</v>
      </c>
    </row>
    <row r="372" spans="1:14" ht="47.25" hidden="1" x14ac:dyDescent="0.25">
      <c r="A372" s="175">
        <v>339</v>
      </c>
      <c r="B372" s="177" t="s">
        <v>546</v>
      </c>
      <c r="C372" s="118" t="s">
        <v>28</v>
      </c>
      <c r="D372" s="173" t="s">
        <v>547</v>
      </c>
      <c r="E372" s="118" t="s">
        <v>28</v>
      </c>
      <c r="F372" s="120" t="s">
        <v>402</v>
      </c>
      <c r="G372" s="121" t="s">
        <v>9</v>
      </c>
      <c r="H372" s="122" t="s">
        <v>21</v>
      </c>
      <c r="I372" s="130"/>
      <c r="J372" s="131"/>
      <c r="K372" s="132">
        <v>1</v>
      </c>
      <c r="L372" s="132"/>
      <c r="M372" s="132"/>
      <c r="N372" s="133"/>
    </row>
    <row r="373" spans="1:14" ht="63" x14ac:dyDescent="0.25">
      <c r="A373" s="175">
        <v>340</v>
      </c>
      <c r="B373" s="177" t="s">
        <v>548</v>
      </c>
      <c r="C373" s="118" t="s">
        <v>28</v>
      </c>
      <c r="D373" s="173" t="s">
        <v>549</v>
      </c>
      <c r="E373" s="118" t="s">
        <v>28</v>
      </c>
      <c r="F373" s="120" t="s">
        <v>402</v>
      </c>
      <c r="G373" s="121" t="s">
        <v>10</v>
      </c>
      <c r="H373" s="122"/>
      <c r="I373" s="130" t="s">
        <v>21</v>
      </c>
      <c r="J373" s="131"/>
      <c r="K373" s="132"/>
      <c r="L373" s="132">
        <v>1</v>
      </c>
      <c r="M373" s="132"/>
      <c r="N373" s="133"/>
    </row>
    <row r="374" spans="1:14" ht="78.75" hidden="1" x14ac:dyDescent="0.25">
      <c r="A374" s="175">
        <v>341</v>
      </c>
      <c r="B374" s="177" t="s">
        <v>550</v>
      </c>
      <c r="C374" s="118" t="s">
        <v>28</v>
      </c>
      <c r="D374" s="173" t="s">
        <v>551</v>
      </c>
      <c r="E374" s="118" t="s">
        <v>28</v>
      </c>
      <c r="F374" s="120" t="s">
        <v>402</v>
      </c>
      <c r="G374" s="121" t="s">
        <v>11</v>
      </c>
      <c r="H374" s="122"/>
      <c r="I374" s="130"/>
      <c r="J374" s="131" t="s">
        <v>21</v>
      </c>
      <c r="K374" s="132"/>
      <c r="L374" s="132"/>
      <c r="M374" s="132">
        <v>1</v>
      </c>
      <c r="N374" s="133"/>
    </row>
    <row r="375" spans="1:14" ht="31.5" x14ac:dyDescent="0.25">
      <c r="A375" s="175">
        <v>342</v>
      </c>
      <c r="B375" s="177" t="s">
        <v>552</v>
      </c>
      <c r="C375" s="118" t="s">
        <v>28</v>
      </c>
      <c r="D375" s="173" t="s">
        <v>553</v>
      </c>
      <c r="E375" s="118" t="s">
        <v>28</v>
      </c>
      <c r="F375" s="120" t="s">
        <v>402</v>
      </c>
      <c r="G375" s="121" t="s">
        <v>10</v>
      </c>
      <c r="H375" s="122"/>
      <c r="I375" s="130" t="s">
        <v>21</v>
      </c>
      <c r="J375" s="131"/>
      <c r="K375" s="132"/>
      <c r="L375" s="132">
        <v>1</v>
      </c>
      <c r="M375" s="132"/>
      <c r="N375" s="133"/>
    </row>
    <row r="376" spans="1:14" ht="31.5" hidden="1" x14ac:dyDescent="0.25">
      <c r="A376" s="175">
        <v>343</v>
      </c>
      <c r="B376" s="177" t="s">
        <v>554</v>
      </c>
      <c r="C376" s="118" t="s">
        <v>69</v>
      </c>
      <c r="D376" s="173" t="s">
        <v>555</v>
      </c>
      <c r="E376" s="118" t="s">
        <v>28</v>
      </c>
      <c r="F376" s="120" t="s">
        <v>402</v>
      </c>
      <c r="G376" s="121" t="s">
        <v>11</v>
      </c>
      <c r="H376" s="122"/>
      <c r="I376" s="130"/>
      <c r="J376" s="131" t="s">
        <v>21</v>
      </c>
      <c r="K376" s="132"/>
      <c r="L376" s="132"/>
      <c r="M376" s="132">
        <v>1</v>
      </c>
      <c r="N376" s="133"/>
    </row>
    <row r="377" spans="1:14" hidden="1" x14ac:dyDescent="0.25">
      <c r="A377" s="175">
        <v>344</v>
      </c>
      <c r="B377" s="177" t="s">
        <v>556</v>
      </c>
      <c r="C377" s="118" t="s">
        <v>69</v>
      </c>
      <c r="D377" s="173" t="s">
        <v>557</v>
      </c>
      <c r="E377" s="118" t="s">
        <v>28</v>
      </c>
      <c r="F377" s="120" t="s">
        <v>402</v>
      </c>
      <c r="G377" s="121" t="s">
        <v>11</v>
      </c>
      <c r="H377" s="122"/>
      <c r="I377" s="130"/>
      <c r="J377" s="131" t="s">
        <v>21</v>
      </c>
      <c r="K377" s="132"/>
      <c r="L377" s="132"/>
      <c r="M377" s="132">
        <v>1</v>
      </c>
      <c r="N377" s="133"/>
    </row>
    <row r="378" spans="1:14" ht="31.5" hidden="1" x14ac:dyDescent="0.25">
      <c r="A378" s="175">
        <v>345</v>
      </c>
      <c r="B378" s="177" t="s">
        <v>558</v>
      </c>
      <c r="C378" s="118" t="s">
        <v>69</v>
      </c>
      <c r="D378" s="173" t="s">
        <v>559</v>
      </c>
      <c r="E378" s="118" t="s">
        <v>69</v>
      </c>
      <c r="F378" s="120" t="s">
        <v>402</v>
      </c>
      <c r="G378" s="121" t="s">
        <v>11</v>
      </c>
      <c r="H378" s="122"/>
      <c r="I378" s="130"/>
      <c r="J378" s="131" t="s">
        <v>21</v>
      </c>
      <c r="K378" s="132"/>
      <c r="L378" s="132"/>
      <c r="M378" s="132">
        <v>1</v>
      </c>
      <c r="N378" s="133"/>
    </row>
    <row r="379" spans="1:14" ht="31.5" hidden="1" x14ac:dyDescent="0.25">
      <c r="A379" s="175">
        <v>346</v>
      </c>
      <c r="B379" s="177" t="s">
        <v>560</v>
      </c>
      <c r="C379" s="118" t="s">
        <v>69</v>
      </c>
      <c r="D379" s="173" t="s">
        <v>561</v>
      </c>
      <c r="E379" s="118" t="s">
        <v>69</v>
      </c>
      <c r="F379" s="120" t="s">
        <v>402</v>
      </c>
      <c r="G379" s="121" t="s">
        <v>11</v>
      </c>
      <c r="H379" s="122"/>
      <c r="I379" s="130"/>
      <c r="J379" s="131" t="s">
        <v>21</v>
      </c>
      <c r="K379" s="132"/>
      <c r="L379" s="132"/>
      <c r="M379" s="132">
        <v>1</v>
      </c>
      <c r="N379" s="133"/>
    </row>
    <row r="380" spans="1:14" ht="31.5" hidden="1" x14ac:dyDescent="0.25">
      <c r="A380" s="175">
        <v>347</v>
      </c>
      <c r="B380" s="177" t="s">
        <v>562</v>
      </c>
      <c r="C380" s="118" t="s">
        <v>69</v>
      </c>
      <c r="D380" s="173" t="s">
        <v>563</v>
      </c>
      <c r="E380" s="118" t="s">
        <v>69</v>
      </c>
      <c r="F380" s="120" t="s">
        <v>402</v>
      </c>
      <c r="G380" s="121" t="s">
        <v>11</v>
      </c>
      <c r="H380" s="122"/>
      <c r="I380" s="130"/>
      <c r="J380" s="131" t="s">
        <v>21</v>
      </c>
      <c r="K380" s="132"/>
      <c r="L380" s="132"/>
      <c r="M380" s="132">
        <v>1</v>
      </c>
      <c r="N380" s="133"/>
    </row>
    <row r="381" spans="1:14" x14ac:dyDescent="0.25">
      <c r="A381" s="175">
        <v>348</v>
      </c>
      <c r="B381" s="338" t="s">
        <v>564</v>
      </c>
      <c r="C381" s="339"/>
      <c r="D381" s="340"/>
      <c r="E381" s="116" t="s">
        <v>13</v>
      </c>
      <c r="F381" s="116" t="s">
        <v>13</v>
      </c>
      <c r="G381" s="117" t="s">
        <v>13</v>
      </c>
      <c r="H381" s="117" t="s">
        <v>13</v>
      </c>
      <c r="I381" s="117" t="s">
        <v>13</v>
      </c>
      <c r="J381" s="117" t="s">
        <v>13</v>
      </c>
      <c r="K381" s="129">
        <f>K382+K396+K400</f>
        <v>4</v>
      </c>
      <c r="L381" s="129">
        <f>L382+L396+L400</f>
        <v>4</v>
      </c>
      <c r="M381" s="129">
        <f>M382+M396+M400</f>
        <v>3</v>
      </c>
      <c r="N381" s="117" t="s">
        <v>13</v>
      </c>
    </row>
    <row r="382" spans="1:14" x14ac:dyDescent="0.25">
      <c r="A382" s="175">
        <v>349</v>
      </c>
      <c r="B382" s="338" t="s">
        <v>565</v>
      </c>
      <c r="C382" s="339"/>
      <c r="D382" s="340"/>
      <c r="E382" s="116" t="s">
        <v>13</v>
      </c>
      <c r="F382" s="116" t="s">
        <v>13</v>
      </c>
      <c r="G382" s="117" t="s">
        <v>13</v>
      </c>
      <c r="H382" s="117" t="s">
        <v>13</v>
      </c>
      <c r="I382" s="117" t="s">
        <v>13</v>
      </c>
      <c r="J382" s="117" t="s">
        <v>13</v>
      </c>
      <c r="K382" s="129">
        <f>SUM(K383:K395)</f>
        <v>1</v>
      </c>
      <c r="L382" s="129">
        <f>SUM(L383:L395)</f>
        <v>1</v>
      </c>
      <c r="M382" s="129">
        <f>SUM(M383:M395)</f>
        <v>1</v>
      </c>
      <c r="N382" s="117" t="s">
        <v>13</v>
      </c>
    </row>
    <row r="383" spans="1:14" ht="31.5" hidden="1" x14ac:dyDescent="0.25">
      <c r="A383" s="175">
        <v>350</v>
      </c>
      <c r="B383" s="177" t="s">
        <v>566</v>
      </c>
      <c r="C383" s="118" t="s">
        <v>28</v>
      </c>
      <c r="D383" s="173" t="s">
        <v>567</v>
      </c>
      <c r="E383" s="118" t="s">
        <v>28</v>
      </c>
      <c r="F383" s="120" t="s">
        <v>402</v>
      </c>
      <c r="G383" s="121" t="s">
        <v>9</v>
      </c>
      <c r="H383" s="122" t="s">
        <v>21</v>
      </c>
      <c r="I383" s="130"/>
      <c r="J383" s="131"/>
      <c r="K383" s="132"/>
      <c r="L383" s="132"/>
      <c r="M383" s="132"/>
      <c r="N383" s="133"/>
    </row>
    <row r="384" spans="1:14" ht="47.25" x14ac:dyDescent="0.25">
      <c r="A384" s="175">
        <v>351</v>
      </c>
      <c r="B384" s="177" t="s">
        <v>568</v>
      </c>
      <c r="C384" s="118" t="s">
        <v>18</v>
      </c>
      <c r="D384" s="173" t="s">
        <v>569</v>
      </c>
      <c r="E384" s="118" t="s">
        <v>28</v>
      </c>
      <c r="F384" s="120" t="s">
        <v>402</v>
      </c>
      <c r="G384" s="121" t="s">
        <v>10</v>
      </c>
      <c r="H384" s="122"/>
      <c r="I384" s="130" t="s">
        <v>21</v>
      </c>
      <c r="J384" s="131"/>
      <c r="K384" s="132"/>
      <c r="L384" s="132"/>
      <c r="M384" s="132"/>
      <c r="N384" s="133"/>
    </row>
    <row r="385" spans="1:14" ht="47.25" hidden="1" x14ac:dyDescent="0.25">
      <c r="A385" s="175">
        <v>352</v>
      </c>
      <c r="B385" s="177" t="s">
        <v>570</v>
      </c>
      <c r="C385" s="118" t="s">
        <v>18</v>
      </c>
      <c r="D385" s="173" t="s">
        <v>571</v>
      </c>
      <c r="E385" s="118" t="s">
        <v>28</v>
      </c>
      <c r="F385" s="120" t="s">
        <v>402</v>
      </c>
      <c r="G385" s="121" t="s">
        <v>11</v>
      </c>
      <c r="H385" s="122"/>
      <c r="I385" s="130"/>
      <c r="J385" s="131" t="s">
        <v>21</v>
      </c>
      <c r="K385" s="132"/>
      <c r="L385" s="132"/>
      <c r="M385" s="132"/>
      <c r="N385" s="133"/>
    </row>
    <row r="386" spans="1:14" ht="31.5" hidden="1" x14ac:dyDescent="0.25">
      <c r="A386" s="175">
        <v>353</v>
      </c>
      <c r="B386" s="177" t="s">
        <v>572</v>
      </c>
      <c r="C386" s="118" t="s">
        <v>28</v>
      </c>
      <c r="D386" s="173" t="s">
        <v>573</v>
      </c>
      <c r="E386" s="118" t="s">
        <v>28</v>
      </c>
      <c r="F386" s="120" t="s">
        <v>402</v>
      </c>
      <c r="G386" s="121" t="s">
        <v>9</v>
      </c>
      <c r="H386" s="122" t="s">
        <v>21</v>
      </c>
      <c r="I386" s="130"/>
      <c r="J386" s="131"/>
      <c r="K386" s="132">
        <v>1</v>
      </c>
      <c r="L386" s="132"/>
      <c r="M386" s="132"/>
      <c r="N386" s="133"/>
    </row>
    <row r="387" spans="1:14" ht="63" x14ac:dyDescent="0.25">
      <c r="A387" s="175">
        <v>354</v>
      </c>
      <c r="B387" s="177" t="s">
        <v>574</v>
      </c>
      <c r="C387" s="118" t="s">
        <v>18</v>
      </c>
      <c r="D387" s="173" t="s">
        <v>575</v>
      </c>
      <c r="E387" s="118" t="s">
        <v>28</v>
      </c>
      <c r="F387" s="120" t="s">
        <v>402</v>
      </c>
      <c r="G387" s="121" t="s">
        <v>10</v>
      </c>
      <c r="H387" s="122"/>
      <c r="I387" s="130" t="s">
        <v>21</v>
      </c>
      <c r="J387" s="131"/>
      <c r="K387" s="132"/>
      <c r="L387" s="132">
        <v>1</v>
      </c>
      <c r="M387" s="132"/>
      <c r="N387" s="133"/>
    </row>
    <row r="388" spans="1:14" ht="78.75" hidden="1" x14ac:dyDescent="0.25">
      <c r="A388" s="175">
        <v>355</v>
      </c>
      <c r="B388" s="177" t="s">
        <v>576</v>
      </c>
      <c r="C388" s="118" t="s">
        <v>18</v>
      </c>
      <c r="D388" s="173" t="s">
        <v>577</v>
      </c>
      <c r="E388" s="118" t="s">
        <v>28</v>
      </c>
      <c r="F388" s="120" t="s">
        <v>402</v>
      </c>
      <c r="G388" s="121" t="s">
        <v>11</v>
      </c>
      <c r="H388" s="122"/>
      <c r="I388" s="130"/>
      <c r="J388" s="131" t="s">
        <v>21</v>
      </c>
      <c r="K388" s="132"/>
      <c r="L388" s="132"/>
      <c r="M388" s="132">
        <v>1</v>
      </c>
      <c r="N388" s="133"/>
    </row>
    <row r="389" spans="1:14" ht="47.25" hidden="1" x14ac:dyDescent="0.25">
      <c r="A389" s="175">
        <v>356</v>
      </c>
      <c r="B389" s="177" t="s">
        <v>578</v>
      </c>
      <c r="C389" s="118" t="s">
        <v>28</v>
      </c>
      <c r="D389" s="173" t="s">
        <v>579</v>
      </c>
      <c r="E389" s="118" t="s">
        <v>28</v>
      </c>
      <c r="F389" s="120" t="s">
        <v>402</v>
      </c>
      <c r="G389" s="121" t="s">
        <v>9</v>
      </c>
      <c r="H389" s="122" t="s">
        <v>21</v>
      </c>
      <c r="I389" s="130"/>
      <c r="J389" s="131"/>
      <c r="K389" s="132"/>
      <c r="L389" s="132"/>
      <c r="M389" s="132"/>
      <c r="N389" s="133"/>
    </row>
    <row r="390" spans="1:14" ht="47.25" x14ac:dyDescent="0.25">
      <c r="A390" s="175">
        <v>357</v>
      </c>
      <c r="B390" s="177" t="s">
        <v>580</v>
      </c>
      <c r="C390" s="118" t="s">
        <v>18</v>
      </c>
      <c r="D390" s="173" t="s">
        <v>581</v>
      </c>
      <c r="E390" s="118" t="s">
        <v>28</v>
      </c>
      <c r="F390" s="120" t="s">
        <v>402</v>
      </c>
      <c r="G390" s="121" t="s">
        <v>10</v>
      </c>
      <c r="H390" s="122"/>
      <c r="I390" s="130" t="s">
        <v>21</v>
      </c>
      <c r="J390" s="131"/>
      <c r="K390" s="132"/>
      <c r="L390" s="132"/>
      <c r="M390" s="132"/>
      <c r="N390" s="133"/>
    </row>
    <row r="391" spans="1:14" ht="47.25" hidden="1" x14ac:dyDescent="0.25">
      <c r="A391" s="175">
        <v>358</v>
      </c>
      <c r="B391" s="177" t="s">
        <v>582</v>
      </c>
      <c r="C391" s="118" t="s">
        <v>28</v>
      </c>
      <c r="D391" s="173" t="s">
        <v>583</v>
      </c>
      <c r="E391" s="118" t="s">
        <v>28</v>
      </c>
      <c r="F391" s="120" t="s">
        <v>402</v>
      </c>
      <c r="G391" s="121" t="s">
        <v>11</v>
      </c>
      <c r="H391" s="122"/>
      <c r="I391" s="130"/>
      <c r="J391" s="131" t="s">
        <v>21</v>
      </c>
      <c r="K391" s="132"/>
      <c r="L391" s="132"/>
      <c r="M391" s="132"/>
      <c r="N391" s="133"/>
    </row>
    <row r="392" spans="1:14" ht="47.25" hidden="1" x14ac:dyDescent="0.25">
      <c r="A392" s="175">
        <v>359</v>
      </c>
      <c r="B392" s="177" t="s">
        <v>584</v>
      </c>
      <c r="C392" s="118" t="s">
        <v>18</v>
      </c>
      <c r="D392" s="173" t="s">
        <v>585</v>
      </c>
      <c r="E392" s="118" t="s">
        <v>28</v>
      </c>
      <c r="F392" s="120" t="s">
        <v>402</v>
      </c>
      <c r="G392" s="121" t="s">
        <v>9</v>
      </c>
      <c r="H392" s="122" t="s">
        <v>21</v>
      </c>
      <c r="I392" s="130"/>
      <c r="J392" s="131"/>
      <c r="K392" s="132"/>
      <c r="L392" s="132"/>
      <c r="M392" s="132"/>
      <c r="N392" s="133"/>
    </row>
    <row r="393" spans="1:14" ht="47.25" x14ac:dyDescent="0.25">
      <c r="A393" s="175">
        <v>360</v>
      </c>
      <c r="B393" s="177" t="s">
        <v>586</v>
      </c>
      <c r="C393" s="118" t="s">
        <v>18</v>
      </c>
      <c r="D393" s="173" t="s">
        <v>587</v>
      </c>
      <c r="E393" s="118" t="s">
        <v>28</v>
      </c>
      <c r="F393" s="120" t="s">
        <v>402</v>
      </c>
      <c r="G393" s="121" t="s">
        <v>10</v>
      </c>
      <c r="H393" s="122"/>
      <c r="I393" s="130" t="s">
        <v>21</v>
      </c>
      <c r="J393" s="131"/>
      <c r="K393" s="132"/>
      <c r="L393" s="132"/>
      <c r="M393" s="132"/>
      <c r="N393" s="133"/>
    </row>
    <row r="394" spans="1:14" ht="47.25" hidden="1" x14ac:dyDescent="0.25">
      <c r="A394" s="175">
        <v>361</v>
      </c>
      <c r="B394" s="177" t="s">
        <v>588</v>
      </c>
      <c r="C394" s="118" t="s">
        <v>18</v>
      </c>
      <c r="D394" s="173" t="s">
        <v>589</v>
      </c>
      <c r="E394" s="118" t="s">
        <v>28</v>
      </c>
      <c r="F394" s="120" t="s">
        <v>402</v>
      </c>
      <c r="G394" s="121" t="s">
        <v>11</v>
      </c>
      <c r="H394" s="122"/>
      <c r="I394" s="130"/>
      <c r="J394" s="131" t="s">
        <v>21</v>
      </c>
      <c r="K394" s="132"/>
      <c r="L394" s="132"/>
      <c r="M394" s="132"/>
      <c r="N394" s="133"/>
    </row>
    <row r="395" spans="1:14" ht="31.5" hidden="1" x14ac:dyDescent="0.25">
      <c r="A395" s="175">
        <v>362</v>
      </c>
      <c r="B395" s="177" t="s">
        <v>590</v>
      </c>
      <c r="C395" s="118" t="s">
        <v>69</v>
      </c>
      <c r="D395" s="173" t="s">
        <v>591</v>
      </c>
      <c r="E395" s="118" t="s">
        <v>69</v>
      </c>
      <c r="F395" s="120" t="s">
        <v>402</v>
      </c>
      <c r="G395" s="121" t="s">
        <v>11</v>
      </c>
      <c r="H395" s="122"/>
      <c r="I395" s="130"/>
      <c r="J395" s="131" t="s">
        <v>21</v>
      </c>
      <c r="K395" s="132"/>
      <c r="L395" s="132"/>
      <c r="M395" s="132"/>
      <c r="N395" s="133"/>
    </row>
    <row r="396" spans="1:14" x14ac:dyDescent="0.25">
      <c r="A396" s="175">
        <v>363</v>
      </c>
      <c r="B396" s="338" t="s">
        <v>592</v>
      </c>
      <c r="C396" s="339"/>
      <c r="D396" s="340"/>
      <c r="E396" s="116" t="s">
        <v>13</v>
      </c>
      <c r="F396" s="116" t="s">
        <v>13</v>
      </c>
      <c r="G396" s="117" t="s">
        <v>13</v>
      </c>
      <c r="H396" s="117" t="s">
        <v>13</v>
      </c>
      <c r="I396" s="117" t="s">
        <v>13</v>
      </c>
      <c r="J396" s="117" t="s">
        <v>13</v>
      </c>
      <c r="K396" s="129">
        <f>SUM(K397:K399)</f>
        <v>2</v>
      </c>
      <c r="L396" s="129">
        <f>SUM(L397:L399)</f>
        <v>2</v>
      </c>
      <c r="M396" s="129">
        <f>SUM(M397:M399)</f>
        <v>2</v>
      </c>
      <c r="N396" s="117" t="s">
        <v>13</v>
      </c>
    </row>
    <row r="397" spans="1:14" ht="47.25" hidden="1" x14ac:dyDescent="0.25">
      <c r="A397" s="175">
        <v>364</v>
      </c>
      <c r="B397" s="177" t="s">
        <v>593</v>
      </c>
      <c r="C397" s="118" t="s">
        <v>18</v>
      </c>
      <c r="D397" s="173" t="s">
        <v>594</v>
      </c>
      <c r="E397" s="118" t="s">
        <v>28</v>
      </c>
      <c r="F397" s="120" t="s">
        <v>402</v>
      </c>
      <c r="G397" s="121" t="s">
        <v>9</v>
      </c>
      <c r="H397" s="122" t="s">
        <v>21</v>
      </c>
      <c r="I397" s="130"/>
      <c r="J397" s="131"/>
      <c r="K397" s="132">
        <v>2</v>
      </c>
      <c r="L397" s="132"/>
      <c r="M397" s="132"/>
      <c r="N397" s="133"/>
    </row>
    <row r="398" spans="1:14" ht="47.25" x14ac:dyDescent="0.25">
      <c r="A398" s="175">
        <v>365</v>
      </c>
      <c r="B398" s="177" t="s">
        <v>595</v>
      </c>
      <c r="C398" s="118" t="s">
        <v>28</v>
      </c>
      <c r="D398" s="173" t="s">
        <v>596</v>
      </c>
      <c r="E398" s="118" t="s">
        <v>28</v>
      </c>
      <c r="F398" s="120" t="s">
        <v>402</v>
      </c>
      <c r="G398" s="121" t="s">
        <v>10</v>
      </c>
      <c r="H398" s="122"/>
      <c r="I398" s="130" t="s">
        <v>21</v>
      </c>
      <c r="J398" s="131"/>
      <c r="K398" s="132"/>
      <c r="L398" s="132">
        <v>2</v>
      </c>
      <c r="M398" s="132"/>
      <c r="N398" s="133"/>
    </row>
    <row r="399" spans="1:14" ht="47.25" hidden="1" x14ac:dyDescent="0.25">
      <c r="A399" s="175">
        <v>366</v>
      </c>
      <c r="B399" s="177" t="s">
        <v>597</v>
      </c>
      <c r="C399" s="118" t="s">
        <v>28</v>
      </c>
      <c r="D399" s="173" t="s">
        <v>598</v>
      </c>
      <c r="E399" s="118" t="s">
        <v>28</v>
      </c>
      <c r="F399" s="120" t="s">
        <v>402</v>
      </c>
      <c r="G399" s="121" t="s">
        <v>11</v>
      </c>
      <c r="H399" s="122"/>
      <c r="I399" s="130"/>
      <c r="J399" s="131" t="s">
        <v>21</v>
      </c>
      <c r="K399" s="132"/>
      <c r="L399" s="132"/>
      <c r="M399" s="132">
        <v>2</v>
      </c>
      <c r="N399" s="133"/>
    </row>
    <row r="400" spans="1:14" x14ac:dyDescent="0.25">
      <c r="A400" s="175">
        <v>367</v>
      </c>
      <c r="B400" s="338" t="s">
        <v>599</v>
      </c>
      <c r="C400" s="339"/>
      <c r="D400" s="340"/>
      <c r="E400" s="116" t="s">
        <v>13</v>
      </c>
      <c r="F400" s="116" t="s">
        <v>13</v>
      </c>
      <c r="G400" s="117" t="s">
        <v>13</v>
      </c>
      <c r="H400" s="117" t="s">
        <v>13</v>
      </c>
      <c r="I400" s="117" t="s">
        <v>13</v>
      </c>
      <c r="J400" s="117" t="s">
        <v>13</v>
      </c>
      <c r="K400" s="129">
        <f>SUM(K401:K409)</f>
        <v>1</v>
      </c>
      <c r="L400" s="129">
        <f>SUM(L401:L409)</f>
        <v>1</v>
      </c>
      <c r="M400" s="129">
        <f>SUM(M401:M409)</f>
        <v>0</v>
      </c>
      <c r="N400" s="117" t="s">
        <v>13</v>
      </c>
    </row>
    <row r="401" spans="1:14" ht="31.5" hidden="1" x14ac:dyDescent="0.25">
      <c r="A401" s="175">
        <v>368</v>
      </c>
      <c r="B401" s="177" t="s">
        <v>600</v>
      </c>
      <c r="C401" s="118" t="s">
        <v>28</v>
      </c>
      <c r="D401" s="173" t="s">
        <v>1073</v>
      </c>
      <c r="E401" s="118" t="s">
        <v>28</v>
      </c>
      <c r="F401" s="120" t="s">
        <v>402</v>
      </c>
      <c r="G401" s="121" t="s">
        <v>9</v>
      </c>
      <c r="H401" s="122" t="s">
        <v>21</v>
      </c>
      <c r="I401" s="130"/>
      <c r="J401" s="131"/>
      <c r="K401" s="132"/>
      <c r="L401" s="132"/>
      <c r="M401" s="132"/>
      <c r="N401" s="342"/>
    </row>
    <row r="402" spans="1:14" ht="31.5" x14ac:dyDescent="0.25">
      <c r="A402" s="175">
        <v>369</v>
      </c>
      <c r="B402" s="177" t="s">
        <v>601</v>
      </c>
      <c r="C402" s="118" t="s">
        <v>28</v>
      </c>
      <c r="D402" s="173" t="s">
        <v>602</v>
      </c>
      <c r="E402" s="118" t="s">
        <v>28</v>
      </c>
      <c r="F402" s="120" t="s">
        <v>402</v>
      </c>
      <c r="G402" s="121" t="s">
        <v>10</v>
      </c>
      <c r="H402" s="122"/>
      <c r="I402" s="130" t="s">
        <v>21</v>
      </c>
      <c r="J402" s="131"/>
      <c r="K402" s="132"/>
      <c r="L402" s="132">
        <v>1</v>
      </c>
      <c r="M402" s="132"/>
      <c r="N402" s="343"/>
    </row>
    <row r="403" spans="1:14" ht="31.5" hidden="1" x14ac:dyDescent="0.25">
      <c r="A403" s="175">
        <v>370</v>
      </c>
      <c r="B403" s="177" t="s">
        <v>603</v>
      </c>
      <c r="C403" s="118" t="s">
        <v>28</v>
      </c>
      <c r="D403" s="173" t="s">
        <v>604</v>
      </c>
      <c r="E403" s="118" t="s">
        <v>28</v>
      </c>
      <c r="F403" s="120" t="s">
        <v>402</v>
      </c>
      <c r="G403" s="121" t="s">
        <v>11</v>
      </c>
      <c r="H403" s="122"/>
      <c r="I403" s="130"/>
      <c r="J403" s="131" t="s">
        <v>21</v>
      </c>
      <c r="K403" s="132"/>
      <c r="L403" s="132"/>
      <c r="M403" s="132"/>
      <c r="N403" s="344"/>
    </row>
    <row r="404" spans="1:14" ht="31.5" hidden="1" x14ac:dyDescent="0.25">
      <c r="A404" s="175">
        <v>371</v>
      </c>
      <c r="B404" s="177" t="s">
        <v>605</v>
      </c>
      <c r="C404" s="118" t="s">
        <v>28</v>
      </c>
      <c r="D404" s="173" t="s">
        <v>606</v>
      </c>
      <c r="E404" s="118" t="s">
        <v>28</v>
      </c>
      <c r="F404" s="120" t="s">
        <v>402</v>
      </c>
      <c r="G404" s="121" t="s">
        <v>9</v>
      </c>
      <c r="H404" s="122" t="s">
        <v>21</v>
      </c>
      <c r="I404" s="130"/>
      <c r="J404" s="131"/>
      <c r="K404" s="132"/>
      <c r="L404" s="132"/>
      <c r="M404" s="132"/>
      <c r="N404" s="133"/>
    </row>
    <row r="405" spans="1:14" ht="31.5" x14ac:dyDescent="0.25">
      <c r="A405" s="175">
        <v>372</v>
      </c>
      <c r="B405" s="177" t="s">
        <v>607</v>
      </c>
      <c r="C405" s="118" t="s">
        <v>28</v>
      </c>
      <c r="D405" s="173" t="s">
        <v>608</v>
      </c>
      <c r="E405" s="118" t="s">
        <v>28</v>
      </c>
      <c r="F405" s="120" t="s">
        <v>402</v>
      </c>
      <c r="G405" s="121" t="s">
        <v>10</v>
      </c>
      <c r="H405" s="122"/>
      <c r="I405" s="130" t="s">
        <v>21</v>
      </c>
      <c r="J405" s="131"/>
      <c r="K405" s="132"/>
      <c r="L405" s="132"/>
      <c r="M405" s="132"/>
      <c r="N405" s="133"/>
    </row>
    <row r="406" spans="1:14" ht="47.25" hidden="1" x14ac:dyDescent="0.25">
      <c r="A406" s="175">
        <v>373</v>
      </c>
      <c r="B406" s="177" t="s">
        <v>609</v>
      </c>
      <c r="C406" s="118" t="s">
        <v>28</v>
      </c>
      <c r="D406" s="173" t="s">
        <v>1074</v>
      </c>
      <c r="E406" s="118" t="s">
        <v>28</v>
      </c>
      <c r="F406" s="120" t="s">
        <v>402</v>
      </c>
      <c r="G406" s="121" t="s">
        <v>11</v>
      </c>
      <c r="H406" s="122"/>
      <c r="I406" s="130"/>
      <c r="J406" s="131" t="s">
        <v>21</v>
      </c>
      <c r="K406" s="132"/>
      <c r="L406" s="132"/>
      <c r="M406" s="132"/>
      <c r="N406" s="133"/>
    </row>
    <row r="407" spans="1:14" hidden="1" x14ac:dyDescent="0.25">
      <c r="A407" s="175">
        <v>374</v>
      </c>
      <c r="B407" s="177" t="s">
        <v>610</v>
      </c>
      <c r="C407" s="118" t="s">
        <v>28</v>
      </c>
      <c r="D407" s="173" t="s">
        <v>611</v>
      </c>
      <c r="E407" s="118" t="s">
        <v>71</v>
      </c>
      <c r="F407" s="120" t="s">
        <v>402</v>
      </c>
      <c r="G407" s="121" t="s">
        <v>9</v>
      </c>
      <c r="H407" s="122" t="s">
        <v>21</v>
      </c>
      <c r="I407" s="130"/>
      <c r="J407" s="131"/>
      <c r="K407" s="132">
        <v>1</v>
      </c>
      <c r="L407" s="132"/>
      <c r="M407" s="132"/>
      <c r="N407" s="133"/>
    </row>
    <row r="408" spans="1:14" x14ac:dyDescent="0.25">
      <c r="A408" s="175">
        <v>375</v>
      </c>
      <c r="B408" s="177" t="s">
        <v>612</v>
      </c>
      <c r="C408" s="118" t="s">
        <v>71</v>
      </c>
      <c r="D408" s="173" t="s">
        <v>613</v>
      </c>
      <c r="E408" s="118" t="s">
        <v>71</v>
      </c>
      <c r="F408" s="120" t="s">
        <v>402</v>
      </c>
      <c r="G408" s="121" t="s">
        <v>10</v>
      </c>
      <c r="H408" s="122"/>
      <c r="I408" s="130" t="s">
        <v>21</v>
      </c>
      <c r="J408" s="131"/>
      <c r="K408" s="132"/>
      <c r="L408" s="132"/>
      <c r="M408" s="132"/>
      <c r="N408" s="133"/>
    </row>
    <row r="409" spans="1:14" ht="31.5" hidden="1" x14ac:dyDescent="0.25">
      <c r="A409" s="175">
        <v>376</v>
      </c>
      <c r="B409" s="177" t="s">
        <v>614</v>
      </c>
      <c r="C409" s="118" t="s">
        <v>71</v>
      </c>
      <c r="D409" s="173" t="s">
        <v>615</v>
      </c>
      <c r="E409" s="118" t="s">
        <v>71</v>
      </c>
      <c r="F409" s="120" t="s">
        <v>402</v>
      </c>
      <c r="G409" s="121" t="s">
        <v>11</v>
      </c>
      <c r="H409" s="122"/>
      <c r="I409" s="130"/>
      <c r="J409" s="131" t="s">
        <v>21</v>
      </c>
      <c r="K409" s="132"/>
      <c r="L409" s="132"/>
      <c r="M409" s="132"/>
      <c r="N409" s="133"/>
    </row>
    <row r="410" spans="1:14" x14ac:dyDescent="0.25">
      <c r="A410" s="175">
        <v>377</v>
      </c>
      <c r="B410" s="338" t="s">
        <v>616</v>
      </c>
      <c r="C410" s="339"/>
      <c r="D410" s="340"/>
      <c r="E410" s="116" t="s">
        <v>13</v>
      </c>
      <c r="F410" s="116" t="s">
        <v>13</v>
      </c>
      <c r="G410" s="117" t="s">
        <v>13</v>
      </c>
      <c r="H410" s="117" t="s">
        <v>13</v>
      </c>
      <c r="I410" s="117" t="s">
        <v>13</v>
      </c>
      <c r="J410" s="117" t="s">
        <v>13</v>
      </c>
      <c r="K410" s="129">
        <f>K411+K426+K457</f>
        <v>19</v>
      </c>
      <c r="L410" s="129">
        <f>L411+L426+L457</f>
        <v>21</v>
      </c>
      <c r="M410" s="129">
        <f>M411+M426+M457</f>
        <v>33</v>
      </c>
      <c r="N410" s="117" t="s">
        <v>13</v>
      </c>
    </row>
    <row r="411" spans="1:14" x14ac:dyDescent="0.25">
      <c r="A411" s="175">
        <v>378</v>
      </c>
      <c r="B411" s="338" t="s">
        <v>618</v>
      </c>
      <c r="C411" s="339"/>
      <c r="D411" s="340"/>
      <c r="E411" s="116" t="s">
        <v>13</v>
      </c>
      <c r="F411" s="116" t="s">
        <v>13</v>
      </c>
      <c r="G411" s="117" t="s">
        <v>13</v>
      </c>
      <c r="H411" s="117" t="s">
        <v>13</v>
      </c>
      <c r="I411" s="117" t="s">
        <v>13</v>
      </c>
      <c r="J411" s="117" t="s">
        <v>13</v>
      </c>
      <c r="K411" s="129">
        <f>SUM(K412:K425)</f>
        <v>9</v>
      </c>
      <c r="L411" s="129">
        <f>SUM(L412:L425)</f>
        <v>9</v>
      </c>
      <c r="M411" s="129">
        <f>SUM(M412:M425)</f>
        <v>9</v>
      </c>
      <c r="N411" s="117" t="s">
        <v>13</v>
      </c>
    </row>
    <row r="412" spans="1:14" ht="47.25" hidden="1" x14ac:dyDescent="0.25">
      <c r="A412" s="175">
        <v>379</v>
      </c>
      <c r="B412" s="177" t="s">
        <v>619</v>
      </c>
      <c r="C412" s="118" t="s">
        <v>18</v>
      </c>
      <c r="D412" s="173" t="s">
        <v>620</v>
      </c>
      <c r="E412" s="118" t="s">
        <v>18</v>
      </c>
      <c r="F412" s="120" t="s">
        <v>617</v>
      </c>
      <c r="G412" s="121" t="s">
        <v>9</v>
      </c>
      <c r="H412" s="122" t="s">
        <v>21</v>
      </c>
      <c r="I412" s="130"/>
      <c r="J412" s="131"/>
      <c r="K412" s="132"/>
      <c r="L412" s="132"/>
      <c r="M412" s="132"/>
      <c r="N412" s="133"/>
    </row>
    <row r="413" spans="1:14" ht="47.25" x14ac:dyDescent="0.25">
      <c r="A413" s="175">
        <v>380</v>
      </c>
      <c r="B413" s="177" t="s">
        <v>621</v>
      </c>
      <c r="C413" s="118" t="s">
        <v>18</v>
      </c>
      <c r="D413" s="173" t="s">
        <v>622</v>
      </c>
      <c r="E413" s="118" t="s">
        <v>18</v>
      </c>
      <c r="F413" s="120" t="s">
        <v>617</v>
      </c>
      <c r="G413" s="121" t="s">
        <v>10</v>
      </c>
      <c r="H413" s="122"/>
      <c r="I413" s="130" t="s">
        <v>21</v>
      </c>
      <c r="J413" s="131"/>
      <c r="K413" s="132"/>
      <c r="L413" s="132"/>
      <c r="M413" s="132"/>
      <c r="N413" s="133"/>
    </row>
    <row r="414" spans="1:14" ht="47.25" hidden="1" x14ac:dyDescent="0.25">
      <c r="A414" s="175">
        <v>381</v>
      </c>
      <c r="B414" s="177" t="s">
        <v>623</v>
      </c>
      <c r="C414" s="118" t="s">
        <v>28</v>
      </c>
      <c r="D414" s="173" t="s">
        <v>624</v>
      </c>
      <c r="E414" s="118" t="s">
        <v>28</v>
      </c>
      <c r="F414" s="120" t="s">
        <v>617</v>
      </c>
      <c r="G414" s="121" t="s">
        <v>11</v>
      </c>
      <c r="H414" s="122"/>
      <c r="I414" s="130"/>
      <c r="J414" s="131" t="s">
        <v>21</v>
      </c>
      <c r="K414" s="132"/>
      <c r="L414" s="132"/>
      <c r="M414" s="132"/>
      <c r="N414" s="133"/>
    </row>
    <row r="415" spans="1:14" ht="31.5" hidden="1" x14ac:dyDescent="0.25">
      <c r="A415" s="175">
        <v>382</v>
      </c>
      <c r="B415" s="177" t="s">
        <v>625</v>
      </c>
      <c r="C415" s="118" t="s">
        <v>28</v>
      </c>
      <c r="D415" s="173" t="s">
        <v>626</v>
      </c>
      <c r="E415" s="118" t="s">
        <v>28</v>
      </c>
      <c r="F415" s="120" t="s">
        <v>617</v>
      </c>
      <c r="G415" s="121" t="s">
        <v>9</v>
      </c>
      <c r="H415" s="122" t="s">
        <v>21</v>
      </c>
      <c r="I415" s="130"/>
      <c r="J415" s="131"/>
      <c r="K415" s="132"/>
      <c r="L415" s="132"/>
      <c r="M415" s="132"/>
      <c r="N415" s="133"/>
    </row>
    <row r="416" spans="1:14" ht="31.5" x14ac:dyDescent="0.25">
      <c r="A416" s="175">
        <v>383</v>
      </c>
      <c r="B416" s="177" t="s">
        <v>627</v>
      </c>
      <c r="C416" s="118" t="s">
        <v>28</v>
      </c>
      <c r="D416" s="173" t="s">
        <v>628</v>
      </c>
      <c r="E416" s="118" t="s">
        <v>28</v>
      </c>
      <c r="F416" s="120" t="s">
        <v>617</v>
      </c>
      <c r="G416" s="121" t="s">
        <v>10</v>
      </c>
      <c r="H416" s="122"/>
      <c r="I416" s="130" t="s">
        <v>21</v>
      </c>
      <c r="J416" s="131"/>
      <c r="K416" s="132"/>
      <c r="L416" s="132"/>
      <c r="M416" s="132"/>
      <c r="N416" s="133"/>
    </row>
    <row r="417" spans="1:14" ht="47.25" hidden="1" x14ac:dyDescent="0.25">
      <c r="A417" s="175">
        <v>384</v>
      </c>
      <c r="B417" s="177" t="s">
        <v>629</v>
      </c>
      <c r="C417" s="118" t="s">
        <v>69</v>
      </c>
      <c r="D417" s="173" t="s">
        <v>630</v>
      </c>
      <c r="E417" s="118" t="s">
        <v>28</v>
      </c>
      <c r="F417" s="120" t="s">
        <v>617</v>
      </c>
      <c r="G417" s="121" t="s">
        <v>11</v>
      </c>
      <c r="H417" s="122"/>
      <c r="I417" s="130"/>
      <c r="J417" s="131" t="s">
        <v>21</v>
      </c>
      <c r="K417" s="132"/>
      <c r="L417" s="132"/>
      <c r="M417" s="132"/>
      <c r="N417" s="133"/>
    </row>
    <row r="418" spans="1:14" ht="31.5" hidden="1" x14ac:dyDescent="0.25">
      <c r="A418" s="175">
        <v>385</v>
      </c>
      <c r="B418" s="177" t="s">
        <v>631</v>
      </c>
      <c r="C418" s="118" t="s">
        <v>28</v>
      </c>
      <c r="D418" s="173" t="s">
        <v>632</v>
      </c>
      <c r="E418" s="118" t="s">
        <v>28</v>
      </c>
      <c r="F418" s="120" t="s">
        <v>617</v>
      </c>
      <c r="G418" s="121" t="s">
        <v>9</v>
      </c>
      <c r="H418" s="122" t="s">
        <v>21</v>
      </c>
      <c r="I418" s="130"/>
      <c r="J418" s="131"/>
      <c r="K418" s="132"/>
      <c r="L418" s="132"/>
      <c r="M418" s="132"/>
      <c r="N418" s="133"/>
    </row>
    <row r="419" spans="1:14" ht="31.5" x14ac:dyDescent="0.25">
      <c r="A419" s="175">
        <v>386</v>
      </c>
      <c r="B419" s="178" t="s">
        <v>633</v>
      </c>
      <c r="C419" s="119" t="s">
        <v>28</v>
      </c>
      <c r="D419" s="173" t="s">
        <v>634</v>
      </c>
      <c r="E419" s="118" t="s">
        <v>28</v>
      </c>
      <c r="F419" s="120" t="s">
        <v>617</v>
      </c>
      <c r="G419" s="121" t="s">
        <v>351</v>
      </c>
      <c r="H419" s="122"/>
      <c r="I419" s="130" t="s">
        <v>21</v>
      </c>
      <c r="J419" s="131" t="s">
        <v>21</v>
      </c>
      <c r="K419" s="132"/>
      <c r="L419" s="132"/>
      <c r="M419" s="132"/>
      <c r="N419" s="133"/>
    </row>
    <row r="420" spans="1:14" ht="47.25" x14ac:dyDescent="0.25">
      <c r="A420" s="175">
        <v>387</v>
      </c>
      <c r="B420" s="178" t="s">
        <v>635</v>
      </c>
      <c r="C420" s="118" t="s">
        <v>28</v>
      </c>
      <c r="D420" s="173" t="s">
        <v>636</v>
      </c>
      <c r="E420" s="118" t="s">
        <v>28</v>
      </c>
      <c r="F420" s="120" t="s">
        <v>617</v>
      </c>
      <c r="G420" s="121" t="s">
        <v>354</v>
      </c>
      <c r="H420" s="122" t="s">
        <v>21</v>
      </c>
      <c r="I420" s="130" t="s">
        <v>21</v>
      </c>
      <c r="J420" s="131" t="s">
        <v>21</v>
      </c>
      <c r="K420" s="132">
        <v>9</v>
      </c>
      <c r="L420" s="132">
        <v>9</v>
      </c>
      <c r="M420" s="132">
        <v>9</v>
      </c>
      <c r="N420" s="133" t="s">
        <v>1075</v>
      </c>
    </row>
    <row r="421" spans="1:14" ht="47.25" x14ac:dyDescent="0.25">
      <c r="A421" s="175">
        <v>388</v>
      </c>
      <c r="B421" s="177" t="s">
        <v>637</v>
      </c>
      <c r="C421" s="118" t="s">
        <v>28</v>
      </c>
      <c r="D421" s="173" t="s">
        <v>638</v>
      </c>
      <c r="E421" s="118" t="s">
        <v>28</v>
      </c>
      <c r="F421" s="120" t="s">
        <v>617</v>
      </c>
      <c r="G421" s="121" t="s">
        <v>354</v>
      </c>
      <c r="H421" s="122" t="s">
        <v>21</v>
      </c>
      <c r="I421" s="130" t="s">
        <v>21</v>
      </c>
      <c r="J421" s="131" t="s">
        <v>21</v>
      </c>
      <c r="K421" s="132"/>
      <c r="L421" s="132"/>
      <c r="M421" s="132"/>
      <c r="N421" s="133"/>
    </row>
    <row r="422" spans="1:14" ht="31.5" x14ac:dyDescent="0.25">
      <c r="A422" s="175">
        <v>389</v>
      </c>
      <c r="B422" s="177" t="s">
        <v>639</v>
      </c>
      <c r="C422" s="118" t="s">
        <v>71</v>
      </c>
      <c r="D422" s="173" t="s">
        <v>640</v>
      </c>
      <c r="E422" s="118" t="s">
        <v>71</v>
      </c>
      <c r="F422" s="120" t="s">
        <v>617</v>
      </c>
      <c r="G422" s="121" t="s">
        <v>349</v>
      </c>
      <c r="H422" s="122" t="s">
        <v>21</v>
      </c>
      <c r="I422" s="130" t="s">
        <v>21</v>
      </c>
      <c r="J422" s="131"/>
      <c r="K422" s="132"/>
      <c r="L422" s="132"/>
      <c r="M422" s="132"/>
      <c r="N422" s="133"/>
    </row>
    <row r="423" spans="1:14" ht="47.25" hidden="1" x14ac:dyDescent="0.25">
      <c r="A423" s="175">
        <v>390</v>
      </c>
      <c r="B423" s="177" t="s">
        <v>641</v>
      </c>
      <c r="C423" s="118" t="s">
        <v>71</v>
      </c>
      <c r="D423" s="173" t="s">
        <v>642</v>
      </c>
      <c r="E423" s="118" t="s">
        <v>71</v>
      </c>
      <c r="F423" s="120" t="s">
        <v>617</v>
      </c>
      <c r="G423" s="121" t="s">
        <v>11</v>
      </c>
      <c r="H423" s="122"/>
      <c r="I423" s="130"/>
      <c r="J423" s="131" t="s">
        <v>21</v>
      </c>
      <c r="K423" s="132"/>
      <c r="L423" s="132"/>
      <c r="M423" s="132"/>
      <c r="N423" s="133"/>
    </row>
    <row r="424" spans="1:14" ht="31.5" hidden="1" x14ac:dyDescent="0.25">
      <c r="A424" s="175">
        <v>391</v>
      </c>
      <c r="B424" s="177" t="s">
        <v>643</v>
      </c>
      <c r="C424" s="118" t="s">
        <v>18</v>
      </c>
      <c r="D424" s="173" t="s">
        <v>644</v>
      </c>
      <c r="E424" s="118" t="s">
        <v>18</v>
      </c>
      <c r="F424" s="120" t="s">
        <v>617</v>
      </c>
      <c r="G424" s="121" t="s">
        <v>9</v>
      </c>
      <c r="H424" s="122" t="s">
        <v>21</v>
      </c>
      <c r="I424" s="130"/>
      <c r="J424" s="131"/>
      <c r="K424" s="132"/>
      <c r="L424" s="132"/>
      <c r="M424" s="132"/>
      <c r="N424" s="133"/>
    </row>
    <row r="425" spans="1:14" ht="31.5" x14ac:dyDescent="0.25">
      <c r="A425" s="175">
        <v>392</v>
      </c>
      <c r="B425" s="177" t="s">
        <v>645</v>
      </c>
      <c r="C425" s="118" t="s">
        <v>18</v>
      </c>
      <c r="D425" s="173" t="s">
        <v>646</v>
      </c>
      <c r="E425" s="118" t="s">
        <v>18</v>
      </c>
      <c r="F425" s="120" t="s">
        <v>617</v>
      </c>
      <c r="G425" s="121" t="s">
        <v>351</v>
      </c>
      <c r="H425" s="122"/>
      <c r="I425" s="130" t="s">
        <v>21</v>
      </c>
      <c r="J425" s="131" t="s">
        <v>21</v>
      </c>
      <c r="K425" s="132"/>
      <c r="L425" s="132"/>
      <c r="M425" s="132"/>
      <c r="N425" s="133"/>
    </row>
    <row r="426" spans="1:14" x14ac:dyDescent="0.25">
      <c r="A426" s="175">
        <v>393</v>
      </c>
      <c r="B426" s="338" t="s">
        <v>647</v>
      </c>
      <c r="C426" s="339"/>
      <c r="D426" s="340"/>
      <c r="E426" s="116" t="s">
        <v>13</v>
      </c>
      <c r="F426" s="116" t="s">
        <v>13</v>
      </c>
      <c r="G426" s="117" t="s">
        <v>13</v>
      </c>
      <c r="H426" s="117" t="s">
        <v>13</v>
      </c>
      <c r="I426" s="117" t="s">
        <v>13</v>
      </c>
      <c r="J426" s="117" t="s">
        <v>13</v>
      </c>
      <c r="K426" s="129">
        <f>SUM(K427:K456)</f>
        <v>9</v>
      </c>
      <c r="L426" s="129">
        <f>SUM(L427:L456)</f>
        <v>9</v>
      </c>
      <c r="M426" s="129">
        <f>SUM(M427:M456)</f>
        <v>9</v>
      </c>
      <c r="N426" s="117" t="s">
        <v>13</v>
      </c>
    </row>
    <row r="427" spans="1:14" hidden="1" x14ac:dyDescent="0.25">
      <c r="A427" s="175">
        <v>394</v>
      </c>
      <c r="B427" s="177" t="s">
        <v>648</v>
      </c>
      <c r="C427" s="118" t="s">
        <v>18</v>
      </c>
      <c r="D427" s="173" t="s">
        <v>649</v>
      </c>
      <c r="E427" s="118" t="s">
        <v>28</v>
      </c>
      <c r="F427" s="120" t="s">
        <v>617</v>
      </c>
      <c r="G427" s="121" t="s">
        <v>9</v>
      </c>
      <c r="H427" s="122" t="s">
        <v>21</v>
      </c>
      <c r="I427" s="130"/>
      <c r="J427" s="131"/>
      <c r="K427" s="132"/>
      <c r="L427" s="132"/>
      <c r="M427" s="132"/>
      <c r="N427" s="133"/>
    </row>
    <row r="428" spans="1:14" ht="31.5" x14ac:dyDescent="0.25">
      <c r="A428" s="175">
        <v>395</v>
      </c>
      <c r="B428" s="177" t="s">
        <v>650</v>
      </c>
      <c r="C428" s="118" t="s">
        <v>18</v>
      </c>
      <c r="D428" s="173" t="s">
        <v>651</v>
      </c>
      <c r="E428" s="118" t="s">
        <v>28</v>
      </c>
      <c r="F428" s="120" t="s">
        <v>617</v>
      </c>
      <c r="G428" s="121" t="s">
        <v>10</v>
      </c>
      <c r="H428" s="122"/>
      <c r="I428" s="130" t="s">
        <v>21</v>
      </c>
      <c r="J428" s="131"/>
      <c r="K428" s="132"/>
      <c r="L428" s="132"/>
      <c r="M428" s="132"/>
      <c r="N428" s="133"/>
    </row>
    <row r="429" spans="1:14" ht="47.25" hidden="1" x14ac:dyDescent="0.25">
      <c r="A429" s="175">
        <v>396</v>
      </c>
      <c r="B429" s="177" t="s">
        <v>652</v>
      </c>
      <c r="C429" s="118" t="s">
        <v>18</v>
      </c>
      <c r="D429" s="173" t="s">
        <v>653</v>
      </c>
      <c r="E429" s="118" t="s">
        <v>28</v>
      </c>
      <c r="F429" s="120" t="s">
        <v>617</v>
      </c>
      <c r="G429" s="121" t="s">
        <v>11</v>
      </c>
      <c r="H429" s="122"/>
      <c r="I429" s="130"/>
      <c r="J429" s="131" t="s">
        <v>21</v>
      </c>
      <c r="K429" s="132"/>
      <c r="L429" s="132"/>
      <c r="M429" s="132"/>
      <c r="N429" s="133"/>
    </row>
    <row r="430" spans="1:14" ht="31.5" hidden="1" x14ac:dyDescent="0.25">
      <c r="A430" s="175">
        <v>397</v>
      </c>
      <c r="B430" s="177" t="s">
        <v>654</v>
      </c>
      <c r="C430" s="118" t="s">
        <v>18</v>
      </c>
      <c r="D430" s="173" t="s">
        <v>655</v>
      </c>
      <c r="E430" s="118" t="s">
        <v>18</v>
      </c>
      <c r="F430" s="120" t="s">
        <v>617</v>
      </c>
      <c r="G430" s="121" t="s">
        <v>9</v>
      </c>
      <c r="H430" s="122" t="s">
        <v>21</v>
      </c>
      <c r="I430" s="130"/>
      <c r="J430" s="131"/>
      <c r="K430" s="132"/>
      <c r="L430" s="132"/>
      <c r="M430" s="132"/>
      <c r="N430" s="133"/>
    </row>
    <row r="431" spans="1:14" ht="31.5" x14ac:dyDescent="0.25">
      <c r="A431" s="175">
        <v>398</v>
      </c>
      <c r="B431" s="177" t="s">
        <v>656</v>
      </c>
      <c r="C431" s="118" t="s">
        <v>18</v>
      </c>
      <c r="D431" s="173" t="s">
        <v>657</v>
      </c>
      <c r="E431" s="118" t="s">
        <v>18</v>
      </c>
      <c r="F431" s="120" t="s">
        <v>617</v>
      </c>
      <c r="G431" s="121" t="s">
        <v>10</v>
      </c>
      <c r="H431" s="122"/>
      <c r="I431" s="130" t="s">
        <v>21</v>
      </c>
      <c r="J431" s="131"/>
      <c r="K431" s="132"/>
      <c r="L431" s="132"/>
      <c r="M431" s="132"/>
      <c r="N431" s="133"/>
    </row>
    <row r="432" spans="1:14" ht="31.5" hidden="1" x14ac:dyDescent="0.25">
      <c r="A432" s="175">
        <v>399</v>
      </c>
      <c r="B432" s="177" t="s">
        <v>658</v>
      </c>
      <c r="C432" s="118" t="s">
        <v>18</v>
      </c>
      <c r="D432" s="173" t="s">
        <v>659</v>
      </c>
      <c r="E432" s="118" t="s">
        <v>18</v>
      </c>
      <c r="F432" s="120" t="s">
        <v>617</v>
      </c>
      <c r="G432" s="121" t="s">
        <v>11</v>
      </c>
      <c r="H432" s="122"/>
      <c r="I432" s="130"/>
      <c r="J432" s="131" t="s">
        <v>21</v>
      </c>
      <c r="K432" s="132"/>
      <c r="L432" s="132"/>
      <c r="M432" s="132"/>
      <c r="N432" s="133"/>
    </row>
    <row r="433" spans="1:14" ht="31.5" hidden="1" x14ac:dyDescent="0.25">
      <c r="A433" s="175">
        <v>400</v>
      </c>
      <c r="B433" s="177" t="s">
        <v>660</v>
      </c>
      <c r="C433" s="118" t="s">
        <v>28</v>
      </c>
      <c r="D433" s="173" t="s">
        <v>661</v>
      </c>
      <c r="E433" s="118" t="s">
        <v>28</v>
      </c>
      <c r="F433" s="120" t="s">
        <v>617</v>
      </c>
      <c r="G433" s="121" t="s">
        <v>9</v>
      </c>
      <c r="H433" s="122" t="s">
        <v>21</v>
      </c>
      <c r="I433" s="130"/>
      <c r="J433" s="131"/>
      <c r="K433" s="132"/>
      <c r="L433" s="132"/>
      <c r="M433" s="132"/>
      <c r="N433" s="133"/>
    </row>
    <row r="434" spans="1:14" ht="47.25" x14ac:dyDescent="0.25">
      <c r="A434" s="175">
        <v>401</v>
      </c>
      <c r="B434" s="177" t="s">
        <v>662</v>
      </c>
      <c r="C434" s="118" t="s">
        <v>18</v>
      </c>
      <c r="D434" s="173" t="s">
        <v>663</v>
      </c>
      <c r="E434" s="118" t="s">
        <v>28</v>
      </c>
      <c r="F434" s="120" t="s">
        <v>617</v>
      </c>
      <c r="G434" s="121" t="s">
        <v>10</v>
      </c>
      <c r="H434" s="122"/>
      <c r="I434" s="130" t="s">
        <v>21</v>
      </c>
      <c r="J434" s="131"/>
      <c r="K434" s="132"/>
      <c r="L434" s="132"/>
      <c r="M434" s="132"/>
      <c r="N434" s="133"/>
    </row>
    <row r="435" spans="1:14" ht="63" hidden="1" x14ac:dyDescent="0.25">
      <c r="A435" s="175">
        <v>402</v>
      </c>
      <c r="B435" s="177" t="s">
        <v>664</v>
      </c>
      <c r="C435" s="118" t="s">
        <v>18</v>
      </c>
      <c r="D435" s="173" t="s">
        <v>665</v>
      </c>
      <c r="E435" s="118" t="s">
        <v>28</v>
      </c>
      <c r="F435" s="120" t="s">
        <v>617</v>
      </c>
      <c r="G435" s="121" t="s">
        <v>11</v>
      </c>
      <c r="H435" s="122"/>
      <c r="I435" s="130"/>
      <c r="J435" s="131" t="s">
        <v>21</v>
      </c>
      <c r="K435" s="132"/>
      <c r="L435" s="132"/>
      <c r="M435" s="132"/>
      <c r="N435" s="133"/>
    </row>
    <row r="436" spans="1:14" ht="47.25" hidden="1" x14ac:dyDescent="0.25">
      <c r="A436" s="175">
        <v>403</v>
      </c>
      <c r="B436" s="177" t="s">
        <v>666</v>
      </c>
      <c r="C436" s="118" t="s">
        <v>18</v>
      </c>
      <c r="D436" s="173" t="s">
        <v>667</v>
      </c>
      <c r="E436" s="118" t="s">
        <v>28</v>
      </c>
      <c r="F436" s="120" t="s">
        <v>617</v>
      </c>
      <c r="G436" s="121" t="s">
        <v>9</v>
      </c>
      <c r="H436" s="122" t="s">
        <v>21</v>
      </c>
      <c r="I436" s="130"/>
      <c r="J436" s="131"/>
      <c r="K436" s="132"/>
      <c r="L436" s="132"/>
      <c r="M436" s="132"/>
      <c r="N436" s="133"/>
    </row>
    <row r="437" spans="1:14" x14ac:dyDescent="0.25">
      <c r="A437" s="175">
        <v>404</v>
      </c>
      <c r="B437" s="177" t="s">
        <v>668</v>
      </c>
      <c r="C437" s="118" t="s">
        <v>18</v>
      </c>
      <c r="D437" s="173" t="s">
        <v>669</v>
      </c>
      <c r="E437" s="118" t="s">
        <v>28</v>
      </c>
      <c r="F437" s="120" t="s">
        <v>617</v>
      </c>
      <c r="G437" s="121" t="s">
        <v>10</v>
      </c>
      <c r="H437" s="122"/>
      <c r="I437" s="130" t="s">
        <v>21</v>
      </c>
      <c r="J437" s="131"/>
      <c r="K437" s="132"/>
      <c r="L437" s="132"/>
      <c r="M437" s="132"/>
      <c r="N437" s="133"/>
    </row>
    <row r="438" spans="1:14" ht="63" hidden="1" x14ac:dyDescent="0.25">
      <c r="A438" s="175">
        <v>405</v>
      </c>
      <c r="B438" s="177" t="s">
        <v>670</v>
      </c>
      <c r="C438" s="118" t="s">
        <v>18</v>
      </c>
      <c r="D438" s="173" t="s">
        <v>671</v>
      </c>
      <c r="E438" s="118" t="s">
        <v>28</v>
      </c>
      <c r="F438" s="120" t="s">
        <v>617</v>
      </c>
      <c r="G438" s="121" t="s">
        <v>11</v>
      </c>
      <c r="H438" s="122"/>
      <c r="I438" s="130"/>
      <c r="J438" s="131" t="s">
        <v>21</v>
      </c>
      <c r="K438" s="132"/>
      <c r="L438" s="132"/>
      <c r="M438" s="132"/>
      <c r="N438" s="133"/>
    </row>
    <row r="439" spans="1:14" ht="63" x14ac:dyDescent="0.25">
      <c r="A439" s="175">
        <v>406</v>
      </c>
      <c r="B439" s="178" t="s">
        <v>1076</v>
      </c>
      <c r="C439" s="118" t="s">
        <v>18</v>
      </c>
      <c r="D439" s="173" t="s">
        <v>1077</v>
      </c>
      <c r="E439" s="118" t="s">
        <v>28</v>
      </c>
      <c r="F439" s="120" t="s">
        <v>617</v>
      </c>
      <c r="G439" s="121" t="s">
        <v>354</v>
      </c>
      <c r="H439" s="122" t="s">
        <v>21</v>
      </c>
      <c r="I439" s="130" t="s">
        <v>21</v>
      </c>
      <c r="J439" s="131" t="s">
        <v>21</v>
      </c>
      <c r="K439" s="132">
        <v>9</v>
      </c>
      <c r="L439" s="132">
        <v>9</v>
      </c>
      <c r="M439" s="132">
        <v>9</v>
      </c>
      <c r="N439" s="133"/>
    </row>
    <row r="440" spans="1:14" ht="31.5" hidden="1" x14ac:dyDescent="0.25">
      <c r="A440" s="175">
        <v>407</v>
      </c>
      <c r="B440" s="177" t="s">
        <v>674</v>
      </c>
      <c r="C440" s="118" t="s">
        <v>18</v>
      </c>
      <c r="D440" s="173" t="s">
        <v>1078</v>
      </c>
      <c r="E440" s="118" t="s">
        <v>28</v>
      </c>
      <c r="F440" s="120" t="s">
        <v>617</v>
      </c>
      <c r="G440" s="121" t="s">
        <v>9</v>
      </c>
      <c r="H440" s="122" t="s">
        <v>21</v>
      </c>
      <c r="I440" s="130"/>
      <c r="J440" s="131"/>
      <c r="K440" s="132"/>
      <c r="L440" s="132"/>
      <c r="M440" s="132"/>
      <c r="N440" s="133"/>
    </row>
    <row r="441" spans="1:14" x14ac:dyDescent="0.25">
      <c r="A441" s="175">
        <v>408</v>
      </c>
      <c r="B441" s="177" t="s">
        <v>675</v>
      </c>
      <c r="C441" s="118" t="s">
        <v>18</v>
      </c>
      <c r="D441" s="173" t="s">
        <v>676</v>
      </c>
      <c r="E441" s="118" t="s">
        <v>28</v>
      </c>
      <c r="F441" s="120" t="s">
        <v>617</v>
      </c>
      <c r="G441" s="121" t="s">
        <v>10</v>
      </c>
      <c r="H441" s="122"/>
      <c r="I441" s="130" t="s">
        <v>21</v>
      </c>
      <c r="J441" s="131"/>
      <c r="K441" s="132"/>
      <c r="L441" s="132"/>
      <c r="M441" s="132"/>
      <c r="N441" s="133"/>
    </row>
    <row r="442" spans="1:14" ht="31.5" hidden="1" x14ac:dyDescent="0.25">
      <c r="A442" s="175">
        <v>409</v>
      </c>
      <c r="B442" s="177" t="s">
        <v>677</v>
      </c>
      <c r="C442" s="118" t="s">
        <v>69</v>
      </c>
      <c r="D442" s="173" t="s">
        <v>678</v>
      </c>
      <c r="E442" s="118" t="s">
        <v>28</v>
      </c>
      <c r="F442" s="120" t="s">
        <v>617</v>
      </c>
      <c r="G442" s="121" t="s">
        <v>11</v>
      </c>
      <c r="H442" s="122"/>
      <c r="I442" s="130"/>
      <c r="J442" s="131" t="s">
        <v>21</v>
      </c>
      <c r="K442" s="132"/>
      <c r="L442" s="132"/>
      <c r="M442" s="132"/>
      <c r="N442" s="133"/>
    </row>
    <row r="443" spans="1:14" ht="31.5" hidden="1" x14ac:dyDescent="0.25">
      <c r="A443" s="175">
        <v>410</v>
      </c>
      <c r="B443" s="177" t="s">
        <v>679</v>
      </c>
      <c r="C443" s="118" t="s">
        <v>18</v>
      </c>
      <c r="D443" s="173" t="s">
        <v>680</v>
      </c>
      <c r="E443" s="118" t="s">
        <v>28</v>
      </c>
      <c r="F443" s="120" t="s">
        <v>617</v>
      </c>
      <c r="G443" s="121" t="s">
        <v>9</v>
      </c>
      <c r="H443" s="122" t="s">
        <v>21</v>
      </c>
      <c r="I443" s="130"/>
      <c r="J443" s="131"/>
      <c r="K443" s="132"/>
      <c r="L443" s="132"/>
      <c r="M443" s="132"/>
      <c r="N443" s="133"/>
    </row>
    <row r="444" spans="1:14" ht="31.5" x14ac:dyDescent="0.25">
      <c r="A444" s="175">
        <v>411</v>
      </c>
      <c r="B444" s="177" t="s">
        <v>681</v>
      </c>
      <c r="C444" s="118" t="s">
        <v>18</v>
      </c>
      <c r="D444" s="173" t="s">
        <v>682</v>
      </c>
      <c r="E444" s="118" t="s">
        <v>28</v>
      </c>
      <c r="F444" s="120" t="s">
        <v>617</v>
      </c>
      <c r="G444" s="121" t="s">
        <v>10</v>
      </c>
      <c r="H444" s="122"/>
      <c r="I444" s="130" t="s">
        <v>21</v>
      </c>
      <c r="J444" s="131"/>
      <c r="K444" s="132"/>
      <c r="L444" s="132"/>
      <c r="M444" s="132"/>
      <c r="N444" s="133"/>
    </row>
    <row r="445" spans="1:14" hidden="1" x14ac:dyDescent="0.25">
      <c r="A445" s="175">
        <v>412</v>
      </c>
      <c r="B445" s="177" t="s">
        <v>683</v>
      </c>
      <c r="C445" s="118" t="s">
        <v>18</v>
      </c>
      <c r="D445" s="173" t="s">
        <v>684</v>
      </c>
      <c r="E445" s="118" t="s">
        <v>28</v>
      </c>
      <c r="F445" s="120" t="s">
        <v>617</v>
      </c>
      <c r="G445" s="121" t="s">
        <v>11</v>
      </c>
      <c r="H445" s="122"/>
      <c r="I445" s="130"/>
      <c r="J445" s="131" t="s">
        <v>21</v>
      </c>
      <c r="K445" s="132"/>
      <c r="L445" s="132"/>
      <c r="M445" s="132"/>
      <c r="N445" s="133"/>
    </row>
    <row r="446" spans="1:14" ht="47.25" x14ac:dyDescent="0.25">
      <c r="A446" s="175">
        <v>413</v>
      </c>
      <c r="B446" s="177" t="s">
        <v>685</v>
      </c>
      <c r="C446" s="119" t="s">
        <v>18</v>
      </c>
      <c r="D446" s="173" t="s">
        <v>686</v>
      </c>
      <c r="E446" s="118" t="s">
        <v>28</v>
      </c>
      <c r="F446" s="120" t="s">
        <v>617</v>
      </c>
      <c r="G446" s="121" t="s">
        <v>354</v>
      </c>
      <c r="H446" s="122" t="s">
        <v>21</v>
      </c>
      <c r="I446" s="130" t="s">
        <v>21</v>
      </c>
      <c r="J446" s="131" t="s">
        <v>21</v>
      </c>
      <c r="K446" s="132"/>
      <c r="L446" s="132"/>
      <c r="M446" s="132"/>
      <c r="N446" s="133"/>
    </row>
    <row r="447" spans="1:14" ht="47.25" x14ac:dyDescent="0.25">
      <c r="A447" s="175">
        <v>414</v>
      </c>
      <c r="B447" s="177" t="s">
        <v>685</v>
      </c>
      <c r="C447" s="119" t="s">
        <v>18</v>
      </c>
      <c r="D447" s="173" t="s">
        <v>687</v>
      </c>
      <c r="E447" s="118" t="s">
        <v>28</v>
      </c>
      <c r="F447" s="120" t="s">
        <v>617</v>
      </c>
      <c r="G447" s="121" t="s">
        <v>10</v>
      </c>
      <c r="H447" s="122"/>
      <c r="I447" s="130" t="s">
        <v>21</v>
      </c>
      <c r="J447" s="131"/>
      <c r="K447" s="132"/>
      <c r="L447" s="132"/>
      <c r="M447" s="132"/>
      <c r="N447" s="133"/>
    </row>
    <row r="448" spans="1:14" ht="63" hidden="1" x14ac:dyDescent="0.25">
      <c r="A448" s="175">
        <v>415</v>
      </c>
      <c r="B448" s="177" t="s">
        <v>688</v>
      </c>
      <c r="C448" s="119" t="s">
        <v>18</v>
      </c>
      <c r="D448" s="173" t="s">
        <v>689</v>
      </c>
      <c r="E448" s="118" t="s">
        <v>28</v>
      </c>
      <c r="F448" s="120" t="s">
        <v>617</v>
      </c>
      <c r="G448" s="121" t="s">
        <v>11</v>
      </c>
      <c r="H448" s="122"/>
      <c r="I448" s="130"/>
      <c r="J448" s="131" t="s">
        <v>21</v>
      </c>
      <c r="K448" s="132"/>
      <c r="L448" s="132"/>
      <c r="M448" s="132"/>
      <c r="N448" s="133"/>
    </row>
    <row r="449" spans="1:14" hidden="1" x14ac:dyDescent="0.25">
      <c r="A449" s="175">
        <v>416</v>
      </c>
      <c r="B449" s="177" t="s">
        <v>690</v>
      </c>
      <c r="C449" s="118" t="s">
        <v>18</v>
      </c>
      <c r="D449" s="173" t="s">
        <v>691</v>
      </c>
      <c r="E449" s="118" t="s">
        <v>18</v>
      </c>
      <c r="F449" s="120" t="s">
        <v>617</v>
      </c>
      <c r="G449" s="121" t="s">
        <v>9</v>
      </c>
      <c r="H449" s="122" t="s">
        <v>21</v>
      </c>
      <c r="I449" s="130"/>
      <c r="J449" s="131"/>
      <c r="K449" s="132"/>
      <c r="L449" s="132"/>
      <c r="M449" s="132"/>
      <c r="N449" s="133"/>
    </row>
    <row r="450" spans="1:14" ht="31.5" x14ac:dyDescent="0.25">
      <c r="A450" s="175">
        <v>417</v>
      </c>
      <c r="B450" s="177" t="s">
        <v>692</v>
      </c>
      <c r="C450" s="118" t="s">
        <v>18</v>
      </c>
      <c r="D450" s="173" t="s">
        <v>693</v>
      </c>
      <c r="E450" s="118" t="s">
        <v>18</v>
      </c>
      <c r="F450" s="120" t="s">
        <v>617</v>
      </c>
      <c r="G450" s="121" t="s">
        <v>10</v>
      </c>
      <c r="H450" s="122"/>
      <c r="I450" s="130" t="s">
        <v>21</v>
      </c>
      <c r="J450" s="131"/>
      <c r="K450" s="132"/>
      <c r="L450" s="132"/>
      <c r="M450" s="132"/>
      <c r="N450" s="133"/>
    </row>
    <row r="451" spans="1:14" ht="47.25" x14ac:dyDescent="0.25">
      <c r="A451" s="175">
        <v>418</v>
      </c>
      <c r="B451" s="177" t="s">
        <v>1079</v>
      </c>
      <c r="C451" s="118" t="s">
        <v>28</v>
      </c>
      <c r="D451" s="173" t="s">
        <v>1080</v>
      </c>
      <c r="E451" s="118" t="s">
        <v>28</v>
      </c>
      <c r="F451" s="120" t="s">
        <v>617</v>
      </c>
      <c r="G451" s="138" t="s">
        <v>354</v>
      </c>
      <c r="H451" s="139" t="s">
        <v>21</v>
      </c>
      <c r="I451" s="130" t="s">
        <v>21</v>
      </c>
      <c r="J451" s="131" t="s">
        <v>21</v>
      </c>
      <c r="K451" s="132"/>
      <c r="L451" s="132"/>
      <c r="M451" s="132"/>
      <c r="N451" s="133"/>
    </row>
    <row r="452" spans="1:14" ht="31.5" hidden="1" x14ac:dyDescent="0.25">
      <c r="A452" s="175">
        <v>419</v>
      </c>
      <c r="B452" s="177" t="s">
        <v>694</v>
      </c>
      <c r="C452" s="118" t="s">
        <v>18</v>
      </c>
      <c r="D452" s="173" t="s">
        <v>695</v>
      </c>
      <c r="E452" s="118" t="s">
        <v>18</v>
      </c>
      <c r="F452" s="120" t="s">
        <v>617</v>
      </c>
      <c r="G452" s="121" t="s">
        <v>11</v>
      </c>
      <c r="H452" s="122"/>
      <c r="I452" s="130"/>
      <c r="J452" s="131" t="s">
        <v>21</v>
      </c>
      <c r="K452" s="132"/>
      <c r="L452" s="132"/>
      <c r="M452" s="132"/>
      <c r="N452" s="133"/>
    </row>
    <row r="453" spans="1:14" ht="31.5" hidden="1" x14ac:dyDescent="0.25">
      <c r="A453" s="175">
        <v>420</v>
      </c>
      <c r="B453" s="178" t="s">
        <v>696</v>
      </c>
      <c r="C453" s="118" t="s">
        <v>28</v>
      </c>
      <c r="D453" s="173" t="s">
        <v>697</v>
      </c>
      <c r="E453" s="118" t="s">
        <v>28</v>
      </c>
      <c r="F453" s="120" t="s">
        <v>617</v>
      </c>
      <c r="G453" s="121" t="s">
        <v>9</v>
      </c>
      <c r="H453" s="122" t="s">
        <v>21</v>
      </c>
      <c r="I453" s="130"/>
      <c r="J453" s="131"/>
      <c r="K453" s="132"/>
      <c r="L453" s="132"/>
      <c r="M453" s="132"/>
      <c r="N453" s="133"/>
    </row>
    <row r="454" spans="1:14" ht="47.25" x14ac:dyDescent="0.25">
      <c r="A454" s="175">
        <v>421</v>
      </c>
      <c r="B454" s="178" t="s">
        <v>696</v>
      </c>
      <c r="C454" s="118" t="s">
        <v>28</v>
      </c>
      <c r="D454" s="173" t="s">
        <v>698</v>
      </c>
      <c r="E454" s="118" t="s">
        <v>28</v>
      </c>
      <c r="F454" s="120" t="s">
        <v>617</v>
      </c>
      <c r="G454" s="121" t="s">
        <v>10</v>
      </c>
      <c r="H454" s="122"/>
      <c r="I454" s="130" t="s">
        <v>21</v>
      </c>
      <c r="J454" s="131"/>
      <c r="K454" s="132"/>
      <c r="L454" s="132"/>
      <c r="M454" s="132"/>
      <c r="N454" s="133"/>
    </row>
    <row r="455" spans="1:14" ht="78.75" hidden="1" x14ac:dyDescent="0.25">
      <c r="A455" s="175">
        <v>422</v>
      </c>
      <c r="B455" s="177" t="s">
        <v>699</v>
      </c>
      <c r="C455" s="118" t="s">
        <v>28</v>
      </c>
      <c r="D455" s="173" t="s">
        <v>700</v>
      </c>
      <c r="E455" s="118" t="s">
        <v>28</v>
      </c>
      <c r="F455" s="120" t="s">
        <v>617</v>
      </c>
      <c r="G455" s="121" t="s">
        <v>11</v>
      </c>
      <c r="H455" s="122"/>
      <c r="I455" s="130"/>
      <c r="J455" s="131" t="s">
        <v>21</v>
      </c>
      <c r="K455" s="132"/>
      <c r="L455" s="132"/>
      <c r="M455" s="132"/>
      <c r="N455" s="133"/>
    </row>
    <row r="456" spans="1:14" hidden="1" x14ac:dyDescent="0.25">
      <c r="A456" s="175">
        <v>423</v>
      </c>
      <c r="B456" s="177" t="s">
        <v>701</v>
      </c>
      <c r="C456" s="118" t="s">
        <v>69</v>
      </c>
      <c r="D456" s="173" t="s">
        <v>702</v>
      </c>
      <c r="E456" s="118" t="s">
        <v>69</v>
      </c>
      <c r="F456" s="120" t="s">
        <v>617</v>
      </c>
      <c r="G456" s="121" t="s">
        <v>11</v>
      </c>
      <c r="H456" s="122"/>
      <c r="I456" s="130"/>
      <c r="J456" s="131" t="s">
        <v>21</v>
      </c>
      <c r="K456" s="132"/>
      <c r="L456" s="132"/>
      <c r="M456" s="132"/>
      <c r="N456" s="133"/>
    </row>
    <row r="457" spans="1:14" x14ac:dyDescent="0.25">
      <c r="A457" s="175">
        <v>424</v>
      </c>
      <c r="B457" s="338" t="s">
        <v>703</v>
      </c>
      <c r="C457" s="339"/>
      <c r="D457" s="340"/>
      <c r="E457" s="116" t="s">
        <v>13</v>
      </c>
      <c r="F457" s="116" t="s">
        <v>13</v>
      </c>
      <c r="G457" s="117" t="s">
        <v>13</v>
      </c>
      <c r="H457" s="117" t="s">
        <v>13</v>
      </c>
      <c r="I457" s="117" t="s">
        <v>13</v>
      </c>
      <c r="J457" s="117" t="s">
        <v>13</v>
      </c>
      <c r="K457" s="129">
        <f>SUM(K458:K489)</f>
        <v>1</v>
      </c>
      <c r="L457" s="129">
        <f>SUM(L458:L489)</f>
        <v>3</v>
      </c>
      <c r="M457" s="129">
        <f>SUM(M458:M489)</f>
        <v>15</v>
      </c>
      <c r="N457" s="117" t="s">
        <v>13</v>
      </c>
    </row>
    <row r="458" spans="1:14" ht="47.25" hidden="1" x14ac:dyDescent="0.25">
      <c r="A458" s="175">
        <v>425</v>
      </c>
      <c r="B458" s="177" t="s">
        <v>1081</v>
      </c>
      <c r="C458" s="118" t="s">
        <v>18</v>
      </c>
      <c r="D458" s="173" t="s">
        <v>704</v>
      </c>
      <c r="E458" s="118" t="s">
        <v>28</v>
      </c>
      <c r="F458" s="120" t="s">
        <v>617</v>
      </c>
      <c r="G458" s="121" t="s">
        <v>9</v>
      </c>
      <c r="H458" s="122" t="s">
        <v>21</v>
      </c>
      <c r="I458" s="130"/>
      <c r="J458" s="131"/>
      <c r="K458" s="132"/>
      <c r="L458" s="132"/>
      <c r="M458" s="132"/>
      <c r="N458" s="133"/>
    </row>
    <row r="459" spans="1:14" x14ac:dyDescent="0.25">
      <c r="A459" s="175">
        <v>426</v>
      </c>
      <c r="B459" s="177" t="s">
        <v>705</v>
      </c>
      <c r="C459" s="118" t="s">
        <v>18</v>
      </c>
      <c r="D459" s="173" t="s">
        <v>706</v>
      </c>
      <c r="E459" s="118" t="s">
        <v>18</v>
      </c>
      <c r="F459" s="120" t="s">
        <v>617</v>
      </c>
      <c r="G459" s="121" t="s">
        <v>10</v>
      </c>
      <c r="H459" s="122"/>
      <c r="I459" s="130" t="s">
        <v>21</v>
      </c>
      <c r="J459" s="131"/>
      <c r="K459" s="132"/>
      <c r="L459" s="132"/>
      <c r="M459" s="132"/>
      <c r="N459" s="133"/>
    </row>
    <row r="460" spans="1:14" hidden="1" x14ac:dyDescent="0.25">
      <c r="A460" s="175">
        <v>427</v>
      </c>
      <c r="B460" s="177" t="s">
        <v>707</v>
      </c>
      <c r="C460" s="118" t="s">
        <v>18</v>
      </c>
      <c r="D460" s="173" t="s">
        <v>708</v>
      </c>
      <c r="E460" s="118" t="s">
        <v>18</v>
      </c>
      <c r="F460" s="120" t="s">
        <v>617</v>
      </c>
      <c r="G460" s="121" t="s">
        <v>11</v>
      </c>
      <c r="H460" s="122"/>
      <c r="I460" s="130"/>
      <c r="J460" s="131" t="s">
        <v>21</v>
      </c>
      <c r="K460" s="132"/>
      <c r="L460" s="132"/>
      <c r="M460" s="132"/>
      <c r="N460" s="133"/>
    </row>
    <row r="461" spans="1:14" ht="47.25" hidden="1" x14ac:dyDescent="0.25">
      <c r="A461" s="175">
        <v>428</v>
      </c>
      <c r="B461" s="177" t="s">
        <v>1082</v>
      </c>
      <c r="C461" s="118" t="s">
        <v>18</v>
      </c>
      <c r="D461" s="173" t="s">
        <v>1083</v>
      </c>
      <c r="E461" s="118" t="s">
        <v>28</v>
      </c>
      <c r="F461" s="120" t="s">
        <v>617</v>
      </c>
      <c r="G461" s="121" t="s">
        <v>9</v>
      </c>
      <c r="H461" s="122" t="s">
        <v>21</v>
      </c>
      <c r="I461" s="130"/>
      <c r="J461" s="131"/>
      <c r="K461" s="132"/>
      <c r="L461" s="132"/>
      <c r="M461" s="132"/>
      <c r="N461" s="133"/>
    </row>
    <row r="462" spans="1:14" ht="31.5" x14ac:dyDescent="0.25">
      <c r="A462" s="175">
        <v>429</v>
      </c>
      <c r="B462" s="177" t="s">
        <v>709</v>
      </c>
      <c r="C462" s="118" t="s">
        <v>18</v>
      </c>
      <c r="D462" s="173" t="s">
        <v>710</v>
      </c>
      <c r="E462" s="118" t="s">
        <v>18</v>
      </c>
      <c r="F462" s="120" t="s">
        <v>617</v>
      </c>
      <c r="G462" s="121" t="s">
        <v>10</v>
      </c>
      <c r="H462" s="122"/>
      <c r="I462" s="130" t="s">
        <v>21</v>
      </c>
      <c r="J462" s="131"/>
      <c r="K462" s="132"/>
      <c r="L462" s="132">
        <v>1</v>
      </c>
      <c r="M462" s="132"/>
      <c r="N462" s="133"/>
    </row>
    <row r="463" spans="1:14" ht="31.5" hidden="1" x14ac:dyDescent="0.25">
      <c r="A463" s="175">
        <v>430</v>
      </c>
      <c r="B463" s="177" t="s">
        <v>711</v>
      </c>
      <c r="C463" s="118" t="s">
        <v>18</v>
      </c>
      <c r="D463" s="173" t="s">
        <v>712</v>
      </c>
      <c r="E463" s="118" t="s">
        <v>18</v>
      </c>
      <c r="F463" s="120" t="s">
        <v>617</v>
      </c>
      <c r="G463" s="121" t="s">
        <v>11</v>
      </c>
      <c r="H463" s="122"/>
      <c r="I463" s="130"/>
      <c r="J463" s="131" t="s">
        <v>21</v>
      </c>
      <c r="K463" s="132"/>
      <c r="L463" s="132"/>
      <c r="M463" s="132"/>
      <c r="N463" s="133"/>
    </row>
    <row r="464" spans="1:14" ht="31.5" hidden="1" x14ac:dyDescent="0.25">
      <c r="A464" s="175">
        <v>431</v>
      </c>
      <c r="B464" s="177" t="s">
        <v>713</v>
      </c>
      <c r="C464" s="118" t="s">
        <v>28</v>
      </c>
      <c r="D464" s="173" t="s">
        <v>714</v>
      </c>
      <c r="E464" s="118" t="s">
        <v>28</v>
      </c>
      <c r="F464" s="120" t="s">
        <v>617</v>
      </c>
      <c r="G464" s="121" t="s">
        <v>9</v>
      </c>
      <c r="H464" s="122" t="s">
        <v>21</v>
      </c>
      <c r="I464" s="130"/>
      <c r="J464" s="131"/>
      <c r="K464" s="132"/>
      <c r="L464" s="132"/>
      <c r="M464" s="132"/>
      <c r="N464" s="133"/>
    </row>
    <row r="465" spans="1:14" ht="94.5" x14ac:dyDescent="0.25">
      <c r="A465" s="175">
        <v>432</v>
      </c>
      <c r="B465" s="177" t="s">
        <v>715</v>
      </c>
      <c r="C465" s="118" t="s">
        <v>18</v>
      </c>
      <c r="D465" s="173" t="s">
        <v>716</v>
      </c>
      <c r="E465" s="118" t="s">
        <v>28</v>
      </c>
      <c r="F465" s="120" t="s">
        <v>617</v>
      </c>
      <c r="G465" s="121" t="s">
        <v>10</v>
      </c>
      <c r="H465" s="122"/>
      <c r="I465" s="130" t="s">
        <v>21</v>
      </c>
      <c r="J465" s="131"/>
      <c r="K465" s="132"/>
      <c r="L465" s="132"/>
      <c r="M465" s="132"/>
      <c r="N465" s="133"/>
    </row>
    <row r="466" spans="1:14" ht="110.25" hidden="1" x14ac:dyDescent="0.25">
      <c r="A466" s="175">
        <v>433</v>
      </c>
      <c r="B466" s="177" t="s">
        <v>717</v>
      </c>
      <c r="C466" s="118" t="s">
        <v>18</v>
      </c>
      <c r="D466" s="173" t="s">
        <v>718</v>
      </c>
      <c r="E466" s="118" t="s">
        <v>28</v>
      </c>
      <c r="F466" s="120" t="s">
        <v>617</v>
      </c>
      <c r="G466" s="121" t="s">
        <v>11</v>
      </c>
      <c r="H466" s="122"/>
      <c r="I466" s="130"/>
      <c r="J466" s="131" t="s">
        <v>21</v>
      </c>
      <c r="K466" s="132"/>
      <c r="L466" s="132"/>
      <c r="M466" s="132">
        <v>1</v>
      </c>
      <c r="N466" s="133"/>
    </row>
    <row r="467" spans="1:14" hidden="1" x14ac:dyDescent="0.25">
      <c r="A467" s="175">
        <v>434</v>
      </c>
      <c r="B467" s="177" t="s">
        <v>719</v>
      </c>
      <c r="C467" s="118" t="s">
        <v>28</v>
      </c>
      <c r="D467" s="173" t="s">
        <v>720</v>
      </c>
      <c r="E467" s="118" t="s">
        <v>28</v>
      </c>
      <c r="F467" s="120" t="s">
        <v>617</v>
      </c>
      <c r="G467" s="121" t="s">
        <v>9</v>
      </c>
      <c r="H467" s="122" t="s">
        <v>21</v>
      </c>
      <c r="I467" s="130"/>
      <c r="J467" s="131"/>
      <c r="K467" s="132"/>
      <c r="L467" s="132"/>
      <c r="M467" s="132"/>
      <c r="N467" s="133"/>
    </row>
    <row r="468" spans="1:14" ht="47.25" x14ac:dyDescent="0.25">
      <c r="A468" s="175">
        <v>435</v>
      </c>
      <c r="B468" s="177" t="s">
        <v>723</v>
      </c>
      <c r="C468" s="118" t="s">
        <v>28</v>
      </c>
      <c r="D468" s="173" t="s">
        <v>722</v>
      </c>
      <c r="E468" s="118" t="s">
        <v>28</v>
      </c>
      <c r="F468" s="120" t="s">
        <v>617</v>
      </c>
      <c r="G468" s="121" t="s">
        <v>351</v>
      </c>
      <c r="H468" s="122"/>
      <c r="I468" s="130" t="s">
        <v>21</v>
      </c>
      <c r="J468" s="131" t="s">
        <v>21</v>
      </c>
      <c r="K468" s="132"/>
      <c r="L468" s="132">
        <v>1</v>
      </c>
      <c r="M468" s="132"/>
      <c r="N468" s="133"/>
    </row>
    <row r="469" spans="1:14" ht="31.5" hidden="1" x14ac:dyDescent="0.25">
      <c r="A469" s="175">
        <v>436</v>
      </c>
      <c r="B469" s="177" t="s">
        <v>724</v>
      </c>
      <c r="C469" s="118" t="s">
        <v>28</v>
      </c>
      <c r="D469" s="173" t="s">
        <v>725</v>
      </c>
      <c r="E469" s="118" t="s">
        <v>28</v>
      </c>
      <c r="F469" s="120" t="s">
        <v>617</v>
      </c>
      <c r="G469" s="121" t="s">
        <v>9</v>
      </c>
      <c r="H469" s="122" t="s">
        <v>21</v>
      </c>
      <c r="I469" s="130"/>
      <c r="J469" s="131"/>
      <c r="K469" s="132">
        <v>1</v>
      </c>
      <c r="L469" s="132"/>
      <c r="M469" s="132"/>
      <c r="N469" s="133"/>
    </row>
    <row r="470" spans="1:14" ht="47.25" x14ac:dyDescent="0.25">
      <c r="A470" s="175">
        <v>437</v>
      </c>
      <c r="B470" s="177" t="s">
        <v>726</v>
      </c>
      <c r="C470" s="118" t="s">
        <v>18</v>
      </c>
      <c r="D470" s="173" t="s">
        <v>727</v>
      </c>
      <c r="E470" s="118" t="s">
        <v>28</v>
      </c>
      <c r="F470" s="120" t="s">
        <v>617</v>
      </c>
      <c r="G470" s="121" t="s">
        <v>10</v>
      </c>
      <c r="H470" s="122"/>
      <c r="I470" s="130" t="s">
        <v>21</v>
      </c>
      <c r="J470" s="131"/>
      <c r="K470" s="132"/>
      <c r="L470" s="132">
        <v>1</v>
      </c>
      <c r="M470" s="132"/>
      <c r="N470" s="133"/>
    </row>
    <row r="471" spans="1:14" ht="47.25" hidden="1" x14ac:dyDescent="0.25">
      <c r="A471" s="175">
        <v>438</v>
      </c>
      <c r="B471" s="177" t="s">
        <v>728</v>
      </c>
      <c r="C471" s="118" t="s">
        <v>18</v>
      </c>
      <c r="D471" s="173" t="s">
        <v>729</v>
      </c>
      <c r="E471" s="118" t="s">
        <v>28</v>
      </c>
      <c r="F471" s="120" t="s">
        <v>617</v>
      </c>
      <c r="G471" s="121" t="s">
        <v>11</v>
      </c>
      <c r="H471" s="122"/>
      <c r="I471" s="130"/>
      <c r="J471" s="131" t="s">
        <v>21</v>
      </c>
      <c r="K471" s="132"/>
      <c r="L471" s="132"/>
      <c r="M471" s="132"/>
      <c r="N471" s="133"/>
    </row>
    <row r="472" spans="1:14" hidden="1" x14ac:dyDescent="0.25">
      <c r="A472" s="175">
        <v>439</v>
      </c>
      <c r="B472" s="177" t="s">
        <v>730</v>
      </c>
      <c r="C472" s="118" t="s">
        <v>69</v>
      </c>
      <c r="D472" s="173" t="s">
        <v>731</v>
      </c>
      <c r="E472" s="118" t="s">
        <v>69</v>
      </c>
      <c r="F472" s="120" t="s">
        <v>617</v>
      </c>
      <c r="G472" s="121" t="s">
        <v>11</v>
      </c>
      <c r="H472" s="122"/>
      <c r="I472" s="130"/>
      <c r="J472" s="131" t="s">
        <v>21</v>
      </c>
      <c r="K472" s="132"/>
      <c r="L472" s="132"/>
      <c r="M472" s="132">
        <v>1</v>
      </c>
      <c r="N472" s="133"/>
    </row>
    <row r="473" spans="1:14" x14ac:dyDescent="0.25">
      <c r="A473" s="175">
        <v>440</v>
      </c>
      <c r="B473" s="177" t="s">
        <v>732</v>
      </c>
      <c r="C473" s="118" t="s">
        <v>28</v>
      </c>
      <c r="D473" s="173" t="s">
        <v>733</v>
      </c>
      <c r="E473" s="118" t="s">
        <v>28</v>
      </c>
      <c r="F473" s="120" t="s">
        <v>617</v>
      </c>
      <c r="G473" s="121" t="s">
        <v>10</v>
      </c>
      <c r="H473" s="122"/>
      <c r="I473" s="130" t="s">
        <v>21</v>
      </c>
      <c r="J473" s="131"/>
      <c r="K473" s="132"/>
      <c r="L473" s="132"/>
      <c r="M473" s="132"/>
      <c r="N473" s="133"/>
    </row>
    <row r="474" spans="1:14" ht="47.25" hidden="1" x14ac:dyDescent="0.25">
      <c r="A474" s="370">
        <v>441</v>
      </c>
      <c r="B474" s="372" t="s">
        <v>734</v>
      </c>
      <c r="C474" s="118" t="s">
        <v>18</v>
      </c>
      <c r="D474" s="173" t="s">
        <v>1084</v>
      </c>
      <c r="E474" s="118" t="s">
        <v>28</v>
      </c>
      <c r="F474" s="120" t="s">
        <v>617</v>
      </c>
      <c r="G474" s="121" t="s">
        <v>11</v>
      </c>
      <c r="H474" s="122"/>
      <c r="I474" s="130"/>
      <c r="J474" s="131" t="s">
        <v>21</v>
      </c>
      <c r="K474" s="132"/>
      <c r="L474" s="132"/>
      <c r="M474" s="132">
        <v>1</v>
      </c>
      <c r="N474" s="133"/>
    </row>
    <row r="475" spans="1:14" ht="47.25" hidden="1" x14ac:dyDescent="0.25">
      <c r="A475" s="374"/>
      <c r="B475" s="375"/>
      <c r="C475" s="118" t="s">
        <v>18</v>
      </c>
      <c r="D475" s="173" t="s">
        <v>1085</v>
      </c>
      <c r="E475" s="118" t="s">
        <v>28</v>
      </c>
      <c r="F475" s="120" t="s">
        <v>617</v>
      </c>
      <c r="G475" s="121" t="s">
        <v>11</v>
      </c>
      <c r="H475" s="122"/>
      <c r="I475" s="130"/>
      <c r="J475" s="131" t="s">
        <v>21</v>
      </c>
      <c r="K475" s="132"/>
      <c r="L475" s="132"/>
      <c r="M475" s="132">
        <v>1</v>
      </c>
      <c r="N475" s="133"/>
    </row>
    <row r="476" spans="1:14" ht="47.25" hidden="1" x14ac:dyDescent="0.25">
      <c r="A476" s="374"/>
      <c r="B476" s="375"/>
      <c r="C476" s="118" t="s">
        <v>18</v>
      </c>
      <c r="D476" s="173" t="s">
        <v>1086</v>
      </c>
      <c r="E476" s="118" t="s">
        <v>28</v>
      </c>
      <c r="F476" s="120" t="s">
        <v>617</v>
      </c>
      <c r="G476" s="121" t="s">
        <v>11</v>
      </c>
      <c r="H476" s="122"/>
      <c r="I476" s="130"/>
      <c r="J476" s="131" t="s">
        <v>21</v>
      </c>
      <c r="K476" s="132"/>
      <c r="L476" s="132"/>
      <c r="M476" s="132">
        <v>1</v>
      </c>
      <c r="N476" s="133"/>
    </row>
    <row r="477" spans="1:14" ht="47.25" hidden="1" x14ac:dyDescent="0.25">
      <c r="A477" s="374"/>
      <c r="B477" s="375"/>
      <c r="C477" s="118" t="s">
        <v>18</v>
      </c>
      <c r="D477" s="173" t="s">
        <v>1087</v>
      </c>
      <c r="E477" s="118" t="s">
        <v>28</v>
      </c>
      <c r="F477" s="120" t="s">
        <v>617</v>
      </c>
      <c r="G477" s="121" t="s">
        <v>11</v>
      </c>
      <c r="H477" s="122"/>
      <c r="I477" s="130"/>
      <c r="J477" s="131" t="s">
        <v>21</v>
      </c>
      <c r="K477" s="132"/>
      <c r="L477" s="132"/>
      <c r="M477" s="132">
        <v>1</v>
      </c>
      <c r="N477" s="133"/>
    </row>
    <row r="478" spans="1:14" ht="47.25" hidden="1" x14ac:dyDescent="0.25">
      <c r="A478" s="374"/>
      <c r="B478" s="375"/>
      <c r="C478" s="118" t="s">
        <v>18</v>
      </c>
      <c r="D478" s="173" t="s">
        <v>1088</v>
      </c>
      <c r="E478" s="118" t="s">
        <v>28</v>
      </c>
      <c r="F478" s="120" t="s">
        <v>617</v>
      </c>
      <c r="G478" s="121" t="s">
        <v>11</v>
      </c>
      <c r="H478" s="122"/>
      <c r="I478" s="130"/>
      <c r="J478" s="131" t="s">
        <v>21</v>
      </c>
      <c r="K478" s="132"/>
      <c r="L478" s="132"/>
      <c r="M478" s="179">
        <v>1</v>
      </c>
      <c r="N478" s="133"/>
    </row>
    <row r="479" spans="1:14" ht="47.25" hidden="1" x14ac:dyDescent="0.25">
      <c r="A479" s="374"/>
      <c r="B479" s="375"/>
      <c r="C479" s="118" t="s">
        <v>18</v>
      </c>
      <c r="D479" s="173" t="s">
        <v>1089</v>
      </c>
      <c r="E479" s="118" t="s">
        <v>28</v>
      </c>
      <c r="F479" s="120" t="s">
        <v>617</v>
      </c>
      <c r="G479" s="121" t="s">
        <v>11</v>
      </c>
      <c r="H479" s="122"/>
      <c r="I479" s="130"/>
      <c r="J479" s="131" t="s">
        <v>21</v>
      </c>
      <c r="K479" s="132"/>
      <c r="L479" s="132"/>
      <c r="M479" s="132">
        <v>1</v>
      </c>
      <c r="N479" s="133"/>
    </row>
    <row r="480" spans="1:14" ht="47.25" hidden="1" x14ac:dyDescent="0.25">
      <c r="A480" s="374"/>
      <c r="B480" s="375"/>
      <c r="C480" s="118" t="s">
        <v>18</v>
      </c>
      <c r="D480" s="173" t="s">
        <v>1090</v>
      </c>
      <c r="E480" s="118" t="s">
        <v>28</v>
      </c>
      <c r="F480" s="120" t="s">
        <v>617</v>
      </c>
      <c r="G480" s="121" t="s">
        <v>11</v>
      </c>
      <c r="H480" s="122"/>
      <c r="I480" s="130"/>
      <c r="J480" s="131" t="s">
        <v>21</v>
      </c>
      <c r="K480" s="132"/>
      <c r="L480" s="132"/>
      <c r="M480" s="132">
        <v>1</v>
      </c>
      <c r="N480" s="133"/>
    </row>
    <row r="481" spans="1:14" ht="47.25" hidden="1" x14ac:dyDescent="0.25">
      <c r="A481" s="374"/>
      <c r="B481" s="375"/>
      <c r="C481" s="118" t="s">
        <v>18</v>
      </c>
      <c r="D481" s="173" t="s">
        <v>1091</v>
      </c>
      <c r="E481" s="118" t="s">
        <v>28</v>
      </c>
      <c r="F481" s="120" t="s">
        <v>617</v>
      </c>
      <c r="G481" s="121" t="s">
        <v>11</v>
      </c>
      <c r="H481" s="122"/>
      <c r="I481" s="130"/>
      <c r="J481" s="131" t="s">
        <v>21</v>
      </c>
      <c r="K481" s="132"/>
      <c r="L481" s="132"/>
      <c r="M481" s="179">
        <v>1</v>
      </c>
      <c r="N481" s="133"/>
    </row>
    <row r="482" spans="1:14" ht="47.25" hidden="1" x14ac:dyDescent="0.25">
      <c r="A482" s="374"/>
      <c r="B482" s="375"/>
      <c r="C482" s="118" t="s">
        <v>18</v>
      </c>
      <c r="D482" s="173" t="s">
        <v>1092</v>
      </c>
      <c r="E482" s="118" t="s">
        <v>28</v>
      </c>
      <c r="F482" s="120" t="s">
        <v>617</v>
      </c>
      <c r="G482" s="121" t="s">
        <v>11</v>
      </c>
      <c r="H482" s="122"/>
      <c r="I482" s="130"/>
      <c r="J482" s="131" t="s">
        <v>21</v>
      </c>
      <c r="K482" s="132"/>
      <c r="L482" s="132"/>
      <c r="M482" s="132">
        <v>1</v>
      </c>
      <c r="N482" s="133"/>
    </row>
    <row r="483" spans="1:14" ht="47.25" hidden="1" x14ac:dyDescent="0.25">
      <c r="A483" s="374"/>
      <c r="B483" s="375"/>
      <c r="C483" s="118" t="s">
        <v>18</v>
      </c>
      <c r="D483" s="173" t="s">
        <v>1093</v>
      </c>
      <c r="E483" s="118" t="s">
        <v>28</v>
      </c>
      <c r="F483" s="120" t="s">
        <v>617</v>
      </c>
      <c r="G483" s="121" t="s">
        <v>11</v>
      </c>
      <c r="H483" s="122"/>
      <c r="I483" s="130"/>
      <c r="J483" s="131" t="s">
        <v>21</v>
      </c>
      <c r="K483" s="132"/>
      <c r="L483" s="132"/>
      <c r="M483" s="132">
        <v>1</v>
      </c>
      <c r="N483" s="133"/>
    </row>
    <row r="484" spans="1:14" ht="47.25" hidden="1" x14ac:dyDescent="0.25">
      <c r="A484" s="374"/>
      <c r="B484" s="375"/>
      <c r="C484" s="118" t="s">
        <v>18</v>
      </c>
      <c r="D484" s="173" t="s">
        <v>1094</v>
      </c>
      <c r="E484" s="118" t="s">
        <v>28</v>
      </c>
      <c r="F484" s="120" t="s">
        <v>617</v>
      </c>
      <c r="G484" s="121" t="s">
        <v>11</v>
      </c>
      <c r="H484" s="122"/>
      <c r="I484" s="130"/>
      <c r="J484" s="131" t="s">
        <v>21</v>
      </c>
      <c r="K484" s="132"/>
      <c r="L484" s="132"/>
      <c r="M484" s="132">
        <v>1</v>
      </c>
      <c r="N484" s="133"/>
    </row>
    <row r="485" spans="1:14" ht="47.25" hidden="1" x14ac:dyDescent="0.25">
      <c r="A485" s="371"/>
      <c r="B485" s="375"/>
      <c r="C485" s="118" t="s">
        <v>18</v>
      </c>
      <c r="D485" s="173" t="s">
        <v>1095</v>
      </c>
      <c r="E485" s="118" t="s">
        <v>28</v>
      </c>
      <c r="F485" s="120" t="s">
        <v>617</v>
      </c>
      <c r="G485" s="121" t="s">
        <v>11</v>
      </c>
      <c r="H485" s="122"/>
      <c r="I485" s="130"/>
      <c r="J485" s="131" t="s">
        <v>21</v>
      </c>
      <c r="K485" s="132"/>
      <c r="L485" s="132"/>
      <c r="M485" s="179">
        <v>1</v>
      </c>
      <c r="N485" s="133"/>
    </row>
    <row r="486" spans="1:14" hidden="1" x14ac:dyDescent="0.25">
      <c r="A486" s="175">
        <v>442</v>
      </c>
      <c r="B486" s="177" t="s">
        <v>735</v>
      </c>
      <c r="C486" s="118" t="s">
        <v>18</v>
      </c>
      <c r="D486" s="173" t="s">
        <v>736</v>
      </c>
      <c r="E486" s="118" t="s">
        <v>28</v>
      </c>
      <c r="F486" s="120" t="s">
        <v>617</v>
      </c>
      <c r="G486" s="121" t="s">
        <v>9</v>
      </c>
      <c r="H486" s="122" t="s">
        <v>21</v>
      </c>
      <c r="I486" s="130"/>
      <c r="J486" s="131"/>
      <c r="K486" s="132"/>
      <c r="L486" s="132"/>
      <c r="M486" s="132"/>
      <c r="N486" s="133"/>
    </row>
    <row r="487" spans="1:14" ht="31.5" x14ac:dyDescent="0.25">
      <c r="A487" s="175">
        <v>443</v>
      </c>
      <c r="B487" s="177" t="s">
        <v>737</v>
      </c>
      <c r="C487" s="118" t="s">
        <v>18</v>
      </c>
      <c r="D487" s="173" t="s">
        <v>738</v>
      </c>
      <c r="E487" s="118" t="s">
        <v>28</v>
      </c>
      <c r="F487" s="120" t="s">
        <v>617</v>
      </c>
      <c r="G487" s="121" t="s">
        <v>10</v>
      </c>
      <c r="H487" s="122"/>
      <c r="I487" s="130" t="s">
        <v>21</v>
      </c>
      <c r="J487" s="131"/>
      <c r="K487" s="132"/>
      <c r="L487" s="132"/>
      <c r="M487" s="132"/>
      <c r="N487" s="133"/>
    </row>
    <row r="488" spans="1:14" ht="31.5" hidden="1" x14ac:dyDescent="0.25">
      <c r="A488" s="175">
        <v>444</v>
      </c>
      <c r="B488" s="177" t="s">
        <v>739</v>
      </c>
      <c r="C488" s="118" t="s">
        <v>18</v>
      </c>
      <c r="D488" s="173" t="s">
        <v>740</v>
      </c>
      <c r="E488" s="118" t="s">
        <v>28</v>
      </c>
      <c r="F488" s="120" t="s">
        <v>617</v>
      </c>
      <c r="G488" s="121" t="s">
        <v>11</v>
      </c>
      <c r="H488" s="122"/>
      <c r="I488" s="130"/>
      <c r="J488" s="131" t="s">
        <v>21</v>
      </c>
      <c r="K488" s="132"/>
      <c r="L488" s="132"/>
      <c r="M488" s="132">
        <v>1</v>
      </c>
      <c r="N488" s="133"/>
    </row>
    <row r="489" spans="1:14" ht="31.5" hidden="1" x14ac:dyDescent="0.25">
      <c r="A489" s="175">
        <v>445</v>
      </c>
      <c r="B489" s="177" t="s">
        <v>741</v>
      </c>
      <c r="C489" s="118" t="s">
        <v>69</v>
      </c>
      <c r="D489" s="173" t="s">
        <v>742</v>
      </c>
      <c r="E489" s="118" t="s">
        <v>69</v>
      </c>
      <c r="F489" s="120" t="s">
        <v>617</v>
      </c>
      <c r="G489" s="121" t="s">
        <v>11</v>
      </c>
      <c r="H489" s="122"/>
      <c r="I489" s="130"/>
      <c r="J489" s="131" t="s">
        <v>21</v>
      </c>
      <c r="K489" s="132"/>
      <c r="L489" s="132"/>
      <c r="M489" s="132"/>
      <c r="N489" s="133"/>
    </row>
    <row r="490" spans="1:14" x14ac:dyDescent="0.25">
      <c r="A490" s="175">
        <v>446</v>
      </c>
      <c r="B490" s="338" t="s">
        <v>743</v>
      </c>
      <c r="C490" s="339"/>
      <c r="D490" s="340"/>
      <c r="E490" s="116" t="s">
        <v>13</v>
      </c>
      <c r="F490" s="116" t="s">
        <v>13</v>
      </c>
      <c r="G490" s="117" t="s">
        <v>13</v>
      </c>
      <c r="H490" s="117" t="s">
        <v>13</v>
      </c>
      <c r="I490" s="117" t="s">
        <v>13</v>
      </c>
      <c r="J490" s="117" t="s">
        <v>13</v>
      </c>
      <c r="K490" s="129">
        <f>K491+K548</f>
        <v>8</v>
      </c>
      <c r="L490" s="129">
        <f>L491+L548</f>
        <v>17</v>
      </c>
      <c r="M490" s="129">
        <f>M491+M548</f>
        <v>16</v>
      </c>
      <c r="N490" s="117" t="s">
        <v>13</v>
      </c>
    </row>
    <row r="491" spans="1:14" x14ac:dyDescent="0.25">
      <c r="A491" s="175">
        <v>447</v>
      </c>
      <c r="B491" s="338" t="s">
        <v>745</v>
      </c>
      <c r="C491" s="339"/>
      <c r="D491" s="340"/>
      <c r="E491" s="116" t="s">
        <v>13</v>
      </c>
      <c r="F491" s="116" t="s">
        <v>13</v>
      </c>
      <c r="G491" s="117" t="s">
        <v>13</v>
      </c>
      <c r="H491" s="117" t="s">
        <v>13</v>
      </c>
      <c r="I491" s="117" t="s">
        <v>13</v>
      </c>
      <c r="J491" s="117" t="s">
        <v>13</v>
      </c>
      <c r="K491" s="129">
        <f>K492+K506+K530</f>
        <v>7</v>
      </c>
      <c r="L491" s="129">
        <f>L492+L506+L530</f>
        <v>12</v>
      </c>
      <c r="M491" s="129">
        <f>M492+M506+M530</f>
        <v>15</v>
      </c>
      <c r="N491" s="117" t="s">
        <v>13</v>
      </c>
    </row>
    <row r="492" spans="1:14" x14ac:dyDescent="0.25">
      <c r="A492" s="175">
        <v>448</v>
      </c>
      <c r="B492" s="338" t="s">
        <v>746</v>
      </c>
      <c r="C492" s="339"/>
      <c r="D492" s="340"/>
      <c r="E492" s="116" t="s">
        <v>13</v>
      </c>
      <c r="F492" s="116" t="s">
        <v>13</v>
      </c>
      <c r="G492" s="117" t="s">
        <v>13</v>
      </c>
      <c r="H492" s="117" t="s">
        <v>13</v>
      </c>
      <c r="I492" s="117" t="s">
        <v>13</v>
      </c>
      <c r="J492" s="117" t="s">
        <v>13</v>
      </c>
      <c r="K492" s="129">
        <f>SUM(K493:K505)</f>
        <v>2</v>
      </c>
      <c r="L492" s="129">
        <f>SUM(L493:L505)</f>
        <v>2</v>
      </c>
      <c r="M492" s="129">
        <f>SUM(M493:M505)</f>
        <v>4</v>
      </c>
      <c r="N492" s="117" t="s">
        <v>13</v>
      </c>
    </row>
    <row r="493" spans="1:14" hidden="1" x14ac:dyDescent="0.25">
      <c r="A493" s="175">
        <v>449</v>
      </c>
      <c r="B493" s="177" t="s">
        <v>747</v>
      </c>
      <c r="C493" s="118" t="s">
        <v>18</v>
      </c>
      <c r="D493" s="173" t="s">
        <v>567</v>
      </c>
      <c r="E493" s="118" t="s">
        <v>28</v>
      </c>
      <c r="F493" s="150" t="s">
        <v>744</v>
      </c>
      <c r="G493" s="121" t="s">
        <v>9</v>
      </c>
      <c r="H493" s="122" t="s">
        <v>21</v>
      </c>
      <c r="I493" s="130"/>
      <c r="J493" s="131"/>
      <c r="K493" s="132">
        <v>1</v>
      </c>
      <c r="L493" s="132"/>
      <c r="M493" s="132"/>
      <c r="N493" s="133"/>
    </row>
    <row r="494" spans="1:14" ht="31.5" x14ac:dyDescent="0.25">
      <c r="A494" s="175">
        <v>450</v>
      </c>
      <c r="B494" s="177" t="s">
        <v>748</v>
      </c>
      <c r="C494" s="118" t="s">
        <v>18</v>
      </c>
      <c r="D494" s="173" t="s">
        <v>749</v>
      </c>
      <c r="E494" s="118" t="s">
        <v>28</v>
      </c>
      <c r="F494" s="150" t="s">
        <v>744</v>
      </c>
      <c r="G494" s="121" t="s">
        <v>10</v>
      </c>
      <c r="H494" s="122"/>
      <c r="I494" s="130" t="s">
        <v>21</v>
      </c>
      <c r="J494" s="131"/>
      <c r="K494" s="132"/>
      <c r="L494" s="132">
        <v>1</v>
      </c>
      <c r="M494" s="132"/>
      <c r="N494" s="133"/>
    </row>
    <row r="495" spans="1:14" ht="31.5" hidden="1" x14ac:dyDescent="0.25">
      <c r="A495" s="175">
        <v>451</v>
      </c>
      <c r="B495" s="177" t="s">
        <v>750</v>
      </c>
      <c r="C495" s="118" t="s">
        <v>18</v>
      </c>
      <c r="D495" s="173" t="s">
        <v>751</v>
      </c>
      <c r="E495" s="118" t="s">
        <v>69</v>
      </c>
      <c r="F495" s="150" t="s">
        <v>744</v>
      </c>
      <c r="G495" s="121" t="s">
        <v>11</v>
      </c>
      <c r="H495" s="122"/>
      <c r="I495" s="130"/>
      <c r="J495" s="131" t="s">
        <v>21</v>
      </c>
      <c r="K495" s="132"/>
      <c r="L495" s="132"/>
      <c r="M495" s="132">
        <v>1</v>
      </c>
      <c r="N495" s="133"/>
    </row>
    <row r="496" spans="1:14" hidden="1" x14ac:dyDescent="0.25">
      <c r="A496" s="175">
        <v>452</v>
      </c>
      <c r="B496" s="177" t="s">
        <v>752</v>
      </c>
      <c r="C496" s="118" t="s">
        <v>18</v>
      </c>
      <c r="D496" s="173" t="s">
        <v>753</v>
      </c>
      <c r="E496" s="118" t="s">
        <v>28</v>
      </c>
      <c r="F496" s="150" t="s">
        <v>744</v>
      </c>
      <c r="G496" s="121" t="s">
        <v>9</v>
      </c>
      <c r="H496" s="122" t="s">
        <v>21</v>
      </c>
      <c r="I496" s="130"/>
      <c r="J496" s="131"/>
      <c r="K496" s="132">
        <v>1</v>
      </c>
      <c r="L496" s="132"/>
      <c r="M496" s="132"/>
      <c r="N496" s="133"/>
    </row>
    <row r="497" spans="1:15" ht="31.5" x14ac:dyDescent="0.25">
      <c r="A497" s="175">
        <v>453</v>
      </c>
      <c r="B497" s="177" t="s">
        <v>754</v>
      </c>
      <c r="C497" s="118" t="s">
        <v>18</v>
      </c>
      <c r="D497" s="173" t="s">
        <v>755</v>
      </c>
      <c r="E497" s="118" t="s">
        <v>28</v>
      </c>
      <c r="F497" s="150" t="s">
        <v>744</v>
      </c>
      <c r="G497" s="121" t="s">
        <v>10</v>
      </c>
      <c r="H497" s="122"/>
      <c r="I497" s="130" t="s">
        <v>21</v>
      </c>
      <c r="J497" s="131"/>
      <c r="K497" s="132"/>
      <c r="L497" s="132">
        <v>1</v>
      </c>
      <c r="M497" s="132"/>
      <c r="N497" s="133"/>
    </row>
    <row r="498" spans="1:15" ht="47.25" hidden="1" x14ac:dyDescent="0.25">
      <c r="A498" s="175">
        <v>454</v>
      </c>
      <c r="B498" s="177" t="s">
        <v>756</v>
      </c>
      <c r="C498" s="118" t="s">
        <v>18</v>
      </c>
      <c r="D498" s="173" t="s">
        <v>755</v>
      </c>
      <c r="E498" s="118" t="s">
        <v>28</v>
      </c>
      <c r="F498" s="150" t="s">
        <v>744</v>
      </c>
      <c r="G498" s="121" t="s">
        <v>11</v>
      </c>
      <c r="H498" s="122"/>
      <c r="I498" s="130"/>
      <c r="J498" s="131" t="s">
        <v>21</v>
      </c>
      <c r="K498" s="132"/>
      <c r="L498" s="132"/>
      <c r="M498" s="132"/>
      <c r="N498" s="133"/>
      <c r="O498" s="112"/>
    </row>
    <row r="499" spans="1:15" ht="47.25" hidden="1" x14ac:dyDescent="0.25">
      <c r="A499" s="175">
        <v>455</v>
      </c>
      <c r="B499" s="177" t="s">
        <v>757</v>
      </c>
      <c r="C499" s="118" t="s">
        <v>18</v>
      </c>
      <c r="D499" s="173" t="s">
        <v>758</v>
      </c>
      <c r="E499" s="118" t="s">
        <v>28</v>
      </c>
      <c r="F499" s="150" t="s">
        <v>744</v>
      </c>
      <c r="G499" s="121" t="s">
        <v>11</v>
      </c>
      <c r="H499" s="122"/>
      <c r="I499" s="130"/>
      <c r="J499" s="131" t="s">
        <v>21</v>
      </c>
      <c r="K499" s="132"/>
      <c r="L499" s="132"/>
      <c r="M499" s="132">
        <v>1</v>
      </c>
      <c r="N499" s="133"/>
    </row>
    <row r="500" spans="1:15" ht="31.5" hidden="1" x14ac:dyDescent="0.25">
      <c r="A500" s="175">
        <v>456</v>
      </c>
      <c r="B500" s="177" t="s">
        <v>759</v>
      </c>
      <c r="C500" s="118" t="s">
        <v>18</v>
      </c>
      <c r="D500" s="173" t="s">
        <v>760</v>
      </c>
      <c r="E500" s="118" t="s">
        <v>28</v>
      </c>
      <c r="F500" s="150" t="s">
        <v>744</v>
      </c>
      <c r="G500" s="121" t="s">
        <v>11</v>
      </c>
      <c r="H500" s="122"/>
      <c r="I500" s="130"/>
      <c r="J500" s="131" t="s">
        <v>21</v>
      </c>
      <c r="K500" s="132"/>
      <c r="L500" s="132"/>
      <c r="M500" s="132"/>
      <c r="N500" s="133"/>
    </row>
    <row r="501" spans="1:15" ht="31.5" hidden="1" x14ac:dyDescent="0.25">
      <c r="A501" s="175">
        <v>457</v>
      </c>
      <c r="B501" s="177" t="s">
        <v>761</v>
      </c>
      <c r="C501" s="118" t="s">
        <v>18</v>
      </c>
      <c r="D501" s="173" t="s">
        <v>762</v>
      </c>
      <c r="E501" s="118" t="s">
        <v>28</v>
      </c>
      <c r="F501" s="150" t="s">
        <v>744</v>
      </c>
      <c r="G501" s="121" t="s">
        <v>11</v>
      </c>
      <c r="H501" s="122"/>
      <c r="I501" s="130"/>
      <c r="J501" s="131" t="s">
        <v>21</v>
      </c>
      <c r="K501" s="132"/>
      <c r="L501" s="132"/>
      <c r="M501" s="132">
        <v>1</v>
      </c>
      <c r="N501" s="133"/>
    </row>
    <row r="502" spans="1:15" ht="31.5" hidden="1" x14ac:dyDescent="0.25">
      <c r="A502" s="175">
        <v>458</v>
      </c>
      <c r="B502" s="177" t="s">
        <v>763</v>
      </c>
      <c r="C502" s="118" t="s">
        <v>69</v>
      </c>
      <c r="D502" s="173" t="s">
        <v>764</v>
      </c>
      <c r="E502" s="118" t="s">
        <v>28</v>
      </c>
      <c r="F502" s="150" t="s">
        <v>744</v>
      </c>
      <c r="G502" s="121" t="s">
        <v>11</v>
      </c>
      <c r="H502" s="122"/>
      <c r="I502" s="130"/>
      <c r="J502" s="131" t="s">
        <v>21</v>
      </c>
      <c r="K502" s="132"/>
      <c r="L502" s="132"/>
      <c r="M502" s="132"/>
      <c r="N502" s="133"/>
    </row>
    <row r="503" spans="1:15" hidden="1" x14ac:dyDescent="0.25">
      <c r="A503" s="175">
        <v>459</v>
      </c>
      <c r="B503" s="177" t="s">
        <v>765</v>
      </c>
      <c r="C503" s="118" t="s">
        <v>69</v>
      </c>
      <c r="D503" s="173" t="s">
        <v>766</v>
      </c>
      <c r="E503" s="118" t="s">
        <v>69</v>
      </c>
      <c r="F503" s="150" t="s">
        <v>744</v>
      </c>
      <c r="G503" s="121" t="s">
        <v>11</v>
      </c>
      <c r="H503" s="122"/>
      <c r="I503" s="130"/>
      <c r="J503" s="131" t="s">
        <v>21</v>
      </c>
      <c r="K503" s="132"/>
      <c r="L503" s="132"/>
      <c r="M503" s="132"/>
      <c r="N503" s="133"/>
    </row>
    <row r="504" spans="1:15" ht="31.5" hidden="1" x14ac:dyDescent="0.25">
      <c r="A504" s="175">
        <v>460</v>
      </c>
      <c r="B504" s="177" t="s">
        <v>767</v>
      </c>
      <c r="C504" s="118" t="s">
        <v>69</v>
      </c>
      <c r="D504" s="173" t="s">
        <v>768</v>
      </c>
      <c r="E504" s="118" t="s">
        <v>69</v>
      </c>
      <c r="F504" s="150" t="s">
        <v>744</v>
      </c>
      <c r="G504" s="121" t="s">
        <v>11</v>
      </c>
      <c r="H504" s="122"/>
      <c r="I504" s="130"/>
      <c r="J504" s="131" t="s">
        <v>21</v>
      </c>
      <c r="K504" s="132"/>
      <c r="L504" s="132"/>
      <c r="M504" s="132">
        <v>1</v>
      </c>
      <c r="N504" s="133"/>
    </row>
    <row r="505" spans="1:15" ht="47.25" hidden="1" x14ac:dyDescent="0.25">
      <c r="A505" s="175">
        <v>461</v>
      </c>
      <c r="B505" s="177" t="s">
        <v>769</v>
      </c>
      <c r="C505" s="118" t="s">
        <v>69</v>
      </c>
      <c r="D505" s="173" t="s">
        <v>770</v>
      </c>
      <c r="E505" s="118" t="s">
        <v>20</v>
      </c>
      <c r="F505" s="150" t="s">
        <v>744</v>
      </c>
      <c r="G505" s="121" t="s">
        <v>11</v>
      </c>
      <c r="H505" s="122"/>
      <c r="I505" s="130"/>
      <c r="J505" s="131" t="s">
        <v>21</v>
      </c>
      <c r="K505" s="132"/>
      <c r="L505" s="132"/>
      <c r="M505" s="132"/>
      <c r="N505" s="133"/>
    </row>
    <row r="506" spans="1:15" x14ac:dyDescent="0.25">
      <c r="A506" s="175">
        <v>462</v>
      </c>
      <c r="B506" s="338" t="s">
        <v>771</v>
      </c>
      <c r="C506" s="339"/>
      <c r="D506" s="340"/>
      <c r="E506" s="116" t="s">
        <v>13</v>
      </c>
      <c r="F506" s="116" t="s">
        <v>13</v>
      </c>
      <c r="G506" s="117" t="s">
        <v>13</v>
      </c>
      <c r="H506" s="117" t="s">
        <v>13</v>
      </c>
      <c r="I506" s="117" t="s">
        <v>13</v>
      </c>
      <c r="J506" s="117" t="s">
        <v>13</v>
      </c>
      <c r="K506" s="129">
        <f>SUM(K507:K529)</f>
        <v>4</v>
      </c>
      <c r="L506" s="129">
        <f>SUM(L507:L529)</f>
        <v>8</v>
      </c>
      <c r="M506" s="129">
        <f>SUM(M507:M529)</f>
        <v>8</v>
      </c>
      <c r="N506" s="117" t="s">
        <v>13</v>
      </c>
    </row>
    <row r="507" spans="1:15" ht="31.5" hidden="1" x14ac:dyDescent="0.25">
      <c r="A507" s="175">
        <v>463</v>
      </c>
      <c r="B507" s="177" t="s">
        <v>772</v>
      </c>
      <c r="C507" s="118" t="s">
        <v>18</v>
      </c>
      <c r="D507" s="173" t="s">
        <v>773</v>
      </c>
      <c r="E507" s="118" t="s">
        <v>20</v>
      </c>
      <c r="F507" s="150" t="s">
        <v>744</v>
      </c>
      <c r="G507" s="121" t="s">
        <v>9</v>
      </c>
      <c r="H507" s="122" t="s">
        <v>21</v>
      </c>
      <c r="I507" s="130"/>
      <c r="J507" s="131"/>
      <c r="K507" s="132"/>
      <c r="L507" s="132"/>
      <c r="M507" s="132"/>
      <c r="N507" s="133"/>
    </row>
    <row r="508" spans="1:15" ht="31.5" x14ac:dyDescent="0.25">
      <c r="A508" s="175">
        <v>464</v>
      </c>
      <c r="B508" s="177" t="s">
        <v>774</v>
      </c>
      <c r="C508" s="118" t="s">
        <v>18</v>
      </c>
      <c r="D508" s="173" t="s">
        <v>775</v>
      </c>
      <c r="E508" s="118" t="s">
        <v>20</v>
      </c>
      <c r="F508" s="150" t="s">
        <v>744</v>
      </c>
      <c r="G508" s="121" t="s">
        <v>10</v>
      </c>
      <c r="H508" s="122"/>
      <c r="I508" s="130" t="s">
        <v>21</v>
      </c>
      <c r="J508" s="131"/>
      <c r="K508" s="132"/>
      <c r="L508" s="132"/>
      <c r="M508" s="132"/>
      <c r="N508" s="133"/>
    </row>
    <row r="509" spans="1:15" hidden="1" x14ac:dyDescent="0.25">
      <c r="A509" s="370">
        <v>465</v>
      </c>
      <c r="B509" s="372" t="s">
        <v>776</v>
      </c>
      <c r="C509" s="118" t="s">
        <v>18</v>
      </c>
      <c r="D509" s="173" t="s">
        <v>1096</v>
      </c>
      <c r="E509" s="118" t="s">
        <v>20</v>
      </c>
      <c r="F509" s="150" t="s">
        <v>744</v>
      </c>
      <c r="G509" s="121" t="s">
        <v>11</v>
      </c>
      <c r="H509" s="122"/>
      <c r="I509" s="130"/>
      <c r="J509" s="131" t="s">
        <v>21</v>
      </c>
      <c r="K509" s="132"/>
      <c r="L509" s="132"/>
      <c r="M509" s="132">
        <v>1</v>
      </c>
      <c r="N509" s="133"/>
    </row>
    <row r="510" spans="1:15" hidden="1" x14ac:dyDescent="0.25">
      <c r="A510" s="374"/>
      <c r="B510" s="375"/>
      <c r="C510" s="118" t="s">
        <v>18</v>
      </c>
      <c r="D510" s="173" t="s">
        <v>1097</v>
      </c>
      <c r="E510" s="118" t="s">
        <v>20</v>
      </c>
      <c r="F510" s="150" t="s">
        <v>744</v>
      </c>
      <c r="G510" s="121" t="s">
        <v>11</v>
      </c>
      <c r="H510" s="122"/>
      <c r="I510" s="130"/>
      <c r="J510" s="131" t="s">
        <v>21</v>
      </c>
      <c r="K510" s="132"/>
      <c r="L510" s="132"/>
      <c r="M510" s="132">
        <v>1</v>
      </c>
      <c r="N510" s="133"/>
    </row>
    <row r="511" spans="1:15" hidden="1" x14ac:dyDescent="0.25">
      <c r="A511" s="374"/>
      <c r="B511" s="375"/>
      <c r="C511" s="118" t="s">
        <v>18</v>
      </c>
      <c r="D511" s="173" t="s">
        <v>1098</v>
      </c>
      <c r="E511" s="118" t="s">
        <v>20</v>
      </c>
      <c r="F511" s="150" t="s">
        <v>744</v>
      </c>
      <c r="G511" s="121" t="s">
        <v>11</v>
      </c>
      <c r="H511" s="122"/>
      <c r="I511" s="130"/>
      <c r="J511" s="131" t="s">
        <v>21</v>
      </c>
      <c r="K511" s="132"/>
      <c r="L511" s="132"/>
      <c r="M511" s="132">
        <v>1</v>
      </c>
      <c r="N511" s="133"/>
    </row>
    <row r="512" spans="1:15" hidden="1" x14ac:dyDescent="0.25">
      <c r="A512" s="374"/>
      <c r="B512" s="375"/>
      <c r="C512" s="118" t="s">
        <v>18</v>
      </c>
      <c r="D512" s="173" t="s">
        <v>1099</v>
      </c>
      <c r="E512" s="118" t="s">
        <v>20</v>
      </c>
      <c r="F512" s="150" t="s">
        <v>744</v>
      </c>
      <c r="G512" s="121" t="s">
        <v>11</v>
      </c>
      <c r="H512" s="122"/>
      <c r="I512" s="130"/>
      <c r="J512" s="131" t="s">
        <v>21</v>
      </c>
      <c r="K512" s="132"/>
      <c r="L512" s="132"/>
      <c r="M512" s="132">
        <v>1</v>
      </c>
      <c r="N512" s="133"/>
    </row>
    <row r="513" spans="1:14" hidden="1" x14ac:dyDescent="0.25">
      <c r="A513" s="374"/>
      <c r="B513" s="375"/>
      <c r="C513" s="118" t="s">
        <v>18</v>
      </c>
      <c r="D513" s="173" t="s">
        <v>1100</v>
      </c>
      <c r="E513" s="118" t="s">
        <v>20</v>
      </c>
      <c r="F513" s="150" t="s">
        <v>744</v>
      </c>
      <c r="G513" s="121" t="s">
        <v>11</v>
      </c>
      <c r="H513" s="122"/>
      <c r="I513" s="130"/>
      <c r="J513" s="131" t="s">
        <v>21</v>
      </c>
      <c r="K513" s="132"/>
      <c r="L513" s="132"/>
      <c r="M513" s="132">
        <v>1</v>
      </c>
      <c r="N513" s="133"/>
    </row>
    <row r="514" spans="1:14" hidden="1" x14ac:dyDescent="0.25">
      <c r="A514" s="374"/>
      <c r="B514" s="375"/>
      <c r="C514" s="118" t="s">
        <v>18</v>
      </c>
      <c r="D514" s="173" t="s">
        <v>1101</v>
      </c>
      <c r="E514" s="118" t="s">
        <v>20</v>
      </c>
      <c r="F514" s="150" t="s">
        <v>744</v>
      </c>
      <c r="G514" s="121" t="s">
        <v>11</v>
      </c>
      <c r="H514" s="122"/>
      <c r="I514" s="130"/>
      <c r="J514" s="131" t="s">
        <v>21</v>
      </c>
      <c r="K514" s="132"/>
      <c r="L514" s="132"/>
      <c r="M514" s="132">
        <v>1</v>
      </c>
      <c r="N514" s="133"/>
    </row>
    <row r="515" spans="1:14" hidden="1" x14ac:dyDescent="0.25">
      <c r="A515" s="374"/>
      <c r="B515" s="375"/>
      <c r="C515" s="118" t="s">
        <v>18</v>
      </c>
      <c r="D515" s="173" t="s">
        <v>1102</v>
      </c>
      <c r="E515" s="118" t="s">
        <v>20</v>
      </c>
      <c r="F515" s="150" t="s">
        <v>744</v>
      </c>
      <c r="G515" s="121" t="s">
        <v>11</v>
      </c>
      <c r="H515" s="122"/>
      <c r="I515" s="130"/>
      <c r="J515" s="131" t="s">
        <v>21</v>
      </c>
      <c r="K515" s="132"/>
      <c r="L515" s="132"/>
      <c r="M515" s="132">
        <v>1</v>
      </c>
      <c r="N515" s="133"/>
    </row>
    <row r="516" spans="1:14" hidden="1" x14ac:dyDescent="0.25">
      <c r="A516" s="371"/>
      <c r="B516" s="373"/>
      <c r="C516" s="118" t="s">
        <v>18</v>
      </c>
      <c r="D516" s="173" t="s">
        <v>1103</v>
      </c>
      <c r="E516" s="118" t="s">
        <v>20</v>
      </c>
      <c r="F516" s="150" t="s">
        <v>744</v>
      </c>
      <c r="G516" s="121" t="s">
        <v>11</v>
      </c>
      <c r="H516" s="122"/>
      <c r="I516" s="130"/>
      <c r="J516" s="131" t="s">
        <v>21</v>
      </c>
      <c r="K516" s="132"/>
      <c r="L516" s="132"/>
      <c r="M516" s="132">
        <v>1</v>
      </c>
      <c r="N516" s="133"/>
    </row>
    <row r="517" spans="1:14" hidden="1" x14ac:dyDescent="0.25">
      <c r="A517" s="370">
        <v>466</v>
      </c>
      <c r="B517" s="372" t="s">
        <v>777</v>
      </c>
      <c r="C517" s="118" t="s">
        <v>18</v>
      </c>
      <c r="D517" s="173" t="s">
        <v>1104</v>
      </c>
      <c r="E517" s="118" t="s">
        <v>20</v>
      </c>
      <c r="F517" s="150" t="s">
        <v>744</v>
      </c>
      <c r="G517" s="121" t="s">
        <v>9</v>
      </c>
      <c r="H517" s="122" t="s">
        <v>21</v>
      </c>
      <c r="I517" s="130"/>
      <c r="J517" s="131"/>
      <c r="K517" s="132">
        <v>1</v>
      </c>
      <c r="L517" s="132"/>
      <c r="M517" s="132"/>
      <c r="N517" s="133"/>
    </row>
    <row r="518" spans="1:14" hidden="1" x14ac:dyDescent="0.25">
      <c r="A518" s="374"/>
      <c r="B518" s="375"/>
      <c r="C518" s="118" t="s">
        <v>18</v>
      </c>
      <c r="D518" s="173" t="s">
        <v>1105</v>
      </c>
      <c r="E518" s="118" t="s">
        <v>20</v>
      </c>
      <c r="F518" s="150" t="s">
        <v>744</v>
      </c>
      <c r="G518" s="121" t="s">
        <v>9</v>
      </c>
      <c r="H518" s="122" t="s">
        <v>21</v>
      </c>
      <c r="I518" s="130"/>
      <c r="J518" s="131"/>
      <c r="K518" s="132">
        <v>1</v>
      </c>
      <c r="L518" s="132"/>
      <c r="M518" s="132"/>
      <c r="N518" s="133"/>
    </row>
    <row r="519" spans="1:14" hidden="1" x14ac:dyDescent="0.25">
      <c r="A519" s="374"/>
      <c r="B519" s="375"/>
      <c r="C519" s="118" t="s">
        <v>18</v>
      </c>
      <c r="D519" s="173" t="s">
        <v>1106</v>
      </c>
      <c r="E519" s="118" t="s">
        <v>20</v>
      </c>
      <c r="F519" s="150" t="s">
        <v>744</v>
      </c>
      <c r="G519" s="121" t="s">
        <v>9</v>
      </c>
      <c r="H519" s="122" t="s">
        <v>21</v>
      </c>
      <c r="I519" s="130"/>
      <c r="J519" s="131"/>
      <c r="K519" s="132">
        <v>1</v>
      </c>
      <c r="L519" s="132"/>
      <c r="M519" s="132"/>
      <c r="N519" s="133"/>
    </row>
    <row r="520" spans="1:14" hidden="1" x14ac:dyDescent="0.25">
      <c r="A520" s="371"/>
      <c r="B520" s="373"/>
      <c r="C520" s="118" t="s">
        <v>18</v>
      </c>
      <c r="D520" s="173" t="s">
        <v>1107</v>
      </c>
      <c r="E520" s="118" t="s">
        <v>20</v>
      </c>
      <c r="F520" s="150" t="s">
        <v>744</v>
      </c>
      <c r="G520" s="121" t="s">
        <v>9</v>
      </c>
      <c r="H520" s="122" t="s">
        <v>21</v>
      </c>
      <c r="I520" s="130"/>
      <c r="J520" s="131"/>
      <c r="K520" s="132">
        <v>1</v>
      </c>
      <c r="L520" s="132"/>
      <c r="M520" s="132"/>
      <c r="N520" s="133"/>
    </row>
    <row r="521" spans="1:14" x14ac:dyDescent="0.25">
      <c r="A521" s="370">
        <v>467</v>
      </c>
      <c r="B521" s="372" t="s">
        <v>777</v>
      </c>
      <c r="C521" s="118" t="s">
        <v>18</v>
      </c>
      <c r="D521" s="173" t="s">
        <v>1108</v>
      </c>
      <c r="E521" s="118" t="s">
        <v>20</v>
      </c>
      <c r="F521" s="150" t="s">
        <v>744</v>
      </c>
      <c r="G521" s="121" t="s">
        <v>10</v>
      </c>
      <c r="H521" s="122"/>
      <c r="I521" s="130" t="s">
        <v>21</v>
      </c>
      <c r="J521" s="131"/>
      <c r="K521" s="132"/>
      <c r="L521" s="132">
        <v>1</v>
      </c>
      <c r="M521" s="132"/>
      <c r="N521" s="133"/>
    </row>
    <row r="522" spans="1:14" x14ac:dyDescent="0.25">
      <c r="A522" s="374"/>
      <c r="B522" s="375"/>
      <c r="C522" s="118" t="s">
        <v>18</v>
      </c>
      <c r="D522" s="173" t="s">
        <v>1109</v>
      </c>
      <c r="E522" s="118" t="s">
        <v>20</v>
      </c>
      <c r="F522" s="150" t="s">
        <v>744</v>
      </c>
      <c r="G522" s="121" t="s">
        <v>10</v>
      </c>
      <c r="H522" s="122"/>
      <c r="I522" s="130" t="s">
        <v>21</v>
      </c>
      <c r="J522" s="131"/>
      <c r="K522" s="132"/>
      <c r="L522" s="132">
        <v>1</v>
      </c>
      <c r="M522" s="132"/>
      <c r="N522" s="133"/>
    </row>
    <row r="523" spans="1:14" x14ac:dyDescent="0.25">
      <c r="A523" s="374"/>
      <c r="B523" s="375"/>
      <c r="C523" s="118" t="s">
        <v>18</v>
      </c>
      <c r="D523" s="173" t="s">
        <v>1110</v>
      </c>
      <c r="E523" s="118" t="s">
        <v>20</v>
      </c>
      <c r="F523" s="150" t="s">
        <v>744</v>
      </c>
      <c r="G523" s="121" t="s">
        <v>10</v>
      </c>
      <c r="H523" s="122"/>
      <c r="I523" s="130" t="s">
        <v>21</v>
      </c>
      <c r="J523" s="131"/>
      <c r="K523" s="132"/>
      <c r="L523" s="132">
        <v>1</v>
      </c>
      <c r="M523" s="132"/>
      <c r="N523" s="133"/>
    </row>
    <row r="524" spans="1:14" x14ac:dyDescent="0.25">
      <c r="A524" s="374"/>
      <c r="B524" s="375"/>
      <c r="C524" s="118" t="s">
        <v>18</v>
      </c>
      <c r="D524" s="173" t="s">
        <v>1111</v>
      </c>
      <c r="E524" s="118" t="s">
        <v>20</v>
      </c>
      <c r="F524" s="150" t="s">
        <v>744</v>
      </c>
      <c r="G524" s="121" t="s">
        <v>10</v>
      </c>
      <c r="H524" s="122"/>
      <c r="I524" s="130" t="s">
        <v>21</v>
      </c>
      <c r="J524" s="131"/>
      <c r="K524" s="132"/>
      <c r="L524" s="132">
        <v>1</v>
      </c>
      <c r="M524" s="132"/>
      <c r="N524" s="133"/>
    </row>
    <row r="525" spans="1:14" x14ac:dyDescent="0.25">
      <c r="A525" s="374"/>
      <c r="B525" s="375"/>
      <c r="C525" s="118" t="s">
        <v>18</v>
      </c>
      <c r="D525" s="173" t="s">
        <v>1112</v>
      </c>
      <c r="E525" s="118" t="s">
        <v>20</v>
      </c>
      <c r="F525" s="150" t="s">
        <v>744</v>
      </c>
      <c r="G525" s="121" t="s">
        <v>10</v>
      </c>
      <c r="H525" s="122"/>
      <c r="I525" s="130" t="s">
        <v>21</v>
      </c>
      <c r="J525" s="131"/>
      <c r="K525" s="132"/>
      <c r="L525" s="132">
        <v>1</v>
      </c>
      <c r="M525" s="132"/>
      <c r="N525" s="133"/>
    </row>
    <row r="526" spans="1:14" x14ac:dyDescent="0.25">
      <c r="A526" s="374"/>
      <c r="B526" s="375"/>
      <c r="C526" s="118" t="s">
        <v>18</v>
      </c>
      <c r="D526" s="173" t="s">
        <v>1113</v>
      </c>
      <c r="E526" s="118" t="s">
        <v>20</v>
      </c>
      <c r="F526" s="150" t="s">
        <v>744</v>
      </c>
      <c r="G526" s="121" t="s">
        <v>10</v>
      </c>
      <c r="H526" s="122"/>
      <c r="I526" s="130" t="s">
        <v>21</v>
      </c>
      <c r="J526" s="131"/>
      <c r="K526" s="132"/>
      <c r="L526" s="132">
        <v>1</v>
      </c>
      <c r="M526" s="132"/>
      <c r="N526" s="133"/>
    </row>
    <row r="527" spans="1:14" x14ac:dyDescent="0.25">
      <c r="A527" s="374"/>
      <c r="B527" s="375"/>
      <c r="C527" s="118" t="s">
        <v>18</v>
      </c>
      <c r="D527" s="173" t="s">
        <v>1114</v>
      </c>
      <c r="E527" s="118" t="s">
        <v>20</v>
      </c>
      <c r="F527" s="150" t="s">
        <v>744</v>
      </c>
      <c r="G527" s="121" t="s">
        <v>10</v>
      </c>
      <c r="H527" s="122"/>
      <c r="I527" s="130" t="s">
        <v>21</v>
      </c>
      <c r="J527" s="131"/>
      <c r="K527" s="132"/>
      <c r="L527" s="132">
        <v>1</v>
      </c>
      <c r="M527" s="132"/>
      <c r="N527" s="133"/>
    </row>
    <row r="528" spans="1:14" x14ac:dyDescent="0.25">
      <c r="A528" s="371"/>
      <c r="B528" s="375"/>
      <c r="C528" s="118" t="s">
        <v>18</v>
      </c>
      <c r="D528" s="173" t="s">
        <v>1115</v>
      </c>
      <c r="E528" s="118" t="s">
        <v>20</v>
      </c>
      <c r="F528" s="150" t="s">
        <v>744</v>
      </c>
      <c r="G528" s="121" t="s">
        <v>10</v>
      </c>
      <c r="H528" s="122"/>
      <c r="I528" s="130" t="s">
        <v>21</v>
      </c>
      <c r="J528" s="131"/>
      <c r="K528" s="132"/>
      <c r="L528" s="132">
        <v>1</v>
      </c>
      <c r="M528" s="132"/>
      <c r="N528" s="133"/>
    </row>
    <row r="529" spans="1:14" ht="78.75" hidden="1" x14ac:dyDescent="0.25">
      <c r="A529" s="175">
        <v>468</v>
      </c>
      <c r="B529" s="177" t="s">
        <v>779</v>
      </c>
      <c r="C529" s="118" t="s">
        <v>18</v>
      </c>
      <c r="D529" s="173" t="s">
        <v>780</v>
      </c>
      <c r="E529" s="118" t="s">
        <v>20</v>
      </c>
      <c r="F529" s="150" t="s">
        <v>744</v>
      </c>
      <c r="G529" s="121" t="s">
        <v>11</v>
      </c>
      <c r="H529" s="122"/>
      <c r="I529" s="130"/>
      <c r="J529" s="131" t="s">
        <v>21</v>
      </c>
      <c r="K529" s="132"/>
      <c r="L529" s="132"/>
      <c r="M529" s="132"/>
      <c r="N529" s="133"/>
    </row>
    <row r="530" spans="1:14" x14ac:dyDescent="0.25">
      <c r="A530" s="175">
        <v>469</v>
      </c>
      <c r="B530" s="338" t="s">
        <v>781</v>
      </c>
      <c r="C530" s="339"/>
      <c r="D530" s="340"/>
      <c r="E530" s="116" t="s">
        <v>13</v>
      </c>
      <c r="F530" s="116" t="s">
        <v>13</v>
      </c>
      <c r="G530" s="117" t="s">
        <v>13</v>
      </c>
      <c r="H530" s="117" t="s">
        <v>13</v>
      </c>
      <c r="I530" s="117" t="s">
        <v>13</v>
      </c>
      <c r="J530" s="117" t="s">
        <v>13</v>
      </c>
      <c r="K530" s="129">
        <f>SUM(K531:K547)</f>
        <v>1</v>
      </c>
      <c r="L530" s="129">
        <f>SUM(L531:L547)</f>
        <v>2</v>
      </c>
      <c r="M530" s="129">
        <f>SUM(M531:M547)</f>
        <v>3</v>
      </c>
      <c r="N530" s="117" t="s">
        <v>13</v>
      </c>
    </row>
    <row r="531" spans="1:14" ht="47.25" x14ac:dyDescent="0.25">
      <c r="A531" s="175">
        <v>470</v>
      </c>
      <c r="B531" s="177" t="s">
        <v>782</v>
      </c>
      <c r="C531" s="118" t="s">
        <v>18</v>
      </c>
      <c r="D531" s="173" t="s">
        <v>783</v>
      </c>
      <c r="E531" s="118" t="s">
        <v>28</v>
      </c>
      <c r="F531" s="150" t="s">
        <v>744</v>
      </c>
      <c r="G531" s="121" t="s">
        <v>349</v>
      </c>
      <c r="H531" s="122" t="s">
        <v>21</v>
      </c>
      <c r="I531" s="130" t="s">
        <v>21</v>
      </c>
      <c r="J531" s="131"/>
      <c r="K531" s="132"/>
      <c r="L531" s="132">
        <v>1</v>
      </c>
      <c r="M531" s="132"/>
      <c r="N531" s="133"/>
    </row>
    <row r="532" spans="1:14" ht="63" hidden="1" x14ac:dyDescent="0.25">
      <c r="A532" s="175">
        <v>471</v>
      </c>
      <c r="B532" s="177" t="s">
        <v>784</v>
      </c>
      <c r="C532" s="118" t="s">
        <v>18</v>
      </c>
      <c r="D532" s="173" t="s">
        <v>785</v>
      </c>
      <c r="E532" s="118" t="s">
        <v>28</v>
      </c>
      <c r="F532" s="150" t="s">
        <v>744</v>
      </c>
      <c r="G532" s="121" t="s">
        <v>11</v>
      </c>
      <c r="H532" s="122"/>
      <c r="I532" s="130"/>
      <c r="J532" s="131" t="s">
        <v>21</v>
      </c>
      <c r="K532" s="132"/>
      <c r="L532" s="132"/>
      <c r="M532" s="132">
        <v>1</v>
      </c>
      <c r="N532" s="133"/>
    </row>
    <row r="533" spans="1:14" ht="47.25" hidden="1" x14ac:dyDescent="0.25">
      <c r="A533" s="175">
        <v>472</v>
      </c>
      <c r="B533" s="177" t="s">
        <v>786</v>
      </c>
      <c r="C533" s="118" t="s">
        <v>18</v>
      </c>
      <c r="D533" s="173" t="s">
        <v>787</v>
      </c>
      <c r="E533" s="118" t="s">
        <v>28</v>
      </c>
      <c r="F533" s="150" t="s">
        <v>744</v>
      </c>
      <c r="G533" s="121" t="s">
        <v>9</v>
      </c>
      <c r="H533" s="122" t="s">
        <v>21</v>
      </c>
      <c r="I533" s="130"/>
      <c r="J533" s="131"/>
      <c r="K533" s="132"/>
      <c r="L533" s="132"/>
      <c r="M533" s="132"/>
      <c r="N533" s="133"/>
    </row>
    <row r="534" spans="1:14" ht="47.25" x14ac:dyDescent="0.25">
      <c r="A534" s="175">
        <v>473</v>
      </c>
      <c r="B534" s="177" t="s">
        <v>788</v>
      </c>
      <c r="C534" s="118" t="s">
        <v>18</v>
      </c>
      <c r="D534" s="173" t="s">
        <v>789</v>
      </c>
      <c r="E534" s="118" t="s">
        <v>28</v>
      </c>
      <c r="F534" s="150" t="s">
        <v>744</v>
      </c>
      <c r="G534" s="121" t="s">
        <v>10</v>
      </c>
      <c r="H534" s="122"/>
      <c r="I534" s="130" t="s">
        <v>21</v>
      </c>
      <c r="J534" s="131"/>
      <c r="K534" s="132"/>
      <c r="L534" s="132"/>
      <c r="M534" s="132"/>
      <c r="N534" s="133"/>
    </row>
    <row r="535" spans="1:14" ht="47.25" hidden="1" x14ac:dyDescent="0.25">
      <c r="A535" s="175">
        <v>474</v>
      </c>
      <c r="B535" s="177" t="s">
        <v>790</v>
      </c>
      <c r="C535" s="118" t="s">
        <v>18</v>
      </c>
      <c r="D535" s="173" t="s">
        <v>791</v>
      </c>
      <c r="E535" s="118" t="s">
        <v>28</v>
      </c>
      <c r="F535" s="150" t="s">
        <v>744</v>
      </c>
      <c r="G535" s="121" t="s">
        <v>11</v>
      </c>
      <c r="H535" s="122"/>
      <c r="I535" s="130"/>
      <c r="J535" s="131" t="s">
        <v>21</v>
      </c>
      <c r="K535" s="132"/>
      <c r="L535" s="132"/>
      <c r="M535" s="132"/>
      <c r="N535" s="133"/>
    </row>
    <row r="536" spans="1:14" ht="31.5" hidden="1" x14ac:dyDescent="0.25">
      <c r="A536" s="175">
        <v>475</v>
      </c>
      <c r="B536" s="177" t="s">
        <v>792</v>
      </c>
      <c r="C536" s="118" t="s">
        <v>18</v>
      </c>
      <c r="D536" s="173" t="s">
        <v>793</v>
      </c>
      <c r="E536" s="118" t="s">
        <v>28</v>
      </c>
      <c r="F536" s="150" t="s">
        <v>744</v>
      </c>
      <c r="G536" s="121" t="s">
        <v>11</v>
      </c>
      <c r="H536" s="122"/>
      <c r="I536" s="130"/>
      <c r="J536" s="131" t="s">
        <v>21</v>
      </c>
      <c r="K536" s="132"/>
      <c r="L536" s="132"/>
      <c r="M536" s="132"/>
      <c r="N536" s="133"/>
    </row>
    <row r="537" spans="1:14" ht="47.25" hidden="1" x14ac:dyDescent="0.25">
      <c r="A537" s="175">
        <v>476</v>
      </c>
      <c r="B537" s="177" t="s">
        <v>794</v>
      </c>
      <c r="C537" s="118" t="s">
        <v>69</v>
      </c>
      <c r="D537" s="173" t="s">
        <v>795</v>
      </c>
      <c r="E537" s="118" t="s">
        <v>18</v>
      </c>
      <c r="F537" s="150" t="s">
        <v>744</v>
      </c>
      <c r="G537" s="121" t="s">
        <v>11</v>
      </c>
      <c r="H537" s="122"/>
      <c r="I537" s="130"/>
      <c r="J537" s="131" t="s">
        <v>21</v>
      </c>
      <c r="K537" s="132"/>
      <c r="L537" s="132"/>
      <c r="M537" s="132"/>
      <c r="N537" s="133"/>
    </row>
    <row r="538" spans="1:14" ht="31.5" hidden="1" x14ac:dyDescent="0.25">
      <c r="A538" s="175">
        <v>477</v>
      </c>
      <c r="B538" s="177" t="s">
        <v>796</v>
      </c>
      <c r="C538" s="118" t="s">
        <v>69</v>
      </c>
      <c r="D538" s="173" t="s">
        <v>797</v>
      </c>
      <c r="E538" s="118" t="s">
        <v>69</v>
      </c>
      <c r="F538" s="150" t="s">
        <v>744</v>
      </c>
      <c r="G538" s="121" t="s">
        <v>11</v>
      </c>
      <c r="H538" s="122"/>
      <c r="I538" s="130"/>
      <c r="J538" s="131" t="s">
        <v>21</v>
      </c>
      <c r="K538" s="132"/>
      <c r="L538" s="132"/>
      <c r="M538" s="132"/>
      <c r="N538" s="133"/>
    </row>
    <row r="539" spans="1:14" ht="31.5" hidden="1" x14ac:dyDescent="0.25">
      <c r="A539" s="175">
        <v>478</v>
      </c>
      <c r="B539" s="177" t="s">
        <v>798</v>
      </c>
      <c r="C539" s="118" t="s">
        <v>69</v>
      </c>
      <c r="D539" s="173" t="s">
        <v>799</v>
      </c>
      <c r="E539" s="118" t="s">
        <v>69</v>
      </c>
      <c r="F539" s="150" t="s">
        <v>744</v>
      </c>
      <c r="G539" s="121" t="s">
        <v>11</v>
      </c>
      <c r="H539" s="122"/>
      <c r="I539" s="130"/>
      <c r="J539" s="131" t="s">
        <v>21</v>
      </c>
      <c r="K539" s="132"/>
      <c r="L539" s="132"/>
      <c r="M539" s="132"/>
      <c r="N539" s="133"/>
    </row>
    <row r="540" spans="1:14" ht="47.25" hidden="1" x14ac:dyDescent="0.25">
      <c r="A540" s="175">
        <v>479</v>
      </c>
      <c r="B540" s="177" t="s">
        <v>800</v>
      </c>
      <c r="C540" s="118" t="s">
        <v>69</v>
      </c>
      <c r="D540" s="173" t="s">
        <v>801</v>
      </c>
      <c r="E540" s="118" t="s">
        <v>69</v>
      </c>
      <c r="F540" s="150" t="s">
        <v>744</v>
      </c>
      <c r="G540" s="121" t="s">
        <v>11</v>
      </c>
      <c r="H540" s="122"/>
      <c r="I540" s="130"/>
      <c r="J540" s="131" t="s">
        <v>21</v>
      </c>
      <c r="K540" s="132"/>
      <c r="L540" s="132"/>
      <c r="M540" s="132"/>
      <c r="N540" s="133"/>
    </row>
    <row r="541" spans="1:14" ht="47.25" hidden="1" x14ac:dyDescent="0.25">
      <c r="A541" s="175">
        <v>480</v>
      </c>
      <c r="B541" s="177" t="s">
        <v>802</v>
      </c>
      <c r="C541" s="118" t="s">
        <v>18</v>
      </c>
      <c r="D541" s="173" t="s">
        <v>803</v>
      </c>
      <c r="E541" s="118" t="s">
        <v>28</v>
      </c>
      <c r="F541" s="150" t="s">
        <v>744</v>
      </c>
      <c r="G541" s="121" t="s">
        <v>9</v>
      </c>
      <c r="H541" s="122" t="s">
        <v>21</v>
      </c>
      <c r="I541" s="130"/>
      <c r="J541" s="131"/>
      <c r="K541" s="132">
        <v>1</v>
      </c>
      <c r="L541" s="132"/>
      <c r="M541" s="132"/>
      <c r="N541" s="133"/>
    </row>
    <row r="542" spans="1:14" ht="47.25" x14ac:dyDescent="0.25">
      <c r="A542" s="175">
        <v>481</v>
      </c>
      <c r="B542" s="177" t="s">
        <v>804</v>
      </c>
      <c r="C542" s="118" t="s">
        <v>18</v>
      </c>
      <c r="D542" s="173" t="s">
        <v>805</v>
      </c>
      <c r="E542" s="118" t="s">
        <v>28</v>
      </c>
      <c r="F542" s="150" t="s">
        <v>744</v>
      </c>
      <c r="G542" s="121" t="s">
        <v>10</v>
      </c>
      <c r="H542" s="122"/>
      <c r="I542" s="130" t="s">
        <v>21</v>
      </c>
      <c r="J542" s="131"/>
      <c r="K542" s="132"/>
      <c r="L542" s="132"/>
      <c r="M542" s="132"/>
      <c r="N542" s="133"/>
    </row>
    <row r="543" spans="1:14" ht="78.75" hidden="1" x14ac:dyDescent="0.25">
      <c r="A543" s="175">
        <v>482</v>
      </c>
      <c r="B543" s="177" t="s">
        <v>806</v>
      </c>
      <c r="C543" s="118" t="s">
        <v>18</v>
      </c>
      <c r="D543" s="173" t="s">
        <v>807</v>
      </c>
      <c r="E543" s="118" t="s">
        <v>28</v>
      </c>
      <c r="F543" s="150" t="s">
        <v>744</v>
      </c>
      <c r="G543" s="121" t="s">
        <v>11</v>
      </c>
      <c r="H543" s="122"/>
      <c r="I543" s="130"/>
      <c r="J543" s="131" t="s">
        <v>21</v>
      </c>
      <c r="K543" s="132"/>
      <c r="L543" s="132"/>
      <c r="M543" s="132">
        <v>1</v>
      </c>
      <c r="N543" s="133"/>
    </row>
    <row r="544" spans="1:14" ht="31.5" hidden="1" x14ac:dyDescent="0.25">
      <c r="A544" s="175">
        <v>483</v>
      </c>
      <c r="B544" s="177" t="s">
        <v>808</v>
      </c>
      <c r="C544" s="118" t="s">
        <v>28</v>
      </c>
      <c r="D544" s="173" t="s">
        <v>809</v>
      </c>
      <c r="E544" s="118" t="s">
        <v>28</v>
      </c>
      <c r="F544" s="150" t="s">
        <v>744</v>
      </c>
      <c r="G544" s="121" t="s">
        <v>9</v>
      </c>
      <c r="H544" s="122" t="s">
        <v>21</v>
      </c>
      <c r="I544" s="130"/>
      <c r="J544" s="131"/>
      <c r="K544" s="132"/>
      <c r="L544" s="132"/>
      <c r="M544" s="132"/>
      <c r="N544" s="133"/>
    </row>
    <row r="545" spans="1:14" ht="47.25" x14ac:dyDescent="0.25">
      <c r="A545" s="175">
        <v>484</v>
      </c>
      <c r="B545" s="177" t="s">
        <v>810</v>
      </c>
      <c r="C545" s="118" t="s">
        <v>18</v>
      </c>
      <c r="D545" s="173" t="s">
        <v>1116</v>
      </c>
      <c r="E545" s="118" t="s">
        <v>28</v>
      </c>
      <c r="F545" s="150" t="s">
        <v>744</v>
      </c>
      <c r="G545" s="121" t="s">
        <v>10</v>
      </c>
      <c r="H545" s="122"/>
      <c r="I545" s="130" t="s">
        <v>21</v>
      </c>
      <c r="J545" s="131"/>
      <c r="K545" s="132"/>
      <c r="L545" s="132">
        <v>1</v>
      </c>
      <c r="M545" s="132"/>
      <c r="N545" s="133"/>
    </row>
    <row r="546" spans="1:14" ht="63" hidden="1" x14ac:dyDescent="0.25">
      <c r="A546" s="175">
        <v>485</v>
      </c>
      <c r="B546" s="177" t="s">
        <v>812</v>
      </c>
      <c r="C546" s="118" t="s">
        <v>18</v>
      </c>
      <c r="D546" s="173" t="s">
        <v>813</v>
      </c>
      <c r="E546" s="118" t="s">
        <v>28</v>
      </c>
      <c r="F546" s="150" t="s">
        <v>744</v>
      </c>
      <c r="G546" s="121" t="s">
        <v>11</v>
      </c>
      <c r="H546" s="122"/>
      <c r="I546" s="130"/>
      <c r="J546" s="131" t="s">
        <v>21</v>
      </c>
      <c r="K546" s="132"/>
      <c r="L546" s="132"/>
      <c r="M546" s="132">
        <v>1</v>
      </c>
      <c r="N546" s="133"/>
    </row>
    <row r="547" spans="1:14" ht="47.25" hidden="1" x14ac:dyDescent="0.25">
      <c r="A547" s="175">
        <v>486</v>
      </c>
      <c r="B547" s="177" t="s">
        <v>814</v>
      </c>
      <c r="C547" s="118" t="s">
        <v>71</v>
      </c>
      <c r="D547" s="173" t="s">
        <v>815</v>
      </c>
      <c r="E547" s="118" t="s">
        <v>69</v>
      </c>
      <c r="F547" s="150" t="s">
        <v>744</v>
      </c>
      <c r="G547" s="121" t="s">
        <v>11</v>
      </c>
      <c r="H547" s="122"/>
      <c r="I547" s="130"/>
      <c r="J547" s="131" t="s">
        <v>21</v>
      </c>
      <c r="K547" s="132"/>
      <c r="L547" s="132"/>
      <c r="M547" s="132"/>
      <c r="N547" s="133"/>
    </row>
    <row r="548" spans="1:14" x14ac:dyDescent="0.25">
      <c r="A548" s="175">
        <v>487</v>
      </c>
      <c r="B548" s="338" t="s">
        <v>816</v>
      </c>
      <c r="C548" s="339"/>
      <c r="D548" s="340"/>
      <c r="E548" s="116" t="s">
        <v>13</v>
      </c>
      <c r="F548" s="116" t="s">
        <v>13</v>
      </c>
      <c r="G548" s="117" t="s">
        <v>13</v>
      </c>
      <c r="H548" s="117" t="s">
        <v>13</v>
      </c>
      <c r="I548" s="117" t="s">
        <v>13</v>
      </c>
      <c r="J548" s="117" t="s">
        <v>13</v>
      </c>
      <c r="K548" s="129">
        <f>K549+K570</f>
        <v>1</v>
      </c>
      <c r="L548" s="129">
        <f>L549+L570</f>
        <v>5</v>
      </c>
      <c r="M548" s="129">
        <f>M549+M570</f>
        <v>1</v>
      </c>
      <c r="N548" s="117" t="s">
        <v>13</v>
      </c>
    </row>
    <row r="549" spans="1:14" x14ac:dyDescent="0.25">
      <c r="A549" s="175">
        <v>488</v>
      </c>
      <c r="B549" s="338" t="s">
        <v>817</v>
      </c>
      <c r="C549" s="339"/>
      <c r="D549" s="340"/>
      <c r="E549" s="116" t="s">
        <v>13</v>
      </c>
      <c r="F549" s="116" t="s">
        <v>13</v>
      </c>
      <c r="G549" s="117" t="s">
        <v>13</v>
      </c>
      <c r="H549" s="117" t="s">
        <v>13</v>
      </c>
      <c r="I549" s="117" t="s">
        <v>13</v>
      </c>
      <c r="J549" s="117" t="s">
        <v>13</v>
      </c>
      <c r="K549" s="129">
        <f>SUM(K550:K569)</f>
        <v>0</v>
      </c>
      <c r="L549" s="129">
        <f>SUM(L550:L569)</f>
        <v>2</v>
      </c>
      <c r="M549" s="129">
        <f>SUM(M550:M569)</f>
        <v>0</v>
      </c>
      <c r="N549" s="117" t="s">
        <v>13</v>
      </c>
    </row>
    <row r="550" spans="1:14" ht="31.5" hidden="1" x14ac:dyDescent="0.25">
      <c r="A550" s="175">
        <v>489</v>
      </c>
      <c r="B550" s="178" t="s">
        <v>818</v>
      </c>
      <c r="C550" s="119" t="s">
        <v>18</v>
      </c>
      <c r="D550" s="173" t="s">
        <v>1117</v>
      </c>
      <c r="E550" s="118" t="s">
        <v>28</v>
      </c>
      <c r="F550" s="150" t="s">
        <v>744</v>
      </c>
      <c r="G550" s="121" t="s">
        <v>9</v>
      </c>
      <c r="H550" s="122" t="s">
        <v>21</v>
      </c>
      <c r="I550" s="130"/>
      <c r="J550" s="131"/>
      <c r="K550" s="132"/>
      <c r="L550" s="132"/>
      <c r="M550" s="132"/>
      <c r="N550" s="133"/>
    </row>
    <row r="551" spans="1:14" ht="78.75" x14ac:dyDescent="0.25">
      <c r="A551" s="175">
        <v>490</v>
      </c>
      <c r="B551" s="178" t="s">
        <v>818</v>
      </c>
      <c r="C551" s="119" t="s">
        <v>18</v>
      </c>
      <c r="D551" s="173" t="s">
        <v>819</v>
      </c>
      <c r="E551" s="118" t="s">
        <v>28</v>
      </c>
      <c r="F551" s="150" t="s">
        <v>744</v>
      </c>
      <c r="G551" s="121" t="s">
        <v>10</v>
      </c>
      <c r="H551" s="122"/>
      <c r="I551" s="130" t="s">
        <v>21</v>
      </c>
      <c r="J551" s="131"/>
      <c r="K551" s="132"/>
      <c r="L551" s="132"/>
      <c r="M551" s="132"/>
      <c r="N551" s="133"/>
    </row>
    <row r="552" spans="1:14" ht="63" hidden="1" x14ac:dyDescent="0.25">
      <c r="A552" s="175">
        <v>491</v>
      </c>
      <c r="B552" s="177" t="s">
        <v>818</v>
      </c>
      <c r="C552" s="151" t="s">
        <v>18</v>
      </c>
      <c r="D552" s="152" t="s">
        <v>1118</v>
      </c>
      <c r="E552" s="118" t="s">
        <v>28</v>
      </c>
      <c r="F552" s="150" t="s">
        <v>744</v>
      </c>
      <c r="G552" s="121" t="s">
        <v>11</v>
      </c>
      <c r="H552" s="122"/>
      <c r="I552" s="130"/>
      <c r="J552" s="131" t="s">
        <v>21</v>
      </c>
      <c r="K552" s="132"/>
      <c r="L552" s="132"/>
      <c r="M552" s="132"/>
      <c r="N552" s="133"/>
    </row>
    <row r="553" spans="1:14" ht="63" hidden="1" x14ac:dyDescent="0.25">
      <c r="A553" s="175">
        <v>492</v>
      </c>
      <c r="B553" s="153" t="s">
        <v>1119</v>
      </c>
      <c r="C553" s="119" t="s">
        <v>18</v>
      </c>
      <c r="D553" s="111" t="s">
        <v>1120</v>
      </c>
      <c r="E553" s="118" t="s">
        <v>18</v>
      </c>
      <c r="F553" s="150" t="s">
        <v>744</v>
      </c>
      <c r="G553" s="121" t="s">
        <v>11</v>
      </c>
      <c r="H553" s="122"/>
      <c r="I553" s="130"/>
      <c r="J553" s="131" t="s">
        <v>21</v>
      </c>
      <c r="K553" s="132"/>
      <c r="L553" s="132"/>
      <c r="M553" s="132"/>
      <c r="N553" s="133"/>
    </row>
    <row r="554" spans="1:14" ht="31.5" hidden="1" x14ac:dyDescent="0.25">
      <c r="A554" s="175">
        <v>493</v>
      </c>
      <c r="B554" s="177" t="s">
        <v>820</v>
      </c>
      <c r="C554" s="118" t="s">
        <v>18</v>
      </c>
      <c r="D554" s="178" t="s">
        <v>821</v>
      </c>
      <c r="E554" s="118" t="s">
        <v>28</v>
      </c>
      <c r="F554" s="150" t="s">
        <v>744</v>
      </c>
      <c r="G554" s="121" t="s">
        <v>9</v>
      </c>
      <c r="H554" s="122" t="s">
        <v>21</v>
      </c>
      <c r="I554" s="130"/>
      <c r="J554" s="131"/>
      <c r="K554" s="132"/>
      <c r="L554" s="132"/>
      <c r="M554" s="132"/>
      <c r="N554" s="133"/>
    </row>
    <row r="555" spans="1:14" ht="31.5" x14ac:dyDescent="0.25">
      <c r="A555" s="175">
        <v>494</v>
      </c>
      <c r="B555" s="177" t="s">
        <v>822</v>
      </c>
      <c r="C555" s="118" t="s">
        <v>18</v>
      </c>
      <c r="D555" s="178" t="s">
        <v>823</v>
      </c>
      <c r="E555" s="118" t="s">
        <v>28</v>
      </c>
      <c r="F555" s="150" t="s">
        <v>744</v>
      </c>
      <c r="G555" s="121" t="s">
        <v>10</v>
      </c>
      <c r="H555" s="122"/>
      <c r="I555" s="130" t="s">
        <v>21</v>
      </c>
      <c r="J555" s="131"/>
      <c r="K555" s="132"/>
      <c r="L555" s="132">
        <v>1</v>
      </c>
      <c r="M555" s="132"/>
      <c r="N555" s="133"/>
    </row>
    <row r="556" spans="1:14" ht="31.5" hidden="1" x14ac:dyDescent="0.25">
      <c r="A556" s="175">
        <v>495</v>
      </c>
      <c r="B556" s="177" t="s">
        <v>824</v>
      </c>
      <c r="C556" s="118" t="s">
        <v>18</v>
      </c>
      <c r="D556" s="178" t="s">
        <v>825</v>
      </c>
      <c r="E556" s="118" t="s">
        <v>28</v>
      </c>
      <c r="F556" s="150" t="s">
        <v>744</v>
      </c>
      <c r="G556" s="121" t="s">
        <v>11</v>
      </c>
      <c r="H556" s="122"/>
      <c r="I556" s="130"/>
      <c r="J556" s="131" t="s">
        <v>21</v>
      </c>
      <c r="K556" s="132"/>
      <c r="L556" s="132"/>
      <c r="M556" s="132"/>
      <c r="N556" s="133"/>
    </row>
    <row r="557" spans="1:14" hidden="1" x14ac:dyDescent="0.25">
      <c r="A557" s="175">
        <v>496</v>
      </c>
      <c r="B557" s="177" t="s">
        <v>826</v>
      </c>
      <c r="C557" s="118" t="s">
        <v>18</v>
      </c>
      <c r="D557" s="173" t="s">
        <v>827</v>
      </c>
      <c r="E557" s="118" t="s">
        <v>18</v>
      </c>
      <c r="F557" s="150" t="s">
        <v>744</v>
      </c>
      <c r="G557" s="121" t="s">
        <v>9</v>
      </c>
      <c r="H557" s="122" t="s">
        <v>21</v>
      </c>
      <c r="I557" s="130"/>
      <c r="J557" s="131"/>
      <c r="K557" s="132"/>
      <c r="L557" s="132"/>
      <c r="M557" s="132"/>
      <c r="N557" s="133"/>
    </row>
    <row r="558" spans="1:14" ht="47.25" hidden="1" x14ac:dyDescent="0.25">
      <c r="A558" s="175">
        <v>497</v>
      </c>
      <c r="B558" s="177" t="s">
        <v>828</v>
      </c>
      <c r="C558" s="118" t="s">
        <v>18</v>
      </c>
      <c r="D558" s="173" t="s">
        <v>829</v>
      </c>
      <c r="E558" s="118" t="s">
        <v>69</v>
      </c>
      <c r="F558" s="150" t="s">
        <v>744</v>
      </c>
      <c r="G558" s="121" t="s">
        <v>11</v>
      </c>
      <c r="H558" s="122"/>
      <c r="I558" s="130"/>
      <c r="J558" s="131" t="s">
        <v>21</v>
      </c>
      <c r="K558" s="132"/>
      <c r="L558" s="132"/>
      <c r="M558" s="132"/>
      <c r="N558" s="133"/>
    </row>
    <row r="559" spans="1:14" ht="31.5" hidden="1" x14ac:dyDescent="0.25">
      <c r="A559" s="175">
        <v>498</v>
      </c>
      <c r="B559" s="177" t="s">
        <v>830</v>
      </c>
      <c r="C559" s="118" t="s">
        <v>18</v>
      </c>
      <c r="D559" s="173" t="s">
        <v>831</v>
      </c>
      <c r="E559" s="118" t="s">
        <v>28</v>
      </c>
      <c r="F559" s="150" t="s">
        <v>744</v>
      </c>
      <c r="G559" s="121" t="s">
        <v>9</v>
      </c>
      <c r="H559" s="122" t="s">
        <v>21</v>
      </c>
      <c r="I559" s="130"/>
      <c r="J559" s="131"/>
      <c r="K559" s="132"/>
      <c r="L559" s="132"/>
      <c r="M559" s="132"/>
      <c r="N559" s="133"/>
    </row>
    <row r="560" spans="1:14" ht="31.5" x14ac:dyDescent="0.25">
      <c r="A560" s="175">
        <v>499</v>
      </c>
      <c r="B560" s="177" t="s">
        <v>832</v>
      </c>
      <c r="C560" s="118" t="s">
        <v>18</v>
      </c>
      <c r="D560" s="173" t="s">
        <v>833</v>
      </c>
      <c r="E560" s="118" t="s">
        <v>20</v>
      </c>
      <c r="F560" s="150" t="s">
        <v>744</v>
      </c>
      <c r="G560" s="121" t="s">
        <v>10</v>
      </c>
      <c r="H560" s="122"/>
      <c r="I560" s="130" t="s">
        <v>21</v>
      </c>
      <c r="J560" s="131"/>
      <c r="K560" s="132"/>
      <c r="L560" s="132"/>
      <c r="M560" s="132"/>
      <c r="N560" s="133"/>
    </row>
    <row r="561" spans="1:14" x14ac:dyDescent="0.25">
      <c r="A561" s="175">
        <v>500</v>
      </c>
      <c r="B561" s="177" t="s">
        <v>834</v>
      </c>
      <c r="C561" s="118" t="s">
        <v>18</v>
      </c>
      <c r="D561" s="173" t="s">
        <v>835</v>
      </c>
      <c r="E561" s="118" t="s">
        <v>28</v>
      </c>
      <c r="F561" s="150" t="s">
        <v>744</v>
      </c>
      <c r="G561" s="121" t="s">
        <v>10</v>
      </c>
      <c r="H561" s="122"/>
      <c r="I561" s="130" t="s">
        <v>21</v>
      </c>
      <c r="J561" s="131"/>
      <c r="K561" s="132"/>
      <c r="L561" s="132"/>
      <c r="M561" s="132"/>
      <c r="N561" s="133"/>
    </row>
    <row r="562" spans="1:14" ht="47.25" hidden="1" x14ac:dyDescent="0.25">
      <c r="A562" s="175">
        <v>501</v>
      </c>
      <c r="B562" s="177" t="s">
        <v>836</v>
      </c>
      <c r="C562" s="118" t="s">
        <v>18</v>
      </c>
      <c r="D562" s="173" t="s">
        <v>837</v>
      </c>
      <c r="E562" s="118" t="s">
        <v>28</v>
      </c>
      <c r="F562" s="150" t="s">
        <v>744</v>
      </c>
      <c r="G562" s="121" t="s">
        <v>11</v>
      </c>
      <c r="H562" s="122"/>
      <c r="I562" s="130"/>
      <c r="J562" s="131" t="s">
        <v>21</v>
      </c>
      <c r="K562" s="132"/>
      <c r="L562" s="132"/>
      <c r="M562" s="132"/>
      <c r="N562" s="133"/>
    </row>
    <row r="563" spans="1:14" ht="31.5" hidden="1" x14ac:dyDescent="0.25">
      <c r="A563" s="175">
        <v>502</v>
      </c>
      <c r="B563" s="177" t="s">
        <v>838</v>
      </c>
      <c r="C563" s="118" t="s">
        <v>28</v>
      </c>
      <c r="D563" s="173" t="s">
        <v>839</v>
      </c>
      <c r="E563" s="118" t="s">
        <v>28</v>
      </c>
      <c r="F563" s="150" t="s">
        <v>744</v>
      </c>
      <c r="G563" s="121" t="s">
        <v>9</v>
      </c>
      <c r="H563" s="122" t="s">
        <v>21</v>
      </c>
      <c r="I563" s="130"/>
      <c r="J563" s="131"/>
      <c r="K563" s="132"/>
      <c r="L563" s="132"/>
      <c r="M563" s="132"/>
      <c r="N563" s="133"/>
    </row>
    <row r="564" spans="1:14" ht="31.5" x14ac:dyDescent="0.25">
      <c r="A564" s="175">
        <v>503</v>
      </c>
      <c r="B564" s="177" t="s">
        <v>840</v>
      </c>
      <c r="C564" s="118" t="s">
        <v>28</v>
      </c>
      <c r="D564" s="173" t="s">
        <v>841</v>
      </c>
      <c r="E564" s="118" t="s">
        <v>28</v>
      </c>
      <c r="F564" s="150" t="s">
        <v>744</v>
      </c>
      <c r="G564" s="121" t="s">
        <v>10</v>
      </c>
      <c r="H564" s="122"/>
      <c r="I564" s="130" t="s">
        <v>21</v>
      </c>
      <c r="J564" s="131"/>
      <c r="K564" s="132"/>
      <c r="L564" s="132">
        <v>1</v>
      </c>
      <c r="M564" s="132"/>
      <c r="N564" s="133"/>
    </row>
    <row r="565" spans="1:14" ht="47.25" hidden="1" x14ac:dyDescent="0.25">
      <c r="A565" s="175">
        <v>504</v>
      </c>
      <c r="B565" s="177" t="s">
        <v>842</v>
      </c>
      <c r="C565" s="118" t="s">
        <v>69</v>
      </c>
      <c r="D565" s="173" t="s">
        <v>843</v>
      </c>
      <c r="E565" s="118" t="s">
        <v>28</v>
      </c>
      <c r="F565" s="150" t="s">
        <v>744</v>
      </c>
      <c r="G565" s="121" t="s">
        <v>11</v>
      </c>
      <c r="H565" s="122"/>
      <c r="I565" s="130"/>
      <c r="J565" s="131" t="s">
        <v>21</v>
      </c>
      <c r="K565" s="132"/>
      <c r="L565" s="132"/>
      <c r="M565" s="132"/>
      <c r="N565" s="133"/>
    </row>
    <row r="566" spans="1:14" ht="31.5" x14ac:dyDescent="0.25">
      <c r="A566" s="175">
        <v>505</v>
      </c>
      <c r="B566" s="177" t="s">
        <v>844</v>
      </c>
      <c r="C566" s="118" t="s">
        <v>28</v>
      </c>
      <c r="D566" s="173" t="s">
        <v>845</v>
      </c>
      <c r="E566" s="118" t="s">
        <v>28</v>
      </c>
      <c r="F566" s="150" t="s">
        <v>744</v>
      </c>
      <c r="G566" s="121" t="s">
        <v>354</v>
      </c>
      <c r="H566" s="122" t="s">
        <v>21</v>
      </c>
      <c r="I566" s="130" t="s">
        <v>21</v>
      </c>
      <c r="J566" s="131" t="s">
        <v>21</v>
      </c>
      <c r="K566" s="132"/>
      <c r="L566" s="132"/>
      <c r="M566" s="132"/>
      <c r="N566" s="133"/>
    </row>
    <row r="567" spans="1:14" hidden="1" x14ac:dyDescent="0.25">
      <c r="A567" s="175">
        <v>506</v>
      </c>
      <c r="B567" s="177" t="s">
        <v>846</v>
      </c>
      <c r="C567" s="118" t="s">
        <v>28</v>
      </c>
      <c r="D567" s="173" t="s">
        <v>847</v>
      </c>
      <c r="E567" s="118" t="s">
        <v>28</v>
      </c>
      <c r="F567" s="150" t="s">
        <v>744</v>
      </c>
      <c r="G567" s="121" t="s">
        <v>9</v>
      </c>
      <c r="H567" s="122" t="s">
        <v>21</v>
      </c>
      <c r="I567" s="130"/>
      <c r="J567" s="131"/>
      <c r="K567" s="132"/>
      <c r="L567" s="132"/>
      <c r="M567" s="132"/>
      <c r="N567" s="133"/>
    </row>
    <row r="568" spans="1:14" ht="47.25" hidden="1" x14ac:dyDescent="0.25">
      <c r="A568" s="175">
        <v>507</v>
      </c>
      <c r="B568" s="177" t="s">
        <v>848</v>
      </c>
      <c r="C568" s="118" t="s">
        <v>28</v>
      </c>
      <c r="D568" s="173" t="s">
        <v>849</v>
      </c>
      <c r="E568" s="118" t="s">
        <v>28</v>
      </c>
      <c r="F568" s="150" t="s">
        <v>744</v>
      </c>
      <c r="G568" s="121" t="s">
        <v>11</v>
      </c>
      <c r="H568" s="122"/>
      <c r="I568" s="130"/>
      <c r="J568" s="131" t="s">
        <v>21</v>
      </c>
      <c r="K568" s="132"/>
      <c r="L568" s="132"/>
      <c r="M568" s="132"/>
      <c r="N568" s="133"/>
    </row>
    <row r="569" spans="1:14" ht="47.25" hidden="1" x14ac:dyDescent="0.25">
      <c r="A569" s="175">
        <v>508</v>
      </c>
      <c r="B569" s="177" t="s">
        <v>850</v>
      </c>
      <c r="C569" s="118" t="s">
        <v>18</v>
      </c>
      <c r="D569" s="173" t="s">
        <v>851</v>
      </c>
      <c r="E569" s="118" t="s">
        <v>69</v>
      </c>
      <c r="F569" s="150" t="s">
        <v>744</v>
      </c>
      <c r="G569" s="121" t="s">
        <v>11</v>
      </c>
      <c r="H569" s="122"/>
      <c r="I569" s="130"/>
      <c r="J569" s="131" t="s">
        <v>21</v>
      </c>
      <c r="K569" s="132"/>
      <c r="L569" s="132"/>
      <c r="M569" s="132"/>
      <c r="N569" s="133"/>
    </row>
    <row r="570" spans="1:14" x14ac:dyDescent="0.25">
      <c r="A570" s="175">
        <v>509</v>
      </c>
      <c r="B570" s="338" t="s">
        <v>852</v>
      </c>
      <c r="C570" s="339"/>
      <c r="D570" s="340"/>
      <c r="E570" s="116" t="s">
        <v>13</v>
      </c>
      <c r="F570" s="116" t="s">
        <v>13</v>
      </c>
      <c r="G570" s="117" t="s">
        <v>13</v>
      </c>
      <c r="H570" s="117" t="s">
        <v>13</v>
      </c>
      <c r="I570" s="117" t="s">
        <v>13</v>
      </c>
      <c r="J570" s="117" t="s">
        <v>13</v>
      </c>
      <c r="K570" s="129">
        <f>SUM(K571:K577)</f>
        <v>1</v>
      </c>
      <c r="L570" s="129">
        <f>SUM(L571:L577)</f>
        <v>3</v>
      </c>
      <c r="M570" s="129">
        <f>SUM(M571:M577)</f>
        <v>1</v>
      </c>
      <c r="N570" s="117" t="s">
        <v>13</v>
      </c>
    </row>
    <row r="571" spans="1:14" x14ac:dyDescent="0.25">
      <c r="A571" s="175">
        <v>510</v>
      </c>
      <c r="B571" s="177" t="s">
        <v>1121</v>
      </c>
      <c r="C571" s="118" t="s">
        <v>18</v>
      </c>
      <c r="D571" s="173" t="s">
        <v>1122</v>
      </c>
      <c r="E571" s="118" t="s">
        <v>28</v>
      </c>
      <c r="F571" s="150" t="s">
        <v>744</v>
      </c>
      <c r="G571" s="121" t="s">
        <v>354</v>
      </c>
      <c r="H571" s="122" t="s">
        <v>21</v>
      </c>
      <c r="I571" s="130" t="s">
        <v>21</v>
      </c>
      <c r="J571" s="131" t="s">
        <v>21</v>
      </c>
      <c r="K571" s="132"/>
      <c r="L571" s="132">
        <v>1</v>
      </c>
      <c r="M571" s="132"/>
      <c r="N571" s="133"/>
    </row>
    <row r="572" spans="1:14" x14ac:dyDescent="0.25">
      <c r="A572" s="175">
        <v>511</v>
      </c>
      <c r="B572" s="177" t="s">
        <v>1123</v>
      </c>
      <c r="C572" s="118" t="s">
        <v>18</v>
      </c>
      <c r="D572" s="173" t="s">
        <v>1124</v>
      </c>
      <c r="E572" s="118" t="s">
        <v>28</v>
      </c>
      <c r="F572" s="150" t="s">
        <v>744</v>
      </c>
      <c r="G572" s="121" t="s">
        <v>354</v>
      </c>
      <c r="H572" s="122" t="s">
        <v>21</v>
      </c>
      <c r="I572" s="130" t="s">
        <v>21</v>
      </c>
      <c r="J572" s="131" t="s">
        <v>21</v>
      </c>
      <c r="K572" s="132">
        <v>1</v>
      </c>
      <c r="L572" s="132"/>
      <c r="M572" s="132"/>
      <c r="N572" s="133"/>
    </row>
    <row r="573" spans="1:14" ht="31.5" hidden="1" x14ac:dyDescent="0.25">
      <c r="A573" s="175">
        <v>512</v>
      </c>
      <c r="B573" s="177" t="s">
        <v>853</v>
      </c>
      <c r="C573" s="118" t="s">
        <v>18</v>
      </c>
      <c r="D573" s="173" t="s">
        <v>854</v>
      </c>
      <c r="E573" s="118" t="s">
        <v>28</v>
      </c>
      <c r="F573" s="150" t="s">
        <v>744</v>
      </c>
      <c r="G573" s="121" t="s">
        <v>9</v>
      </c>
      <c r="H573" s="122" t="s">
        <v>21</v>
      </c>
      <c r="I573" s="130"/>
      <c r="J573" s="131"/>
      <c r="K573" s="132"/>
      <c r="L573" s="132"/>
      <c r="M573" s="132"/>
      <c r="N573" s="133"/>
    </row>
    <row r="574" spans="1:14" ht="31.5" x14ac:dyDescent="0.25">
      <c r="A574" s="175">
        <v>513</v>
      </c>
      <c r="B574" s="177" t="s">
        <v>855</v>
      </c>
      <c r="C574" s="118" t="s">
        <v>18</v>
      </c>
      <c r="D574" s="173" t="s">
        <v>856</v>
      </c>
      <c r="E574" s="118" t="s">
        <v>28</v>
      </c>
      <c r="F574" s="150" t="s">
        <v>744</v>
      </c>
      <c r="G574" s="121" t="s">
        <v>10</v>
      </c>
      <c r="H574" s="122"/>
      <c r="I574" s="130" t="s">
        <v>21</v>
      </c>
      <c r="J574" s="131"/>
      <c r="K574" s="132"/>
      <c r="L574" s="132"/>
      <c r="M574" s="132"/>
      <c r="N574" s="133"/>
    </row>
    <row r="575" spans="1:14" ht="47.25" hidden="1" x14ac:dyDescent="0.25">
      <c r="A575" s="175">
        <v>514</v>
      </c>
      <c r="B575" s="177" t="s">
        <v>857</v>
      </c>
      <c r="C575" s="118" t="s">
        <v>18</v>
      </c>
      <c r="D575" s="173" t="s">
        <v>858</v>
      </c>
      <c r="E575" s="118" t="s">
        <v>28</v>
      </c>
      <c r="F575" s="150" t="s">
        <v>744</v>
      </c>
      <c r="G575" s="121" t="s">
        <v>11</v>
      </c>
      <c r="H575" s="122"/>
      <c r="I575" s="130"/>
      <c r="J575" s="131" t="s">
        <v>21</v>
      </c>
      <c r="K575" s="132"/>
      <c r="L575" s="132"/>
      <c r="M575" s="132">
        <v>1</v>
      </c>
      <c r="N575" s="133"/>
    </row>
    <row r="576" spans="1:14" ht="31.5" x14ac:dyDescent="0.25">
      <c r="A576" s="175">
        <v>515</v>
      </c>
      <c r="B576" s="177" t="s">
        <v>1125</v>
      </c>
      <c r="C576" s="118" t="s">
        <v>18</v>
      </c>
      <c r="D576" s="173" t="s">
        <v>1126</v>
      </c>
      <c r="E576" s="118" t="s">
        <v>28</v>
      </c>
      <c r="F576" s="150" t="s">
        <v>744</v>
      </c>
      <c r="G576" s="121" t="s">
        <v>354</v>
      </c>
      <c r="H576" s="122" t="s">
        <v>21</v>
      </c>
      <c r="I576" s="130" t="s">
        <v>21</v>
      </c>
      <c r="J576" s="131" t="s">
        <v>21</v>
      </c>
      <c r="K576" s="132"/>
      <c r="L576" s="132">
        <v>1</v>
      </c>
      <c r="M576" s="132"/>
      <c r="N576" s="133"/>
    </row>
    <row r="577" spans="1:14" ht="31.5" x14ac:dyDescent="0.25">
      <c r="A577" s="175">
        <v>516</v>
      </c>
      <c r="B577" s="177" t="s">
        <v>1127</v>
      </c>
      <c r="C577" s="118" t="s">
        <v>18</v>
      </c>
      <c r="D577" s="173" t="s">
        <v>1128</v>
      </c>
      <c r="E577" s="118" t="s">
        <v>28</v>
      </c>
      <c r="F577" s="150" t="s">
        <v>744</v>
      </c>
      <c r="G577" s="121" t="s">
        <v>354</v>
      </c>
      <c r="H577" s="122" t="s">
        <v>21</v>
      </c>
      <c r="I577" s="130" t="s">
        <v>21</v>
      </c>
      <c r="J577" s="131" t="s">
        <v>21</v>
      </c>
      <c r="K577" s="132"/>
      <c r="L577" s="132">
        <v>1</v>
      </c>
      <c r="M577" s="132"/>
      <c r="N577" s="133"/>
    </row>
    <row r="578" spans="1:14" x14ac:dyDescent="0.25">
      <c r="A578" s="175">
        <v>517</v>
      </c>
      <c r="B578" s="338" t="s">
        <v>861</v>
      </c>
      <c r="C578" s="339"/>
      <c r="D578" s="340"/>
      <c r="E578" s="116" t="s">
        <v>13</v>
      </c>
      <c r="F578" s="116" t="s">
        <v>13</v>
      </c>
      <c r="G578" s="117" t="s">
        <v>13</v>
      </c>
      <c r="H578" s="117" t="s">
        <v>13</v>
      </c>
      <c r="I578" s="117" t="s">
        <v>13</v>
      </c>
      <c r="J578" s="117" t="s">
        <v>13</v>
      </c>
      <c r="K578" s="129">
        <f>K579+K585+K617</f>
        <v>28</v>
      </c>
      <c r="L578" s="129">
        <f>L579+L585+L617</f>
        <v>28</v>
      </c>
      <c r="M578" s="129">
        <f>M579+M585+M617</f>
        <v>28</v>
      </c>
      <c r="N578" s="117" t="s">
        <v>13</v>
      </c>
    </row>
    <row r="579" spans="1:14" x14ac:dyDescent="0.25">
      <c r="A579" s="175">
        <v>518</v>
      </c>
      <c r="B579" s="338" t="s">
        <v>863</v>
      </c>
      <c r="C579" s="339"/>
      <c r="D579" s="340"/>
      <c r="E579" s="116" t="s">
        <v>13</v>
      </c>
      <c r="F579" s="116" t="s">
        <v>13</v>
      </c>
      <c r="G579" s="117" t="s">
        <v>13</v>
      </c>
      <c r="H579" s="117" t="s">
        <v>13</v>
      </c>
      <c r="I579" s="117" t="s">
        <v>13</v>
      </c>
      <c r="J579" s="117" t="s">
        <v>13</v>
      </c>
      <c r="K579" s="129">
        <f>SUM(K580:K584)</f>
        <v>0</v>
      </c>
      <c r="L579" s="129">
        <f>SUM(L580:L584)</f>
        <v>0</v>
      </c>
      <c r="M579" s="129">
        <f>SUM(M580:M584)</f>
        <v>0</v>
      </c>
      <c r="N579" s="117" t="s">
        <v>13</v>
      </c>
    </row>
    <row r="580" spans="1:14" ht="94.5" hidden="1" x14ac:dyDescent="0.25">
      <c r="A580" s="175">
        <v>519</v>
      </c>
      <c r="B580" s="177" t="s">
        <v>864</v>
      </c>
      <c r="C580" s="118" t="s">
        <v>18</v>
      </c>
      <c r="D580" s="178" t="s">
        <v>865</v>
      </c>
      <c r="E580" s="142" t="s">
        <v>28</v>
      </c>
      <c r="F580" s="120" t="s">
        <v>862</v>
      </c>
      <c r="G580" s="121" t="s">
        <v>9</v>
      </c>
      <c r="H580" s="122" t="s">
        <v>21</v>
      </c>
      <c r="I580" s="130"/>
      <c r="J580" s="131"/>
      <c r="K580" s="132"/>
      <c r="L580" s="132"/>
      <c r="M580" s="132"/>
      <c r="N580" s="133"/>
    </row>
    <row r="581" spans="1:14" ht="110.25" x14ac:dyDescent="0.25">
      <c r="A581" s="175">
        <v>520</v>
      </c>
      <c r="B581" s="154" t="s">
        <v>866</v>
      </c>
      <c r="C581" s="118" t="s">
        <v>18</v>
      </c>
      <c r="D581" s="178" t="s">
        <v>865</v>
      </c>
      <c r="E581" s="142" t="s">
        <v>28</v>
      </c>
      <c r="F581" s="120" t="s">
        <v>862</v>
      </c>
      <c r="G581" s="121" t="s">
        <v>10</v>
      </c>
      <c r="H581" s="122"/>
      <c r="I581" s="130" t="s">
        <v>21</v>
      </c>
      <c r="J581" s="131"/>
      <c r="K581" s="132"/>
      <c r="L581" s="132"/>
      <c r="M581" s="132"/>
      <c r="N581" s="133"/>
    </row>
    <row r="582" spans="1:14" ht="110.25" hidden="1" x14ac:dyDescent="0.25">
      <c r="A582" s="175">
        <v>521</v>
      </c>
      <c r="B582" s="153" t="s">
        <v>867</v>
      </c>
      <c r="C582" s="118" t="s">
        <v>18</v>
      </c>
      <c r="D582" s="178" t="s">
        <v>865</v>
      </c>
      <c r="E582" s="142" t="s">
        <v>28</v>
      </c>
      <c r="F582" s="120" t="s">
        <v>862</v>
      </c>
      <c r="G582" s="121" t="s">
        <v>11</v>
      </c>
      <c r="H582" s="122"/>
      <c r="I582" s="130"/>
      <c r="J582" s="131" t="s">
        <v>21</v>
      </c>
      <c r="K582" s="132"/>
      <c r="L582" s="132"/>
      <c r="M582" s="132"/>
      <c r="N582" s="133"/>
    </row>
    <row r="583" spans="1:14" ht="94.5" x14ac:dyDescent="0.25">
      <c r="A583" s="175">
        <v>522</v>
      </c>
      <c r="B583" s="177" t="s">
        <v>868</v>
      </c>
      <c r="C583" s="118" t="s">
        <v>18</v>
      </c>
      <c r="D583" s="172" t="s">
        <v>869</v>
      </c>
      <c r="E583" s="119" t="s">
        <v>18</v>
      </c>
      <c r="F583" s="120" t="s">
        <v>862</v>
      </c>
      <c r="G583" s="121" t="s">
        <v>354</v>
      </c>
      <c r="H583" s="122" t="s">
        <v>21</v>
      </c>
      <c r="I583" s="130" t="s">
        <v>21</v>
      </c>
      <c r="J583" s="131" t="s">
        <v>21</v>
      </c>
      <c r="K583" s="132"/>
      <c r="L583" s="132"/>
      <c r="M583" s="132"/>
      <c r="N583" s="133"/>
    </row>
    <row r="584" spans="1:14" ht="63" x14ac:dyDescent="0.25">
      <c r="A584" s="175">
        <v>523</v>
      </c>
      <c r="B584" s="177" t="s">
        <v>870</v>
      </c>
      <c r="C584" s="118" t="s">
        <v>18</v>
      </c>
      <c r="D584" s="173" t="s">
        <v>871</v>
      </c>
      <c r="E584" s="118" t="s">
        <v>18</v>
      </c>
      <c r="F584" s="120" t="s">
        <v>862</v>
      </c>
      <c r="G584" s="121" t="s">
        <v>354</v>
      </c>
      <c r="H584" s="122" t="s">
        <v>21</v>
      </c>
      <c r="I584" s="130" t="s">
        <v>21</v>
      </c>
      <c r="J584" s="131" t="s">
        <v>21</v>
      </c>
      <c r="K584" s="132"/>
      <c r="L584" s="132"/>
      <c r="M584" s="132"/>
      <c r="N584" s="133"/>
    </row>
    <row r="585" spans="1:14" x14ac:dyDescent="0.25">
      <c r="A585" s="175">
        <v>524</v>
      </c>
      <c r="B585" s="338" t="s">
        <v>872</v>
      </c>
      <c r="C585" s="339"/>
      <c r="D585" s="340"/>
      <c r="E585" s="116" t="s">
        <v>13</v>
      </c>
      <c r="F585" s="116" t="s">
        <v>13</v>
      </c>
      <c r="G585" s="117" t="s">
        <v>13</v>
      </c>
      <c r="H585" s="117" t="s">
        <v>13</v>
      </c>
      <c r="I585" s="117" t="s">
        <v>13</v>
      </c>
      <c r="J585" s="117" t="s">
        <v>13</v>
      </c>
      <c r="K585" s="129">
        <f>SUM(K586:K616)</f>
        <v>19</v>
      </c>
      <c r="L585" s="129">
        <f>SUM(L586:L616)</f>
        <v>19</v>
      </c>
      <c r="M585" s="129">
        <f>SUM(M586:M616)</f>
        <v>19</v>
      </c>
      <c r="N585" s="117" t="s">
        <v>13</v>
      </c>
    </row>
    <row r="586" spans="1:14" ht="31.5" hidden="1" x14ac:dyDescent="0.25">
      <c r="A586" s="175">
        <v>525</v>
      </c>
      <c r="B586" s="177" t="s">
        <v>873</v>
      </c>
      <c r="C586" s="118" t="s">
        <v>28</v>
      </c>
      <c r="D586" s="173" t="s">
        <v>874</v>
      </c>
      <c r="E586" s="118" t="s">
        <v>28</v>
      </c>
      <c r="F586" s="120" t="s">
        <v>862</v>
      </c>
      <c r="G586" s="121" t="s">
        <v>9</v>
      </c>
      <c r="H586" s="122" t="s">
        <v>21</v>
      </c>
      <c r="I586" s="130"/>
      <c r="J586" s="131"/>
      <c r="K586" s="132"/>
      <c r="L586" s="132"/>
      <c r="M586" s="132"/>
      <c r="N586" s="133"/>
    </row>
    <row r="587" spans="1:14" ht="31.5" x14ac:dyDescent="0.25">
      <c r="A587" s="175">
        <v>526</v>
      </c>
      <c r="B587" s="177" t="s">
        <v>875</v>
      </c>
      <c r="C587" s="118" t="s">
        <v>28</v>
      </c>
      <c r="D587" s="173" t="s">
        <v>876</v>
      </c>
      <c r="E587" s="118" t="s">
        <v>28</v>
      </c>
      <c r="F587" s="120" t="s">
        <v>862</v>
      </c>
      <c r="G587" s="121" t="s">
        <v>10</v>
      </c>
      <c r="H587" s="122"/>
      <c r="I587" s="130" t="s">
        <v>21</v>
      </c>
      <c r="J587" s="131"/>
      <c r="K587" s="132"/>
      <c r="L587" s="132"/>
      <c r="M587" s="132"/>
      <c r="N587" s="133"/>
    </row>
    <row r="588" spans="1:14" ht="47.25" hidden="1" x14ac:dyDescent="0.25">
      <c r="A588" s="175">
        <v>527</v>
      </c>
      <c r="B588" s="177" t="s">
        <v>877</v>
      </c>
      <c r="C588" s="118" t="s">
        <v>28</v>
      </c>
      <c r="D588" s="173" t="s">
        <v>878</v>
      </c>
      <c r="E588" s="118" t="s">
        <v>28</v>
      </c>
      <c r="F588" s="120" t="s">
        <v>862</v>
      </c>
      <c r="G588" s="121" t="s">
        <v>11</v>
      </c>
      <c r="H588" s="122"/>
      <c r="I588" s="130"/>
      <c r="J588" s="131" t="s">
        <v>21</v>
      </c>
      <c r="K588" s="132"/>
      <c r="L588" s="132"/>
      <c r="M588" s="132"/>
      <c r="N588" s="133"/>
    </row>
    <row r="589" spans="1:14" ht="47.25" hidden="1" x14ac:dyDescent="0.25">
      <c r="A589" s="175">
        <v>528</v>
      </c>
      <c r="B589" s="177" t="s">
        <v>879</v>
      </c>
      <c r="C589" s="118" t="s">
        <v>28</v>
      </c>
      <c r="D589" s="173" t="s">
        <v>880</v>
      </c>
      <c r="E589" s="118" t="s">
        <v>28</v>
      </c>
      <c r="F589" s="120" t="s">
        <v>862</v>
      </c>
      <c r="G589" s="121" t="s">
        <v>11</v>
      </c>
      <c r="H589" s="122"/>
      <c r="I589" s="130"/>
      <c r="J589" s="131" t="s">
        <v>21</v>
      </c>
      <c r="K589" s="132"/>
      <c r="L589" s="132"/>
      <c r="M589" s="132"/>
      <c r="N589" s="133"/>
    </row>
    <row r="590" spans="1:14" ht="31.5" hidden="1" x14ac:dyDescent="0.25">
      <c r="A590" s="175">
        <v>529</v>
      </c>
      <c r="B590" s="178" t="s">
        <v>881</v>
      </c>
      <c r="C590" s="118" t="s">
        <v>18</v>
      </c>
      <c r="D590" s="173" t="s">
        <v>1129</v>
      </c>
      <c r="E590" s="118" t="s">
        <v>28</v>
      </c>
      <c r="F590" s="120" t="s">
        <v>862</v>
      </c>
      <c r="G590" s="121" t="s">
        <v>9</v>
      </c>
      <c r="H590" s="122" t="s">
        <v>21</v>
      </c>
      <c r="I590" s="130"/>
      <c r="J590" s="131"/>
      <c r="K590" s="132">
        <v>9</v>
      </c>
      <c r="L590" s="132"/>
      <c r="M590" s="132"/>
      <c r="N590" s="133"/>
    </row>
    <row r="591" spans="1:14" ht="47.25" x14ac:dyDescent="0.25">
      <c r="A591" s="175">
        <v>530</v>
      </c>
      <c r="B591" s="178" t="s">
        <v>882</v>
      </c>
      <c r="C591" s="118" t="s">
        <v>18</v>
      </c>
      <c r="D591" s="173" t="s">
        <v>1130</v>
      </c>
      <c r="E591" s="118" t="s">
        <v>28</v>
      </c>
      <c r="F591" s="120" t="s">
        <v>862</v>
      </c>
      <c r="G591" s="121" t="s">
        <v>10</v>
      </c>
      <c r="H591" s="122"/>
      <c r="I591" s="130" t="s">
        <v>21</v>
      </c>
      <c r="J591" s="131"/>
      <c r="K591" s="132"/>
      <c r="L591" s="132">
        <v>9</v>
      </c>
      <c r="M591" s="132"/>
      <c r="N591" s="133"/>
    </row>
    <row r="592" spans="1:14" ht="63" hidden="1" x14ac:dyDescent="0.25">
      <c r="A592" s="175">
        <v>531</v>
      </c>
      <c r="B592" s="178" t="s">
        <v>884</v>
      </c>
      <c r="C592" s="118" t="s">
        <v>18</v>
      </c>
      <c r="D592" s="173" t="s">
        <v>1131</v>
      </c>
      <c r="E592" s="118" t="s">
        <v>28</v>
      </c>
      <c r="F592" s="120" t="s">
        <v>862</v>
      </c>
      <c r="G592" s="121" t="s">
        <v>11</v>
      </c>
      <c r="H592" s="122"/>
      <c r="I592" s="130"/>
      <c r="J592" s="131" t="s">
        <v>21</v>
      </c>
      <c r="K592" s="132"/>
      <c r="L592" s="132"/>
      <c r="M592" s="132">
        <v>9</v>
      </c>
      <c r="N592" s="133"/>
    </row>
    <row r="593" spans="1:14" ht="47.25" hidden="1" x14ac:dyDescent="0.25">
      <c r="A593" s="175">
        <v>532</v>
      </c>
      <c r="B593" s="178" t="s">
        <v>885</v>
      </c>
      <c r="C593" s="142" t="s">
        <v>18</v>
      </c>
      <c r="D593" s="173" t="s">
        <v>1132</v>
      </c>
      <c r="E593" s="118" t="s">
        <v>28</v>
      </c>
      <c r="F593" s="120" t="s">
        <v>862</v>
      </c>
      <c r="G593" s="121" t="s">
        <v>9</v>
      </c>
      <c r="H593" s="122" t="s">
        <v>21</v>
      </c>
      <c r="I593" s="130"/>
      <c r="J593" s="131"/>
      <c r="K593" s="132">
        <v>4</v>
      </c>
      <c r="L593" s="132"/>
      <c r="M593" s="132"/>
      <c r="N593" s="133"/>
    </row>
    <row r="594" spans="1:14" ht="63" x14ac:dyDescent="0.25">
      <c r="A594" s="175">
        <v>533</v>
      </c>
      <c r="B594" s="178" t="s">
        <v>886</v>
      </c>
      <c r="C594" s="119" t="s">
        <v>18</v>
      </c>
      <c r="D594" s="173" t="s">
        <v>1133</v>
      </c>
      <c r="E594" s="118" t="s">
        <v>28</v>
      </c>
      <c r="F594" s="120" t="s">
        <v>862</v>
      </c>
      <c r="G594" s="121" t="s">
        <v>10</v>
      </c>
      <c r="H594" s="122"/>
      <c r="I594" s="130" t="s">
        <v>21</v>
      </c>
      <c r="J594" s="131"/>
      <c r="K594" s="132"/>
      <c r="L594" s="132">
        <v>4</v>
      </c>
      <c r="M594" s="132"/>
      <c r="N594" s="133"/>
    </row>
    <row r="595" spans="1:14" ht="63" hidden="1" x14ac:dyDescent="0.25">
      <c r="A595" s="175">
        <v>534</v>
      </c>
      <c r="B595" s="178" t="s">
        <v>889</v>
      </c>
      <c r="C595" s="119" t="s">
        <v>18</v>
      </c>
      <c r="D595" s="173" t="s">
        <v>1134</v>
      </c>
      <c r="E595" s="118" t="s">
        <v>28</v>
      </c>
      <c r="F595" s="120" t="s">
        <v>862</v>
      </c>
      <c r="G595" s="121" t="s">
        <v>11</v>
      </c>
      <c r="H595" s="122"/>
      <c r="I595" s="130"/>
      <c r="J595" s="131" t="s">
        <v>21</v>
      </c>
      <c r="K595" s="132"/>
      <c r="L595" s="132"/>
      <c r="M595" s="132">
        <v>4</v>
      </c>
      <c r="N595" s="133"/>
    </row>
    <row r="596" spans="1:14" ht="31.5" hidden="1" x14ac:dyDescent="0.25">
      <c r="A596" s="175">
        <v>535</v>
      </c>
      <c r="B596" s="177" t="s">
        <v>890</v>
      </c>
      <c r="C596" s="118" t="s">
        <v>18</v>
      </c>
      <c r="D596" s="173" t="s">
        <v>891</v>
      </c>
      <c r="E596" s="118" t="s">
        <v>28</v>
      </c>
      <c r="F596" s="120" t="s">
        <v>862</v>
      </c>
      <c r="G596" s="121" t="s">
        <v>9</v>
      </c>
      <c r="H596" s="122" t="s">
        <v>21</v>
      </c>
      <c r="I596" s="130"/>
      <c r="J596" s="131"/>
      <c r="K596" s="132"/>
      <c r="L596" s="132"/>
      <c r="M596" s="132"/>
      <c r="N596" s="133"/>
    </row>
    <row r="597" spans="1:14" ht="47.25" x14ac:dyDescent="0.25">
      <c r="A597" s="175">
        <v>536</v>
      </c>
      <c r="B597" s="177" t="s">
        <v>892</v>
      </c>
      <c r="C597" s="118" t="s">
        <v>18</v>
      </c>
      <c r="D597" s="173" t="s">
        <v>893</v>
      </c>
      <c r="E597" s="118" t="s">
        <v>28</v>
      </c>
      <c r="F597" s="120" t="s">
        <v>862</v>
      </c>
      <c r="G597" s="121" t="s">
        <v>10</v>
      </c>
      <c r="H597" s="122"/>
      <c r="I597" s="130" t="s">
        <v>21</v>
      </c>
      <c r="J597" s="131"/>
      <c r="K597" s="132"/>
      <c r="L597" s="132"/>
      <c r="M597" s="132"/>
      <c r="N597" s="133"/>
    </row>
    <row r="598" spans="1:14" ht="47.25" hidden="1" x14ac:dyDescent="0.25">
      <c r="A598" s="175">
        <v>537</v>
      </c>
      <c r="B598" s="177" t="s">
        <v>894</v>
      </c>
      <c r="C598" s="118" t="s">
        <v>18</v>
      </c>
      <c r="D598" s="173" t="s">
        <v>895</v>
      </c>
      <c r="E598" s="118" t="s">
        <v>28</v>
      </c>
      <c r="F598" s="120" t="s">
        <v>862</v>
      </c>
      <c r="G598" s="121" t="s">
        <v>11</v>
      </c>
      <c r="H598" s="122"/>
      <c r="I598" s="130"/>
      <c r="J598" s="131" t="s">
        <v>21</v>
      </c>
      <c r="K598" s="132"/>
      <c r="L598" s="132"/>
      <c r="M598" s="132"/>
      <c r="N598" s="133"/>
    </row>
    <row r="599" spans="1:14" ht="31.5" hidden="1" x14ac:dyDescent="0.25">
      <c r="A599" s="175">
        <v>538</v>
      </c>
      <c r="B599" s="178" t="s">
        <v>1135</v>
      </c>
      <c r="C599" s="118" t="s">
        <v>71</v>
      </c>
      <c r="D599" s="173" t="s">
        <v>1136</v>
      </c>
      <c r="E599" s="118" t="s">
        <v>71</v>
      </c>
      <c r="F599" s="120" t="s">
        <v>862</v>
      </c>
      <c r="G599" s="121" t="s">
        <v>9</v>
      </c>
      <c r="H599" s="122" t="s">
        <v>21</v>
      </c>
      <c r="I599" s="130"/>
      <c r="J599" s="131"/>
      <c r="K599" s="132"/>
      <c r="L599" s="132"/>
      <c r="M599" s="132"/>
      <c r="N599" s="133"/>
    </row>
    <row r="600" spans="1:14" ht="47.25" hidden="1" x14ac:dyDescent="0.25">
      <c r="A600" s="175">
        <v>539</v>
      </c>
      <c r="B600" s="178" t="s">
        <v>896</v>
      </c>
      <c r="C600" s="118" t="s">
        <v>18</v>
      </c>
      <c r="D600" s="173" t="s">
        <v>1137</v>
      </c>
      <c r="E600" s="118" t="s">
        <v>28</v>
      </c>
      <c r="F600" s="120" t="s">
        <v>862</v>
      </c>
      <c r="G600" s="121" t="s">
        <v>9</v>
      </c>
      <c r="H600" s="122" t="s">
        <v>21</v>
      </c>
      <c r="I600" s="130"/>
      <c r="J600" s="131"/>
      <c r="K600" s="132">
        <v>2</v>
      </c>
      <c r="L600" s="132"/>
      <c r="M600" s="132"/>
      <c r="N600" s="133"/>
    </row>
    <row r="601" spans="1:14" ht="47.25" x14ac:dyDescent="0.25">
      <c r="A601" s="175">
        <v>540</v>
      </c>
      <c r="B601" s="178" t="s">
        <v>897</v>
      </c>
      <c r="C601" s="118" t="s">
        <v>18</v>
      </c>
      <c r="D601" s="173" t="s">
        <v>1138</v>
      </c>
      <c r="E601" s="118" t="s">
        <v>28</v>
      </c>
      <c r="F601" s="120" t="s">
        <v>862</v>
      </c>
      <c r="G601" s="121" t="s">
        <v>10</v>
      </c>
      <c r="H601" s="122"/>
      <c r="I601" s="130" t="s">
        <v>21</v>
      </c>
      <c r="J601" s="131"/>
      <c r="K601" s="132"/>
      <c r="L601" s="132">
        <v>2</v>
      </c>
      <c r="M601" s="132"/>
      <c r="N601" s="133"/>
    </row>
    <row r="602" spans="1:14" ht="47.25" hidden="1" x14ac:dyDescent="0.25">
      <c r="A602" s="175">
        <v>541</v>
      </c>
      <c r="B602" s="178" t="s">
        <v>899</v>
      </c>
      <c r="C602" s="118" t="s">
        <v>18</v>
      </c>
      <c r="D602" s="173" t="s">
        <v>1139</v>
      </c>
      <c r="E602" s="118" t="s">
        <v>28</v>
      </c>
      <c r="F602" s="120" t="s">
        <v>862</v>
      </c>
      <c r="G602" s="121" t="s">
        <v>11</v>
      </c>
      <c r="H602" s="122"/>
      <c r="I602" s="130"/>
      <c r="J602" s="131" t="s">
        <v>21</v>
      </c>
      <c r="K602" s="132"/>
      <c r="L602" s="132"/>
      <c r="M602" s="132">
        <v>2</v>
      </c>
      <c r="N602" s="133"/>
    </row>
    <row r="603" spans="1:14" ht="31.5" hidden="1" x14ac:dyDescent="0.25">
      <c r="A603" s="175">
        <v>542</v>
      </c>
      <c r="B603" s="178" t="s">
        <v>900</v>
      </c>
      <c r="C603" s="118" t="s">
        <v>18</v>
      </c>
      <c r="D603" s="173" t="s">
        <v>1140</v>
      </c>
      <c r="E603" s="118" t="s">
        <v>28</v>
      </c>
      <c r="F603" s="120" t="s">
        <v>862</v>
      </c>
      <c r="G603" s="121" t="s">
        <v>9</v>
      </c>
      <c r="H603" s="122" t="s">
        <v>21</v>
      </c>
      <c r="I603" s="130"/>
      <c r="J603" s="131"/>
      <c r="K603" s="132">
        <v>2</v>
      </c>
      <c r="L603" s="132"/>
      <c r="M603" s="132"/>
      <c r="N603" s="133"/>
    </row>
    <row r="604" spans="1:14" ht="47.25" x14ac:dyDescent="0.25">
      <c r="A604" s="175">
        <v>543</v>
      </c>
      <c r="B604" s="178" t="s">
        <v>901</v>
      </c>
      <c r="C604" s="118" t="s">
        <v>18</v>
      </c>
      <c r="D604" s="173" t="s">
        <v>1141</v>
      </c>
      <c r="E604" s="118" t="s">
        <v>28</v>
      </c>
      <c r="F604" s="120" t="s">
        <v>862</v>
      </c>
      <c r="G604" s="121" t="s">
        <v>10</v>
      </c>
      <c r="H604" s="122"/>
      <c r="I604" s="130" t="s">
        <v>21</v>
      </c>
      <c r="J604" s="131"/>
      <c r="K604" s="132"/>
      <c r="L604" s="132">
        <v>2</v>
      </c>
      <c r="M604" s="132"/>
      <c r="N604" s="133"/>
    </row>
    <row r="605" spans="1:14" ht="47.25" hidden="1" x14ac:dyDescent="0.25">
      <c r="A605" s="175">
        <v>544</v>
      </c>
      <c r="B605" s="178" t="s">
        <v>903</v>
      </c>
      <c r="C605" s="118" t="s">
        <v>18</v>
      </c>
      <c r="D605" s="173" t="s">
        <v>1142</v>
      </c>
      <c r="E605" s="118" t="s">
        <v>28</v>
      </c>
      <c r="F605" s="120" t="s">
        <v>862</v>
      </c>
      <c r="G605" s="121" t="s">
        <v>11</v>
      </c>
      <c r="H605" s="122"/>
      <c r="I605" s="130"/>
      <c r="J605" s="131" t="s">
        <v>21</v>
      </c>
      <c r="K605" s="132"/>
      <c r="L605" s="132"/>
      <c r="M605" s="132">
        <v>2</v>
      </c>
      <c r="N605" s="133"/>
    </row>
    <row r="606" spans="1:14" ht="47.25" hidden="1" x14ac:dyDescent="0.25">
      <c r="A606" s="175">
        <v>545</v>
      </c>
      <c r="B606" s="178" t="s">
        <v>904</v>
      </c>
      <c r="C606" s="118" t="s">
        <v>18</v>
      </c>
      <c r="D606" s="173" t="s">
        <v>905</v>
      </c>
      <c r="E606" s="118" t="s">
        <v>28</v>
      </c>
      <c r="F606" s="120" t="s">
        <v>862</v>
      </c>
      <c r="G606" s="121" t="s">
        <v>9</v>
      </c>
      <c r="H606" s="122" t="s">
        <v>21</v>
      </c>
      <c r="I606" s="130"/>
      <c r="J606" s="131"/>
      <c r="K606" s="132">
        <v>2</v>
      </c>
      <c r="L606" s="132"/>
      <c r="M606" s="132"/>
      <c r="N606" s="133"/>
    </row>
    <row r="607" spans="1:14" ht="47.25" x14ac:dyDescent="0.25">
      <c r="A607" s="175">
        <v>546</v>
      </c>
      <c r="B607" s="178" t="s">
        <v>906</v>
      </c>
      <c r="C607" s="118" t="s">
        <v>18</v>
      </c>
      <c r="D607" s="173" t="s">
        <v>907</v>
      </c>
      <c r="E607" s="118" t="s">
        <v>28</v>
      </c>
      <c r="F607" s="120" t="s">
        <v>862</v>
      </c>
      <c r="G607" s="121" t="s">
        <v>10</v>
      </c>
      <c r="H607" s="122"/>
      <c r="I607" s="130" t="s">
        <v>21</v>
      </c>
      <c r="J607" s="131"/>
      <c r="K607" s="132"/>
      <c r="L607" s="132">
        <v>2</v>
      </c>
      <c r="M607" s="132"/>
      <c r="N607" s="133"/>
    </row>
    <row r="608" spans="1:14" ht="31.5" hidden="1" x14ac:dyDescent="0.25">
      <c r="A608" s="175">
        <v>547</v>
      </c>
      <c r="B608" s="178" t="s">
        <v>908</v>
      </c>
      <c r="C608" s="118" t="s">
        <v>18</v>
      </c>
      <c r="D608" s="173" t="s">
        <v>909</v>
      </c>
      <c r="E608" s="118" t="s">
        <v>28</v>
      </c>
      <c r="F608" s="120" t="s">
        <v>862</v>
      </c>
      <c r="G608" s="121" t="s">
        <v>11</v>
      </c>
      <c r="H608" s="122"/>
      <c r="I608" s="130"/>
      <c r="J608" s="131" t="s">
        <v>21</v>
      </c>
      <c r="K608" s="132"/>
      <c r="L608" s="132"/>
      <c r="M608" s="132">
        <v>2</v>
      </c>
      <c r="N608" s="133"/>
    </row>
    <row r="609" spans="1:14" ht="31.5" hidden="1" x14ac:dyDescent="0.25">
      <c r="A609" s="175">
        <v>548</v>
      </c>
      <c r="B609" s="177" t="s">
        <v>910</v>
      </c>
      <c r="C609" s="118" t="s">
        <v>18</v>
      </c>
      <c r="D609" s="173" t="s">
        <v>911</v>
      </c>
      <c r="E609" s="118" t="s">
        <v>28</v>
      </c>
      <c r="F609" s="120" t="s">
        <v>862</v>
      </c>
      <c r="G609" s="121" t="s">
        <v>9</v>
      </c>
      <c r="H609" s="122" t="s">
        <v>21</v>
      </c>
      <c r="I609" s="130"/>
      <c r="J609" s="131"/>
      <c r="K609" s="132"/>
      <c r="L609" s="132"/>
      <c r="M609" s="132"/>
      <c r="N609" s="133"/>
    </row>
    <row r="610" spans="1:14" ht="47.25" x14ac:dyDescent="0.25">
      <c r="A610" s="175">
        <v>549</v>
      </c>
      <c r="B610" s="177" t="s">
        <v>912</v>
      </c>
      <c r="C610" s="118" t="s">
        <v>18</v>
      </c>
      <c r="D610" s="173" t="s">
        <v>913</v>
      </c>
      <c r="E610" s="118" t="s">
        <v>28</v>
      </c>
      <c r="F610" s="120" t="s">
        <v>862</v>
      </c>
      <c r="G610" s="121" t="s">
        <v>10</v>
      </c>
      <c r="H610" s="122"/>
      <c r="I610" s="130" t="s">
        <v>21</v>
      </c>
      <c r="J610" s="131"/>
      <c r="K610" s="132"/>
      <c r="L610" s="132"/>
      <c r="M610" s="132"/>
      <c r="N610" s="133"/>
    </row>
    <row r="611" spans="1:14" ht="47.25" hidden="1" x14ac:dyDescent="0.25">
      <c r="A611" s="175">
        <v>550</v>
      </c>
      <c r="B611" s="177" t="s">
        <v>914</v>
      </c>
      <c r="C611" s="118" t="s">
        <v>18</v>
      </c>
      <c r="D611" s="173" t="s">
        <v>915</v>
      </c>
      <c r="E611" s="118" t="s">
        <v>28</v>
      </c>
      <c r="F611" s="120" t="s">
        <v>862</v>
      </c>
      <c r="G611" s="121" t="s">
        <v>11</v>
      </c>
      <c r="H611" s="122"/>
      <c r="I611" s="130"/>
      <c r="J611" s="131" t="s">
        <v>21</v>
      </c>
      <c r="K611" s="132"/>
      <c r="L611" s="132"/>
      <c r="M611" s="132"/>
      <c r="N611" s="133"/>
    </row>
    <row r="612" spans="1:14" hidden="1" x14ac:dyDescent="0.25">
      <c r="A612" s="175">
        <v>551</v>
      </c>
      <c r="B612" s="177" t="s">
        <v>916</v>
      </c>
      <c r="C612" s="118" t="s">
        <v>71</v>
      </c>
      <c r="D612" s="173" t="s">
        <v>917</v>
      </c>
      <c r="E612" s="118" t="s">
        <v>71</v>
      </c>
      <c r="F612" s="120" t="s">
        <v>862</v>
      </c>
      <c r="G612" s="121" t="s">
        <v>9</v>
      </c>
      <c r="H612" s="122" t="s">
        <v>21</v>
      </c>
      <c r="I612" s="130"/>
      <c r="J612" s="131"/>
      <c r="K612" s="132"/>
      <c r="L612" s="132"/>
      <c r="M612" s="132"/>
      <c r="N612" s="133"/>
    </row>
    <row r="613" spans="1:14" x14ac:dyDescent="0.25">
      <c r="A613" s="175">
        <v>552</v>
      </c>
      <c r="B613" s="177" t="s">
        <v>918</v>
      </c>
      <c r="C613" s="118" t="s">
        <v>71</v>
      </c>
      <c r="D613" s="173" t="s">
        <v>919</v>
      </c>
      <c r="E613" s="118" t="s">
        <v>71</v>
      </c>
      <c r="F613" s="120" t="s">
        <v>862</v>
      </c>
      <c r="G613" s="121" t="s">
        <v>351</v>
      </c>
      <c r="H613" s="122"/>
      <c r="I613" s="130" t="s">
        <v>21</v>
      </c>
      <c r="J613" s="131" t="s">
        <v>21</v>
      </c>
      <c r="K613" s="132"/>
      <c r="L613" s="132"/>
      <c r="M613" s="132"/>
      <c r="N613" s="133"/>
    </row>
    <row r="614" spans="1:14" hidden="1" x14ac:dyDescent="0.25">
      <c r="A614" s="175">
        <v>553</v>
      </c>
      <c r="B614" s="177" t="s">
        <v>920</v>
      </c>
      <c r="C614" s="118" t="s">
        <v>18</v>
      </c>
      <c r="D614" s="173" t="s">
        <v>921</v>
      </c>
      <c r="E614" s="118" t="s">
        <v>28</v>
      </c>
      <c r="F614" s="120" t="s">
        <v>862</v>
      </c>
      <c r="G614" s="121" t="s">
        <v>9</v>
      </c>
      <c r="H614" s="122" t="s">
        <v>21</v>
      </c>
      <c r="I614" s="130"/>
      <c r="J614" s="131"/>
      <c r="K614" s="132"/>
      <c r="L614" s="132"/>
      <c r="M614" s="132"/>
      <c r="N614" s="133"/>
    </row>
    <row r="615" spans="1:14" ht="31.5" x14ac:dyDescent="0.25">
      <c r="A615" s="175">
        <v>554</v>
      </c>
      <c r="B615" s="177" t="s">
        <v>922</v>
      </c>
      <c r="C615" s="118" t="s">
        <v>18</v>
      </c>
      <c r="D615" s="173" t="s">
        <v>923</v>
      </c>
      <c r="E615" s="118" t="s">
        <v>28</v>
      </c>
      <c r="F615" s="120" t="s">
        <v>862</v>
      </c>
      <c r="G615" s="121" t="s">
        <v>10</v>
      </c>
      <c r="H615" s="122"/>
      <c r="I615" s="130" t="s">
        <v>21</v>
      </c>
      <c r="J615" s="131"/>
      <c r="K615" s="132"/>
      <c r="L615" s="132"/>
      <c r="M615" s="132"/>
      <c r="N615" s="133"/>
    </row>
    <row r="616" spans="1:14" ht="31.5" hidden="1" x14ac:dyDescent="0.25">
      <c r="A616" s="175">
        <v>555</v>
      </c>
      <c r="B616" s="177" t="s">
        <v>924</v>
      </c>
      <c r="C616" s="118" t="s">
        <v>18</v>
      </c>
      <c r="D616" s="173" t="s">
        <v>925</v>
      </c>
      <c r="E616" s="118" t="s">
        <v>28</v>
      </c>
      <c r="F616" s="120" t="s">
        <v>862</v>
      </c>
      <c r="G616" s="121" t="s">
        <v>11</v>
      </c>
      <c r="H616" s="122"/>
      <c r="I616" s="130"/>
      <c r="J616" s="131" t="s">
        <v>21</v>
      </c>
      <c r="K616" s="132"/>
      <c r="L616" s="132"/>
      <c r="M616" s="132"/>
      <c r="N616" s="133"/>
    </row>
    <row r="617" spans="1:14" x14ac:dyDescent="0.25">
      <c r="A617" s="175">
        <v>556</v>
      </c>
      <c r="B617" s="338" t="s">
        <v>926</v>
      </c>
      <c r="C617" s="339"/>
      <c r="D617" s="340"/>
      <c r="E617" s="116" t="s">
        <v>13</v>
      </c>
      <c r="F617" s="116" t="s">
        <v>13</v>
      </c>
      <c r="G617" s="117" t="s">
        <v>13</v>
      </c>
      <c r="H617" s="117" t="s">
        <v>13</v>
      </c>
      <c r="I617" s="117" t="s">
        <v>13</v>
      </c>
      <c r="J617" s="117" t="s">
        <v>13</v>
      </c>
      <c r="K617" s="129">
        <f>SUM(K618:K629)</f>
        <v>9</v>
      </c>
      <c r="L617" s="129">
        <f>SUM(L618:L629)</f>
        <v>9</v>
      </c>
      <c r="M617" s="129">
        <f>SUM(M618:M629)</f>
        <v>9</v>
      </c>
      <c r="N617" s="117" t="s">
        <v>13</v>
      </c>
    </row>
    <row r="618" spans="1:14" ht="31.5" hidden="1" x14ac:dyDescent="0.25">
      <c r="A618" s="175">
        <v>557</v>
      </c>
      <c r="B618" s="177" t="s">
        <v>927</v>
      </c>
      <c r="C618" s="118" t="s">
        <v>18</v>
      </c>
      <c r="D618" s="173" t="s">
        <v>928</v>
      </c>
      <c r="E618" s="118" t="s">
        <v>28</v>
      </c>
      <c r="F618" s="120" t="s">
        <v>862</v>
      </c>
      <c r="G618" s="121" t="s">
        <v>9</v>
      </c>
      <c r="H618" s="122" t="s">
        <v>21</v>
      </c>
      <c r="I618" s="130"/>
      <c r="J618" s="131"/>
      <c r="K618" s="132"/>
      <c r="L618" s="132"/>
      <c r="M618" s="132"/>
      <c r="N618" s="133"/>
    </row>
    <row r="619" spans="1:14" ht="31.5" x14ac:dyDescent="0.25">
      <c r="A619" s="175">
        <v>558</v>
      </c>
      <c r="B619" s="177" t="s">
        <v>929</v>
      </c>
      <c r="C619" s="118" t="s">
        <v>18</v>
      </c>
      <c r="D619" s="173" t="s">
        <v>930</v>
      </c>
      <c r="E619" s="118" t="s">
        <v>28</v>
      </c>
      <c r="F619" s="120" t="s">
        <v>862</v>
      </c>
      <c r="G619" s="121" t="s">
        <v>10</v>
      </c>
      <c r="H619" s="122"/>
      <c r="I619" s="130" t="s">
        <v>21</v>
      </c>
      <c r="J619" s="131"/>
      <c r="K619" s="132"/>
      <c r="L619" s="132"/>
      <c r="M619" s="132"/>
      <c r="N619" s="133"/>
    </row>
    <row r="620" spans="1:14" ht="47.25" hidden="1" x14ac:dyDescent="0.25">
      <c r="A620" s="175">
        <v>559</v>
      </c>
      <c r="B620" s="177" t="s">
        <v>931</v>
      </c>
      <c r="C620" s="118" t="s">
        <v>18</v>
      </c>
      <c r="D620" s="173" t="s">
        <v>932</v>
      </c>
      <c r="E620" s="118" t="s">
        <v>28</v>
      </c>
      <c r="F620" s="120" t="s">
        <v>862</v>
      </c>
      <c r="G620" s="121" t="s">
        <v>11</v>
      </c>
      <c r="H620" s="122"/>
      <c r="I620" s="130"/>
      <c r="J620" s="131" t="s">
        <v>21</v>
      </c>
      <c r="K620" s="132"/>
      <c r="L620" s="132"/>
      <c r="M620" s="132"/>
      <c r="N620" s="133"/>
    </row>
    <row r="621" spans="1:14" ht="31.5" x14ac:dyDescent="0.25">
      <c r="A621" s="175">
        <v>560</v>
      </c>
      <c r="B621" s="177" t="s">
        <v>933</v>
      </c>
      <c r="C621" s="118" t="s">
        <v>18</v>
      </c>
      <c r="D621" s="173" t="s">
        <v>934</v>
      </c>
      <c r="E621" s="118" t="s">
        <v>28</v>
      </c>
      <c r="F621" s="120" t="s">
        <v>862</v>
      </c>
      <c r="G621" s="121" t="s">
        <v>10</v>
      </c>
      <c r="H621" s="122"/>
      <c r="I621" s="130" t="s">
        <v>21</v>
      </c>
      <c r="J621" s="131"/>
      <c r="K621" s="132"/>
      <c r="L621" s="132"/>
      <c r="M621" s="132"/>
      <c r="N621" s="133"/>
    </row>
    <row r="622" spans="1:14" ht="47.25" hidden="1" x14ac:dyDescent="0.25">
      <c r="A622" s="175">
        <v>561</v>
      </c>
      <c r="B622" s="177" t="s">
        <v>935</v>
      </c>
      <c r="C622" s="118" t="s">
        <v>18</v>
      </c>
      <c r="D622" s="173" t="s">
        <v>936</v>
      </c>
      <c r="E622" s="118" t="s">
        <v>20</v>
      </c>
      <c r="F622" s="120" t="s">
        <v>862</v>
      </c>
      <c r="G622" s="121" t="s">
        <v>11</v>
      </c>
      <c r="H622" s="122"/>
      <c r="I622" s="130"/>
      <c r="J622" s="131" t="s">
        <v>21</v>
      </c>
      <c r="K622" s="132"/>
      <c r="L622" s="132"/>
      <c r="M622" s="132"/>
      <c r="N622" s="133"/>
    </row>
    <row r="623" spans="1:14" ht="47.25" hidden="1" x14ac:dyDescent="0.25">
      <c r="A623" s="175">
        <v>562</v>
      </c>
      <c r="B623" s="177" t="s">
        <v>937</v>
      </c>
      <c r="C623" s="118" t="s">
        <v>28</v>
      </c>
      <c r="D623" s="173" t="s">
        <v>938</v>
      </c>
      <c r="E623" s="118" t="s">
        <v>28</v>
      </c>
      <c r="F623" s="120" t="s">
        <v>862</v>
      </c>
      <c r="G623" s="121" t="s">
        <v>11</v>
      </c>
      <c r="H623" s="122"/>
      <c r="I623" s="130"/>
      <c r="J623" s="131" t="s">
        <v>21</v>
      </c>
      <c r="K623" s="132"/>
      <c r="L623" s="132"/>
      <c r="M623" s="132"/>
      <c r="N623" s="133"/>
    </row>
    <row r="624" spans="1:14" ht="31.5" hidden="1" x14ac:dyDescent="0.25">
      <c r="A624" s="175">
        <v>563</v>
      </c>
      <c r="B624" s="177" t="s">
        <v>939</v>
      </c>
      <c r="C624" s="118" t="s">
        <v>18</v>
      </c>
      <c r="D624" s="173" t="s">
        <v>1143</v>
      </c>
      <c r="E624" s="118" t="s">
        <v>28</v>
      </c>
      <c r="F624" s="120" t="s">
        <v>862</v>
      </c>
      <c r="G624" s="121" t="s">
        <v>9</v>
      </c>
      <c r="H624" s="122" t="s">
        <v>21</v>
      </c>
      <c r="I624" s="130"/>
      <c r="J624" s="131"/>
      <c r="K624" s="132">
        <v>9</v>
      </c>
      <c r="L624" s="132"/>
      <c r="M624" s="132"/>
      <c r="N624" s="133"/>
    </row>
    <row r="625" spans="1:15" ht="31.5" x14ac:dyDescent="0.25">
      <c r="A625" s="175">
        <v>564</v>
      </c>
      <c r="B625" s="178" t="s">
        <v>940</v>
      </c>
      <c r="C625" s="118" t="s">
        <v>28</v>
      </c>
      <c r="D625" s="173" t="s">
        <v>1143</v>
      </c>
      <c r="E625" s="118" t="s">
        <v>28</v>
      </c>
      <c r="F625" s="120" t="s">
        <v>862</v>
      </c>
      <c r="G625" s="121" t="s">
        <v>10</v>
      </c>
      <c r="H625" s="122"/>
      <c r="I625" s="130" t="s">
        <v>21</v>
      </c>
      <c r="J625" s="131"/>
      <c r="K625" s="132"/>
      <c r="L625" s="132">
        <v>9</v>
      </c>
      <c r="M625" s="132"/>
      <c r="N625" s="133"/>
    </row>
    <row r="626" spans="1:15" ht="47.25" hidden="1" x14ac:dyDescent="0.25">
      <c r="A626" s="175">
        <v>565</v>
      </c>
      <c r="B626" s="178" t="s">
        <v>942</v>
      </c>
      <c r="C626" s="118" t="s">
        <v>28</v>
      </c>
      <c r="D626" s="173" t="s">
        <v>1143</v>
      </c>
      <c r="E626" s="118" t="s">
        <v>28</v>
      </c>
      <c r="F626" s="120" t="s">
        <v>862</v>
      </c>
      <c r="G626" s="121" t="s">
        <v>11</v>
      </c>
      <c r="H626" s="122"/>
      <c r="I626" s="130"/>
      <c r="J626" s="131" t="s">
        <v>21</v>
      </c>
      <c r="K626" s="132"/>
      <c r="L626" s="132"/>
      <c r="M626" s="132">
        <v>9</v>
      </c>
      <c r="N626" s="133"/>
    </row>
    <row r="627" spans="1:15" ht="31.5" x14ac:dyDescent="0.25">
      <c r="A627" s="175">
        <v>566</v>
      </c>
      <c r="B627" s="177" t="s">
        <v>943</v>
      </c>
      <c r="C627" s="118" t="s">
        <v>18</v>
      </c>
      <c r="D627" s="173" t="s">
        <v>944</v>
      </c>
      <c r="E627" s="118" t="s">
        <v>28</v>
      </c>
      <c r="F627" s="120" t="s">
        <v>862</v>
      </c>
      <c r="G627" s="121" t="s">
        <v>351</v>
      </c>
      <c r="H627" s="122"/>
      <c r="I627" s="130" t="s">
        <v>21</v>
      </c>
      <c r="J627" s="131" t="s">
        <v>21</v>
      </c>
      <c r="K627" s="132"/>
      <c r="L627" s="132"/>
      <c r="M627" s="132"/>
      <c r="N627" s="133"/>
    </row>
    <row r="628" spans="1:15" hidden="1" x14ac:dyDescent="0.25">
      <c r="A628" s="175">
        <v>567</v>
      </c>
      <c r="B628" s="177" t="s">
        <v>945</v>
      </c>
      <c r="C628" s="118" t="s">
        <v>18</v>
      </c>
      <c r="D628" s="380" t="s">
        <v>946</v>
      </c>
      <c r="E628" s="142" t="s">
        <v>28</v>
      </c>
      <c r="F628" s="120" t="s">
        <v>862</v>
      </c>
      <c r="G628" s="121" t="s">
        <v>9</v>
      </c>
      <c r="H628" s="122" t="s">
        <v>21</v>
      </c>
      <c r="I628" s="130"/>
      <c r="J628" s="131"/>
      <c r="K628" s="132"/>
      <c r="L628" s="132"/>
      <c r="M628" s="132"/>
      <c r="N628" s="133"/>
      <c r="O628" s="106"/>
    </row>
    <row r="629" spans="1:15" x14ac:dyDescent="0.25">
      <c r="A629" s="175">
        <v>568</v>
      </c>
      <c r="B629" s="177" t="s">
        <v>947</v>
      </c>
      <c r="C629" s="118" t="s">
        <v>18</v>
      </c>
      <c r="D629" s="381"/>
      <c r="E629" s="142" t="s">
        <v>28</v>
      </c>
      <c r="F629" s="120" t="s">
        <v>862</v>
      </c>
      <c r="G629" s="121" t="s">
        <v>351</v>
      </c>
      <c r="H629" s="122"/>
      <c r="I629" s="130" t="s">
        <v>21</v>
      </c>
      <c r="J629" s="131" t="s">
        <v>21</v>
      </c>
      <c r="K629" s="132"/>
      <c r="L629" s="132"/>
      <c r="M629" s="132"/>
      <c r="N629" s="133"/>
      <c r="O629" s="106"/>
    </row>
    <row r="630" spans="1:15" ht="27.75" customHeight="1" x14ac:dyDescent="0.25">
      <c r="A630" s="133"/>
      <c r="B630" s="177"/>
      <c r="C630" s="118"/>
      <c r="D630" s="173"/>
      <c r="E630" s="118"/>
      <c r="F630" s="155"/>
      <c r="G630" s="121"/>
      <c r="H630" s="122"/>
      <c r="I630" s="130"/>
      <c r="J630" s="131"/>
      <c r="K630" s="132"/>
      <c r="L630" s="132"/>
      <c r="M630" s="132"/>
      <c r="N630" s="133"/>
      <c r="O630" s="106"/>
    </row>
    <row r="631" spans="1:15" x14ac:dyDescent="0.25">
      <c r="A631" s="133"/>
      <c r="B631" s="177"/>
      <c r="C631" s="118"/>
      <c r="D631" s="173"/>
      <c r="E631" s="118"/>
      <c r="F631" s="155"/>
      <c r="G631" s="121"/>
      <c r="H631" s="122"/>
      <c r="I631" s="130"/>
      <c r="J631" s="131"/>
      <c r="K631" s="132"/>
      <c r="L631" s="132"/>
      <c r="M631" s="132"/>
      <c r="N631" s="133"/>
      <c r="O631" s="106"/>
    </row>
    <row r="632" spans="1:15" ht="15.75" customHeight="1" x14ac:dyDescent="0.25">
      <c r="A632" s="382" t="s">
        <v>1144</v>
      </c>
      <c r="B632" s="382"/>
      <c r="C632" s="382"/>
      <c r="D632" s="382"/>
      <c r="E632" s="382"/>
      <c r="F632" s="180"/>
      <c r="G632" s="180"/>
      <c r="H632" s="156">
        <f t="shared" ref="H632:M632" si="0">SUM(H633:H638)</f>
        <v>164</v>
      </c>
      <c r="I632" s="156">
        <f t="shared" si="0"/>
        <v>199</v>
      </c>
      <c r="J632" s="156">
        <f t="shared" si="0"/>
        <v>256</v>
      </c>
      <c r="K632" s="117">
        <f t="shared" si="0"/>
        <v>127</v>
      </c>
      <c r="L632" s="117">
        <f t="shared" si="0"/>
        <v>136</v>
      </c>
      <c r="M632" s="117">
        <f t="shared" si="0"/>
        <v>162</v>
      </c>
      <c r="N632" s="175"/>
    </row>
    <row r="633" spans="1:15" x14ac:dyDescent="0.25">
      <c r="A633" s="379" t="s">
        <v>1145</v>
      </c>
      <c r="B633" s="379"/>
      <c r="C633" s="379"/>
      <c r="D633" s="379"/>
      <c r="E633" s="379"/>
      <c r="F633" s="180"/>
      <c r="G633" s="180"/>
      <c r="H633" s="156">
        <f>COUNTIF(H$7:H$144,"x")</f>
        <v>33</v>
      </c>
      <c r="I633" s="156">
        <f>COUNTIF(I$7:I$144,"x")</f>
        <v>46</v>
      </c>
      <c r="J633" s="156">
        <f>COUNTIF(J$7:J$144,"x")</f>
        <v>48</v>
      </c>
      <c r="K633" s="157">
        <f>K9</f>
        <v>28</v>
      </c>
      <c r="L633" s="157">
        <f>L9</f>
        <v>26</v>
      </c>
      <c r="M633" s="157">
        <f>M9</f>
        <v>26</v>
      </c>
      <c r="N633" s="158"/>
    </row>
    <row r="634" spans="1:15" x14ac:dyDescent="0.25">
      <c r="A634" s="379" t="s">
        <v>1146</v>
      </c>
      <c r="B634" s="379"/>
      <c r="C634" s="379"/>
      <c r="D634" s="379"/>
      <c r="E634" s="379"/>
      <c r="F634" s="180"/>
      <c r="G634" s="180"/>
      <c r="H634" s="156">
        <f>COUNTIF(H$145:H$229,"x")</f>
        <v>26</v>
      </c>
      <c r="I634" s="156">
        <f>COUNTIF(I$145:I$229,"x")</f>
        <v>32</v>
      </c>
      <c r="J634" s="156">
        <f>COUNTIF(J$145:J$229,"x")</f>
        <v>35</v>
      </c>
      <c r="K634" s="157">
        <f>K146</f>
        <v>5</v>
      </c>
      <c r="L634" s="157">
        <f>L146</f>
        <v>5</v>
      </c>
      <c r="M634" s="157">
        <f>M146</f>
        <v>5</v>
      </c>
      <c r="N634" s="158"/>
    </row>
    <row r="635" spans="1:15" ht="15.75" customHeight="1" x14ac:dyDescent="0.25">
      <c r="A635" s="379" t="s">
        <v>1147</v>
      </c>
      <c r="B635" s="379"/>
      <c r="C635" s="379"/>
      <c r="D635" s="379"/>
      <c r="E635" s="379"/>
      <c r="F635" s="180"/>
      <c r="G635" s="180"/>
      <c r="H635" s="156">
        <f>COUNTIF(H$230:H$409,"x")</f>
        <v>41</v>
      </c>
      <c r="I635" s="156">
        <f>COUNTIF(I$230:I$409,"x")</f>
        <v>51</v>
      </c>
      <c r="J635" s="156">
        <f>COUNTIF(J$230:J$409,"x")</f>
        <v>71</v>
      </c>
      <c r="K635" s="157">
        <f>K230</f>
        <v>31</v>
      </c>
      <c r="L635" s="157">
        <f>L230</f>
        <v>32</v>
      </c>
      <c r="M635" s="157">
        <f>M230</f>
        <v>41</v>
      </c>
      <c r="N635" s="158"/>
    </row>
    <row r="636" spans="1:15" x14ac:dyDescent="0.25">
      <c r="A636" s="379" t="s">
        <v>1148</v>
      </c>
      <c r="B636" s="379"/>
      <c r="C636" s="379"/>
      <c r="D636" s="379"/>
      <c r="E636" s="379"/>
      <c r="F636" s="180"/>
      <c r="G636" s="180"/>
      <c r="H636" s="156">
        <f>COUNTIF(H$410:H$489,"x")</f>
        <v>24</v>
      </c>
      <c r="I636" s="156">
        <f>COUNTIF(I$410:I$489,"x")</f>
        <v>26</v>
      </c>
      <c r="J636" s="156">
        <f>COUNTIF(J$410:J$489,"x")</f>
        <v>40</v>
      </c>
      <c r="K636" s="157">
        <f>K410</f>
        <v>19</v>
      </c>
      <c r="L636" s="157">
        <f>L410</f>
        <v>21</v>
      </c>
      <c r="M636" s="157">
        <f>M410</f>
        <v>33</v>
      </c>
      <c r="N636" s="158"/>
    </row>
    <row r="637" spans="1:15" ht="15.75" customHeight="1" x14ac:dyDescent="0.25">
      <c r="A637" s="379" t="s">
        <v>1149</v>
      </c>
      <c r="B637" s="379"/>
      <c r="C637" s="379"/>
      <c r="D637" s="379"/>
      <c r="E637" s="379"/>
      <c r="F637" s="180"/>
      <c r="G637" s="180"/>
      <c r="H637" s="156">
        <f>COUNTIF(H$490:H$577,"x")</f>
        <v>23</v>
      </c>
      <c r="I637" s="156">
        <f>COUNTIF(I$490:I$577,"x")</f>
        <v>26</v>
      </c>
      <c r="J637" s="156">
        <f>COUNTIF(J$490:J$577,"x")</f>
        <v>42</v>
      </c>
      <c r="K637" s="157">
        <f>K490+K164+K184+K213</f>
        <v>16</v>
      </c>
      <c r="L637" s="157">
        <f>L490+L164+L184+L213</f>
        <v>24</v>
      </c>
      <c r="M637" s="157">
        <f>M490+M164+M184+M213</f>
        <v>29</v>
      </c>
      <c r="N637" s="158"/>
    </row>
    <row r="638" spans="1:15" ht="15.75" customHeight="1" x14ac:dyDescent="0.25">
      <c r="A638" s="379" t="s">
        <v>1150</v>
      </c>
      <c r="B638" s="379"/>
      <c r="C638" s="379"/>
      <c r="D638" s="379"/>
      <c r="E638" s="379"/>
      <c r="F638" s="180"/>
      <c r="G638" s="180"/>
      <c r="H638" s="156">
        <f>COUNTIF(H$578:H$629,"x")</f>
        <v>17</v>
      </c>
      <c r="I638" s="156">
        <f>COUNTIF(I$578:I$629,"x")</f>
        <v>18</v>
      </c>
      <c r="J638" s="156">
        <f>COUNTIF(J$578:J$629,"x")</f>
        <v>20</v>
      </c>
      <c r="K638" s="157">
        <f>K578</f>
        <v>28</v>
      </c>
      <c r="L638" s="157">
        <f>L578</f>
        <v>28</v>
      </c>
      <c r="M638" s="157">
        <f>M578</f>
        <v>28</v>
      </c>
      <c r="N638" s="158"/>
    </row>
  </sheetData>
  <autoFilter ref="A7:W629">
    <filterColumn colId="6">
      <filters>
        <filter val="#"/>
        <filter val="3+4+5T"/>
        <filter val="3+4T"/>
        <filter val="4+5T"/>
        <filter val="4T"/>
      </filters>
    </filterColumn>
  </autoFilter>
  <mergeCells count="125">
    <mergeCell ref="A635:E635"/>
    <mergeCell ref="A636:E636"/>
    <mergeCell ref="A637:E637"/>
    <mergeCell ref="A638:E638"/>
    <mergeCell ref="B585:D585"/>
    <mergeCell ref="B617:D617"/>
    <mergeCell ref="D628:D629"/>
    <mergeCell ref="A632:E632"/>
    <mergeCell ref="A633:E633"/>
    <mergeCell ref="A634:E634"/>
    <mergeCell ref="B530:D530"/>
    <mergeCell ref="B548:D548"/>
    <mergeCell ref="B549:D549"/>
    <mergeCell ref="B570:D570"/>
    <mergeCell ref="B578:D578"/>
    <mergeCell ref="B579:D579"/>
    <mergeCell ref="B506:D506"/>
    <mergeCell ref="A509:A516"/>
    <mergeCell ref="B509:B516"/>
    <mergeCell ref="A517:A520"/>
    <mergeCell ref="B517:B520"/>
    <mergeCell ref="A521:A528"/>
    <mergeCell ref="B521:B528"/>
    <mergeCell ref="B457:D457"/>
    <mergeCell ref="A474:A485"/>
    <mergeCell ref="B474:B485"/>
    <mergeCell ref="B490:D490"/>
    <mergeCell ref="B491:D491"/>
    <mergeCell ref="B492:D492"/>
    <mergeCell ref="B396:D396"/>
    <mergeCell ref="B400:D400"/>
    <mergeCell ref="N401:N403"/>
    <mergeCell ref="B410:D410"/>
    <mergeCell ref="B411:D411"/>
    <mergeCell ref="B426:D426"/>
    <mergeCell ref="A354:A356"/>
    <mergeCell ref="B354:B356"/>
    <mergeCell ref="B358:D358"/>
    <mergeCell ref="B371:D371"/>
    <mergeCell ref="B381:D381"/>
    <mergeCell ref="B382:D382"/>
    <mergeCell ref="N332:N336"/>
    <mergeCell ref="B340:D340"/>
    <mergeCell ref="B344:D344"/>
    <mergeCell ref="B349:D349"/>
    <mergeCell ref="A352:A353"/>
    <mergeCell ref="B352:B353"/>
    <mergeCell ref="N306:N309"/>
    <mergeCell ref="N313:N317"/>
    <mergeCell ref="N318:N322"/>
    <mergeCell ref="N323:N325"/>
    <mergeCell ref="N326:N328"/>
    <mergeCell ref="N329:N331"/>
    <mergeCell ref="A293:A295"/>
    <mergeCell ref="B293:B295"/>
    <mergeCell ref="B296:D296"/>
    <mergeCell ref="B300:D300"/>
    <mergeCell ref="B301:D301"/>
    <mergeCell ref="N302:N305"/>
    <mergeCell ref="A279:A282"/>
    <mergeCell ref="B279:B282"/>
    <mergeCell ref="A283:A286"/>
    <mergeCell ref="B283:B286"/>
    <mergeCell ref="B287:D287"/>
    <mergeCell ref="B292:D292"/>
    <mergeCell ref="B264:D264"/>
    <mergeCell ref="B265:D265"/>
    <mergeCell ref="M268:M269"/>
    <mergeCell ref="B272:D272"/>
    <mergeCell ref="B276:D276"/>
    <mergeCell ref="A277:A278"/>
    <mergeCell ref="B277:B278"/>
    <mergeCell ref="K277:K278"/>
    <mergeCell ref="K249:K250"/>
    <mergeCell ref="K251:K252"/>
    <mergeCell ref="L253:L254"/>
    <mergeCell ref="L255:L256"/>
    <mergeCell ref="M257:M258"/>
    <mergeCell ref="M259:M260"/>
    <mergeCell ref="B231:D231"/>
    <mergeCell ref="B232:D232"/>
    <mergeCell ref="B237:D237"/>
    <mergeCell ref="B238:D238"/>
    <mergeCell ref="B244:D244"/>
    <mergeCell ref="B248:D248"/>
    <mergeCell ref="A200:A202"/>
    <mergeCell ref="B200:B202"/>
    <mergeCell ref="A203:A206"/>
    <mergeCell ref="B203:B206"/>
    <mergeCell ref="B213:D213"/>
    <mergeCell ref="B230:D230"/>
    <mergeCell ref="B184:D184"/>
    <mergeCell ref="A185:A187"/>
    <mergeCell ref="B185:B187"/>
    <mergeCell ref="A188:A191"/>
    <mergeCell ref="B188:B191"/>
    <mergeCell ref="A192:A195"/>
    <mergeCell ref="B192:B195"/>
    <mergeCell ref="A134:A135"/>
    <mergeCell ref="B134:B135"/>
    <mergeCell ref="B145:D145"/>
    <mergeCell ref="B146:D146"/>
    <mergeCell ref="B164:D164"/>
    <mergeCell ref="N165:N167"/>
    <mergeCell ref="B15:D15"/>
    <mergeCell ref="B39:D39"/>
    <mergeCell ref="B55:D55"/>
    <mergeCell ref="B71:D71"/>
    <mergeCell ref="B97:D97"/>
    <mergeCell ref="B114:D114"/>
    <mergeCell ref="B8:D8"/>
    <mergeCell ref="P8:Q8"/>
    <mergeCell ref="B9:D9"/>
    <mergeCell ref="B10:D10"/>
    <mergeCell ref="N11:N13"/>
    <mergeCell ref="B14:D14"/>
    <mergeCell ref="A1:N3"/>
    <mergeCell ref="A4:A6"/>
    <mergeCell ref="B4:C6"/>
    <mergeCell ref="D4:E6"/>
    <mergeCell ref="F4:F6"/>
    <mergeCell ref="G4:G6"/>
    <mergeCell ref="H4:J6"/>
    <mergeCell ref="K4:M6"/>
    <mergeCell ref="N4:N6"/>
  </mergeCells>
  <dataValidations count="4">
    <dataValidation type="list" allowBlank="1" showInputMessage="1" showErrorMessage="1" sqref="K145:M145 G11:G631">
      <formula1>"#, 3T, 4T, 5T, 3+4T, 4+5T, 3+4+5T"</formula1>
    </dataValidation>
    <dataValidation type="list" allowBlank="1" showInputMessage="1" showErrorMessage="1" sqref="H8:J631">
      <formula1>"x,#"</formula1>
    </dataValidation>
    <dataValidation type="list" allowBlank="1" showInputMessage="1" showErrorMessage="1" sqref="C11:C13 C16:C38 C40:C54 C56:C70 C72:C96 C98:C113 C115:C144 C147:C163 C165:C183 C185:C212 C214:C229 C233:C236 C239:C243 C245:C247 C249:C263 C266:C271 C273:C275 C277:C286 C288:C291 C293:C295 C297:C299 C302:C339 C341:C343 C345:C348 C350:C357 C359:C370 C372:C380 C383:C395 C397:C399 C401:C409 C412:C425 C427:C456 C458:C489 C493:C505 C507:C529 C531:C541 C544:C547 C550:C569 C571:C577 C580:C584 C586:C616 C618:C631 E11:E13 E16:E38 E40:E54 E56:E70 E72:E96 E98:E113 E115:E144 E147:E163 E165:E183 E185:E212 E214:E229 E233:E236 E239:E243 E245:E247 E249:E263 E266:E271 E273:E275 E277:E286 E288:E291 E293:E295 E297:E299 E302:E339 E341:E343 E345:E348 E350:E357 E359:E370 E372:E380 E383:E395 E397:E399 E401:E409 E412:E425 E427:E456 E458:E489 E493:E505 E507:E529 E531:E541 E543:E547 E550:E569 E571:E577 E580:E584 E586:E616 E618:E631">
      <formula1>"KQMĐ, NDCT, TLHD, BC, ĐP"</formula1>
    </dataValidation>
    <dataValidation type="list" allowBlank="1" showInputMessage="1" showErrorMessage="1" sqref="F11:F13 F16:F38 F40:F54 F56:F70 F72:F96 F98:F113 F115:F144 F147:F163 F165:F183 F185:F212 F214:F229 F233:F236 F239:F243 F245:F247 F249:F263 F266:F271 F273:F275 F277:F286 F288:F291 F293:F295 F297:F299 F302:F339 F341:F343 F345:F348 F350:F357 F359:F370 F372:F380 F383:F395 F397:F399 F401:F409 F412:F425 F427:F456 F458:F489 F493:F505 F507:F529 F531:F547 F550:F569 F571:F577 F580:F584 F586:F616 F618:F631">
      <formula1>"Thể chất,  Nhận thức, Ngôn ngữ, TCKNXH, Thẩm mỹ"</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T449"/>
  <sheetViews>
    <sheetView zoomScale="85" zoomScaleNormal="85" workbookViewId="0">
      <pane xSplit="2" ySplit="5" topLeftCell="C192" activePane="bottomRight" state="frozen"/>
      <selection pane="topRight" activeCell="C1" sqref="C1"/>
      <selection pane="bottomLeft" activeCell="A6" sqref="A6"/>
      <selection pane="bottomRight" activeCell="A444" sqref="A444:XFD449"/>
    </sheetView>
  </sheetViews>
  <sheetFormatPr defaultColWidth="9" defaultRowHeight="15" x14ac:dyDescent="0.25"/>
  <cols>
    <col min="1" max="1" width="6.42578125" customWidth="1"/>
    <col min="2" max="2" width="5.28515625" hidden="1" customWidth="1"/>
    <col min="3" max="3" width="21.28515625" customWidth="1"/>
    <col min="4" max="4" width="5.140625" hidden="1" customWidth="1"/>
    <col min="5" max="5" width="23.85546875" hidden="1" customWidth="1"/>
    <col min="6" max="6" width="8.5703125" hidden="1" customWidth="1"/>
    <col min="7" max="7" width="20.85546875" customWidth="1"/>
    <col min="8" max="8" width="20.42578125" customWidth="1"/>
    <col min="9" max="9" width="9.5703125" hidden="1" customWidth="1"/>
    <col min="10" max="10" width="6.28515625" hidden="1" customWidth="1"/>
    <col min="11" max="19" width="5.5703125" customWidth="1"/>
    <col min="20" max="20" width="8.28515625" customWidth="1"/>
    <col min="21" max="98" width="9.140625" hidden="1" customWidth="1"/>
  </cols>
  <sheetData>
    <row r="1" spans="1:98" ht="30" customHeight="1" x14ac:dyDescent="0.3">
      <c r="A1" t="s">
        <v>1674</v>
      </c>
      <c r="C1" s="384" t="s">
        <v>1953</v>
      </c>
      <c r="D1" s="384"/>
      <c r="E1" s="384"/>
      <c r="F1" s="384"/>
      <c r="G1" s="384"/>
      <c r="H1" s="384"/>
      <c r="I1" s="384"/>
      <c r="J1" s="384"/>
      <c r="K1" s="384"/>
      <c r="L1" s="384"/>
      <c r="M1" s="384"/>
      <c r="N1" s="384"/>
      <c r="O1" s="384"/>
      <c r="P1" s="384"/>
      <c r="Q1" s="384"/>
      <c r="R1" s="384"/>
      <c r="S1" s="384"/>
      <c r="T1" s="384"/>
    </row>
    <row r="2" spans="1:98" ht="21" customHeight="1" x14ac:dyDescent="0.3">
      <c r="A2" s="399" t="s">
        <v>0</v>
      </c>
      <c r="B2" s="399" t="s">
        <v>0</v>
      </c>
      <c r="C2" s="399" t="s">
        <v>1</v>
      </c>
      <c r="D2" s="399"/>
      <c r="E2" s="399" t="s">
        <v>2</v>
      </c>
      <c r="F2" s="399"/>
      <c r="G2" s="399" t="s">
        <v>1962</v>
      </c>
      <c r="H2" s="399" t="s">
        <v>1963</v>
      </c>
      <c r="I2" s="399" t="s">
        <v>1153</v>
      </c>
      <c r="J2" s="457" t="s">
        <v>3</v>
      </c>
      <c r="K2" s="453" t="s">
        <v>1675</v>
      </c>
      <c r="L2" s="453"/>
      <c r="M2" s="453"/>
      <c r="N2" s="453"/>
      <c r="O2" s="453"/>
      <c r="P2" s="453"/>
      <c r="Q2" s="453"/>
      <c r="R2" s="454"/>
      <c r="S2" s="453"/>
      <c r="T2" s="183" t="s">
        <v>1154</v>
      </c>
      <c r="U2" s="400" t="s">
        <v>1155</v>
      </c>
      <c r="V2" s="400"/>
      <c r="W2" s="400"/>
      <c r="X2" s="400"/>
      <c r="Y2" s="401" t="s">
        <v>1602</v>
      </c>
      <c r="Z2" s="401"/>
      <c r="AA2" s="401"/>
      <c r="AB2" s="401"/>
      <c r="AC2" s="401" t="s">
        <v>1156</v>
      </c>
      <c r="AD2" s="401"/>
      <c r="AE2" s="401"/>
      <c r="AF2" s="401"/>
      <c r="AG2" s="401" t="s">
        <v>1157</v>
      </c>
      <c r="AH2" s="401"/>
      <c r="AI2" s="401"/>
      <c r="AJ2" s="401"/>
      <c r="AK2" s="402" t="s">
        <v>1158</v>
      </c>
      <c r="AL2" s="403"/>
      <c r="AM2" s="403"/>
      <c r="AN2" s="404"/>
      <c r="AO2" s="402" t="s">
        <v>1622</v>
      </c>
      <c r="AP2" s="403"/>
      <c r="AQ2" s="403"/>
      <c r="AR2" s="404"/>
      <c r="AS2" s="401" t="s">
        <v>1159</v>
      </c>
      <c r="AT2" s="401"/>
      <c r="AU2" s="401"/>
      <c r="AV2" s="401"/>
      <c r="AW2" s="400" t="s">
        <v>1609</v>
      </c>
      <c r="AX2" s="400"/>
      <c r="AY2" s="400"/>
      <c r="AZ2" s="400"/>
      <c r="BA2" s="401" t="s">
        <v>1160</v>
      </c>
      <c r="BB2" s="401"/>
      <c r="BC2" s="401"/>
      <c r="BD2" s="455" t="s">
        <v>1161</v>
      </c>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N2" s="456"/>
      <c r="CO2" s="456"/>
      <c r="CP2" s="456"/>
      <c r="CQ2" s="456"/>
      <c r="CR2" s="456"/>
      <c r="CS2" s="456"/>
      <c r="CT2" s="396" t="s">
        <v>1162</v>
      </c>
    </row>
    <row r="3" spans="1:98" ht="28.5" customHeight="1" x14ac:dyDescent="0.25">
      <c r="A3" s="399"/>
      <c r="B3" s="399"/>
      <c r="C3" s="399"/>
      <c r="D3" s="399"/>
      <c r="E3" s="399"/>
      <c r="F3" s="399"/>
      <c r="G3" s="399"/>
      <c r="H3" s="399"/>
      <c r="I3" s="399"/>
      <c r="J3" s="457"/>
      <c r="K3" s="184" t="s">
        <v>1163</v>
      </c>
      <c r="L3" s="184" t="s">
        <v>1597</v>
      </c>
      <c r="M3" s="184" t="s">
        <v>1164</v>
      </c>
      <c r="N3" s="184" t="s">
        <v>1165</v>
      </c>
      <c r="O3" s="184" t="s">
        <v>1167</v>
      </c>
      <c r="P3" s="184" t="s">
        <v>1166</v>
      </c>
      <c r="Q3" s="184" t="s">
        <v>1168</v>
      </c>
      <c r="R3" s="185" t="s">
        <v>1598</v>
      </c>
      <c r="S3" s="184" t="s">
        <v>1169</v>
      </c>
      <c r="T3" s="183"/>
      <c r="U3" s="400"/>
      <c r="V3" s="400"/>
      <c r="W3" s="400"/>
      <c r="X3" s="400"/>
      <c r="Y3" s="401"/>
      <c r="Z3" s="401"/>
      <c r="AA3" s="401"/>
      <c r="AB3" s="401"/>
      <c r="AC3" s="401"/>
      <c r="AD3" s="401"/>
      <c r="AE3" s="401"/>
      <c r="AF3" s="401"/>
      <c r="AG3" s="401"/>
      <c r="AH3" s="401"/>
      <c r="AI3" s="401"/>
      <c r="AJ3" s="401"/>
      <c r="AK3" s="405"/>
      <c r="AL3" s="406"/>
      <c r="AM3" s="406"/>
      <c r="AN3" s="407"/>
      <c r="AO3" s="405"/>
      <c r="AP3" s="406"/>
      <c r="AQ3" s="406"/>
      <c r="AR3" s="407"/>
      <c r="AS3" s="401"/>
      <c r="AT3" s="401"/>
      <c r="AU3" s="401"/>
      <c r="AV3" s="401"/>
      <c r="AW3" s="400"/>
      <c r="AX3" s="400"/>
      <c r="AY3" s="400"/>
      <c r="AZ3" s="400"/>
      <c r="BA3" s="401"/>
      <c r="BB3" s="401"/>
      <c r="BC3" s="401"/>
      <c r="BD3" s="417" t="s">
        <v>1170</v>
      </c>
      <c r="BE3" s="417" t="s">
        <v>1171</v>
      </c>
      <c r="BF3" s="417" t="s">
        <v>1172</v>
      </c>
      <c r="BG3" s="417" t="s">
        <v>1173</v>
      </c>
      <c r="BH3" s="417" t="s">
        <v>1174</v>
      </c>
      <c r="BI3" s="417" t="s">
        <v>1175</v>
      </c>
      <c r="BJ3" s="417" t="s">
        <v>1176</v>
      </c>
      <c r="BK3" s="417" t="s">
        <v>1177</v>
      </c>
      <c r="BL3" s="417" t="s">
        <v>1178</v>
      </c>
      <c r="BM3" s="417" t="s">
        <v>1179</v>
      </c>
      <c r="BN3" s="417" t="s">
        <v>1180</v>
      </c>
      <c r="BO3" s="417" t="s">
        <v>1181</v>
      </c>
      <c r="BP3" s="417" t="s">
        <v>1182</v>
      </c>
      <c r="BQ3" s="417" t="s">
        <v>1183</v>
      </c>
      <c r="BR3" s="417" t="s">
        <v>1184</v>
      </c>
      <c r="BS3" s="417" t="s">
        <v>1185</v>
      </c>
      <c r="BT3" s="417" t="s">
        <v>1186</v>
      </c>
      <c r="BU3" s="417" t="s">
        <v>1187</v>
      </c>
      <c r="BV3" s="417" t="s">
        <v>1188</v>
      </c>
      <c r="BW3" s="417" t="s">
        <v>1189</v>
      </c>
      <c r="BX3" s="417" t="s">
        <v>1190</v>
      </c>
      <c r="BY3" s="417" t="s">
        <v>1191</v>
      </c>
      <c r="BZ3" s="417" t="s">
        <v>1192</v>
      </c>
      <c r="CA3" s="417" t="s">
        <v>1193</v>
      </c>
      <c r="CB3" s="417" t="s">
        <v>1194</v>
      </c>
      <c r="CC3" s="417" t="s">
        <v>1195</v>
      </c>
      <c r="CD3" s="417" t="s">
        <v>1196</v>
      </c>
      <c r="CE3" s="417" t="s">
        <v>1197</v>
      </c>
      <c r="CF3" s="417" t="s">
        <v>1198</v>
      </c>
      <c r="CG3" s="417" t="s">
        <v>1199</v>
      </c>
      <c r="CH3" s="417" t="s">
        <v>1615</v>
      </c>
      <c r="CI3" s="417" t="s">
        <v>1616</v>
      </c>
      <c r="CJ3" s="417" t="s">
        <v>1617</v>
      </c>
      <c r="CK3" s="417" t="s">
        <v>1618</v>
      </c>
      <c r="CL3" s="408" t="s">
        <v>1200</v>
      </c>
      <c r="CM3" s="408"/>
      <c r="CN3" s="408" t="s">
        <v>1201</v>
      </c>
      <c r="CO3" s="408"/>
      <c r="CP3" s="408" t="s">
        <v>1202</v>
      </c>
      <c r="CQ3" s="408"/>
      <c r="CR3" s="417" t="s">
        <v>1203</v>
      </c>
      <c r="CS3" s="409" t="s">
        <v>1204</v>
      </c>
      <c r="CT3" s="396"/>
    </row>
    <row r="4" spans="1:98" ht="24" customHeight="1" x14ac:dyDescent="0.25">
      <c r="A4" s="399"/>
      <c r="B4" s="399"/>
      <c r="C4" s="399"/>
      <c r="D4" s="399"/>
      <c r="E4" s="399"/>
      <c r="F4" s="399"/>
      <c r="G4" s="399"/>
      <c r="H4" s="399"/>
      <c r="I4" s="399"/>
      <c r="J4" s="457"/>
      <c r="K4" s="186" t="s">
        <v>1205</v>
      </c>
      <c r="L4" s="186" t="s">
        <v>1205</v>
      </c>
      <c r="M4" s="186" t="s">
        <v>1205</v>
      </c>
      <c r="N4" s="186" t="s">
        <v>1205</v>
      </c>
      <c r="O4" s="186" t="s">
        <v>1205</v>
      </c>
      <c r="P4" s="186" t="s">
        <v>1205</v>
      </c>
      <c r="Q4" s="186" t="s">
        <v>1205</v>
      </c>
      <c r="R4" s="187" t="s">
        <v>1205</v>
      </c>
      <c r="S4" s="186" t="s">
        <v>1206</v>
      </c>
      <c r="T4" s="188"/>
      <c r="U4" s="25" t="s">
        <v>1207</v>
      </c>
      <c r="V4" s="25" t="s">
        <v>1208</v>
      </c>
      <c r="W4" s="25" t="s">
        <v>1209</v>
      </c>
      <c r="X4" s="25" t="s">
        <v>1210</v>
      </c>
      <c r="Y4" s="16" t="s">
        <v>1207</v>
      </c>
      <c r="Z4" s="16" t="s">
        <v>1208</v>
      </c>
      <c r="AA4" s="16" t="s">
        <v>1209</v>
      </c>
      <c r="AB4" s="16" t="s">
        <v>1210</v>
      </c>
      <c r="AC4" s="16" t="s">
        <v>1207</v>
      </c>
      <c r="AD4" s="16" t="s">
        <v>1208</v>
      </c>
      <c r="AE4" s="16" t="s">
        <v>1209</v>
      </c>
      <c r="AF4" s="16" t="s">
        <v>1210</v>
      </c>
      <c r="AG4" s="16" t="s">
        <v>1207</v>
      </c>
      <c r="AH4" s="16" t="s">
        <v>1208</v>
      </c>
      <c r="AI4" s="16" t="s">
        <v>1209</v>
      </c>
      <c r="AJ4" s="16" t="s">
        <v>1210</v>
      </c>
      <c r="AK4" s="16" t="s">
        <v>1207</v>
      </c>
      <c r="AL4" s="16" t="s">
        <v>1208</v>
      </c>
      <c r="AM4" s="16" t="s">
        <v>1209</v>
      </c>
      <c r="AN4" s="16" t="s">
        <v>1210</v>
      </c>
      <c r="AO4" s="16" t="s">
        <v>1207</v>
      </c>
      <c r="AP4" s="16" t="s">
        <v>1208</v>
      </c>
      <c r="AQ4" s="16" t="s">
        <v>1209</v>
      </c>
      <c r="AR4" s="16" t="s">
        <v>1210</v>
      </c>
      <c r="AS4" s="16" t="s">
        <v>1207</v>
      </c>
      <c r="AT4" s="16" t="s">
        <v>1208</v>
      </c>
      <c r="AU4" s="16" t="s">
        <v>1209</v>
      </c>
      <c r="AV4" s="16" t="s">
        <v>1210</v>
      </c>
      <c r="AW4" s="16" t="s">
        <v>1207</v>
      </c>
      <c r="AX4" s="16" t="s">
        <v>1208</v>
      </c>
      <c r="AY4" s="16" t="s">
        <v>1209</v>
      </c>
      <c r="AZ4" s="16" t="s">
        <v>1210</v>
      </c>
      <c r="BA4" s="164" t="s">
        <v>1207</v>
      </c>
      <c r="BB4" s="16" t="s">
        <v>1208</v>
      </c>
      <c r="BC4" s="16" t="s">
        <v>1209</v>
      </c>
      <c r="BD4" s="418"/>
      <c r="BE4" s="418"/>
      <c r="BF4" s="418"/>
      <c r="BG4" s="418"/>
      <c r="BH4" s="418"/>
      <c r="BI4" s="418"/>
      <c r="BJ4" s="418"/>
      <c r="BK4" s="418"/>
      <c r="BL4" s="418"/>
      <c r="BM4" s="418"/>
      <c r="BN4" s="418"/>
      <c r="BO4" s="418"/>
      <c r="BP4" s="418"/>
      <c r="BQ4" s="418"/>
      <c r="BR4" s="418"/>
      <c r="BS4" s="418"/>
      <c r="BT4" s="418"/>
      <c r="BU4" s="418"/>
      <c r="BV4" s="418"/>
      <c r="BW4" s="418"/>
      <c r="BX4" s="418"/>
      <c r="BY4" s="418"/>
      <c r="BZ4" s="418"/>
      <c r="CA4" s="418"/>
      <c r="CB4" s="418"/>
      <c r="CC4" s="418"/>
      <c r="CD4" s="418"/>
      <c r="CE4" s="418"/>
      <c r="CF4" s="418"/>
      <c r="CG4" s="418"/>
      <c r="CH4" s="418"/>
      <c r="CI4" s="418"/>
      <c r="CJ4" s="418"/>
      <c r="CK4" s="418"/>
      <c r="CL4" s="408"/>
      <c r="CM4" s="408"/>
      <c r="CN4" s="408"/>
      <c r="CO4" s="408"/>
      <c r="CP4" s="408"/>
      <c r="CQ4" s="408"/>
      <c r="CR4" s="418"/>
      <c r="CS4" s="410"/>
      <c r="CT4" s="396"/>
    </row>
    <row r="5" spans="1:98" ht="55.5" customHeight="1" x14ac:dyDescent="0.25">
      <c r="A5" s="27"/>
      <c r="B5" s="27"/>
      <c r="C5" s="27" t="s">
        <v>6</v>
      </c>
      <c r="D5" s="189" t="s">
        <v>7</v>
      </c>
      <c r="E5" s="27" t="s">
        <v>8</v>
      </c>
      <c r="F5" s="83" t="s">
        <v>7</v>
      </c>
      <c r="G5" s="190"/>
      <c r="H5" s="190"/>
      <c r="I5" s="190"/>
      <c r="J5" s="191"/>
      <c r="K5" s="186" t="s">
        <v>1940</v>
      </c>
      <c r="L5" s="186" t="s">
        <v>1941</v>
      </c>
      <c r="M5" s="200" t="s">
        <v>1942</v>
      </c>
      <c r="N5" s="186" t="s">
        <v>1943</v>
      </c>
      <c r="O5" s="186" t="s">
        <v>1944</v>
      </c>
      <c r="P5" s="186" t="s">
        <v>1945</v>
      </c>
      <c r="Q5" s="186" t="s">
        <v>1946</v>
      </c>
      <c r="R5" s="187" t="s">
        <v>1947</v>
      </c>
      <c r="S5" s="186" t="s">
        <v>1948</v>
      </c>
      <c r="T5" s="188"/>
      <c r="U5" s="16" t="s">
        <v>1599</v>
      </c>
      <c r="V5" s="165" t="s">
        <v>1600</v>
      </c>
      <c r="W5" s="16" t="s">
        <v>1211</v>
      </c>
      <c r="X5" s="16" t="s">
        <v>1601</v>
      </c>
      <c r="Y5" s="16" t="s">
        <v>1212</v>
      </c>
      <c r="Z5" s="166" t="s">
        <v>1603</v>
      </c>
      <c r="AA5" s="167" t="s">
        <v>1619</v>
      </c>
      <c r="AB5" s="167" t="s">
        <v>1604</v>
      </c>
      <c r="AC5" s="16" t="s">
        <v>1213</v>
      </c>
      <c r="AD5" s="16" t="s">
        <v>1620</v>
      </c>
      <c r="AE5" s="16" t="s">
        <v>1589</v>
      </c>
      <c r="AF5" s="16" t="s">
        <v>1590</v>
      </c>
      <c r="AG5" s="16" t="s">
        <v>1214</v>
      </c>
      <c r="AH5" s="166" t="s">
        <v>1605</v>
      </c>
      <c r="AI5" s="166" t="s">
        <v>1621</v>
      </c>
      <c r="AJ5" s="166" t="s">
        <v>1606</v>
      </c>
      <c r="AK5" s="16" t="s">
        <v>1623</v>
      </c>
      <c r="AL5" s="16" t="s">
        <v>1608</v>
      </c>
      <c r="AM5" s="16" t="s">
        <v>1624</v>
      </c>
      <c r="AN5" s="16" t="s">
        <v>1607</v>
      </c>
      <c r="AO5" s="166" t="s">
        <v>1625</v>
      </c>
      <c r="AP5" s="166" t="s">
        <v>1626</v>
      </c>
      <c r="AQ5" s="166" t="s">
        <v>1627</v>
      </c>
      <c r="AR5" s="166" t="s">
        <v>1628</v>
      </c>
      <c r="AS5" s="16" t="s">
        <v>1629</v>
      </c>
      <c r="AT5" s="29" t="s">
        <v>1630</v>
      </c>
      <c r="AU5" s="16" t="s">
        <v>1631</v>
      </c>
      <c r="AV5" s="16" t="s">
        <v>1632</v>
      </c>
      <c r="AW5" s="166" t="s">
        <v>1610</v>
      </c>
      <c r="AX5" s="166" t="s">
        <v>1611</v>
      </c>
      <c r="AY5" s="166" t="s">
        <v>1612</v>
      </c>
      <c r="AZ5" s="166" t="s">
        <v>1633</v>
      </c>
      <c r="BA5" s="16" t="s">
        <v>1215</v>
      </c>
      <c r="BB5" s="16" t="s">
        <v>1614</v>
      </c>
      <c r="BC5" s="16" t="s">
        <v>1216</v>
      </c>
      <c r="BD5" s="30" t="s">
        <v>1217</v>
      </c>
      <c r="BE5" s="30" t="s">
        <v>1218</v>
      </c>
      <c r="BF5" s="30" t="s">
        <v>1219</v>
      </c>
      <c r="BG5" s="30" t="s">
        <v>1220</v>
      </c>
      <c r="BH5" s="30" t="s">
        <v>1221</v>
      </c>
      <c r="BI5" s="30" t="s">
        <v>1222</v>
      </c>
      <c r="BJ5" s="30" t="s">
        <v>1223</v>
      </c>
      <c r="BK5" s="30" t="s">
        <v>1224</v>
      </c>
      <c r="BL5" s="30" t="s">
        <v>1225</v>
      </c>
      <c r="BM5" s="30" t="s">
        <v>1226</v>
      </c>
      <c r="BN5" s="30" t="s">
        <v>1227</v>
      </c>
      <c r="BO5" s="30" t="s">
        <v>1228</v>
      </c>
      <c r="BP5" s="30" t="s">
        <v>1229</v>
      </c>
      <c r="BQ5" s="30" t="s">
        <v>1230</v>
      </c>
      <c r="BR5" s="30" t="s">
        <v>1231</v>
      </c>
      <c r="BS5" s="30" t="s">
        <v>1232</v>
      </c>
      <c r="BT5" s="30" t="s">
        <v>1233</v>
      </c>
      <c r="BU5" s="30" t="s">
        <v>1234</v>
      </c>
      <c r="BV5" s="30" t="s">
        <v>1235</v>
      </c>
      <c r="BW5" s="30" t="s">
        <v>1236</v>
      </c>
      <c r="BX5" s="30" t="s">
        <v>1237</v>
      </c>
      <c r="BY5" s="30" t="s">
        <v>1238</v>
      </c>
      <c r="BZ5" s="30" t="s">
        <v>1239</v>
      </c>
      <c r="CA5" s="30" t="s">
        <v>1240</v>
      </c>
      <c r="CB5" s="30" t="s">
        <v>1241</v>
      </c>
      <c r="CC5" s="30" t="s">
        <v>1242</v>
      </c>
      <c r="CD5" s="30" t="s">
        <v>1243</v>
      </c>
      <c r="CE5" s="30" t="s">
        <v>1244</v>
      </c>
      <c r="CF5" s="30" t="s">
        <v>1245</v>
      </c>
      <c r="CG5" s="163"/>
      <c r="CH5" s="163"/>
      <c r="CI5" s="163"/>
      <c r="CJ5" s="163"/>
      <c r="CK5" s="30" t="s">
        <v>1246</v>
      </c>
      <c r="CL5" s="31" t="s">
        <v>1247</v>
      </c>
      <c r="CM5" s="31" t="s">
        <v>1248</v>
      </c>
      <c r="CN5" s="31" t="s">
        <v>1247</v>
      </c>
      <c r="CO5" s="31" t="s">
        <v>1248</v>
      </c>
      <c r="CP5" s="31" t="s">
        <v>1247</v>
      </c>
      <c r="CQ5" s="31" t="s">
        <v>1248</v>
      </c>
      <c r="CR5" s="35"/>
      <c r="CS5" s="36"/>
      <c r="CT5" s="396"/>
    </row>
    <row r="6" spans="1:98" ht="53.25" customHeight="1" x14ac:dyDescent="0.25">
      <c r="A6" s="6">
        <v>1</v>
      </c>
      <c r="B6" s="7">
        <v>1</v>
      </c>
      <c r="C6" s="440" t="s">
        <v>12</v>
      </c>
      <c r="D6" s="440"/>
      <c r="E6" s="440"/>
      <c r="F6" s="9" t="s">
        <v>1249</v>
      </c>
      <c r="G6" s="9" t="s">
        <v>1249</v>
      </c>
      <c r="H6" s="9" t="s">
        <v>1249</v>
      </c>
      <c r="I6" s="9" t="s">
        <v>1249</v>
      </c>
      <c r="J6" s="9" t="s">
        <v>1249</v>
      </c>
      <c r="K6" s="21" t="s">
        <v>1249</v>
      </c>
      <c r="L6" s="21" t="s">
        <v>1249</v>
      </c>
      <c r="M6" s="21" t="s">
        <v>1249</v>
      </c>
      <c r="N6" s="21" t="s">
        <v>1249</v>
      </c>
      <c r="O6" s="21" t="s">
        <v>1249</v>
      </c>
      <c r="P6" s="21" t="s">
        <v>1249</v>
      </c>
      <c r="Q6" s="21" t="s">
        <v>1249</v>
      </c>
      <c r="R6" s="21" t="s">
        <v>1249</v>
      </c>
      <c r="S6" s="21" t="s">
        <v>1249</v>
      </c>
      <c r="T6" s="21"/>
      <c r="U6" s="21" t="s">
        <v>1249</v>
      </c>
      <c r="V6" s="21" t="s">
        <v>1249</v>
      </c>
      <c r="W6" s="21" t="s">
        <v>1249</v>
      </c>
      <c r="X6" s="21" t="s">
        <v>1249</v>
      </c>
      <c r="Y6" s="21" t="s">
        <v>1249</v>
      </c>
      <c r="Z6" s="21" t="s">
        <v>1249</v>
      </c>
      <c r="AA6" s="21" t="s">
        <v>1249</v>
      </c>
      <c r="AB6" s="21" t="s">
        <v>1249</v>
      </c>
      <c r="AC6" s="21" t="s">
        <v>1249</v>
      </c>
      <c r="AD6" s="21" t="s">
        <v>1249</v>
      </c>
      <c r="AE6" s="21" t="s">
        <v>1249</v>
      </c>
      <c r="AF6" s="21" t="s">
        <v>1249</v>
      </c>
      <c r="AG6" s="21" t="s">
        <v>1249</v>
      </c>
      <c r="AH6" s="21" t="s">
        <v>1249</v>
      </c>
      <c r="AI6" s="21" t="s">
        <v>1249</v>
      </c>
      <c r="AJ6" s="21" t="s">
        <v>1249</v>
      </c>
      <c r="AK6" s="21" t="s">
        <v>1249</v>
      </c>
      <c r="AL6" s="21" t="s">
        <v>1249</v>
      </c>
      <c r="AM6" s="21" t="s">
        <v>1249</v>
      </c>
      <c r="AN6" s="21" t="s">
        <v>1249</v>
      </c>
      <c r="AO6" s="21" t="s">
        <v>1249</v>
      </c>
      <c r="AP6" s="21" t="s">
        <v>1249</v>
      </c>
      <c r="AQ6" s="21" t="s">
        <v>1249</v>
      </c>
      <c r="AR6" s="21" t="s">
        <v>1249</v>
      </c>
      <c r="AS6" s="21" t="s">
        <v>1249</v>
      </c>
      <c r="AT6" s="21" t="s">
        <v>1249</v>
      </c>
      <c r="AU6" s="21" t="s">
        <v>1249</v>
      </c>
      <c r="AV6" s="21" t="s">
        <v>1249</v>
      </c>
      <c r="AW6" s="21" t="s">
        <v>1249</v>
      </c>
      <c r="AX6" s="21" t="s">
        <v>1249</v>
      </c>
      <c r="AY6" s="21" t="s">
        <v>1249</v>
      </c>
      <c r="AZ6" s="21" t="s">
        <v>1249</v>
      </c>
      <c r="BA6" s="21" t="s">
        <v>1249</v>
      </c>
      <c r="BB6" s="21"/>
      <c r="BC6" s="21" t="s">
        <v>1249</v>
      </c>
      <c r="BD6" s="21" t="s">
        <v>1249</v>
      </c>
      <c r="BE6" s="21" t="s">
        <v>1249</v>
      </c>
      <c r="BF6" s="21" t="s">
        <v>1249</v>
      </c>
      <c r="BG6" s="21" t="s">
        <v>1249</v>
      </c>
      <c r="BH6" s="21" t="s">
        <v>1249</v>
      </c>
      <c r="BI6" s="21" t="s">
        <v>1249</v>
      </c>
      <c r="BJ6" s="21" t="s">
        <v>1249</v>
      </c>
      <c r="BK6" s="21" t="s">
        <v>1249</v>
      </c>
      <c r="BL6" s="21" t="s">
        <v>1249</v>
      </c>
      <c r="BM6" s="21" t="s">
        <v>1249</v>
      </c>
      <c r="BN6" s="21" t="s">
        <v>1249</v>
      </c>
      <c r="BO6" s="21" t="s">
        <v>1249</v>
      </c>
      <c r="BP6" s="21" t="s">
        <v>1249</v>
      </c>
      <c r="BQ6" s="21" t="s">
        <v>1249</v>
      </c>
      <c r="BR6" s="21" t="s">
        <v>1249</v>
      </c>
      <c r="BS6" s="21" t="s">
        <v>1249</v>
      </c>
      <c r="BT6" s="21" t="s">
        <v>1249</v>
      </c>
      <c r="BU6" s="21" t="s">
        <v>1249</v>
      </c>
      <c r="BV6" s="21" t="s">
        <v>1249</v>
      </c>
      <c r="BW6" s="21" t="s">
        <v>1249</v>
      </c>
      <c r="BX6" s="21" t="s">
        <v>1249</v>
      </c>
      <c r="BY6" s="21" t="s">
        <v>1249</v>
      </c>
      <c r="BZ6" s="21" t="s">
        <v>1249</v>
      </c>
      <c r="CA6" s="21" t="s">
        <v>1249</v>
      </c>
      <c r="CB6" s="21" t="s">
        <v>1249</v>
      </c>
      <c r="CC6" s="21" t="s">
        <v>1249</v>
      </c>
      <c r="CD6" s="21" t="s">
        <v>1249</v>
      </c>
      <c r="CE6" s="21" t="s">
        <v>1249</v>
      </c>
      <c r="CF6" s="21" t="s">
        <v>1249</v>
      </c>
      <c r="CG6" s="21"/>
      <c r="CH6" s="21"/>
      <c r="CI6" s="21"/>
      <c r="CJ6" s="21"/>
      <c r="CK6" s="21" t="s">
        <v>1249</v>
      </c>
      <c r="CL6" s="21" t="s">
        <v>1249</v>
      </c>
      <c r="CM6" s="21" t="s">
        <v>1249</v>
      </c>
      <c r="CN6" s="21" t="s">
        <v>1249</v>
      </c>
      <c r="CO6" s="21" t="s">
        <v>1249</v>
      </c>
      <c r="CP6" s="21" t="s">
        <v>1249</v>
      </c>
      <c r="CQ6" s="21" t="s">
        <v>1249</v>
      </c>
      <c r="CR6" s="21" t="s">
        <v>1249</v>
      </c>
      <c r="CS6" s="21" t="s">
        <v>1249</v>
      </c>
      <c r="CT6" s="21" t="s">
        <v>1249</v>
      </c>
    </row>
    <row r="7" spans="1:98" ht="14.25" customHeight="1" x14ac:dyDescent="0.25">
      <c r="A7" s="6">
        <v>2</v>
      </c>
      <c r="B7" s="7">
        <v>2</v>
      </c>
      <c r="C7" s="440" t="s">
        <v>15</v>
      </c>
      <c r="D7" s="440"/>
      <c r="E7" s="440"/>
      <c r="F7" s="9" t="s">
        <v>1249</v>
      </c>
      <c r="G7" s="9" t="s">
        <v>1249</v>
      </c>
      <c r="H7" s="9" t="s">
        <v>1249</v>
      </c>
      <c r="I7" s="9" t="s">
        <v>1249</v>
      </c>
      <c r="J7" s="9" t="s">
        <v>1249</v>
      </c>
      <c r="K7" s="21" t="s">
        <v>1249</v>
      </c>
      <c r="L7" s="21" t="s">
        <v>1249</v>
      </c>
      <c r="M7" s="21" t="s">
        <v>1249</v>
      </c>
      <c r="N7" s="21" t="s">
        <v>1249</v>
      </c>
      <c r="O7" s="21" t="s">
        <v>1249</v>
      </c>
      <c r="P7" s="21" t="s">
        <v>1249</v>
      </c>
      <c r="Q7" s="21" t="s">
        <v>1249</v>
      </c>
      <c r="R7" s="21" t="s">
        <v>1249</v>
      </c>
      <c r="S7" s="21" t="s">
        <v>1249</v>
      </c>
      <c r="T7" s="21"/>
      <c r="U7" s="21" t="s">
        <v>1249</v>
      </c>
      <c r="V7" s="21" t="s">
        <v>1249</v>
      </c>
      <c r="W7" s="21" t="s">
        <v>1249</v>
      </c>
      <c r="X7" s="21" t="s">
        <v>1249</v>
      </c>
      <c r="Y7" s="21" t="s">
        <v>1249</v>
      </c>
      <c r="Z7" s="21" t="s">
        <v>1249</v>
      </c>
      <c r="AA7" s="21" t="s">
        <v>1249</v>
      </c>
      <c r="AB7" s="21" t="s">
        <v>1249</v>
      </c>
      <c r="AC7" s="21" t="s">
        <v>1249</v>
      </c>
      <c r="AD7" s="21" t="s">
        <v>1249</v>
      </c>
      <c r="AE7" s="21" t="s">
        <v>1249</v>
      </c>
      <c r="AF7" s="21" t="s">
        <v>1249</v>
      </c>
      <c r="AG7" s="21" t="s">
        <v>1249</v>
      </c>
      <c r="AH7" s="21" t="s">
        <v>1249</v>
      </c>
      <c r="AI7" s="21" t="s">
        <v>1249</v>
      </c>
      <c r="AJ7" s="21" t="s">
        <v>1249</v>
      </c>
      <c r="AK7" s="21" t="s">
        <v>1249</v>
      </c>
      <c r="AL7" s="21" t="s">
        <v>1249</v>
      </c>
      <c r="AM7" s="21" t="s">
        <v>1249</v>
      </c>
      <c r="AN7" s="21" t="s">
        <v>1249</v>
      </c>
      <c r="AO7" s="21" t="s">
        <v>1249</v>
      </c>
      <c r="AP7" s="21" t="s">
        <v>1249</v>
      </c>
      <c r="AQ7" s="21" t="s">
        <v>1249</v>
      </c>
      <c r="AR7" s="21" t="s">
        <v>1249</v>
      </c>
      <c r="AS7" s="21" t="s">
        <v>1249</v>
      </c>
      <c r="AT7" s="21" t="s">
        <v>1249</v>
      </c>
      <c r="AU7" s="21" t="s">
        <v>1249</v>
      </c>
      <c r="AV7" s="21" t="s">
        <v>1249</v>
      </c>
      <c r="AW7" s="21" t="s">
        <v>1249</v>
      </c>
      <c r="AX7" s="21" t="s">
        <v>1249</v>
      </c>
      <c r="AY7" s="21" t="s">
        <v>1249</v>
      </c>
      <c r="AZ7" s="21" t="s">
        <v>1249</v>
      </c>
      <c r="BA7" s="21" t="s">
        <v>1249</v>
      </c>
      <c r="BB7" s="21"/>
      <c r="BC7" s="21" t="s">
        <v>1249</v>
      </c>
      <c r="BD7" s="21" t="s">
        <v>1249</v>
      </c>
      <c r="BE7" s="21" t="s">
        <v>1249</v>
      </c>
      <c r="BF7" s="21" t="s">
        <v>1249</v>
      </c>
      <c r="BG7" s="21" t="s">
        <v>1249</v>
      </c>
      <c r="BH7" s="21" t="s">
        <v>1249</v>
      </c>
      <c r="BI7" s="21" t="s">
        <v>1249</v>
      </c>
      <c r="BJ7" s="21" t="s">
        <v>1249</v>
      </c>
      <c r="BK7" s="21" t="s">
        <v>1249</v>
      </c>
      <c r="BL7" s="21" t="s">
        <v>1249</v>
      </c>
      <c r="BM7" s="21" t="s">
        <v>1249</v>
      </c>
      <c r="BN7" s="21" t="s">
        <v>1249</v>
      </c>
      <c r="BO7" s="21" t="s">
        <v>1249</v>
      </c>
      <c r="BP7" s="21" t="s">
        <v>1249</v>
      </c>
      <c r="BQ7" s="21" t="s">
        <v>1249</v>
      </c>
      <c r="BR7" s="21" t="s">
        <v>1249</v>
      </c>
      <c r="BS7" s="21" t="s">
        <v>1249</v>
      </c>
      <c r="BT7" s="21" t="s">
        <v>1249</v>
      </c>
      <c r="BU7" s="21" t="s">
        <v>1249</v>
      </c>
      <c r="BV7" s="21" t="s">
        <v>1249</v>
      </c>
      <c r="BW7" s="21" t="s">
        <v>1249</v>
      </c>
      <c r="BX7" s="21" t="s">
        <v>1249</v>
      </c>
      <c r="BY7" s="21" t="s">
        <v>1249</v>
      </c>
      <c r="BZ7" s="21" t="s">
        <v>1249</v>
      </c>
      <c r="CA7" s="21" t="s">
        <v>1249</v>
      </c>
      <c r="CB7" s="21" t="s">
        <v>1249</v>
      </c>
      <c r="CC7" s="21" t="s">
        <v>1249</v>
      </c>
      <c r="CD7" s="21" t="s">
        <v>1249</v>
      </c>
      <c r="CE7" s="21" t="s">
        <v>1249</v>
      </c>
      <c r="CF7" s="21" t="s">
        <v>1249</v>
      </c>
      <c r="CG7" s="21"/>
      <c r="CH7" s="21"/>
      <c r="CI7" s="21"/>
      <c r="CJ7" s="21"/>
      <c r="CK7" s="21" t="s">
        <v>1249</v>
      </c>
      <c r="CL7" s="21" t="s">
        <v>1249</v>
      </c>
      <c r="CM7" s="21" t="s">
        <v>1249</v>
      </c>
      <c r="CN7" s="21" t="s">
        <v>1249</v>
      </c>
      <c r="CO7" s="21" t="s">
        <v>1249</v>
      </c>
      <c r="CP7" s="21" t="s">
        <v>1249</v>
      </c>
      <c r="CQ7" s="21" t="s">
        <v>1249</v>
      </c>
      <c r="CR7" s="21" t="s">
        <v>1249</v>
      </c>
      <c r="CS7" s="21" t="s">
        <v>1249</v>
      </c>
      <c r="CT7" s="21" t="s">
        <v>1249</v>
      </c>
    </row>
    <row r="8" spans="1:98" ht="14.25" customHeight="1" x14ac:dyDescent="0.25">
      <c r="A8" s="6">
        <v>3</v>
      </c>
      <c r="B8" s="7">
        <v>3</v>
      </c>
      <c r="C8" s="440" t="s">
        <v>16</v>
      </c>
      <c r="D8" s="440"/>
      <c r="E8" s="440"/>
      <c r="F8" s="9" t="s">
        <v>1249</v>
      </c>
      <c r="G8" s="9" t="s">
        <v>1249</v>
      </c>
      <c r="H8" s="9" t="s">
        <v>1249</v>
      </c>
      <c r="I8" s="9" t="s">
        <v>1249</v>
      </c>
      <c r="J8" s="9" t="s">
        <v>1249</v>
      </c>
      <c r="K8" s="21" t="s">
        <v>1249</v>
      </c>
      <c r="L8" s="21" t="s">
        <v>1249</v>
      </c>
      <c r="M8" s="21" t="s">
        <v>1249</v>
      </c>
      <c r="N8" s="21" t="s">
        <v>1249</v>
      </c>
      <c r="O8" s="21" t="s">
        <v>1249</v>
      </c>
      <c r="P8" s="21" t="s">
        <v>1249</v>
      </c>
      <c r="Q8" s="21" t="s">
        <v>1249</v>
      </c>
      <c r="R8" s="21" t="s">
        <v>1249</v>
      </c>
      <c r="S8" s="21" t="s">
        <v>1249</v>
      </c>
      <c r="T8" s="21"/>
      <c r="U8" s="21" t="s">
        <v>1249</v>
      </c>
      <c r="V8" s="21" t="s">
        <v>1249</v>
      </c>
      <c r="W8" s="21" t="s">
        <v>1249</v>
      </c>
      <c r="X8" s="21" t="s">
        <v>1249</v>
      </c>
      <c r="Y8" s="21" t="s">
        <v>1249</v>
      </c>
      <c r="Z8" s="21" t="s">
        <v>1249</v>
      </c>
      <c r="AA8" s="21" t="s">
        <v>1249</v>
      </c>
      <c r="AB8" s="21" t="s">
        <v>1249</v>
      </c>
      <c r="AC8" s="21" t="s">
        <v>1249</v>
      </c>
      <c r="AD8" s="21" t="s">
        <v>1249</v>
      </c>
      <c r="AE8" s="21" t="s">
        <v>1249</v>
      </c>
      <c r="AF8" s="21" t="s">
        <v>1249</v>
      </c>
      <c r="AG8" s="21" t="s">
        <v>1249</v>
      </c>
      <c r="AH8" s="21" t="s">
        <v>1249</v>
      </c>
      <c r="AI8" s="21" t="s">
        <v>1249</v>
      </c>
      <c r="AJ8" s="21" t="s">
        <v>1249</v>
      </c>
      <c r="AK8" s="21" t="s">
        <v>1249</v>
      </c>
      <c r="AL8" s="21" t="s">
        <v>1249</v>
      </c>
      <c r="AM8" s="21" t="s">
        <v>1249</v>
      </c>
      <c r="AN8" s="21" t="s">
        <v>1249</v>
      </c>
      <c r="AO8" s="21" t="s">
        <v>1249</v>
      </c>
      <c r="AP8" s="21" t="s">
        <v>1249</v>
      </c>
      <c r="AQ8" s="21" t="s">
        <v>1249</v>
      </c>
      <c r="AR8" s="21" t="s">
        <v>1249</v>
      </c>
      <c r="AS8" s="21" t="s">
        <v>1249</v>
      </c>
      <c r="AT8" s="21" t="s">
        <v>1249</v>
      </c>
      <c r="AU8" s="21" t="s">
        <v>1249</v>
      </c>
      <c r="AV8" s="21" t="s">
        <v>1249</v>
      </c>
      <c r="AW8" s="21" t="s">
        <v>1249</v>
      </c>
      <c r="AX8" s="21" t="s">
        <v>1249</v>
      </c>
      <c r="AY8" s="21" t="s">
        <v>1249</v>
      </c>
      <c r="AZ8" s="21" t="s">
        <v>1249</v>
      </c>
      <c r="BA8" s="21" t="s">
        <v>1249</v>
      </c>
      <c r="BB8" s="21"/>
      <c r="BC8" s="21" t="s">
        <v>1249</v>
      </c>
      <c r="BD8" s="21" t="s">
        <v>1249</v>
      </c>
      <c r="BE8" s="21" t="s">
        <v>1249</v>
      </c>
      <c r="BF8" s="21" t="s">
        <v>1249</v>
      </c>
      <c r="BG8" s="21" t="s">
        <v>1249</v>
      </c>
      <c r="BH8" s="21" t="s">
        <v>1249</v>
      </c>
      <c r="BI8" s="21" t="s">
        <v>1249</v>
      </c>
      <c r="BJ8" s="21" t="s">
        <v>1249</v>
      </c>
      <c r="BK8" s="21" t="s">
        <v>1249</v>
      </c>
      <c r="BL8" s="21" t="s">
        <v>1249</v>
      </c>
      <c r="BM8" s="21" t="s">
        <v>1249</v>
      </c>
      <c r="BN8" s="21" t="s">
        <v>1249</v>
      </c>
      <c r="BO8" s="21" t="s">
        <v>1249</v>
      </c>
      <c r="BP8" s="21" t="s">
        <v>1249</v>
      </c>
      <c r="BQ8" s="21" t="s">
        <v>1249</v>
      </c>
      <c r="BR8" s="21" t="s">
        <v>1249</v>
      </c>
      <c r="BS8" s="21" t="s">
        <v>1249</v>
      </c>
      <c r="BT8" s="21" t="s">
        <v>1249</v>
      </c>
      <c r="BU8" s="21" t="s">
        <v>1249</v>
      </c>
      <c r="BV8" s="21" t="s">
        <v>1249</v>
      </c>
      <c r="BW8" s="21" t="s">
        <v>1249</v>
      </c>
      <c r="BX8" s="21" t="s">
        <v>1249</v>
      </c>
      <c r="BY8" s="21" t="s">
        <v>1249</v>
      </c>
      <c r="BZ8" s="21" t="s">
        <v>1249</v>
      </c>
      <c r="CA8" s="21" t="s">
        <v>1249</v>
      </c>
      <c r="CB8" s="21" t="s">
        <v>1249</v>
      </c>
      <c r="CC8" s="21" t="s">
        <v>1249</v>
      </c>
      <c r="CD8" s="21" t="s">
        <v>1249</v>
      </c>
      <c r="CE8" s="21" t="s">
        <v>1249</v>
      </c>
      <c r="CF8" s="21" t="s">
        <v>1249</v>
      </c>
      <c r="CG8" s="21"/>
      <c r="CH8" s="21"/>
      <c r="CI8" s="21"/>
      <c r="CJ8" s="21"/>
      <c r="CK8" s="21" t="s">
        <v>1249</v>
      </c>
      <c r="CL8" s="21" t="s">
        <v>1249</v>
      </c>
      <c r="CM8" s="21" t="s">
        <v>1249</v>
      </c>
      <c r="CN8" s="21" t="s">
        <v>1249</v>
      </c>
      <c r="CO8" s="21" t="s">
        <v>1249</v>
      </c>
      <c r="CP8" s="21" t="s">
        <v>1249</v>
      </c>
      <c r="CQ8" s="21" t="s">
        <v>1249</v>
      </c>
      <c r="CR8" s="21" t="s">
        <v>1249</v>
      </c>
      <c r="CS8" s="21" t="s">
        <v>1249</v>
      </c>
      <c r="CT8" s="21" t="s">
        <v>1249</v>
      </c>
    </row>
    <row r="9" spans="1:98" ht="184.5" customHeight="1" x14ac:dyDescent="0.25">
      <c r="A9" s="6">
        <v>4</v>
      </c>
      <c r="B9" s="11">
        <v>5</v>
      </c>
      <c r="C9" s="12" t="s">
        <v>22</v>
      </c>
      <c r="D9" s="13" t="s">
        <v>18</v>
      </c>
      <c r="E9" s="14" t="s">
        <v>19</v>
      </c>
      <c r="F9" s="14" t="s">
        <v>20</v>
      </c>
      <c r="G9" s="14" t="s">
        <v>19</v>
      </c>
      <c r="H9" s="15" t="s">
        <v>1250</v>
      </c>
      <c r="I9" s="16" t="s">
        <v>1251</v>
      </c>
      <c r="J9" s="22" t="s">
        <v>14</v>
      </c>
      <c r="K9" s="3" t="s">
        <v>21</v>
      </c>
      <c r="L9" s="3"/>
      <c r="M9" s="3"/>
      <c r="N9" s="3"/>
      <c r="O9" s="3"/>
      <c r="P9" s="3"/>
      <c r="Q9" s="3"/>
      <c r="R9" s="3"/>
      <c r="S9" s="3"/>
      <c r="T9" s="26">
        <f>COUNTIF(K9:S9,"x")</f>
        <v>1</v>
      </c>
      <c r="U9" s="3" t="s">
        <v>1252</v>
      </c>
      <c r="V9" s="3" t="s">
        <v>1252</v>
      </c>
      <c r="W9" s="3" t="s">
        <v>1252</v>
      </c>
      <c r="X9" s="3" t="s">
        <v>1252</v>
      </c>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162"/>
      <c r="BC9" s="3"/>
      <c r="BD9" s="3">
        <v>2</v>
      </c>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v>2</v>
      </c>
      <c r="CG9" s="162"/>
      <c r="CH9" s="162"/>
      <c r="CI9" s="162"/>
      <c r="CJ9" s="162"/>
      <c r="CK9" s="3"/>
      <c r="CL9" s="23">
        <f t="shared" ref="CL9:CL17" si="0">COUNTIF($BD9:$CK9,2)</f>
        <v>2</v>
      </c>
      <c r="CM9" s="32">
        <f t="shared" ref="CM9:CM17" si="1">CL9/COUNTA($BD9:$CK9)</f>
        <v>1</v>
      </c>
      <c r="CN9" s="23">
        <f t="shared" ref="CN9:CN17" si="2">COUNTIF($BD9:$CK9,1)</f>
        <v>0</v>
      </c>
      <c r="CO9" s="32">
        <f t="shared" ref="CO9:CO17" si="3">CN9/COUNTA($BD9:$CK9)</f>
        <v>0</v>
      </c>
      <c r="CP9" s="23">
        <f t="shared" ref="CP9:CP17" si="4">COUNTIF($BD9:$CK9,0)</f>
        <v>0</v>
      </c>
      <c r="CQ9" s="32">
        <f t="shared" ref="CQ9:CQ17" si="5">CP9/COUNTA($BD9:$CK9)</f>
        <v>0</v>
      </c>
      <c r="CR9" s="23">
        <f t="shared" ref="CR9:CR17" si="6">(((CL9*2)+(CN9*1)+(CP9*0)))/COUNTA($BD9:$CK9)</f>
        <v>2</v>
      </c>
      <c r="CS9" s="23" t="str">
        <f>IF(CR9&gt;=1.6,"Đạt mục tiêu",IF(CR9&gt;=1,"Cần cố gắng","Chưa đạt"))</f>
        <v>Đạt mục tiêu</v>
      </c>
      <c r="CT9" s="37"/>
    </row>
    <row r="10" spans="1:98" ht="204" customHeight="1" x14ac:dyDescent="0.25">
      <c r="A10" s="6">
        <v>4</v>
      </c>
      <c r="B10" s="11">
        <v>5</v>
      </c>
      <c r="C10" s="12" t="s">
        <v>22</v>
      </c>
      <c r="D10" s="13" t="s">
        <v>18</v>
      </c>
      <c r="E10" s="14" t="s">
        <v>19</v>
      </c>
      <c r="F10" s="14" t="s">
        <v>20</v>
      </c>
      <c r="G10" s="14" t="s">
        <v>19</v>
      </c>
      <c r="H10" s="15" t="s">
        <v>1253</v>
      </c>
      <c r="I10" s="16" t="s">
        <v>1251</v>
      </c>
      <c r="J10" s="22" t="s">
        <v>14</v>
      </c>
      <c r="K10" s="3"/>
      <c r="L10" s="3" t="s">
        <v>21</v>
      </c>
      <c r="M10" s="3"/>
      <c r="N10" s="3"/>
      <c r="O10" s="3"/>
      <c r="P10" s="3"/>
      <c r="Q10" s="3"/>
      <c r="R10" s="3"/>
      <c r="S10" s="3"/>
      <c r="T10" s="26">
        <f t="shared" ref="T10:T73" si="7">COUNTIF(K10:S10,"x")</f>
        <v>1</v>
      </c>
      <c r="U10" s="3" t="s">
        <v>1252</v>
      </c>
      <c r="V10" s="3" t="s">
        <v>1252</v>
      </c>
      <c r="W10" s="3" t="s">
        <v>1252</v>
      </c>
      <c r="X10" s="3" t="s">
        <v>1252</v>
      </c>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162"/>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v>2</v>
      </c>
      <c r="CG10" s="162"/>
      <c r="CH10" s="162"/>
      <c r="CI10" s="162"/>
      <c r="CJ10" s="162"/>
      <c r="CK10" s="3"/>
      <c r="CL10" s="23">
        <f t="shared" si="0"/>
        <v>1</v>
      </c>
      <c r="CM10" s="32">
        <f t="shared" si="1"/>
        <v>1</v>
      </c>
      <c r="CN10" s="23">
        <f t="shared" si="2"/>
        <v>0</v>
      </c>
      <c r="CO10" s="32">
        <f t="shared" si="3"/>
        <v>0</v>
      </c>
      <c r="CP10" s="23">
        <f t="shared" si="4"/>
        <v>0</v>
      </c>
      <c r="CQ10" s="32">
        <f t="shared" si="5"/>
        <v>0</v>
      </c>
      <c r="CR10" s="23">
        <f t="shared" si="6"/>
        <v>2</v>
      </c>
      <c r="CS10" s="23" t="str">
        <f t="shared" ref="CS10:CS73" si="8">IF(CR10&gt;=1.6,"Đạt mục tiêu",IF(CR10&gt;=1,"Cần cố gắng","Chưa đạt"))</f>
        <v>Đạt mục tiêu</v>
      </c>
      <c r="CT10" s="37"/>
    </row>
    <row r="11" spans="1:98" ht="204" customHeight="1" x14ac:dyDescent="0.25">
      <c r="A11" s="6">
        <v>4</v>
      </c>
      <c r="B11" s="11">
        <v>5</v>
      </c>
      <c r="C11" s="12" t="s">
        <v>22</v>
      </c>
      <c r="D11" s="13" t="s">
        <v>18</v>
      </c>
      <c r="E11" s="14" t="s">
        <v>19</v>
      </c>
      <c r="F11" s="14" t="s">
        <v>20</v>
      </c>
      <c r="G11" s="14" t="s">
        <v>19</v>
      </c>
      <c r="H11" s="15" t="s">
        <v>1254</v>
      </c>
      <c r="I11" s="16" t="s">
        <v>1251</v>
      </c>
      <c r="J11" s="22" t="s">
        <v>14</v>
      </c>
      <c r="K11" s="3"/>
      <c r="L11" s="3"/>
      <c r="M11" s="3" t="s">
        <v>21</v>
      </c>
      <c r="N11" s="3"/>
      <c r="O11" s="3"/>
      <c r="P11" s="3"/>
      <c r="Q11" s="3"/>
      <c r="R11" s="3"/>
      <c r="S11" s="3"/>
      <c r="T11" s="26">
        <f t="shared" si="7"/>
        <v>1</v>
      </c>
      <c r="U11" s="3" t="s">
        <v>1252</v>
      </c>
      <c r="V11" s="3" t="s">
        <v>1252</v>
      </c>
      <c r="W11" s="3" t="s">
        <v>1252</v>
      </c>
      <c r="X11" s="3" t="s">
        <v>1252</v>
      </c>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162"/>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v>2</v>
      </c>
      <c r="CG11" s="162"/>
      <c r="CH11" s="162"/>
      <c r="CI11" s="162"/>
      <c r="CJ11" s="162"/>
      <c r="CK11" s="3"/>
      <c r="CL11" s="23">
        <f t="shared" si="0"/>
        <v>1</v>
      </c>
      <c r="CM11" s="32">
        <f t="shared" si="1"/>
        <v>1</v>
      </c>
      <c r="CN11" s="23">
        <f t="shared" si="2"/>
        <v>0</v>
      </c>
      <c r="CO11" s="32">
        <f t="shared" si="3"/>
        <v>0</v>
      </c>
      <c r="CP11" s="23">
        <f t="shared" si="4"/>
        <v>0</v>
      </c>
      <c r="CQ11" s="32">
        <f t="shared" si="5"/>
        <v>0</v>
      </c>
      <c r="CR11" s="23">
        <f t="shared" si="6"/>
        <v>2</v>
      </c>
      <c r="CS11" s="23" t="str">
        <f t="shared" si="8"/>
        <v>Đạt mục tiêu</v>
      </c>
      <c r="CT11" s="37"/>
    </row>
    <row r="12" spans="1:98" ht="204" customHeight="1" x14ac:dyDescent="0.25">
      <c r="A12" s="6">
        <v>4</v>
      </c>
      <c r="B12" s="11">
        <v>5</v>
      </c>
      <c r="C12" s="12" t="s">
        <v>22</v>
      </c>
      <c r="D12" s="13" t="s">
        <v>18</v>
      </c>
      <c r="E12" s="14" t="s">
        <v>19</v>
      </c>
      <c r="F12" s="14" t="s">
        <v>20</v>
      </c>
      <c r="G12" s="14" t="s">
        <v>19</v>
      </c>
      <c r="H12" s="15" t="s">
        <v>1255</v>
      </c>
      <c r="I12" s="16" t="s">
        <v>1251</v>
      </c>
      <c r="J12" s="22" t="s">
        <v>14</v>
      </c>
      <c r="K12" s="3"/>
      <c r="L12" s="3"/>
      <c r="M12" s="3"/>
      <c r="N12" s="3" t="s">
        <v>21</v>
      </c>
      <c r="O12" s="3"/>
      <c r="P12" s="3"/>
      <c r="Q12" s="3"/>
      <c r="R12" s="3"/>
      <c r="S12" s="3"/>
      <c r="T12" s="26">
        <f t="shared" si="7"/>
        <v>1</v>
      </c>
      <c r="U12" s="3" t="s">
        <v>1252</v>
      </c>
      <c r="V12" s="3" t="s">
        <v>1252</v>
      </c>
      <c r="W12" s="3" t="s">
        <v>1252</v>
      </c>
      <c r="X12" s="3" t="s">
        <v>1252</v>
      </c>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162"/>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v>2</v>
      </c>
      <c r="CG12" s="162"/>
      <c r="CH12" s="162"/>
      <c r="CI12" s="162"/>
      <c r="CJ12" s="162"/>
      <c r="CK12" s="3"/>
      <c r="CL12" s="23">
        <f t="shared" si="0"/>
        <v>1</v>
      </c>
      <c r="CM12" s="32">
        <f t="shared" si="1"/>
        <v>1</v>
      </c>
      <c r="CN12" s="23">
        <f t="shared" si="2"/>
        <v>0</v>
      </c>
      <c r="CO12" s="32">
        <f t="shared" si="3"/>
        <v>0</v>
      </c>
      <c r="CP12" s="23">
        <f t="shared" si="4"/>
        <v>0</v>
      </c>
      <c r="CQ12" s="32">
        <f t="shared" si="5"/>
        <v>0</v>
      </c>
      <c r="CR12" s="23">
        <f t="shared" si="6"/>
        <v>2</v>
      </c>
      <c r="CS12" s="23" t="str">
        <f t="shared" si="8"/>
        <v>Đạt mục tiêu</v>
      </c>
      <c r="CT12" s="37"/>
    </row>
    <row r="13" spans="1:98" ht="204" customHeight="1" x14ac:dyDescent="0.25">
      <c r="A13" s="6">
        <v>4</v>
      </c>
      <c r="B13" s="11">
        <v>5</v>
      </c>
      <c r="C13" s="12" t="s">
        <v>22</v>
      </c>
      <c r="D13" s="13" t="s">
        <v>18</v>
      </c>
      <c r="E13" s="14" t="s">
        <v>19</v>
      </c>
      <c r="F13" s="14" t="s">
        <v>20</v>
      </c>
      <c r="G13" s="14" t="s">
        <v>19</v>
      </c>
      <c r="H13" s="15" t="s">
        <v>1256</v>
      </c>
      <c r="I13" s="16" t="s">
        <v>1251</v>
      </c>
      <c r="J13" s="22" t="s">
        <v>14</v>
      </c>
      <c r="K13" s="3"/>
      <c r="L13" s="3"/>
      <c r="M13" s="3"/>
      <c r="N13" s="3"/>
      <c r="O13" s="3" t="s">
        <v>21</v>
      </c>
      <c r="P13" s="3"/>
      <c r="Q13" s="3"/>
      <c r="R13" s="3"/>
      <c r="S13" s="3"/>
      <c r="T13" s="26">
        <f t="shared" si="7"/>
        <v>1</v>
      </c>
      <c r="U13" s="3" t="s">
        <v>1252</v>
      </c>
      <c r="V13" s="3" t="s">
        <v>1252</v>
      </c>
      <c r="W13" s="3" t="s">
        <v>1252</v>
      </c>
      <c r="X13" s="3" t="s">
        <v>1252</v>
      </c>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162"/>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v>2</v>
      </c>
      <c r="CG13" s="162"/>
      <c r="CH13" s="162"/>
      <c r="CI13" s="162"/>
      <c r="CJ13" s="162"/>
      <c r="CK13" s="3"/>
      <c r="CL13" s="23">
        <f t="shared" si="0"/>
        <v>1</v>
      </c>
      <c r="CM13" s="32">
        <f t="shared" si="1"/>
        <v>1</v>
      </c>
      <c r="CN13" s="23">
        <f t="shared" si="2"/>
        <v>0</v>
      </c>
      <c r="CO13" s="32">
        <f t="shared" si="3"/>
        <v>0</v>
      </c>
      <c r="CP13" s="23">
        <f t="shared" si="4"/>
        <v>0</v>
      </c>
      <c r="CQ13" s="32">
        <f t="shared" si="5"/>
        <v>0</v>
      </c>
      <c r="CR13" s="23">
        <f t="shared" si="6"/>
        <v>2</v>
      </c>
      <c r="CS13" s="23" t="str">
        <f t="shared" si="8"/>
        <v>Đạt mục tiêu</v>
      </c>
      <c r="CT13" s="37"/>
    </row>
    <row r="14" spans="1:98" ht="204" customHeight="1" x14ac:dyDescent="0.25">
      <c r="A14" s="6">
        <v>4</v>
      </c>
      <c r="B14" s="11">
        <v>5</v>
      </c>
      <c r="C14" s="12" t="s">
        <v>22</v>
      </c>
      <c r="D14" s="13" t="s">
        <v>18</v>
      </c>
      <c r="E14" s="14" t="s">
        <v>19</v>
      </c>
      <c r="F14" s="14" t="s">
        <v>20</v>
      </c>
      <c r="G14" s="14" t="s">
        <v>19</v>
      </c>
      <c r="H14" s="15" t="s">
        <v>1257</v>
      </c>
      <c r="I14" s="16" t="s">
        <v>1251</v>
      </c>
      <c r="J14" s="22" t="s">
        <v>14</v>
      </c>
      <c r="K14" s="3"/>
      <c r="L14" s="3"/>
      <c r="M14" s="3"/>
      <c r="N14" s="3"/>
      <c r="O14" s="3"/>
      <c r="P14" s="3" t="s">
        <v>21</v>
      </c>
      <c r="Q14" s="3"/>
      <c r="R14" s="3"/>
      <c r="S14" s="3"/>
      <c r="T14" s="26">
        <f t="shared" si="7"/>
        <v>1</v>
      </c>
      <c r="U14" s="3" t="s">
        <v>1252</v>
      </c>
      <c r="V14" s="3" t="s">
        <v>1252</v>
      </c>
      <c r="W14" s="3" t="s">
        <v>1252</v>
      </c>
      <c r="X14" s="3" t="s">
        <v>1252</v>
      </c>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162"/>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v>2</v>
      </c>
      <c r="CG14" s="162"/>
      <c r="CH14" s="162"/>
      <c r="CI14" s="162"/>
      <c r="CJ14" s="162"/>
      <c r="CK14" s="3"/>
      <c r="CL14" s="23">
        <f t="shared" si="0"/>
        <v>1</v>
      </c>
      <c r="CM14" s="32">
        <f t="shared" si="1"/>
        <v>1</v>
      </c>
      <c r="CN14" s="23">
        <f t="shared" si="2"/>
        <v>0</v>
      </c>
      <c r="CO14" s="32">
        <f t="shared" si="3"/>
        <v>0</v>
      </c>
      <c r="CP14" s="23">
        <f t="shared" si="4"/>
        <v>0</v>
      </c>
      <c r="CQ14" s="32">
        <f t="shared" si="5"/>
        <v>0</v>
      </c>
      <c r="CR14" s="23">
        <f t="shared" si="6"/>
        <v>2</v>
      </c>
      <c r="CS14" s="23" t="str">
        <f t="shared" si="8"/>
        <v>Đạt mục tiêu</v>
      </c>
      <c r="CT14" s="37"/>
    </row>
    <row r="15" spans="1:98" ht="204" customHeight="1" x14ac:dyDescent="0.25">
      <c r="A15" s="6">
        <v>4</v>
      </c>
      <c r="B15" s="11">
        <v>5</v>
      </c>
      <c r="C15" s="12" t="s">
        <v>22</v>
      </c>
      <c r="D15" s="13" t="s">
        <v>18</v>
      </c>
      <c r="E15" s="14" t="s">
        <v>19</v>
      </c>
      <c r="F15" s="14" t="s">
        <v>20</v>
      </c>
      <c r="G15" s="14" t="s">
        <v>19</v>
      </c>
      <c r="H15" s="15" t="s">
        <v>1258</v>
      </c>
      <c r="I15" s="16" t="s">
        <v>1251</v>
      </c>
      <c r="J15" s="22" t="s">
        <v>14</v>
      </c>
      <c r="K15" s="3"/>
      <c r="L15" s="3"/>
      <c r="M15" s="3"/>
      <c r="N15" s="3"/>
      <c r="O15" s="3"/>
      <c r="P15" s="3"/>
      <c r="Q15" s="3" t="s">
        <v>21</v>
      </c>
      <c r="R15" s="3"/>
      <c r="S15" s="3"/>
      <c r="T15" s="26">
        <f t="shared" si="7"/>
        <v>1</v>
      </c>
      <c r="U15" s="3" t="s">
        <v>1252</v>
      </c>
      <c r="V15" s="3" t="s">
        <v>1252</v>
      </c>
      <c r="W15" s="3" t="s">
        <v>1252</v>
      </c>
      <c r="X15" s="3" t="s">
        <v>1252</v>
      </c>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162"/>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v>2</v>
      </c>
      <c r="CG15" s="162"/>
      <c r="CH15" s="162"/>
      <c r="CI15" s="162"/>
      <c r="CJ15" s="162"/>
      <c r="CK15" s="3"/>
      <c r="CL15" s="23">
        <f t="shared" si="0"/>
        <v>1</v>
      </c>
      <c r="CM15" s="32">
        <f t="shared" si="1"/>
        <v>1</v>
      </c>
      <c r="CN15" s="23">
        <f t="shared" si="2"/>
        <v>0</v>
      </c>
      <c r="CO15" s="32">
        <f t="shared" si="3"/>
        <v>0</v>
      </c>
      <c r="CP15" s="23">
        <f t="shared" si="4"/>
        <v>0</v>
      </c>
      <c r="CQ15" s="32">
        <f t="shared" si="5"/>
        <v>0</v>
      </c>
      <c r="CR15" s="23">
        <f t="shared" si="6"/>
        <v>2</v>
      </c>
      <c r="CS15" s="23" t="str">
        <f t="shared" si="8"/>
        <v>Đạt mục tiêu</v>
      </c>
      <c r="CT15" s="37"/>
    </row>
    <row r="16" spans="1:98" ht="204" customHeight="1" x14ac:dyDescent="0.25">
      <c r="A16" s="6">
        <v>4</v>
      </c>
      <c r="B16" s="11">
        <v>5</v>
      </c>
      <c r="C16" s="12" t="s">
        <v>22</v>
      </c>
      <c r="D16" s="13" t="s">
        <v>18</v>
      </c>
      <c r="E16" s="14" t="s">
        <v>19</v>
      </c>
      <c r="F16" s="14" t="s">
        <v>20</v>
      </c>
      <c r="G16" s="14" t="s">
        <v>19</v>
      </c>
      <c r="H16" s="15" t="s">
        <v>1259</v>
      </c>
      <c r="I16" s="16" t="s">
        <v>1251</v>
      </c>
      <c r="J16" s="22" t="s">
        <v>14</v>
      </c>
      <c r="K16" s="3"/>
      <c r="L16" s="3"/>
      <c r="M16" s="3"/>
      <c r="N16" s="3"/>
      <c r="O16" s="3"/>
      <c r="P16" s="3"/>
      <c r="Q16" s="3"/>
      <c r="R16" s="3" t="s">
        <v>21</v>
      </c>
      <c r="S16" s="3"/>
      <c r="T16" s="26">
        <f t="shared" si="7"/>
        <v>1</v>
      </c>
      <c r="U16" s="3" t="s">
        <v>1252</v>
      </c>
      <c r="V16" s="3" t="s">
        <v>1252</v>
      </c>
      <c r="W16" s="3" t="s">
        <v>1252</v>
      </c>
      <c r="X16" s="3" t="s">
        <v>1252</v>
      </c>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162"/>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v>2</v>
      </c>
      <c r="CG16" s="162"/>
      <c r="CH16" s="162"/>
      <c r="CI16" s="162"/>
      <c r="CJ16" s="162"/>
      <c r="CK16" s="3"/>
      <c r="CL16" s="23">
        <f t="shared" si="0"/>
        <v>1</v>
      </c>
      <c r="CM16" s="32">
        <f t="shared" si="1"/>
        <v>1</v>
      </c>
      <c r="CN16" s="23">
        <f t="shared" si="2"/>
        <v>0</v>
      </c>
      <c r="CO16" s="32">
        <f t="shared" si="3"/>
        <v>0</v>
      </c>
      <c r="CP16" s="23">
        <f t="shared" si="4"/>
        <v>0</v>
      </c>
      <c r="CQ16" s="32">
        <f t="shared" si="5"/>
        <v>0</v>
      </c>
      <c r="CR16" s="23">
        <f t="shared" si="6"/>
        <v>2</v>
      </c>
      <c r="CS16" s="23" t="str">
        <f t="shared" si="8"/>
        <v>Đạt mục tiêu</v>
      </c>
      <c r="CT16" s="37"/>
    </row>
    <row r="17" spans="1:98" ht="204.75" customHeight="1" x14ac:dyDescent="0.25">
      <c r="A17" s="6">
        <v>4</v>
      </c>
      <c r="B17" s="11">
        <v>5</v>
      </c>
      <c r="C17" s="12" t="s">
        <v>22</v>
      </c>
      <c r="D17" s="13" t="s">
        <v>18</v>
      </c>
      <c r="E17" s="14" t="s">
        <v>19</v>
      </c>
      <c r="F17" s="14" t="s">
        <v>20</v>
      </c>
      <c r="G17" s="14" t="s">
        <v>19</v>
      </c>
      <c r="H17" s="15" t="s">
        <v>1260</v>
      </c>
      <c r="I17" s="16" t="s">
        <v>1251</v>
      </c>
      <c r="J17" s="22" t="s">
        <v>14</v>
      </c>
      <c r="K17" s="3"/>
      <c r="L17" s="3"/>
      <c r="M17" s="3"/>
      <c r="N17" s="3"/>
      <c r="O17" s="3"/>
      <c r="P17" s="3"/>
      <c r="Q17" s="3"/>
      <c r="R17" s="3"/>
      <c r="S17" s="3" t="s">
        <v>21</v>
      </c>
      <c r="T17" s="26">
        <f t="shared" si="7"/>
        <v>1</v>
      </c>
      <c r="U17" s="3" t="s">
        <v>1252</v>
      </c>
      <c r="V17" s="3" t="s">
        <v>1252</v>
      </c>
      <c r="W17" s="3" t="s">
        <v>1252</v>
      </c>
      <c r="X17" s="3" t="s">
        <v>1252</v>
      </c>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162"/>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v>2</v>
      </c>
      <c r="CG17" s="162"/>
      <c r="CH17" s="162"/>
      <c r="CI17" s="162"/>
      <c r="CJ17" s="162"/>
      <c r="CK17" s="3"/>
      <c r="CL17" s="23">
        <f t="shared" si="0"/>
        <v>1</v>
      </c>
      <c r="CM17" s="32">
        <f t="shared" si="1"/>
        <v>1</v>
      </c>
      <c r="CN17" s="23">
        <f t="shared" si="2"/>
        <v>0</v>
      </c>
      <c r="CO17" s="32">
        <f t="shared" si="3"/>
        <v>0</v>
      </c>
      <c r="CP17" s="23">
        <f t="shared" si="4"/>
        <v>0</v>
      </c>
      <c r="CQ17" s="32">
        <f t="shared" si="5"/>
        <v>0</v>
      </c>
      <c r="CR17" s="23">
        <f t="shared" si="6"/>
        <v>2</v>
      </c>
      <c r="CS17" s="23" t="str">
        <f t="shared" si="8"/>
        <v>Đạt mục tiêu</v>
      </c>
      <c r="CT17" s="37"/>
    </row>
    <row r="18" spans="1:98" ht="32.25" customHeight="1" x14ac:dyDescent="0.25">
      <c r="A18" s="6">
        <v>5</v>
      </c>
      <c r="B18" s="7">
        <v>7</v>
      </c>
      <c r="C18" s="441" t="s">
        <v>24</v>
      </c>
      <c r="D18" s="442"/>
      <c r="E18" s="443"/>
      <c r="F18" s="9" t="s">
        <v>1249</v>
      </c>
      <c r="G18" s="9" t="s">
        <v>1249</v>
      </c>
      <c r="H18" s="9" t="s">
        <v>1249</v>
      </c>
      <c r="I18" s="9" t="s">
        <v>1249</v>
      </c>
      <c r="J18" s="21" t="s">
        <v>1249</v>
      </c>
      <c r="K18" s="21" t="s">
        <v>1249</v>
      </c>
      <c r="L18" s="21" t="s">
        <v>1249</v>
      </c>
      <c r="M18" s="21" t="s">
        <v>1249</v>
      </c>
      <c r="N18" s="21" t="s">
        <v>1249</v>
      </c>
      <c r="O18" s="21" t="s">
        <v>1249</v>
      </c>
      <c r="P18" s="21" t="s">
        <v>1249</v>
      </c>
      <c r="Q18" s="21" t="s">
        <v>1249</v>
      </c>
      <c r="R18" s="21" t="s">
        <v>1249</v>
      </c>
      <c r="S18" s="21" t="s">
        <v>1249</v>
      </c>
      <c r="T18" s="21" t="s">
        <v>1249</v>
      </c>
      <c r="U18" s="21" t="s">
        <v>1249</v>
      </c>
      <c r="V18" s="21" t="s">
        <v>1249</v>
      </c>
      <c r="W18" s="21" t="s">
        <v>1249</v>
      </c>
      <c r="X18" s="21" t="s">
        <v>1249</v>
      </c>
      <c r="Y18" s="21" t="s">
        <v>1249</v>
      </c>
      <c r="Z18" s="21" t="s">
        <v>1249</v>
      </c>
      <c r="AA18" s="21" t="s">
        <v>1249</v>
      </c>
      <c r="AB18" s="21" t="s">
        <v>1249</v>
      </c>
      <c r="AC18" s="21" t="s">
        <v>1249</v>
      </c>
      <c r="AD18" s="21" t="s">
        <v>1249</v>
      </c>
      <c r="AE18" s="21" t="s">
        <v>1249</v>
      </c>
      <c r="AF18" s="21" t="s">
        <v>1249</v>
      </c>
      <c r="AG18" s="21" t="s">
        <v>1249</v>
      </c>
      <c r="AH18" s="21" t="s">
        <v>1249</v>
      </c>
      <c r="AI18" s="21" t="s">
        <v>1249</v>
      </c>
      <c r="AJ18" s="21" t="s">
        <v>1249</v>
      </c>
      <c r="AK18" s="21" t="s">
        <v>1249</v>
      </c>
      <c r="AL18" s="21" t="s">
        <v>1249</v>
      </c>
      <c r="AM18" s="21" t="s">
        <v>1249</v>
      </c>
      <c r="AN18" s="21" t="s">
        <v>1249</v>
      </c>
      <c r="AO18" s="21" t="s">
        <v>1249</v>
      </c>
      <c r="AP18" s="21" t="s">
        <v>1249</v>
      </c>
      <c r="AQ18" s="21" t="s">
        <v>1249</v>
      </c>
      <c r="AR18" s="21" t="s">
        <v>1249</v>
      </c>
      <c r="AS18" s="21" t="s">
        <v>1249</v>
      </c>
      <c r="AT18" s="21" t="s">
        <v>1249</v>
      </c>
      <c r="AU18" s="21" t="s">
        <v>1249</v>
      </c>
      <c r="AV18" s="21" t="s">
        <v>1249</v>
      </c>
      <c r="AW18" s="21" t="s">
        <v>1249</v>
      </c>
      <c r="AX18" s="21" t="s">
        <v>1249</v>
      </c>
      <c r="AY18" s="21" t="s">
        <v>1249</v>
      </c>
      <c r="AZ18" s="21" t="s">
        <v>1249</v>
      </c>
      <c r="BA18" s="21" t="s">
        <v>1249</v>
      </c>
      <c r="BB18" s="21"/>
      <c r="BC18" s="21" t="s">
        <v>1249</v>
      </c>
      <c r="BD18" s="21" t="s">
        <v>1249</v>
      </c>
      <c r="BE18" s="21" t="s">
        <v>1249</v>
      </c>
      <c r="BF18" s="21" t="s">
        <v>1249</v>
      </c>
      <c r="BG18" s="21" t="s">
        <v>1249</v>
      </c>
      <c r="BH18" s="21" t="s">
        <v>1249</v>
      </c>
      <c r="BI18" s="21" t="s">
        <v>1249</v>
      </c>
      <c r="BJ18" s="21" t="s">
        <v>1249</v>
      </c>
      <c r="BK18" s="21" t="s">
        <v>1249</v>
      </c>
      <c r="BL18" s="21" t="s">
        <v>1249</v>
      </c>
      <c r="BM18" s="21" t="s">
        <v>1249</v>
      </c>
      <c r="BN18" s="21" t="s">
        <v>1249</v>
      </c>
      <c r="BO18" s="21" t="s">
        <v>1249</v>
      </c>
      <c r="BP18" s="21" t="s">
        <v>1249</v>
      </c>
      <c r="BQ18" s="21" t="s">
        <v>1249</v>
      </c>
      <c r="BR18" s="21" t="s">
        <v>1249</v>
      </c>
      <c r="BS18" s="21" t="s">
        <v>1249</v>
      </c>
      <c r="BT18" s="21" t="s">
        <v>1249</v>
      </c>
      <c r="BU18" s="21" t="s">
        <v>1249</v>
      </c>
      <c r="BV18" s="21" t="s">
        <v>1249</v>
      </c>
      <c r="BW18" s="21" t="s">
        <v>1249</v>
      </c>
      <c r="BX18" s="21" t="s">
        <v>1249</v>
      </c>
      <c r="BY18" s="21" t="s">
        <v>1249</v>
      </c>
      <c r="BZ18" s="21" t="s">
        <v>1249</v>
      </c>
      <c r="CA18" s="21" t="s">
        <v>1249</v>
      </c>
      <c r="CB18" s="21" t="s">
        <v>1249</v>
      </c>
      <c r="CC18" s="21" t="s">
        <v>1249</v>
      </c>
      <c r="CD18" s="21" t="s">
        <v>1249</v>
      </c>
      <c r="CE18" s="21" t="s">
        <v>1249</v>
      </c>
      <c r="CF18" s="21" t="s">
        <v>1249</v>
      </c>
      <c r="CG18" s="21"/>
      <c r="CH18" s="21"/>
      <c r="CI18" s="21"/>
      <c r="CJ18" s="21"/>
      <c r="CK18" s="21" t="s">
        <v>1249</v>
      </c>
      <c r="CL18" s="21" t="s">
        <v>1249</v>
      </c>
      <c r="CM18" s="21" t="s">
        <v>1249</v>
      </c>
      <c r="CN18" s="21" t="s">
        <v>1249</v>
      </c>
      <c r="CO18" s="21" t="s">
        <v>1249</v>
      </c>
      <c r="CP18" s="21" t="s">
        <v>1249</v>
      </c>
      <c r="CQ18" s="21" t="s">
        <v>1249</v>
      </c>
      <c r="CR18" s="21" t="s">
        <v>1249</v>
      </c>
      <c r="CS18" s="21" t="s">
        <v>1249</v>
      </c>
      <c r="CT18" s="21" t="s">
        <v>1249</v>
      </c>
    </row>
    <row r="19" spans="1:98" ht="30.75" customHeight="1" x14ac:dyDescent="0.25">
      <c r="A19" s="6">
        <v>6</v>
      </c>
      <c r="B19" s="7">
        <v>8</v>
      </c>
      <c r="C19" s="440" t="s">
        <v>25</v>
      </c>
      <c r="D19" s="440"/>
      <c r="E19" s="440"/>
      <c r="F19" s="9" t="s">
        <v>1249</v>
      </c>
      <c r="G19" s="9" t="s">
        <v>1249</v>
      </c>
      <c r="H19" s="9" t="s">
        <v>1249</v>
      </c>
      <c r="I19" s="9" t="s">
        <v>1249</v>
      </c>
      <c r="J19" s="21" t="s">
        <v>1249</v>
      </c>
      <c r="K19" s="21" t="s">
        <v>1249</v>
      </c>
      <c r="L19" s="21" t="s">
        <v>1249</v>
      </c>
      <c r="M19" s="21" t="s">
        <v>1249</v>
      </c>
      <c r="N19" s="21" t="s">
        <v>1249</v>
      </c>
      <c r="O19" s="21" t="s">
        <v>1249</v>
      </c>
      <c r="P19" s="21" t="s">
        <v>1249</v>
      </c>
      <c r="Q19" s="21" t="s">
        <v>1249</v>
      </c>
      <c r="R19" s="21" t="s">
        <v>1249</v>
      </c>
      <c r="S19" s="21" t="s">
        <v>1249</v>
      </c>
      <c r="T19" s="21" t="s">
        <v>1249</v>
      </c>
      <c r="U19" s="21" t="s">
        <v>1249</v>
      </c>
      <c r="V19" s="21" t="s">
        <v>1249</v>
      </c>
      <c r="W19" s="21" t="s">
        <v>1249</v>
      </c>
      <c r="X19" s="21" t="s">
        <v>1249</v>
      </c>
      <c r="Y19" s="21" t="s">
        <v>1249</v>
      </c>
      <c r="Z19" s="21" t="s">
        <v>1249</v>
      </c>
      <c r="AA19" s="21" t="s">
        <v>1249</v>
      </c>
      <c r="AB19" s="21" t="s">
        <v>1249</v>
      </c>
      <c r="AC19" s="21" t="s">
        <v>1249</v>
      </c>
      <c r="AD19" s="21" t="s">
        <v>1249</v>
      </c>
      <c r="AE19" s="21" t="s">
        <v>1249</v>
      </c>
      <c r="AF19" s="21" t="s">
        <v>1249</v>
      </c>
      <c r="AG19" s="21" t="s">
        <v>1249</v>
      </c>
      <c r="AH19" s="21" t="s">
        <v>1249</v>
      </c>
      <c r="AI19" s="21" t="s">
        <v>1249</v>
      </c>
      <c r="AJ19" s="21" t="s">
        <v>1249</v>
      </c>
      <c r="AK19" s="21" t="s">
        <v>1249</v>
      </c>
      <c r="AL19" s="21" t="s">
        <v>1249</v>
      </c>
      <c r="AM19" s="21" t="s">
        <v>1249</v>
      </c>
      <c r="AN19" s="21" t="s">
        <v>1249</v>
      </c>
      <c r="AO19" s="21" t="s">
        <v>1249</v>
      </c>
      <c r="AP19" s="21" t="s">
        <v>1249</v>
      </c>
      <c r="AQ19" s="21" t="s">
        <v>1249</v>
      </c>
      <c r="AR19" s="21" t="s">
        <v>1249</v>
      </c>
      <c r="AS19" s="21" t="s">
        <v>1249</v>
      </c>
      <c r="AT19" s="21" t="s">
        <v>1249</v>
      </c>
      <c r="AU19" s="21" t="s">
        <v>1249</v>
      </c>
      <c r="AV19" s="21" t="s">
        <v>1249</v>
      </c>
      <c r="AW19" s="21" t="s">
        <v>1249</v>
      </c>
      <c r="AX19" s="21" t="s">
        <v>1249</v>
      </c>
      <c r="AY19" s="21" t="s">
        <v>1249</v>
      </c>
      <c r="AZ19" s="21" t="s">
        <v>1249</v>
      </c>
      <c r="BA19" s="21" t="s">
        <v>1249</v>
      </c>
      <c r="BB19" s="21"/>
      <c r="BC19" s="21" t="s">
        <v>1249</v>
      </c>
      <c r="BD19" s="21" t="s">
        <v>1249</v>
      </c>
      <c r="BE19" s="21" t="s">
        <v>1249</v>
      </c>
      <c r="BF19" s="21" t="s">
        <v>1249</v>
      </c>
      <c r="BG19" s="21" t="s">
        <v>1249</v>
      </c>
      <c r="BH19" s="21" t="s">
        <v>1249</v>
      </c>
      <c r="BI19" s="21" t="s">
        <v>1249</v>
      </c>
      <c r="BJ19" s="21" t="s">
        <v>1249</v>
      </c>
      <c r="BK19" s="21" t="s">
        <v>1249</v>
      </c>
      <c r="BL19" s="21" t="s">
        <v>1249</v>
      </c>
      <c r="BM19" s="21" t="s">
        <v>1249</v>
      </c>
      <c r="BN19" s="21" t="s">
        <v>1249</v>
      </c>
      <c r="BO19" s="21" t="s">
        <v>1249</v>
      </c>
      <c r="BP19" s="21" t="s">
        <v>1249</v>
      </c>
      <c r="BQ19" s="21" t="s">
        <v>1249</v>
      </c>
      <c r="BR19" s="21" t="s">
        <v>1249</v>
      </c>
      <c r="BS19" s="21" t="s">
        <v>1249</v>
      </c>
      <c r="BT19" s="21" t="s">
        <v>1249</v>
      </c>
      <c r="BU19" s="21" t="s">
        <v>1249</v>
      </c>
      <c r="BV19" s="21" t="s">
        <v>1249</v>
      </c>
      <c r="BW19" s="21" t="s">
        <v>1249</v>
      </c>
      <c r="BX19" s="21" t="s">
        <v>1249</v>
      </c>
      <c r="BY19" s="21" t="s">
        <v>1249</v>
      </c>
      <c r="BZ19" s="21" t="s">
        <v>1249</v>
      </c>
      <c r="CA19" s="21" t="s">
        <v>1249</v>
      </c>
      <c r="CB19" s="21" t="s">
        <v>1249</v>
      </c>
      <c r="CC19" s="21" t="s">
        <v>1249</v>
      </c>
      <c r="CD19" s="21" t="s">
        <v>1249</v>
      </c>
      <c r="CE19" s="21" t="s">
        <v>1249</v>
      </c>
      <c r="CF19" s="21" t="s">
        <v>1249</v>
      </c>
      <c r="CG19" s="21"/>
      <c r="CH19" s="21"/>
      <c r="CI19" s="21"/>
      <c r="CJ19" s="21"/>
      <c r="CK19" s="21" t="s">
        <v>1249</v>
      </c>
      <c r="CL19" s="21" t="s">
        <v>1249</v>
      </c>
      <c r="CM19" s="21" t="s">
        <v>1249</v>
      </c>
      <c r="CN19" s="21" t="s">
        <v>1249</v>
      </c>
      <c r="CO19" s="21" t="s">
        <v>1249</v>
      </c>
      <c r="CP19" s="21" t="s">
        <v>1249</v>
      </c>
      <c r="CQ19" s="21" t="s">
        <v>1249</v>
      </c>
      <c r="CR19" s="21" t="s">
        <v>1249</v>
      </c>
      <c r="CS19" s="21" t="s">
        <v>1249</v>
      </c>
      <c r="CT19" s="21" t="s">
        <v>1249</v>
      </c>
    </row>
    <row r="20" spans="1:98" ht="61.5" customHeight="1" x14ac:dyDescent="0.25">
      <c r="A20" s="6">
        <v>7</v>
      </c>
      <c r="B20" s="3">
        <v>14</v>
      </c>
      <c r="C20" s="12" t="s">
        <v>37</v>
      </c>
      <c r="D20" s="12" t="s">
        <v>37</v>
      </c>
      <c r="E20" s="12" t="s">
        <v>37</v>
      </c>
      <c r="F20" s="12" t="s">
        <v>37</v>
      </c>
      <c r="G20" s="12" t="s">
        <v>37</v>
      </c>
      <c r="H20" s="12" t="s">
        <v>1888</v>
      </c>
      <c r="I20" s="16" t="s">
        <v>1261</v>
      </c>
      <c r="J20" s="22" t="s">
        <v>14</v>
      </c>
      <c r="K20" s="23" t="s">
        <v>21</v>
      </c>
      <c r="L20" s="3"/>
      <c r="M20" s="3"/>
      <c r="N20" s="3"/>
      <c r="O20" s="3"/>
      <c r="P20" s="3"/>
      <c r="Q20" s="3"/>
      <c r="R20" s="3"/>
      <c r="S20" s="3"/>
      <c r="T20" s="26">
        <f t="shared" si="7"/>
        <v>1</v>
      </c>
      <c r="U20" s="3" t="s">
        <v>1262</v>
      </c>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162"/>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v>2</v>
      </c>
      <c r="CG20" s="162"/>
      <c r="CH20" s="162"/>
      <c r="CI20" s="162"/>
      <c r="CJ20" s="162"/>
      <c r="CK20" s="3"/>
      <c r="CL20" s="23">
        <f t="shared" ref="CL20:CL35" si="9">COUNTIF($BD20:$CK20,2)</f>
        <v>1</v>
      </c>
      <c r="CM20" s="32">
        <f t="shared" ref="CM20:CM35" si="10">CL20/COUNTA($BD20:$CK20)</f>
        <v>1</v>
      </c>
      <c r="CN20" s="23">
        <f t="shared" ref="CN20:CN35" si="11">COUNTIF($BD20:$CK20,1)</f>
        <v>0</v>
      </c>
      <c r="CO20" s="32">
        <f t="shared" ref="CO20:CO35" si="12">CN20/COUNTA($BD20:$CK20)</f>
        <v>0</v>
      </c>
      <c r="CP20" s="23">
        <f t="shared" ref="CP20:CP35" si="13">COUNTIF($BD20:$CK20,0)</f>
        <v>0</v>
      </c>
      <c r="CQ20" s="32">
        <f t="shared" ref="CQ20:CQ35" si="14">CP20/COUNTA($BD20:$CK20)</f>
        <v>0</v>
      </c>
      <c r="CR20" s="23">
        <f t="shared" ref="CR20:CR35" si="15">(((CL20*2)+(CN20*1)+(CP20*0)))/COUNTA($BD20:$CK20)</f>
        <v>2</v>
      </c>
      <c r="CS20" s="23" t="str">
        <f t="shared" si="8"/>
        <v>Đạt mục tiêu</v>
      </c>
      <c r="CT20" s="37"/>
    </row>
    <row r="21" spans="1:98" ht="63" customHeight="1" x14ac:dyDescent="0.25">
      <c r="A21" s="6">
        <v>8</v>
      </c>
      <c r="B21" s="3">
        <v>15</v>
      </c>
      <c r="C21" s="12" t="s">
        <v>39</v>
      </c>
      <c r="D21" s="13" t="s">
        <v>28</v>
      </c>
      <c r="E21" s="12" t="s">
        <v>40</v>
      </c>
      <c r="F21" s="16" t="s">
        <v>28</v>
      </c>
      <c r="G21" s="12" t="s">
        <v>40</v>
      </c>
      <c r="H21" s="12" t="s">
        <v>1263</v>
      </c>
      <c r="I21" s="16" t="s">
        <v>1251</v>
      </c>
      <c r="J21" s="22" t="s">
        <v>14</v>
      </c>
      <c r="K21" s="3"/>
      <c r="L21" s="3" t="s">
        <v>21</v>
      </c>
      <c r="M21" s="3"/>
      <c r="N21" s="3"/>
      <c r="O21" s="3"/>
      <c r="P21" s="3"/>
      <c r="Q21" s="3"/>
      <c r="R21" s="3"/>
      <c r="S21" s="3"/>
      <c r="T21" s="26">
        <f t="shared" si="7"/>
        <v>1</v>
      </c>
      <c r="U21" s="3" t="s">
        <v>1252</v>
      </c>
      <c r="V21" s="3" t="s">
        <v>1252</v>
      </c>
      <c r="W21" s="3" t="s">
        <v>1252</v>
      </c>
      <c r="X21" s="3" t="s">
        <v>1252</v>
      </c>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162"/>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v>2</v>
      </c>
      <c r="CG21" s="162"/>
      <c r="CH21" s="162"/>
      <c r="CI21" s="162"/>
      <c r="CJ21" s="162"/>
      <c r="CK21" s="3"/>
      <c r="CL21" s="23">
        <f t="shared" si="9"/>
        <v>1</v>
      </c>
      <c r="CM21" s="32">
        <f t="shared" si="10"/>
        <v>1</v>
      </c>
      <c r="CN21" s="23">
        <f t="shared" si="11"/>
        <v>0</v>
      </c>
      <c r="CO21" s="32">
        <f t="shared" si="12"/>
        <v>0</v>
      </c>
      <c r="CP21" s="23">
        <f t="shared" si="13"/>
        <v>0</v>
      </c>
      <c r="CQ21" s="32">
        <f t="shared" si="14"/>
        <v>0</v>
      </c>
      <c r="CR21" s="23">
        <f t="shared" si="15"/>
        <v>2</v>
      </c>
      <c r="CS21" s="23" t="str">
        <f t="shared" si="8"/>
        <v>Đạt mục tiêu</v>
      </c>
      <c r="CT21" s="37"/>
    </row>
    <row r="22" spans="1:98" ht="61.5" customHeight="1" x14ac:dyDescent="0.25">
      <c r="A22" s="6">
        <v>9</v>
      </c>
      <c r="B22" s="3">
        <v>16</v>
      </c>
      <c r="C22" s="388" t="s">
        <v>41</v>
      </c>
      <c r="D22" s="13" t="s">
        <v>18</v>
      </c>
      <c r="E22" s="12" t="s">
        <v>42</v>
      </c>
      <c r="F22" s="16" t="s">
        <v>28</v>
      </c>
      <c r="G22" s="12" t="s">
        <v>42</v>
      </c>
      <c r="H22" s="12" t="s">
        <v>1264</v>
      </c>
      <c r="I22" s="16" t="s">
        <v>1265</v>
      </c>
      <c r="J22" s="22" t="s">
        <v>14</v>
      </c>
      <c r="K22" s="3"/>
      <c r="L22" s="3"/>
      <c r="M22" s="24"/>
      <c r="N22" s="3" t="s">
        <v>21</v>
      </c>
      <c r="O22" s="3"/>
      <c r="P22" s="3"/>
      <c r="Q22" s="3"/>
      <c r="R22" s="3"/>
      <c r="S22" s="3"/>
      <c r="T22" s="26">
        <f t="shared" si="7"/>
        <v>1</v>
      </c>
      <c r="U22" s="3" t="s">
        <v>1252</v>
      </c>
      <c r="V22" s="3" t="s">
        <v>1252</v>
      </c>
      <c r="W22" s="3" t="s">
        <v>1252</v>
      </c>
      <c r="X22" s="3" t="s">
        <v>1252</v>
      </c>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162"/>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v>2</v>
      </c>
      <c r="CG22" s="162"/>
      <c r="CH22" s="162"/>
      <c r="CI22" s="162"/>
      <c r="CJ22" s="162"/>
      <c r="CK22" s="3"/>
      <c r="CL22" s="23">
        <f t="shared" si="9"/>
        <v>1</v>
      </c>
      <c r="CM22" s="32">
        <f t="shared" si="10"/>
        <v>1</v>
      </c>
      <c r="CN22" s="23">
        <f t="shared" si="11"/>
        <v>0</v>
      </c>
      <c r="CO22" s="32">
        <f t="shared" si="12"/>
        <v>0</v>
      </c>
      <c r="CP22" s="23">
        <f t="shared" si="13"/>
        <v>0</v>
      </c>
      <c r="CQ22" s="32">
        <f t="shared" si="14"/>
        <v>0</v>
      </c>
      <c r="CR22" s="23">
        <f t="shared" si="15"/>
        <v>2</v>
      </c>
      <c r="CS22" s="23" t="str">
        <f t="shared" si="8"/>
        <v>Đạt mục tiêu</v>
      </c>
      <c r="CT22" s="37"/>
    </row>
    <row r="23" spans="1:98" ht="47.25" customHeight="1" x14ac:dyDescent="0.25">
      <c r="A23" s="6">
        <v>9</v>
      </c>
      <c r="B23" s="3">
        <v>16</v>
      </c>
      <c r="C23" s="390"/>
      <c r="D23" s="13" t="s">
        <v>18</v>
      </c>
      <c r="E23" s="12" t="s">
        <v>42</v>
      </c>
      <c r="F23" s="16" t="s">
        <v>28</v>
      </c>
      <c r="G23" s="12" t="s">
        <v>42</v>
      </c>
      <c r="H23" s="12" t="s">
        <v>1264</v>
      </c>
      <c r="I23" s="16" t="s">
        <v>1265</v>
      </c>
      <c r="J23" s="22" t="s">
        <v>14</v>
      </c>
      <c r="K23" s="3"/>
      <c r="L23" s="3"/>
      <c r="M23" s="3"/>
      <c r="N23" s="3"/>
      <c r="O23" s="3" t="s">
        <v>21</v>
      </c>
      <c r="P23" s="3"/>
      <c r="Q23" s="3"/>
      <c r="R23" s="3"/>
      <c r="S23" s="3"/>
      <c r="T23" s="26">
        <f t="shared" si="7"/>
        <v>1</v>
      </c>
      <c r="U23" s="3" t="s">
        <v>1252</v>
      </c>
      <c r="V23" s="3" t="s">
        <v>1252</v>
      </c>
      <c r="W23" s="3" t="s">
        <v>1252</v>
      </c>
      <c r="X23" s="3" t="s">
        <v>1252</v>
      </c>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162"/>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v>2</v>
      </c>
      <c r="CG23" s="162"/>
      <c r="CH23" s="162"/>
      <c r="CI23" s="162"/>
      <c r="CJ23" s="162"/>
      <c r="CK23" s="3"/>
      <c r="CL23" s="23">
        <f t="shared" si="9"/>
        <v>1</v>
      </c>
      <c r="CM23" s="32">
        <f t="shared" si="10"/>
        <v>1</v>
      </c>
      <c r="CN23" s="23">
        <f t="shared" si="11"/>
        <v>0</v>
      </c>
      <c r="CO23" s="32">
        <f t="shared" si="12"/>
        <v>0</v>
      </c>
      <c r="CP23" s="23">
        <f t="shared" si="13"/>
        <v>0</v>
      </c>
      <c r="CQ23" s="32">
        <f t="shared" si="14"/>
        <v>0</v>
      </c>
      <c r="CR23" s="23">
        <f t="shared" si="15"/>
        <v>2</v>
      </c>
      <c r="CS23" s="23" t="str">
        <f t="shared" si="8"/>
        <v>Đạt mục tiêu</v>
      </c>
      <c r="CT23" s="37"/>
    </row>
    <row r="24" spans="1:98" ht="108.75" customHeight="1" x14ac:dyDescent="0.25">
      <c r="A24" s="6">
        <v>10</v>
      </c>
      <c r="B24" s="3">
        <v>17</v>
      </c>
      <c r="C24" s="12" t="s">
        <v>43</v>
      </c>
      <c r="D24" s="13" t="s">
        <v>18</v>
      </c>
      <c r="E24" s="12" t="s">
        <v>44</v>
      </c>
      <c r="F24" s="16" t="s">
        <v>28</v>
      </c>
      <c r="G24" s="12" t="s">
        <v>44</v>
      </c>
      <c r="H24" s="17" t="s">
        <v>1266</v>
      </c>
      <c r="I24" s="16" t="s">
        <v>1261</v>
      </c>
      <c r="J24" s="22" t="s">
        <v>14</v>
      </c>
      <c r="K24" s="23" t="s">
        <v>21</v>
      </c>
      <c r="L24" s="3"/>
      <c r="M24" s="3"/>
      <c r="N24" s="3"/>
      <c r="O24" s="3"/>
      <c r="P24" s="3"/>
      <c r="Q24" s="3"/>
      <c r="R24" s="3"/>
      <c r="S24" s="3"/>
      <c r="T24" s="26">
        <f t="shared" si="7"/>
        <v>1</v>
      </c>
      <c r="U24" s="3"/>
      <c r="V24" s="3"/>
      <c r="W24" s="3"/>
      <c r="X24" s="3" t="s">
        <v>1262</v>
      </c>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162"/>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v>2</v>
      </c>
      <c r="CG24" s="162"/>
      <c r="CH24" s="162"/>
      <c r="CI24" s="162"/>
      <c r="CJ24" s="162"/>
      <c r="CK24" s="3"/>
      <c r="CL24" s="23">
        <f t="shared" si="9"/>
        <v>1</v>
      </c>
      <c r="CM24" s="32">
        <f t="shared" si="10"/>
        <v>1</v>
      </c>
      <c r="CN24" s="23">
        <f t="shared" si="11"/>
        <v>0</v>
      </c>
      <c r="CO24" s="32">
        <f t="shared" si="12"/>
        <v>0</v>
      </c>
      <c r="CP24" s="23">
        <f t="shared" si="13"/>
        <v>0</v>
      </c>
      <c r="CQ24" s="32">
        <f t="shared" si="14"/>
        <v>0</v>
      </c>
      <c r="CR24" s="23">
        <f t="shared" si="15"/>
        <v>2</v>
      </c>
      <c r="CS24" s="23" t="str">
        <f t="shared" si="8"/>
        <v>Đạt mục tiêu</v>
      </c>
      <c r="CT24" s="37"/>
    </row>
    <row r="25" spans="1:98" ht="102.75" customHeight="1" x14ac:dyDescent="0.25">
      <c r="A25" s="6">
        <v>11</v>
      </c>
      <c r="B25" s="3">
        <v>18</v>
      </c>
      <c r="C25" s="12" t="s">
        <v>45</v>
      </c>
      <c r="D25" s="13" t="s">
        <v>20</v>
      </c>
      <c r="E25" s="12" t="s">
        <v>46</v>
      </c>
      <c r="F25" s="16" t="s">
        <v>28</v>
      </c>
      <c r="G25" s="18" t="s">
        <v>46</v>
      </c>
      <c r="H25" s="18" t="s">
        <v>1267</v>
      </c>
      <c r="I25" s="16" t="s">
        <v>1251</v>
      </c>
      <c r="J25" s="22" t="s">
        <v>14</v>
      </c>
      <c r="K25" s="3"/>
      <c r="L25" s="3"/>
      <c r="M25" s="3"/>
      <c r="N25" s="23" t="s">
        <v>21</v>
      </c>
      <c r="O25" s="3"/>
      <c r="P25" s="3"/>
      <c r="Q25" s="3"/>
      <c r="R25" s="3"/>
      <c r="S25" s="3"/>
      <c r="T25" s="26">
        <f t="shared" si="7"/>
        <v>1</v>
      </c>
      <c r="U25" s="3" t="s">
        <v>1252</v>
      </c>
      <c r="V25" s="3" t="s">
        <v>1252</v>
      </c>
      <c r="W25" s="3" t="s">
        <v>1252</v>
      </c>
      <c r="X25" s="3" t="s">
        <v>1252</v>
      </c>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162"/>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v>2</v>
      </c>
      <c r="CG25" s="162"/>
      <c r="CH25" s="162"/>
      <c r="CI25" s="162"/>
      <c r="CJ25" s="162"/>
      <c r="CK25" s="3"/>
      <c r="CL25" s="23">
        <f t="shared" si="9"/>
        <v>1</v>
      </c>
      <c r="CM25" s="32">
        <f t="shared" si="10"/>
        <v>1</v>
      </c>
      <c r="CN25" s="23">
        <f t="shared" si="11"/>
        <v>0</v>
      </c>
      <c r="CO25" s="32">
        <f t="shared" si="12"/>
        <v>0</v>
      </c>
      <c r="CP25" s="23">
        <f t="shared" si="13"/>
        <v>0</v>
      </c>
      <c r="CQ25" s="32">
        <f t="shared" si="14"/>
        <v>0</v>
      </c>
      <c r="CR25" s="23">
        <f t="shared" si="15"/>
        <v>2</v>
      </c>
      <c r="CS25" s="23" t="str">
        <f t="shared" si="8"/>
        <v>Đạt mục tiêu</v>
      </c>
      <c r="CT25" s="37"/>
    </row>
    <row r="26" spans="1:98" ht="108.75" customHeight="1" x14ac:dyDescent="0.25">
      <c r="A26" s="6">
        <v>12</v>
      </c>
      <c r="B26" s="3">
        <v>19</v>
      </c>
      <c r="C26" s="12" t="s">
        <v>47</v>
      </c>
      <c r="D26" s="13" t="s">
        <v>20</v>
      </c>
      <c r="E26" s="12" t="s">
        <v>48</v>
      </c>
      <c r="F26" s="16" t="s">
        <v>28</v>
      </c>
      <c r="G26" s="18" t="s">
        <v>48</v>
      </c>
      <c r="H26" s="18" t="s">
        <v>48</v>
      </c>
      <c r="I26" s="16" t="s">
        <v>1251</v>
      </c>
      <c r="J26" s="22" t="s">
        <v>14</v>
      </c>
      <c r="K26" s="3"/>
      <c r="L26" s="3"/>
      <c r="M26" s="3"/>
      <c r="N26" s="3" t="s">
        <v>21</v>
      </c>
      <c r="O26" s="3"/>
      <c r="P26" s="3"/>
      <c r="Q26" s="3"/>
      <c r="R26" s="3"/>
      <c r="S26" s="3"/>
      <c r="T26" s="26">
        <f t="shared" si="7"/>
        <v>1</v>
      </c>
      <c r="U26" s="3" t="s">
        <v>1252</v>
      </c>
      <c r="V26" s="3" t="s">
        <v>1252</v>
      </c>
      <c r="W26" s="3" t="s">
        <v>1252</v>
      </c>
      <c r="X26" s="3" t="s">
        <v>1252</v>
      </c>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162"/>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v>2</v>
      </c>
      <c r="CG26" s="162"/>
      <c r="CH26" s="162"/>
      <c r="CI26" s="162"/>
      <c r="CJ26" s="162"/>
      <c r="CK26" s="3"/>
      <c r="CL26" s="23">
        <f t="shared" si="9"/>
        <v>1</v>
      </c>
      <c r="CM26" s="32">
        <f t="shared" si="10"/>
        <v>1</v>
      </c>
      <c r="CN26" s="23">
        <f t="shared" si="11"/>
        <v>0</v>
      </c>
      <c r="CO26" s="32">
        <f t="shared" si="12"/>
        <v>0</v>
      </c>
      <c r="CP26" s="23">
        <f t="shared" si="13"/>
        <v>0</v>
      </c>
      <c r="CQ26" s="32">
        <f t="shared" si="14"/>
        <v>0</v>
      </c>
      <c r="CR26" s="23">
        <f t="shared" si="15"/>
        <v>2</v>
      </c>
      <c r="CS26" s="23" t="str">
        <f t="shared" si="8"/>
        <v>Đạt mục tiêu</v>
      </c>
      <c r="CT26" s="37"/>
    </row>
    <row r="27" spans="1:98" ht="120.75" customHeight="1" x14ac:dyDescent="0.25">
      <c r="A27" s="6">
        <v>13</v>
      </c>
      <c r="B27" s="3">
        <v>20</v>
      </c>
      <c r="C27" s="12" t="s">
        <v>49</v>
      </c>
      <c r="D27" s="13" t="s">
        <v>18</v>
      </c>
      <c r="E27" s="12" t="s">
        <v>50</v>
      </c>
      <c r="F27" s="16" t="s">
        <v>28</v>
      </c>
      <c r="G27" s="12" t="s">
        <v>50</v>
      </c>
      <c r="H27" s="17" t="s">
        <v>1268</v>
      </c>
      <c r="I27" s="18" t="s">
        <v>1261</v>
      </c>
      <c r="J27" s="22" t="s">
        <v>14</v>
      </c>
      <c r="K27" s="23" t="s">
        <v>21</v>
      </c>
      <c r="L27" s="3"/>
      <c r="M27" s="3"/>
      <c r="N27" s="3"/>
      <c r="O27" s="3"/>
      <c r="P27" s="3"/>
      <c r="Q27" s="3"/>
      <c r="R27" s="3"/>
      <c r="S27" s="3"/>
      <c r="T27" s="26">
        <f t="shared" si="7"/>
        <v>1</v>
      </c>
      <c r="U27" s="3"/>
      <c r="V27" s="3"/>
      <c r="W27" s="3" t="s">
        <v>1262</v>
      </c>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162"/>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v>2</v>
      </c>
      <c r="CG27" s="162"/>
      <c r="CH27" s="162"/>
      <c r="CI27" s="162"/>
      <c r="CJ27" s="162"/>
      <c r="CK27" s="3"/>
      <c r="CL27" s="23">
        <f t="shared" si="9"/>
        <v>1</v>
      </c>
      <c r="CM27" s="32">
        <f t="shared" si="10"/>
        <v>1</v>
      </c>
      <c r="CN27" s="23">
        <f t="shared" si="11"/>
        <v>0</v>
      </c>
      <c r="CO27" s="32">
        <f t="shared" si="12"/>
        <v>0</v>
      </c>
      <c r="CP27" s="23">
        <f t="shared" si="13"/>
        <v>0</v>
      </c>
      <c r="CQ27" s="32">
        <f t="shared" si="14"/>
        <v>0</v>
      </c>
      <c r="CR27" s="23">
        <f t="shared" si="15"/>
        <v>2</v>
      </c>
      <c r="CS27" s="23" t="str">
        <f t="shared" si="8"/>
        <v>Đạt mục tiêu</v>
      </c>
      <c r="CT27" s="37"/>
    </row>
    <row r="28" spans="1:98" ht="51.75" customHeight="1" x14ac:dyDescent="0.25">
      <c r="A28" s="6">
        <v>14</v>
      </c>
      <c r="B28" s="3">
        <v>21</v>
      </c>
      <c r="C28" s="12" t="s">
        <v>51</v>
      </c>
      <c r="D28" s="13" t="s">
        <v>28</v>
      </c>
      <c r="E28" s="12" t="s">
        <v>30</v>
      </c>
      <c r="F28" s="16" t="s">
        <v>69</v>
      </c>
      <c r="G28" s="12" t="s">
        <v>30</v>
      </c>
      <c r="H28" s="12" t="s">
        <v>30</v>
      </c>
      <c r="I28" s="16" t="s">
        <v>1251</v>
      </c>
      <c r="J28" s="22" t="s">
        <v>14</v>
      </c>
      <c r="K28" s="3"/>
      <c r="L28" s="3"/>
      <c r="M28" s="3"/>
      <c r="N28" s="3"/>
      <c r="O28" s="3"/>
      <c r="P28" s="3"/>
      <c r="Q28" s="3"/>
      <c r="R28" s="3" t="s">
        <v>21</v>
      </c>
      <c r="S28" s="3"/>
      <c r="T28" s="26">
        <f t="shared" si="7"/>
        <v>1</v>
      </c>
      <c r="U28" s="3" t="s">
        <v>1252</v>
      </c>
      <c r="V28" s="3" t="s">
        <v>1252</v>
      </c>
      <c r="W28" s="3" t="s">
        <v>1252</v>
      </c>
      <c r="X28" s="3" t="s">
        <v>1252</v>
      </c>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162"/>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v>2</v>
      </c>
      <c r="CG28" s="162"/>
      <c r="CH28" s="162"/>
      <c r="CI28" s="162"/>
      <c r="CJ28" s="162"/>
      <c r="CK28" s="3"/>
      <c r="CL28" s="23">
        <f t="shared" si="9"/>
        <v>1</v>
      </c>
      <c r="CM28" s="32">
        <f t="shared" si="10"/>
        <v>1</v>
      </c>
      <c r="CN28" s="23">
        <f t="shared" si="11"/>
        <v>0</v>
      </c>
      <c r="CO28" s="32">
        <f t="shared" si="12"/>
        <v>0</v>
      </c>
      <c r="CP28" s="23">
        <f t="shared" si="13"/>
        <v>0</v>
      </c>
      <c r="CQ28" s="32">
        <f t="shared" si="14"/>
        <v>0</v>
      </c>
      <c r="CR28" s="23">
        <f t="shared" si="15"/>
        <v>2</v>
      </c>
      <c r="CS28" s="23" t="str">
        <f t="shared" si="8"/>
        <v>Đạt mục tiêu</v>
      </c>
      <c r="CT28" s="37"/>
    </row>
    <row r="29" spans="1:98" ht="91.5" customHeight="1" x14ac:dyDescent="0.25">
      <c r="A29" s="6">
        <v>15</v>
      </c>
      <c r="B29" s="3">
        <v>22</v>
      </c>
      <c r="C29" s="12" t="s">
        <v>52</v>
      </c>
      <c r="D29" s="13" t="s">
        <v>18</v>
      </c>
      <c r="E29" s="12" t="s">
        <v>53</v>
      </c>
      <c r="F29" s="16" t="s">
        <v>71</v>
      </c>
      <c r="G29" s="12" t="s">
        <v>53</v>
      </c>
      <c r="H29" s="18" t="s">
        <v>1269</v>
      </c>
      <c r="I29" s="16" t="s">
        <v>1251</v>
      </c>
      <c r="J29" s="22" t="s">
        <v>14</v>
      </c>
      <c r="K29" s="3"/>
      <c r="L29" s="23" t="s">
        <v>21</v>
      </c>
      <c r="M29" s="3"/>
      <c r="N29" s="3"/>
      <c r="O29" s="3"/>
      <c r="P29" s="3"/>
      <c r="Q29" s="3"/>
      <c r="R29" s="3"/>
      <c r="S29" s="3"/>
      <c r="T29" s="26">
        <f t="shared" si="7"/>
        <v>1</v>
      </c>
      <c r="U29" s="3" t="s">
        <v>1252</v>
      </c>
      <c r="V29" s="3" t="s">
        <v>1252</v>
      </c>
      <c r="W29" s="3" t="s">
        <v>1252</v>
      </c>
      <c r="X29" s="3" t="s">
        <v>1252</v>
      </c>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162"/>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v>2</v>
      </c>
      <c r="CG29" s="162"/>
      <c r="CH29" s="162"/>
      <c r="CI29" s="162"/>
      <c r="CJ29" s="162"/>
      <c r="CK29" s="3"/>
      <c r="CL29" s="23">
        <f t="shared" si="9"/>
        <v>1</v>
      </c>
      <c r="CM29" s="32">
        <f t="shared" si="10"/>
        <v>1</v>
      </c>
      <c r="CN29" s="23">
        <f t="shared" si="11"/>
        <v>0</v>
      </c>
      <c r="CO29" s="32">
        <f t="shared" si="12"/>
        <v>0</v>
      </c>
      <c r="CP29" s="23">
        <f t="shared" si="13"/>
        <v>0</v>
      </c>
      <c r="CQ29" s="32">
        <f t="shared" si="14"/>
        <v>0</v>
      </c>
      <c r="CR29" s="23">
        <f t="shared" si="15"/>
        <v>2</v>
      </c>
      <c r="CS29" s="23" t="str">
        <f t="shared" si="8"/>
        <v>Đạt mục tiêu</v>
      </c>
      <c r="CT29" s="37"/>
    </row>
    <row r="30" spans="1:98" s="1" customFormat="1" ht="31.5" x14ac:dyDescent="0.25">
      <c r="A30" s="6">
        <v>16</v>
      </c>
      <c r="B30" s="7">
        <v>32</v>
      </c>
      <c r="C30" s="440" t="s">
        <v>73</v>
      </c>
      <c r="D30" s="440"/>
      <c r="E30" s="440"/>
      <c r="F30" s="9" t="s">
        <v>1249</v>
      </c>
      <c r="G30" s="9" t="s">
        <v>1249</v>
      </c>
      <c r="H30" s="9" t="s">
        <v>1249</v>
      </c>
      <c r="I30" s="9" t="s">
        <v>1249</v>
      </c>
      <c r="J30" s="21" t="s">
        <v>1249</v>
      </c>
      <c r="K30" s="21" t="s">
        <v>1249</v>
      </c>
      <c r="L30" s="21" t="s">
        <v>1249</v>
      </c>
      <c r="M30" s="21" t="s">
        <v>1249</v>
      </c>
      <c r="N30" s="21" t="s">
        <v>1249</v>
      </c>
      <c r="O30" s="21" t="s">
        <v>1249</v>
      </c>
      <c r="P30" s="21" t="s">
        <v>1249</v>
      </c>
      <c r="Q30" s="21" t="s">
        <v>1249</v>
      </c>
      <c r="R30" s="21" t="s">
        <v>1249</v>
      </c>
      <c r="S30" s="21" t="s">
        <v>1249</v>
      </c>
      <c r="T30" s="27">
        <f t="shared" si="7"/>
        <v>0</v>
      </c>
      <c r="U30" s="21" t="s">
        <v>1249</v>
      </c>
      <c r="V30" s="21" t="s">
        <v>1249</v>
      </c>
      <c r="W30" s="21" t="s">
        <v>1249</v>
      </c>
      <c r="X30" s="21" t="s">
        <v>1249</v>
      </c>
      <c r="Y30" s="21" t="s">
        <v>1249</v>
      </c>
      <c r="Z30" s="21" t="s">
        <v>1249</v>
      </c>
      <c r="AA30" s="21" t="s">
        <v>1249</v>
      </c>
      <c r="AB30" s="21" t="s">
        <v>1249</v>
      </c>
      <c r="AC30" s="21" t="s">
        <v>1249</v>
      </c>
      <c r="AD30" s="21" t="s">
        <v>1249</v>
      </c>
      <c r="AE30" s="21" t="s">
        <v>1249</v>
      </c>
      <c r="AF30" s="21" t="s">
        <v>1249</v>
      </c>
      <c r="AG30" s="21" t="s">
        <v>1249</v>
      </c>
      <c r="AH30" s="21" t="s">
        <v>1249</v>
      </c>
      <c r="AI30" s="21" t="s">
        <v>1249</v>
      </c>
      <c r="AJ30" s="21" t="s">
        <v>1249</v>
      </c>
      <c r="AK30" s="21" t="s">
        <v>1249</v>
      </c>
      <c r="AL30" s="21" t="s">
        <v>1249</v>
      </c>
      <c r="AM30" s="21" t="s">
        <v>1249</v>
      </c>
      <c r="AN30" s="21" t="s">
        <v>1249</v>
      </c>
      <c r="AO30" s="21" t="s">
        <v>1249</v>
      </c>
      <c r="AP30" s="21" t="s">
        <v>1249</v>
      </c>
      <c r="AQ30" s="21" t="s">
        <v>1249</v>
      </c>
      <c r="AR30" s="21" t="s">
        <v>1249</v>
      </c>
      <c r="AS30" s="21" t="s">
        <v>1249</v>
      </c>
      <c r="AT30" s="21" t="s">
        <v>1249</v>
      </c>
      <c r="AU30" s="21" t="s">
        <v>1249</v>
      </c>
      <c r="AV30" s="21" t="s">
        <v>1249</v>
      </c>
      <c r="AW30" s="21" t="s">
        <v>1249</v>
      </c>
      <c r="AX30" s="21" t="s">
        <v>1249</v>
      </c>
      <c r="AY30" s="21" t="s">
        <v>1249</v>
      </c>
      <c r="AZ30" s="21" t="s">
        <v>1249</v>
      </c>
      <c r="BA30" s="21" t="s">
        <v>1249</v>
      </c>
      <c r="BB30" s="21"/>
      <c r="BC30" s="21" t="s">
        <v>1249</v>
      </c>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v>2</v>
      </c>
      <c r="CG30" s="27"/>
      <c r="CH30" s="27"/>
      <c r="CI30" s="27"/>
      <c r="CJ30" s="27"/>
      <c r="CK30" s="27"/>
      <c r="CL30" s="33">
        <f t="shared" si="9"/>
        <v>1</v>
      </c>
      <c r="CM30" s="34">
        <f t="shared" si="10"/>
        <v>1</v>
      </c>
      <c r="CN30" s="33">
        <f t="shared" si="11"/>
        <v>0</v>
      </c>
      <c r="CO30" s="34">
        <f t="shared" si="12"/>
        <v>0</v>
      </c>
      <c r="CP30" s="33">
        <f t="shared" si="13"/>
        <v>0</v>
      </c>
      <c r="CQ30" s="34">
        <f t="shared" si="14"/>
        <v>0</v>
      </c>
      <c r="CR30" s="33">
        <f t="shared" si="15"/>
        <v>2</v>
      </c>
      <c r="CS30" s="33" t="str">
        <f t="shared" si="8"/>
        <v>Đạt mục tiêu</v>
      </c>
      <c r="CT30" s="38"/>
    </row>
    <row r="31" spans="1:98" ht="89.25" customHeight="1" x14ac:dyDescent="0.25">
      <c r="A31" s="6">
        <v>17</v>
      </c>
      <c r="B31" s="3">
        <v>36</v>
      </c>
      <c r="C31" s="12" t="s">
        <v>80</v>
      </c>
      <c r="D31" s="13" t="s">
        <v>28</v>
      </c>
      <c r="E31" s="12" t="s">
        <v>81</v>
      </c>
      <c r="F31" s="16" t="s">
        <v>28</v>
      </c>
      <c r="G31" s="12" t="s">
        <v>81</v>
      </c>
      <c r="H31" s="18" t="s">
        <v>1270</v>
      </c>
      <c r="I31" s="16" t="s">
        <v>1251</v>
      </c>
      <c r="J31" s="22" t="s">
        <v>14</v>
      </c>
      <c r="K31" s="3"/>
      <c r="L31" s="3" t="s">
        <v>21</v>
      </c>
      <c r="M31" s="3"/>
      <c r="N31" s="3"/>
      <c r="O31" s="3"/>
      <c r="P31" s="3"/>
      <c r="Q31" s="3"/>
      <c r="R31" s="3"/>
      <c r="S31" s="3"/>
      <c r="T31" s="26">
        <f t="shared" si="7"/>
        <v>1</v>
      </c>
      <c r="U31" s="3"/>
      <c r="V31" s="3"/>
      <c r="W31" s="3"/>
      <c r="X31" s="3"/>
      <c r="Y31" s="3" t="s">
        <v>1271</v>
      </c>
      <c r="Z31" s="3"/>
      <c r="AA31" s="3" t="s">
        <v>1252</v>
      </c>
      <c r="AB31" s="3" t="s">
        <v>1271</v>
      </c>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162"/>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v>2</v>
      </c>
      <c r="CG31" s="162"/>
      <c r="CH31" s="162"/>
      <c r="CI31" s="162"/>
      <c r="CJ31" s="162"/>
      <c r="CK31" s="3"/>
      <c r="CL31" s="23">
        <f t="shared" si="9"/>
        <v>1</v>
      </c>
      <c r="CM31" s="32">
        <f t="shared" si="10"/>
        <v>1</v>
      </c>
      <c r="CN31" s="23">
        <f t="shared" si="11"/>
        <v>0</v>
      </c>
      <c r="CO31" s="32">
        <f t="shared" si="12"/>
        <v>0</v>
      </c>
      <c r="CP31" s="23">
        <f t="shared" si="13"/>
        <v>0</v>
      </c>
      <c r="CQ31" s="32">
        <f t="shared" si="14"/>
        <v>0</v>
      </c>
      <c r="CR31" s="23">
        <f t="shared" si="15"/>
        <v>2</v>
      </c>
      <c r="CS31" s="23" t="str">
        <f t="shared" si="8"/>
        <v>Đạt mục tiêu</v>
      </c>
      <c r="CT31" s="37"/>
    </row>
    <row r="32" spans="1:98" ht="54" customHeight="1" x14ac:dyDescent="0.25">
      <c r="A32" s="6">
        <v>18</v>
      </c>
      <c r="B32" s="3">
        <v>37</v>
      </c>
      <c r="C32" s="12" t="s">
        <v>82</v>
      </c>
      <c r="D32" s="13" t="s">
        <v>18</v>
      </c>
      <c r="E32" s="12" t="s">
        <v>83</v>
      </c>
      <c r="F32" s="16" t="s">
        <v>28</v>
      </c>
      <c r="G32" s="18" t="s">
        <v>1272</v>
      </c>
      <c r="H32" s="18" t="s">
        <v>1273</v>
      </c>
      <c r="I32" s="16" t="s">
        <v>1251</v>
      </c>
      <c r="J32" s="22" t="s">
        <v>14</v>
      </c>
      <c r="K32" s="3"/>
      <c r="L32" s="3"/>
      <c r="M32" s="3" t="s">
        <v>21</v>
      </c>
      <c r="N32" s="3"/>
      <c r="O32" s="3"/>
      <c r="P32" s="3"/>
      <c r="Q32" s="3"/>
      <c r="R32" s="3"/>
      <c r="S32" s="3"/>
      <c r="T32" s="26">
        <f t="shared" si="7"/>
        <v>1</v>
      </c>
      <c r="U32" s="3"/>
      <c r="V32" s="3"/>
      <c r="W32" s="3"/>
      <c r="X32" s="3"/>
      <c r="Y32" s="3" t="s">
        <v>1271</v>
      </c>
      <c r="Z32" s="3"/>
      <c r="AA32" s="3" t="s">
        <v>1252</v>
      </c>
      <c r="AB32" s="3" t="s">
        <v>1271</v>
      </c>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162"/>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v>2</v>
      </c>
      <c r="CG32" s="162"/>
      <c r="CH32" s="162"/>
      <c r="CI32" s="162"/>
      <c r="CJ32" s="162"/>
      <c r="CK32" s="3"/>
      <c r="CL32" s="23">
        <f t="shared" si="9"/>
        <v>1</v>
      </c>
      <c r="CM32" s="32">
        <f t="shared" si="10"/>
        <v>1</v>
      </c>
      <c r="CN32" s="23">
        <f t="shared" si="11"/>
        <v>0</v>
      </c>
      <c r="CO32" s="32">
        <f t="shared" si="12"/>
        <v>0</v>
      </c>
      <c r="CP32" s="23">
        <f t="shared" si="13"/>
        <v>0</v>
      </c>
      <c r="CQ32" s="32">
        <f t="shared" si="14"/>
        <v>0</v>
      </c>
      <c r="CR32" s="23">
        <f t="shared" si="15"/>
        <v>2</v>
      </c>
      <c r="CS32" s="23" t="str">
        <f t="shared" si="8"/>
        <v>Đạt mục tiêu</v>
      </c>
      <c r="CT32" s="37"/>
    </row>
    <row r="33" spans="1:98" ht="75" x14ac:dyDescent="0.25">
      <c r="A33" s="6">
        <v>19</v>
      </c>
      <c r="B33" s="3">
        <v>38</v>
      </c>
      <c r="C33" s="12" t="s">
        <v>84</v>
      </c>
      <c r="D33" s="13" t="s">
        <v>18</v>
      </c>
      <c r="E33" s="12" t="s">
        <v>85</v>
      </c>
      <c r="F33" s="16" t="s">
        <v>28</v>
      </c>
      <c r="G33" s="18" t="s">
        <v>84</v>
      </c>
      <c r="H33" s="18" t="s">
        <v>1274</v>
      </c>
      <c r="I33" s="16" t="s">
        <v>1251</v>
      </c>
      <c r="J33" s="22" t="s">
        <v>14</v>
      </c>
      <c r="K33" s="3"/>
      <c r="L33" s="3"/>
      <c r="M33" s="3"/>
      <c r="N33" s="3" t="s">
        <v>21</v>
      </c>
      <c r="O33" s="3"/>
      <c r="P33" s="3"/>
      <c r="Q33" s="3"/>
      <c r="R33" s="3"/>
      <c r="S33" s="3"/>
      <c r="T33" s="26">
        <f t="shared" si="7"/>
        <v>1</v>
      </c>
      <c r="U33" s="3"/>
      <c r="V33" s="3"/>
      <c r="W33" s="3"/>
      <c r="X33" s="3"/>
      <c r="Y33" s="3" t="s">
        <v>1271</v>
      </c>
      <c r="Z33" s="3"/>
      <c r="AA33" s="3" t="s">
        <v>1252</v>
      </c>
      <c r="AB33" s="3" t="s">
        <v>1271</v>
      </c>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162"/>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v>2</v>
      </c>
      <c r="CG33" s="162"/>
      <c r="CH33" s="162"/>
      <c r="CI33" s="162"/>
      <c r="CJ33" s="162"/>
      <c r="CK33" s="3"/>
      <c r="CL33" s="23">
        <f t="shared" si="9"/>
        <v>1</v>
      </c>
      <c r="CM33" s="32">
        <f t="shared" si="10"/>
        <v>1</v>
      </c>
      <c r="CN33" s="23">
        <f t="shared" si="11"/>
        <v>0</v>
      </c>
      <c r="CO33" s="32">
        <f t="shared" si="12"/>
        <v>0</v>
      </c>
      <c r="CP33" s="23">
        <f t="shared" si="13"/>
        <v>0</v>
      </c>
      <c r="CQ33" s="32">
        <f t="shared" si="14"/>
        <v>0</v>
      </c>
      <c r="CR33" s="23">
        <f t="shared" si="15"/>
        <v>2</v>
      </c>
      <c r="CS33" s="23" t="str">
        <f t="shared" si="8"/>
        <v>Đạt mục tiêu</v>
      </c>
      <c r="CT33" s="37"/>
    </row>
    <row r="34" spans="1:98" ht="75" x14ac:dyDescent="0.25">
      <c r="A34" s="6">
        <v>20</v>
      </c>
      <c r="B34" s="3">
        <v>39</v>
      </c>
      <c r="C34" s="12" t="s">
        <v>86</v>
      </c>
      <c r="D34" s="13" t="s">
        <v>28</v>
      </c>
      <c r="E34" s="12" t="s">
        <v>87</v>
      </c>
      <c r="F34" s="16" t="s">
        <v>28</v>
      </c>
      <c r="G34" s="12" t="s">
        <v>87</v>
      </c>
      <c r="H34" s="12" t="s">
        <v>87</v>
      </c>
      <c r="I34" s="16" t="s">
        <v>1251</v>
      </c>
      <c r="J34" s="22" t="s">
        <v>14</v>
      </c>
      <c r="K34" s="3"/>
      <c r="L34" s="3"/>
      <c r="M34" s="3"/>
      <c r="N34" s="3"/>
      <c r="O34" s="3"/>
      <c r="P34" s="3"/>
      <c r="Q34" s="3" t="s">
        <v>21</v>
      </c>
      <c r="R34" s="3"/>
      <c r="S34" s="3"/>
      <c r="T34" s="26">
        <f t="shared" si="7"/>
        <v>1</v>
      </c>
      <c r="U34" s="3"/>
      <c r="V34" s="3"/>
      <c r="W34" s="3"/>
      <c r="X34" s="3"/>
      <c r="Y34" s="3" t="s">
        <v>1271</v>
      </c>
      <c r="Z34" s="3"/>
      <c r="AA34" s="3" t="s">
        <v>1252</v>
      </c>
      <c r="AB34" s="3" t="s">
        <v>1271</v>
      </c>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162"/>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v>2</v>
      </c>
      <c r="CG34" s="162"/>
      <c r="CH34" s="162"/>
      <c r="CI34" s="162"/>
      <c r="CJ34" s="162"/>
      <c r="CK34" s="3"/>
      <c r="CL34" s="23">
        <f t="shared" si="9"/>
        <v>1</v>
      </c>
      <c r="CM34" s="32">
        <f t="shared" si="10"/>
        <v>1</v>
      </c>
      <c r="CN34" s="23">
        <f t="shared" si="11"/>
        <v>0</v>
      </c>
      <c r="CO34" s="32">
        <f t="shared" si="12"/>
        <v>0</v>
      </c>
      <c r="CP34" s="23">
        <f t="shared" si="13"/>
        <v>0</v>
      </c>
      <c r="CQ34" s="32">
        <f t="shared" si="14"/>
        <v>0</v>
      </c>
      <c r="CR34" s="23">
        <f t="shared" si="15"/>
        <v>2</v>
      </c>
      <c r="CS34" s="23" t="str">
        <f t="shared" si="8"/>
        <v>Đạt mục tiêu</v>
      </c>
      <c r="CT34" s="37"/>
    </row>
    <row r="35" spans="1:98" ht="98.25" customHeight="1" x14ac:dyDescent="0.25">
      <c r="A35" s="6">
        <v>21</v>
      </c>
      <c r="B35" s="3">
        <v>40</v>
      </c>
      <c r="C35" s="12" t="s">
        <v>88</v>
      </c>
      <c r="D35" s="13" t="s">
        <v>71</v>
      </c>
      <c r="E35" s="12" t="s">
        <v>89</v>
      </c>
      <c r="F35" s="16" t="s">
        <v>71</v>
      </c>
      <c r="G35" s="12" t="s">
        <v>89</v>
      </c>
      <c r="H35" s="12" t="s">
        <v>89</v>
      </c>
      <c r="I35" s="16" t="s">
        <v>1251</v>
      </c>
      <c r="J35" s="22" t="s">
        <v>14</v>
      </c>
      <c r="K35" s="3"/>
      <c r="L35" s="3"/>
      <c r="M35" s="3"/>
      <c r="N35" s="3"/>
      <c r="O35" s="3"/>
      <c r="P35" s="3"/>
      <c r="Q35" s="3" t="s">
        <v>21</v>
      </c>
      <c r="R35" s="3"/>
      <c r="S35" s="3"/>
      <c r="T35" s="26">
        <f t="shared" si="7"/>
        <v>1</v>
      </c>
      <c r="U35" s="3"/>
      <c r="V35" s="3"/>
      <c r="W35" s="3"/>
      <c r="X35" s="3"/>
      <c r="Y35" s="3" t="s">
        <v>1271</v>
      </c>
      <c r="Z35" s="3"/>
      <c r="AA35" s="3" t="s">
        <v>1252</v>
      </c>
      <c r="AB35" s="3" t="s">
        <v>1271</v>
      </c>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162"/>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v>2</v>
      </c>
      <c r="CG35" s="162"/>
      <c r="CH35" s="162"/>
      <c r="CI35" s="162"/>
      <c r="CJ35" s="162"/>
      <c r="CK35" s="3"/>
      <c r="CL35" s="23">
        <f t="shared" si="9"/>
        <v>1</v>
      </c>
      <c r="CM35" s="32">
        <f t="shared" si="10"/>
        <v>1</v>
      </c>
      <c r="CN35" s="23">
        <f t="shared" si="11"/>
        <v>0</v>
      </c>
      <c r="CO35" s="32">
        <f t="shared" si="12"/>
        <v>0</v>
      </c>
      <c r="CP35" s="23">
        <f t="shared" si="13"/>
        <v>0</v>
      </c>
      <c r="CQ35" s="32">
        <f t="shared" si="14"/>
        <v>0</v>
      </c>
      <c r="CR35" s="23">
        <f t="shared" si="15"/>
        <v>2</v>
      </c>
      <c r="CS35" s="23" t="str">
        <f t="shared" si="8"/>
        <v>Đạt mục tiêu</v>
      </c>
      <c r="CT35" s="37"/>
    </row>
    <row r="36" spans="1:98" s="2" customFormat="1" ht="60" customHeight="1" x14ac:dyDescent="0.25">
      <c r="A36" s="6">
        <v>22</v>
      </c>
      <c r="B36" s="7">
        <v>49</v>
      </c>
      <c r="C36" s="440" t="s">
        <v>102</v>
      </c>
      <c r="D36" s="440"/>
      <c r="E36" s="440"/>
      <c r="F36" s="9" t="s">
        <v>1249</v>
      </c>
      <c r="G36" s="9" t="s">
        <v>1249</v>
      </c>
      <c r="H36" s="9" t="s">
        <v>1249</v>
      </c>
      <c r="I36" s="9" t="s">
        <v>1249</v>
      </c>
      <c r="J36" s="21" t="s">
        <v>1249</v>
      </c>
      <c r="K36" s="21" t="s">
        <v>1249</v>
      </c>
      <c r="L36" s="21" t="s">
        <v>1249</v>
      </c>
      <c r="M36" s="21" t="s">
        <v>1249</v>
      </c>
      <c r="N36" s="21" t="s">
        <v>1249</v>
      </c>
      <c r="O36" s="21" t="s">
        <v>1249</v>
      </c>
      <c r="P36" s="21" t="s">
        <v>1249</v>
      </c>
      <c r="Q36" s="21" t="s">
        <v>1249</v>
      </c>
      <c r="R36" s="21" t="s">
        <v>1249</v>
      </c>
      <c r="S36" s="21" t="s">
        <v>1249</v>
      </c>
      <c r="T36" s="21" t="s">
        <v>1249</v>
      </c>
      <c r="U36" s="21" t="s">
        <v>1249</v>
      </c>
      <c r="V36" s="21" t="s">
        <v>1249</v>
      </c>
      <c r="W36" s="21" t="s">
        <v>1249</v>
      </c>
      <c r="X36" s="21" t="s">
        <v>1249</v>
      </c>
      <c r="Y36" s="21" t="s">
        <v>1249</v>
      </c>
      <c r="Z36" s="21" t="s">
        <v>1249</v>
      </c>
      <c r="AA36" s="21" t="s">
        <v>1249</v>
      </c>
      <c r="AB36" s="21" t="s">
        <v>1249</v>
      </c>
      <c r="AC36" s="21" t="s">
        <v>1249</v>
      </c>
      <c r="AD36" s="21" t="s">
        <v>1249</v>
      </c>
      <c r="AE36" s="21" t="s">
        <v>1249</v>
      </c>
      <c r="AF36" s="21" t="s">
        <v>1249</v>
      </c>
      <c r="AG36" s="21" t="s">
        <v>1249</v>
      </c>
      <c r="AH36" s="21" t="s">
        <v>1249</v>
      </c>
      <c r="AI36" s="21" t="s">
        <v>1249</v>
      </c>
      <c r="AJ36" s="21" t="s">
        <v>1249</v>
      </c>
      <c r="AK36" s="21" t="s">
        <v>1249</v>
      </c>
      <c r="AL36" s="21" t="s">
        <v>1249</v>
      </c>
      <c r="AM36" s="21" t="s">
        <v>1249</v>
      </c>
      <c r="AN36" s="21" t="s">
        <v>1249</v>
      </c>
      <c r="AO36" s="21" t="s">
        <v>1249</v>
      </c>
      <c r="AP36" s="21" t="s">
        <v>1249</v>
      </c>
      <c r="AQ36" s="21" t="s">
        <v>1249</v>
      </c>
      <c r="AR36" s="21" t="s">
        <v>1249</v>
      </c>
      <c r="AS36" s="21" t="s">
        <v>1249</v>
      </c>
      <c r="AT36" s="21" t="s">
        <v>1249</v>
      </c>
      <c r="AU36" s="21" t="s">
        <v>1249</v>
      </c>
      <c r="AV36" s="21" t="s">
        <v>1249</v>
      </c>
      <c r="AW36" s="21" t="s">
        <v>1249</v>
      </c>
      <c r="AX36" s="21" t="s">
        <v>1249</v>
      </c>
      <c r="AY36" s="21" t="s">
        <v>1249</v>
      </c>
      <c r="AZ36" s="21" t="s">
        <v>1249</v>
      </c>
      <c r="BA36" s="21" t="s">
        <v>1249</v>
      </c>
      <c r="BB36" s="21"/>
      <c r="BC36" s="21" t="s">
        <v>1249</v>
      </c>
      <c r="BD36" s="21" t="s">
        <v>1249</v>
      </c>
      <c r="BE36" s="21" t="s">
        <v>1249</v>
      </c>
      <c r="BF36" s="21" t="s">
        <v>1249</v>
      </c>
      <c r="BG36" s="21" t="s">
        <v>1249</v>
      </c>
      <c r="BH36" s="21" t="s">
        <v>1249</v>
      </c>
      <c r="BI36" s="21" t="s">
        <v>1249</v>
      </c>
      <c r="BJ36" s="21" t="s">
        <v>1249</v>
      </c>
      <c r="BK36" s="21" t="s">
        <v>1249</v>
      </c>
      <c r="BL36" s="21" t="s">
        <v>1249</v>
      </c>
      <c r="BM36" s="21" t="s">
        <v>1249</v>
      </c>
      <c r="BN36" s="21" t="s">
        <v>1249</v>
      </c>
      <c r="BO36" s="21" t="s">
        <v>1249</v>
      </c>
      <c r="BP36" s="21" t="s">
        <v>1249</v>
      </c>
      <c r="BQ36" s="21" t="s">
        <v>1249</v>
      </c>
      <c r="BR36" s="21" t="s">
        <v>1249</v>
      </c>
      <c r="BS36" s="21" t="s">
        <v>1249</v>
      </c>
      <c r="BT36" s="21" t="s">
        <v>1249</v>
      </c>
      <c r="BU36" s="21" t="s">
        <v>1249</v>
      </c>
      <c r="BV36" s="21" t="s">
        <v>1249</v>
      </c>
      <c r="BW36" s="21" t="s">
        <v>1249</v>
      </c>
      <c r="BX36" s="21" t="s">
        <v>1249</v>
      </c>
      <c r="BY36" s="21" t="s">
        <v>1249</v>
      </c>
      <c r="BZ36" s="21" t="s">
        <v>1249</v>
      </c>
      <c r="CA36" s="21" t="s">
        <v>1249</v>
      </c>
      <c r="CB36" s="21" t="s">
        <v>1249</v>
      </c>
      <c r="CC36" s="21" t="s">
        <v>1249</v>
      </c>
      <c r="CD36" s="21" t="s">
        <v>1249</v>
      </c>
      <c r="CE36" s="21" t="s">
        <v>1249</v>
      </c>
      <c r="CF36" s="21" t="s">
        <v>1249</v>
      </c>
      <c r="CG36" s="21"/>
      <c r="CH36" s="21"/>
      <c r="CI36" s="21"/>
      <c r="CJ36" s="21"/>
      <c r="CK36" s="21" t="s">
        <v>1249</v>
      </c>
      <c r="CL36" s="21" t="s">
        <v>1249</v>
      </c>
      <c r="CM36" s="21" t="s">
        <v>1249</v>
      </c>
      <c r="CN36" s="21" t="s">
        <v>1249</v>
      </c>
      <c r="CO36" s="21" t="s">
        <v>1249</v>
      </c>
      <c r="CP36" s="21" t="s">
        <v>1249</v>
      </c>
      <c r="CQ36" s="21" t="s">
        <v>1249</v>
      </c>
      <c r="CR36" s="21" t="s">
        <v>1249</v>
      </c>
      <c r="CS36" s="21" t="s">
        <v>1249</v>
      </c>
      <c r="CT36" s="38"/>
    </row>
    <row r="37" spans="1:98" ht="193.5" customHeight="1" x14ac:dyDescent="0.25">
      <c r="A37" s="6">
        <v>23</v>
      </c>
      <c r="B37" s="3">
        <v>50</v>
      </c>
      <c r="C37" s="12" t="s">
        <v>105</v>
      </c>
      <c r="D37" s="13" t="s">
        <v>28</v>
      </c>
      <c r="E37" s="12" t="s">
        <v>106</v>
      </c>
      <c r="F37" s="16" t="s">
        <v>28</v>
      </c>
      <c r="G37" s="18" t="s">
        <v>105</v>
      </c>
      <c r="H37" s="18" t="s">
        <v>1275</v>
      </c>
      <c r="I37" s="18" t="s">
        <v>1261</v>
      </c>
      <c r="J37" s="22" t="s">
        <v>14</v>
      </c>
      <c r="K37" s="3"/>
      <c r="L37" s="3"/>
      <c r="M37" s="3"/>
      <c r="N37" s="23"/>
      <c r="O37" s="23" t="s">
        <v>21</v>
      </c>
      <c r="P37" s="3"/>
      <c r="Q37" s="3"/>
      <c r="R37" s="3"/>
      <c r="S37" s="3"/>
      <c r="T37" s="26">
        <f t="shared" si="7"/>
        <v>1</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162"/>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v>2</v>
      </c>
      <c r="CG37" s="162"/>
      <c r="CH37" s="162"/>
      <c r="CI37" s="162"/>
      <c r="CJ37" s="162"/>
      <c r="CK37" s="3"/>
      <c r="CL37" s="23">
        <f t="shared" ref="CL37:CL42" si="16">COUNTIF($BD37:$CK37,2)</f>
        <v>1</v>
      </c>
      <c r="CM37" s="32">
        <f t="shared" ref="CM37:CM42" si="17">CL37/COUNTA($BD37:$CK37)</f>
        <v>1</v>
      </c>
      <c r="CN37" s="23">
        <f t="shared" ref="CN37:CN42" si="18">COUNTIF($BD37:$CK37,1)</f>
        <v>0</v>
      </c>
      <c r="CO37" s="32">
        <f t="shared" ref="CO37:CO42" si="19">CN37/COUNTA($BD37:$CK37)</f>
        <v>0</v>
      </c>
      <c r="CP37" s="23">
        <f t="shared" ref="CP37:CP42" si="20">COUNTIF($BD37:$CK37,0)</f>
        <v>0</v>
      </c>
      <c r="CQ37" s="32">
        <f t="shared" ref="CQ37:CQ42" si="21">CP37/COUNTA($BD37:$CK37)</f>
        <v>0</v>
      </c>
      <c r="CR37" s="23">
        <f t="shared" ref="CR37:CR42" si="22">(((CL37*2)+(CN37*1)+(CP37*0)))/COUNTA($BD37:$CK37)</f>
        <v>2</v>
      </c>
      <c r="CS37" s="23" t="str">
        <f t="shared" si="8"/>
        <v>Đạt mục tiêu</v>
      </c>
      <c r="CT37" s="37"/>
    </row>
    <row r="38" spans="1:98" ht="179.25" customHeight="1" x14ac:dyDescent="0.25">
      <c r="A38" s="6">
        <v>24</v>
      </c>
      <c r="B38" s="3">
        <v>53</v>
      </c>
      <c r="C38" s="12" t="s">
        <v>111</v>
      </c>
      <c r="D38" s="13" t="s">
        <v>18</v>
      </c>
      <c r="E38" s="12" t="s">
        <v>112</v>
      </c>
      <c r="F38" s="16" t="s">
        <v>28</v>
      </c>
      <c r="G38" s="12" t="s">
        <v>112</v>
      </c>
      <c r="H38" s="12" t="s">
        <v>1276</v>
      </c>
      <c r="I38" s="18" t="s">
        <v>1261</v>
      </c>
      <c r="J38" s="22" t="s">
        <v>14</v>
      </c>
      <c r="K38" s="23" t="s">
        <v>21</v>
      </c>
      <c r="L38" s="3"/>
      <c r="M38" s="3"/>
      <c r="N38" s="3"/>
      <c r="O38" s="3"/>
      <c r="P38" s="3"/>
      <c r="Q38" s="3"/>
      <c r="R38" s="3"/>
      <c r="S38" s="3"/>
      <c r="T38" s="26">
        <f t="shared" si="7"/>
        <v>1</v>
      </c>
      <c r="U38" s="3"/>
      <c r="V38" s="3" t="s">
        <v>1277</v>
      </c>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162"/>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v>2</v>
      </c>
      <c r="CG38" s="162"/>
      <c r="CH38" s="162"/>
      <c r="CI38" s="162"/>
      <c r="CJ38" s="162"/>
      <c r="CK38" s="3"/>
      <c r="CL38" s="23">
        <f t="shared" si="16"/>
        <v>1</v>
      </c>
      <c r="CM38" s="32">
        <f t="shared" si="17"/>
        <v>1</v>
      </c>
      <c r="CN38" s="23">
        <f t="shared" si="18"/>
        <v>0</v>
      </c>
      <c r="CO38" s="32">
        <f t="shared" si="19"/>
        <v>0</v>
      </c>
      <c r="CP38" s="23">
        <f t="shared" si="20"/>
        <v>0</v>
      </c>
      <c r="CQ38" s="32">
        <f t="shared" si="21"/>
        <v>0</v>
      </c>
      <c r="CR38" s="23">
        <f t="shared" si="22"/>
        <v>2</v>
      </c>
      <c r="CS38" s="23" t="str">
        <f t="shared" si="8"/>
        <v>Đạt mục tiêu</v>
      </c>
      <c r="CT38" s="37"/>
    </row>
    <row r="39" spans="1:98" ht="72" customHeight="1" x14ac:dyDescent="0.25">
      <c r="A39" s="6">
        <v>25</v>
      </c>
      <c r="B39" s="3">
        <v>56</v>
      </c>
      <c r="C39" s="12" t="s">
        <v>116</v>
      </c>
      <c r="D39" s="13" t="s">
        <v>28</v>
      </c>
      <c r="E39" s="12" t="s">
        <v>117</v>
      </c>
      <c r="F39" s="16" t="s">
        <v>28</v>
      </c>
      <c r="G39" s="18" t="s">
        <v>116</v>
      </c>
      <c r="H39" s="18" t="s">
        <v>1278</v>
      </c>
      <c r="I39" s="18" t="s">
        <v>1261</v>
      </c>
      <c r="J39" s="22" t="s">
        <v>14</v>
      </c>
      <c r="K39" s="3"/>
      <c r="L39" s="3"/>
      <c r="M39" s="3"/>
      <c r="N39" s="23" t="s">
        <v>21</v>
      </c>
      <c r="O39" s="3"/>
      <c r="P39" s="3"/>
      <c r="Q39" s="3"/>
      <c r="R39" s="3"/>
      <c r="S39" s="3"/>
      <c r="T39" s="26">
        <f t="shared" si="7"/>
        <v>1</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162"/>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v>2</v>
      </c>
      <c r="CG39" s="162"/>
      <c r="CH39" s="162"/>
      <c r="CI39" s="162"/>
      <c r="CJ39" s="162"/>
      <c r="CK39" s="3"/>
      <c r="CL39" s="23">
        <f t="shared" si="16"/>
        <v>1</v>
      </c>
      <c r="CM39" s="32">
        <f t="shared" si="17"/>
        <v>1</v>
      </c>
      <c r="CN39" s="23">
        <f t="shared" si="18"/>
        <v>0</v>
      </c>
      <c r="CO39" s="32">
        <f t="shared" si="19"/>
        <v>0</v>
      </c>
      <c r="CP39" s="23">
        <f t="shared" si="20"/>
        <v>0</v>
      </c>
      <c r="CQ39" s="32">
        <f t="shared" si="21"/>
        <v>0</v>
      </c>
      <c r="CR39" s="23">
        <f t="shared" si="22"/>
        <v>2</v>
      </c>
      <c r="CS39" s="23" t="str">
        <f t="shared" si="8"/>
        <v>Đạt mục tiêu</v>
      </c>
      <c r="CT39" s="37"/>
    </row>
    <row r="40" spans="1:98" ht="36.75" customHeight="1" x14ac:dyDescent="0.25">
      <c r="A40" s="6">
        <v>26</v>
      </c>
      <c r="B40" s="3">
        <v>69</v>
      </c>
      <c r="C40" s="12" t="s">
        <v>122</v>
      </c>
      <c r="D40" s="13" t="s">
        <v>28</v>
      </c>
      <c r="E40" s="12" t="s">
        <v>123</v>
      </c>
      <c r="F40" s="16" t="s">
        <v>28</v>
      </c>
      <c r="G40" s="12" t="s">
        <v>123</v>
      </c>
      <c r="H40" s="12" t="s">
        <v>123</v>
      </c>
      <c r="I40" s="18" t="s">
        <v>1265</v>
      </c>
      <c r="J40" s="22" t="s">
        <v>14</v>
      </c>
      <c r="K40" s="3"/>
      <c r="L40" s="3"/>
      <c r="M40" s="3"/>
      <c r="N40" s="3"/>
      <c r="O40" s="3"/>
      <c r="P40" s="3"/>
      <c r="Q40" s="28" t="s">
        <v>21</v>
      </c>
      <c r="R40" s="3"/>
      <c r="S40" s="23"/>
      <c r="T40" s="26">
        <f t="shared" si="7"/>
        <v>1</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162"/>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v>2</v>
      </c>
      <c r="CG40" s="162"/>
      <c r="CH40" s="162"/>
      <c r="CI40" s="162"/>
      <c r="CJ40" s="162"/>
      <c r="CK40" s="3"/>
      <c r="CL40" s="23">
        <f t="shared" si="16"/>
        <v>1</v>
      </c>
      <c r="CM40" s="32">
        <f t="shared" si="17"/>
        <v>1</v>
      </c>
      <c r="CN40" s="23">
        <f t="shared" si="18"/>
        <v>0</v>
      </c>
      <c r="CO40" s="32">
        <f t="shared" si="19"/>
        <v>0</v>
      </c>
      <c r="CP40" s="23">
        <f t="shared" si="20"/>
        <v>0</v>
      </c>
      <c r="CQ40" s="32">
        <f t="shared" si="21"/>
        <v>0</v>
      </c>
      <c r="CR40" s="23">
        <f t="shared" si="22"/>
        <v>2</v>
      </c>
      <c r="CS40" s="23" t="str">
        <f t="shared" si="8"/>
        <v>Đạt mục tiêu</v>
      </c>
      <c r="CT40" s="37"/>
    </row>
    <row r="41" spans="1:98" ht="80.25" customHeight="1" x14ac:dyDescent="0.25">
      <c r="A41" s="6">
        <v>27</v>
      </c>
      <c r="B41" s="3">
        <v>61</v>
      </c>
      <c r="C41" s="12" t="s">
        <v>126</v>
      </c>
      <c r="D41" s="13" t="s">
        <v>28</v>
      </c>
      <c r="E41" s="12" t="s">
        <v>127</v>
      </c>
      <c r="F41" s="16" t="s">
        <v>28</v>
      </c>
      <c r="G41" s="12" t="s">
        <v>127</v>
      </c>
      <c r="H41" s="12" t="s">
        <v>1279</v>
      </c>
      <c r="I41" s="18" t="s">
        <v>1265</v>
      </c>
      <c r="J41" s="22" t="s">
        <v>14</v>
      </c>
      <c r="K41" s="3"/>
      <c r="L41" s="3"/>
      <c r="M41" s="3"/>
      <c r="N41" s="3"/>
      <c r="O41" s="3"/>
      <c r="P41" s="3"/>
      <c r="Q41" s="23" t="s">
        <v>21</v>
      </c>
      <c r="R41" s="3"/>
      <c r="S41" s="3"/>
      <c r="T41" s="26">
        <f t="shared" si="7"/>
        <v>1</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162"/>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v>2</v>
      </c>
      <c r="CG41" s="162"/>
      <c r="CH41" s="162"/>
      <c r="CI41" s="162"/>
      <c r="CJ41" s="162"/>
      <c r="CK41" s="3"/>
      <c r="CL41" s="23">
        <f t="shared" si="16"/>
        <v>1</v>
      </c>
      <c r="CM41" s="32">
        <f t="shared" si="17"/>
        <v>1</v>
      </c>
      <c r="CN41" s="23">
        <f t="shared" si="18"/>
        <v>0</v>
      </c>
      <c r="CO41" s="32">
        <f t="shared" si="19"/>
        <v>0</v>
      </c>
      <c r="CP41" s="23">
        <f t="shared" si="20"/>
        <v>0</v>
      </c>
      <c r="CQ41" s="32">
        <f t="shared" si="21"/>
        <v>0</v>
      </c>
      <c r="CR41" s="23">
        <f t="shared" si="22"/>
        <v>2</v>
      </c>
      <c r="CS41" s="23" t="str">
        <f t="shared" si="8"/>
        <v>Đạt mục tiêu</v>
      </c>
      <c r="CT41" s="37"/>
    </row>
    <row r="42" spans="1:98" ht="96" customHeight="1" x14ac:dyDescent="0.25">
      <c r="A42" s="6">
        <v>28</v>
      </c>
      <c r="B42" s="3">
        <v>62</v>
      </c>
      <c r="C42" s="12" t="s">
        <v>128</v>
      </c>
      <c r="D42" s="13" t="s">
        <v>28</v>
      </c>
      <c r="E42" s="12" t="s">
        <v>129</v>
      </c>
      <c r="F42" s="16" t="s">
        <v>28</v>
      </c>
      <c r="G42" s="12" t="s">
        <v>129</v>
      </c>
      <c r="H42" s="18" t="s">
        <v>1280</v>
      </c>
      <c r="I42" s="18" t="s">
        <v>1265</v>
      </c>
      <c r="J42" s="22" t="s">
        <v>14</v>
      </c>
      <c r="K42" s="3"/>
      <c r="L42" s="23"/>
      <c r="M42" s="3"/>
      <c r="N42" s="3"/>
      <c r="O42" s="3"/>
      <c r="P42" s="3"/>
      <c r="Q42" s="3"/>
      <c r="R42" s="3"/>
      <c r="S42" s="23" t="s">
        <v>21</v>
      </c>
      <c r="T42" s="26">
        <f t="shared" si="7"/>
        <v>1</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162"/>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v>2</v>
      </c>
      <c r="CG42" s="162"/>
      <c r="CH42" s="162"/>
      <c r="CI42" s="162"/>
      <c r="CJ42" s="162"/>
      <c r="CK42" s="3"/>
      <c r="CL42" s="23">
        <f t="shared" si="16"/>
        <v>1</v>
      </c>
      <c r="CM42" s="32">
        <f t="shared" si="17"/>
        <v>1</v>
      </c>
      <c r="CN42" s="23">
        <f t="shared" si="18"/>
        <v>0</v>
      </c>
      <c r="CO42" s="32">
        <f t="shared" si="19"/>
        <v>0</v>
      </c>
      <c r="CP42" s="23">
        <f t="shared" si="20"/>
        <v>0</v>
      </c>
      <c r="CQ42" s="32">
        <f t="shared" si="21"/>
        <v>0</v>
      </c>
      <c r="CR42" s="23">
        <f t="shared" si="22"/>
        <v>2</v>
      </c>
      <c r="CS42" s="23" t="str">
        <f t="shared" si="8"/>
        <v>Đạt mục tiêu</v>
      </c>
      <c r="CT42" s="37"/>
    </row>
    <row r="43" spans="1:98" s="2" customFormat="1" ht="62.25" customHeight="1" x14ac:dyDescent="0.25">
      <c r="A43" s="6">
        <v>30</v>
      </c>
      <c r="B43" s="19">
        <v>65</v>
      </c>
      <c r="C43" s="440" t="s">
        <v>132</v>
      </c>
      <c r="D43" s="440"/>
      <c r="E43" s="440"/>
      <c r="F43" s="9" t="s">
        <v>1249</v>
      </c>
      <c r="G43" s="9" t="s">
        <v>1249</v>
      </c>
      <c r="H43" s="9" t="s">
        <v>1249</v>
      </c>
      <c r="I43" s="9" t="s">
        <v>1249</v>
      </c>
      <c r="J43" s="21" t="s">
        <v>1249</v>
      </c>
      <c r="K43" s="21" t="s">
        <v>1249</v>
      </c>
      <c r="L43" s="21" t="s">
        <v>1249</v>
      </c>
      <c r="M43" s="21" t="s">
        <v>1249</v>
      </c>
      <c r="N43" s="21" t="s">
        <v>1249</v>
      </c>
      <c r="O43" s="21" t="s">
        <v>1249</v>
      </c>
      <c r="P43" s="21" t="s">
        <v>1249</v>
      </c>
      <c r="Q43" s="21" t="s">
        <v>1249</v>
      </c>
      <c r="R43" s="21" t="s">
        <v>1249</v>
      </c>
      <c r="S43" s="21" t="s">
        <v>1249</v>
      </c>
      <c r="T43" s="21" t="s">
        <v>1249</v>
      </c>
      <c r="U43" s="21" t="s">
        <v>1249</v>
      </c>
      <c r="V43" s="21" t="s">
        <v>1249</v>
      </c>
      <c r="W43" s="21" t="s">
        <v>1249</v>
      </c>
      <c r="X43" s="21" t="s">
        <v>1249</v>
      </c>
      <c r="Y43" s="21" t="s">
        <v>1249</v>
      </c>
      <c r="Z43" s="21" t="s">
        <v>1249</v>
      </c>
      <c r="AA43" s="21" t="s">
        <v>1249</v>
      </c>
      <c r="AB43" s="21" t="s">
        <v>1249</v>
      </c>
      <c r="AC43" s="21" t="s">
        <v>1249</v>
      </c>
      <c r="AD43" s="21" t="s">
        <v>1249</v>
      </c>
      <c r="AE43" s="21" t="s">
        <v>1249</v>
      </c>
      <c r="AF43" s="21" t="s">
        <v>1249</v>
      </c>
      <c r="AG43" s="21" t="s">
        <v>1249</v>
      </c>
      <c r="AH43" s="21" t="s">
        <v>1249</v>
      </c>
      <c r="AI43" s="21" t="s">
        <v>1249</v>
      </c>
      <c r="AJ43" s="21" t="s">
        <v>1249</v>
      </c>
      <c r="AK43" s="21" t="s">
        <v>1249</v>
      </c>
      <c r="AL43" s="21" t="s">
        <v>1249</v>
      </c>
      <c r="AM43" s="21" t="s">
        <v>1249</v>
      </c>
      <c r="AN43" s="21" t="s">
        <v>1249</v>
      </c>
      <c r="AO43" s="21" t="s">
        <v>1249</v>
      </c>
      <c r="AP43" s="21" t="s">
        <v>1249</v>
      </c>
      <c r="AQ43" s="21" t="s">
        <v>1249</v>
      </c>
      <c r="AR43" s="21" t="s">
        <v>1249</v>
      </c>
      <c r="AS43" s="21" t="s">
        <v>1249</v>
      </c>
      <c r="AT43" s="21" t="s">
        <v>1249</v>
      </c>
      <c r="AU43" s="21" t="s">
        <v>1249</v>
      </c>
      <c r="AV43" s="21" t="s">
        <v>1249</v>
      </c>
      <c r="AW43" s="21" t="s">
        <v>1249</v>
      </c>
      <c r="AX43" s="21" t="s">
        <v>1249</v>
      </c>
      <c r="AY43" s="21" t="s">
        <v>1249</v>
      </c>
      <c r="AZ43" s="21" t="s">
        <v>1249</v>
      </c>
      <c r="BA43" s="21" t="s">
        <v>1249</v>
      </c>
      <c r="BB43" s="21"/>
      <c r="BC43" s="21" t="s">
        <v>1249</v>
      </c>
      <c r="BD43" s="21" t="s">
        <v>1249</v>
      </c>
      <c r="BE43" s="21" t="s">
        <v>1249</v>
      </c>
      <c r="BF43" s="21" t="s">
        <v>1249</v>
      </c>
      <c r="BG43" s="21" t="s">
        <v>1249</v>
      </c>
      <c r="BH43" s="21" t="s">
        <v>1249</v>
      </c>
      <c r="BI43" s="21" t="s">
        <v>1249</v>
      </c>
      <c r="BJ43" s="21" t="s">
        <v>1249</v>
      </c>
      <c r="BK43" s="21" t="s">
        <v>1249</v>
      </c>
      <c r="BL43" s="21" t="s">
        <v>1249</v>
      </c>
      <c r="BM43" s="21" t="s">
        <v>1249</v>
      </c>
      <c r="BN43" s="21" t="s">
        <v>1249</v>
      </c>
      <c r="BO43" s="21" t="s">
        <v>1249</v>
      </c>
      <c r="BP43" s="21" t="s">
        <v>1249</v>
      </c>
      <c r="BQ43" s="21" t="s">
        <v>1249</v>
      </c>
      <c r="BR43" s="21" t="s">
        <v>1249</v>
      </c>
      <c r="BS43" s="21" t="s">
        <v>1249</v>
      </c>
      <c r="BT43" s="21" t="s">
        <v>1249</v>
      </c>
      <c r="BU43" s="21" t="s">
        <v>1249</v>
      </c>
      <c r="BV43" s="21" t="s">
        <v>1249</v>
      </c>
      <c r="BW43" s="21" t="s">
        <v>1249</v>
      </c>
      <c r="BX43" s="21" t="s">
        <v>1249</v>
      </c>
      <c r="BY43" s="21" t="s">
        <v>1249</v>
      </c>
      <c r="BZ43" s="21" t="s">
        <v>1249</v>
      </c>
      <c r="CA43" s="21" t="s">
        <v>1249</v>
      </c>
      <c r="CB43" s="21" t="s">
        <v>1249</v>
      </c>
      <c r="CC43" s="21" t="s">
        <v>1249</v>
      </c>
      <c r="CD43" s="21" t="s">
        <v>1249</v>
      </c>
      <c r="CE43" s="21" t="s">
        <v>1249</v>
      </c>
      <c r="CF43" s="21" t="s">
        <v>1249</v>
      </c>
      <c r="CG43" s="21"/>
      <c r="CH43" s="21"/>
      <c r="CI43" s="21"/>
      <c r="CJ43" s="21"/>
      <c r="CK43" s="21" t="s">
        <v>1249</v>
      </c>
      <c r="CL43" s="21" t="s">
        <v>1249</v>
      </c>
      <c r="CM43" s="21" t="s">
        <v>1249</v>
      </c>
      <c r="CN43" s="21" t="s">
        <v>1249</v>
      </c>
      <c r="CO43" s="21" t="s">
        <v>1249</v>
      </c>
      <c r="CP43" s="21" t="s">
        <v>1249</v>
      </c>
      <c r="CQ43" s="21" t="s">
        <v>1249</v>
      </c>
      <c r="CR43" s="21" t="s">
        <v>1249</v>
      </c>
      <c r="CS43" s="21" t="s">
        <v>1249</v>
      </c>
      <c r="CT43" s="21" t="s">
        <v>1249</v>
      </c>
    </row>
    <row r="44" spans="1:98" ht="91.5" customHeight="1" x14ac:dyDescent="0.25">
      <c r="A44" s="6">
        <v>31</v>
      </c>
      <c r="B44" s="3">
        <v>66</v>
      </c>
      <c r="C44" s="12" t="s">
        <v>135</v>
      </c>
      <c r="D44" s="13" t="s">
        <v>18</v>
      </c>
      <c r="E44" s="12" t="s">
        <v>136</v>
      </c>
      <c r="F44" s="16" t="s">
        <v>28</v>
      </c>
      <c r="G44" s="12" t="s">
        <v>136</v>
      </c>
      <c r="H44" s="12" t="s">
        <v>1281</v>
      </c>
      <c r="I44" s="18" t="s">
        <v>1261</v>
      </c>
      <c r="J44" s="22" t="s">
        <v>14</v>
      </c>
      <c r="K44" s="3"/>
      <c r="L44" s="3"/>
      <c r="M44" s="3"/>
      <c r="N44" s="3"/>
      <c r="O44" s="3"/>
      <c r="P44" s="3"/>
      <c r="Q44" s="23" t="s">
        <v>21</v>
      </c>
      <c r="R44" s="3"/>
      <c r="S44" s="3"/>
      <c r="T44" s="26">
        <f t="shared" si="7"/>
        <v>1</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162"/>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v>2</v>
      </c>
      <c r="CG44" s="162"/>
      <c r="CH44" s="162"/>
      <c r="CI44" s="162"/>
      <c r="CJ44" s="162"/>
      <c r="CK44" s="3"/>
      <c r="CL44" s="23">
        <f t="shared" ref="CL44:CL52" si="23">COUNTIF($BD44:$CK44,2)</f>
        <v>1</v>
      </c>
      <c r="CM44" s="32">
        <f t="shared" ref="CM44:CM52" si="24">CL44/COUNTA($BD44:$CK44)</f>
        <v>1</v>
      </c>
      <c r="CN44" s="23">
        <f t="shared" ref="CN44:CN52" si="25">COUNTIF($BD44:$CK44,1)</f>
        <v>0</v>
      </c>
      <c r="CO44" s="32">
        <f t="shared" ref="CO44:CO52" si="26">CN44/COUNTA($BD44:$CK44)</f>
        <v>0</v>
      </c>
      <c r="CP44" s="23">
        <f t="shared" ref="CP44:CP52" si="27">COUNTIF($BD44:$CK44,0)</f>
        <v>0</v>
      </c>
      <c r="CQ44" s="32">
        <f t="shared" ref="CQ44:CQ52" si="28">CP44/COUNTA($BD44:$CK44)</f>
        <v>0</v>
      </c>
      <c r="CR44" s="23">
        <f t="shared" ref="CR44:CR52" si="29">(((CL44*2)+(CN44*1)+(CP44*0)))/COUNTA($BD44:$CK44)</f>
        <v>2</v>
      </c>
      <c r="CS44" s="23" t="str">
        <f t="shared" si="8"/>
        <v>Đạt mục tiêu</v>
      </c>
      <c r="CT44" s="37"/>
    </row>
    <row r="45" spans="1:98" ht="105" customHeight="1" x14ac:dyDescent="0.25">
      <c r="A45" s="6">
        <v>32</v>
      </c>
      <c r="B45" s="3">
        <v>67</v>
      </c>
      <c r="C45" s="12" t="s">
        <v>137</v>
      </c>
      <c r="D45" s="13" t="s">
        <v>28</v>
      </c>
      <c r="E45" s="12" t="s">
        <v>138</v>
      </c>
      <c r="F45" s="16" t="s">
        <v>28</v>
      </c>
      <c r="G45" s="12" t="s">
        <v>138</v>
      </c>
      <c r="H45" s="12" t="s">
        <v>1282</v>
      </c>
      <c r="I45" s="18" t="s">
        <v>1261</v>
      </c>
      <c r="J45" s="22" t="s">
        <v>14</v>
      </c>
      <c r="K45" s="3"/>
      <c r="L45" s="3"/>
      <c r="M45" s="3"/>
      <c r="N45" s="3"/>
      <c r="O45" s="3"/>
      <c r="P45" s="3"/>
      <c r="Q45" s="3"/>
      <c r="R45" s="23" t="s">
        <v>21</v>
      </c>
      <c r="S45" s="3"/>
      <c r="T45" s="26">
        <f t="shared" si="7"/>
        <v>1</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162"/>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v>2</v>
      </c>
      <c r="CG45" s="162"/>
      <c r="CH45" s="162"/>
      <c r="CI45" s="162"/>
      <c r="CJ45" s="162"/>
      <c r="CK45" s="3"/>
      <c r="CL45" s="23">
        <f t="shared" si="23"/>
        <v>1</v>
      </c>
      <c r="CM45" s="32">
        <f t="shared" si="24"/>
        <v>1</v>
      </c>
      <c r="CN45" s="23">
        <f t="shared" si="25"/>
        <v>0</v>
      </c>
      <c r="CO45" s="32">
        <f t="shared" si="26"/>
        <v>0</v>
      </c>
      <c r="CP45" s="23">
        <f t="shared" si="27"/>
        <v>0</v>
      </c>
      <c r="CQ45" s="32">
        <f t="shared" si="28"/>
        <v>0</v>
      </c>
      <c r="CR45" s="23">
        <f t="shared" si="29"/>
        <v>2</v>
      </c>
      <c r="CS45" s="23" t="str">
        <f t="shared" si="8"/>
        <v>Đạt mục tiêu</v>
      </c>
      <c r="CT45" s="37"/>
    </row>
    <row r="46" spans="1:98" ht="80.25" customHeight="1" x14ac:dyDescent="0.25">
      <c r="A46" s="6">
        <v>33</v>
      </c>
      <c r="B46" s="3">
        <v>69</v>
      </c>
      <c r="C46" s="12" t="s">
        <v>141</v>
      </c>
      <c r="D46" s="13" t="s">
        <v>18</v>
      </c>
      <c r="E46" s="12" t="s">
        <v>142</v>
      </c>
      <c r="F46" s="16" t="s">
        <v>28</v>
      </c>
      <c r="G46" s="12" t="s">
        <v>142</v>
      </c>
      <c r="H46" s="12" t="s">
        <v>1854</v>
      </c>
      <c r="I46" s="18" t="s">
        <v>1261</v>
      </c>
      <c r="J46" s="22" t="s">
        <v>14</v>
      </c>
      <c r="K46" s="3"/>
      <c r="L46" s="3"/>
      <c r="M46" s="3"/>
      <c r="N46" s="3"/>
      <c r="O46" s="3"/>
      <c r="P46" s="3" t="s">
        <v>21</v>
      </c>
      <c r="Q46" s="3"/>
      <c r="R46" s="23"/>
      <c r="S46" s="3"/>
      <c r="T46" s="26">
        <f t="shared" si="7"/>
        <v>1</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162"/>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v>2</v>
      </c>
      <c r="CG46" s="162"/>
      <c r="CH46" s="162"/>
      <c r="CI46" s="162"/>
      <c r="CJ46" s="162"/>
      <c r="CK46" s="3"/>
      <c r="CL46" s="23">
        <f t="shared" si="23"/>
        <v>1</v>
      </c>
      <c r="CM46" s="32">
        <f t="shared" si="24"/>
        <v>1</v>
      </c>
      <c r="CN46" s="23">
        <f t="shared" si="25"/>
        <v>0</v>
      </c>
      <c r="CO46" s="32">
        <f t="shared" si="26"/>
        <v>0</v>
      </c>
      <c r="CP46" s="23">
        <f t="shared" si="27"/>
        <v>0</v>
      </c>
      <c r="CQ46" s="32">
        <f t="shared" si="28"/>
        <v>0</v>
      </c>
      <c r="CR46" s="23">
        <f t="shared" si="29"/>
        <v>2</v>
      </c>
      <c r="CS46" s="23" t="str">
        <f t="shared" si="8"/>
        <v>Đạt mục tiêu</v>
      </c>
      <c r="CT46" s="37"/>
    </row>
    <row r="47" spans="1:98" ht="43.5" customHeight="1" x14ac:dyDescent="0.25">
      <c r="A47" s="6">
        <v>34</v>
      </c>
      <c r="B47" s="3">
        <v>74</v>
      </c>
      <c r="C47" s="12" t="s">
        <v>149</v>
      </c>
      <c r="D47" s="13" t="s">
        <v>28</v>
      </c>
      <c r="E47" s="12" t="s">
        <v>150</v>
      </c>
      <c r="F47" s="16" t="s">
        <v>28</v>
      </c>
      <c r="G47" s="12" t="s">
        <v>149</v>
      </c>
      <c r="H47" s="18" t="s">
        <v>1283</v>
      </c>
      <c r="I47" s="18" t="s">
        <v>1261</v>
      </c>
      <c r="J47" s="22" t="s">
        <v>14</v>
      </c>
      <c r="K47" s="3"/>
      <c r="L47" s="3"/>
      <c r="M47" s="23" t="s">
        <v>21</v>
      </c>
      <c r="N47" s="3"/>
      <c r="O47" s="3"/>
      <c r="P47" s="3"/>
      <c r="Q47" s="3"/>
      <c r="R47" s="3"/>
      <c r="S47" s="3"/>
      <c r="T47" s="26">
        <f t="shared" si="7"/>
        <v>1</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162"/>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v>2</v>
      </c>
      <c r="CG47" s="162"/>
      <c r="CH47" s="162"/>
      <c r="CI47" s="162"/>
      <c r="CJ47" s="162"/>
      <c r="CK47" s="3"/>
      <c r="CL47" s="23">
        <f t="shared" si="23"/>
        <v>1</v>
      </c>
      <c r="CM47" s="32">
        <f t="shared" si="24"/>
        <v>1</v>
      </c>
      <c r="CN47" s="23">
        <f t="shared" si="25"/>
        <v>0</v>
      </c>
      <c r="CO47" s="32">
        <f t="shared" si="26"/>
        <v>0</v>
      </c>
      <c r="CP47" s="23">
        <f t="shared" si="27"/>
        <v>0</v>
      </c>
      <c r="CQ47" s="32">
        <f t="shared" si="28"/>
        <v>0</v>
      </c>
      <c r="CR47" s="23">
        <f t="shared" si="29"/>
        <v>2</v>
      </c>
      <c r="CS47" s="23" t="str">
        <f t="shared" si="8"/>
        <v>Đạt mục tiêu</v>
      </c>
      <c r="CT47" s="37"/>
    </row>
    <row r="48" spans="1:98" ht="88.5" customHeight="1" x14ac:dyDescent="0.25">
      <c r="A48" s="6">
        <v>35</v>
      </c>
      <c r="B48" s="3">
        <v>77</v>
      </c>
      <c r="C48" s="12" t="s">
        <v>153</v>
      </c>
      <c r="D48" s="13" t="s">
        <v>28</v>
      </c>
      <c r="E48" s="12" t="s">
        <v>154</v>
      </c>
      <c r="F48" s="16" t="s">
        <v>28</v>
      </c>
      <c r="G48" s="12" t="s">
        <v>154</v>
      </c>
      <c r="H48" s="12" t="s">
        <v>1284</v>
      </c>
      <c r="I48" s="18" t="s">
        <v>1261</v>
      </c>
      <c r="J48" s="22" t="s">
        <v>14</v>
      </c>
      <c r="K48" s="3"/>
      <c r="L48" s="3"/>
      <c r="M48" s="3"/>
      <c r="N48" s="3"/>
      <c r="O48" s="3"/>
      <c r="P48" s="23" t="s">
        <v>21</v>
      </c>
      <c r="Q48" s="3"/>
      <c r="R48" s="3"/>
      <c r="S48" s="3"/>
      <c r="T48" s="26">
        <f t="shared" si="7"/>
        <v>1</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162"/>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v>2</v>
      </c>
      <c r="CG48" s="162"/>
      <c r="CH48" s="162"/>
      <c r="CI48" s="162"/>
      <c r="CJ48" s="162"/>
      <c r="CK48" s="3"/>
      <c r="CL48" s="23">
        <f t="shared" si="23"/>
        <v>1</v>
      </c>
      <c r="CM48" s="32">
        <f t="shared" si="24"/>
        <v>1</v>
      </c>
      <c r="CN48" s="23">
        <f t="shared" si="25"/>
        <v>0</v>
      </c>
      <c r="CO48" s="32">
        <f t="shared" si="26"/>
        <v>0</v>
      </c>
      <c r="CP48" s="23">
        <f t="shared" si="27"/>
        <v>0</v>
      </c>
      <c r="CQ48" s="32">
        <f t="shared" si="28"/>
        <v>0</v>
      </c>
      <c r="CR48" s="23">
        <f t="shared" si="29"/>
        <v>2</v>
      </c>
      <c r="CS48" s="23" t="str">
        <f t="shared" si="8"/>
        <v>Đạt mục tiêu</v>
      </c>
      <c r="CT48" s="37"/>
    </row>
    <row r="49" spans="1:98" ht="73.5" customHeight="1" x14ac:dyDescent="0.25">
      <c r="A49" s="6">
        <v>36</v>
      </c>
      <c r="B49" s="3">
        <v>81</v>
      </c>
      <c r="C49" s="12" t="s">
        <v>159</v>
      </c>
      <c r="D49" s="13" t="s">
        <v>18</v>
      </c>
      <c r="E49" s="12" t="s">
        <v>160</v>
      </c>
      <c r="F49" s="16" t="s">
        <v>28</v>
      </c>
      <c r="G49" s="12" t="s">
        <v>160</v>
      </c>
      <c r="H49" s="12" t="s">
        <v>1285</v>
      </c>
      <c r="I49" s="18" t="s">
        <v>1261</v>
      </c>
      <c r="J49" s="22" t="s">
        <v>14</v>
      </c>
      <c r="K49" s="3"/>
      <c r="L49" s="3"/>
      <c r="M49" s="3"/>
      <c r="N49" s="3"/>
      <c r="O49" s="3"/>
      <c r="P49" s="3"/>
      <c r="Q49" s="3"/>
      <c r="R49" s="3"/>
      <c r="S49" s="23" t="s">
        <v>21</v>
      </c>
      <c r="T49" s="26">
        <f t="shared" si="7"/>
        <v>1</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162"/>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v>2</v>
      </c>
      <c r="CG49" s="162"/>
      <c r="CH49" s="162"/>
      <c r="CI49" s="162"/>
      <c r="CJ49" s="162"/>
      <c r="CK49" s="3"/>
      <c r="CL49" s="23">
        <f t="shared" si="23"/>
        <v>1</v>
      </c>
      <c r="CM49" s="32">
        <f t="shared" si="24"/>
        <v>1</v>
      </c>
      <c r="CN49" s="23">
        <f t="shared" si="25"/>
        <v>0</v>
      </c>
      <c r="CO49" s="32">
        <f t="shared" si="26"/>
        <v>0</v>
      </c>
      <c r="CP49" s="23">
        <f t="shared" si="27"/>
        <v>0</v>
      </c>
      <c r="CQ49" s="32">
        <f t="shared" si="28"/>
        <v>0</v>
      </c>
      <c r="CR49" s="23">
        <f t="shared" si="29"/>
        <v>2</v>
      </c>
      <c r="CS49" s="23" t="str">
        <f t="shared" si="8"/>
        <v>Đạt mục tiêu</v>
      </c>
      <c r="CT49" s="37"/>
    </row>
    <row r="50" spans="1:98" ht="58.5" customHeight="1" x14ac:dyDescent="0.25">
      <c r="A50" s="6">
        <v>37</v>
      </c>
      <c r="B50" s="3">
        <v>83</v>
      </c>
      <c r="C50" s="12" t="s">
        <v>163</v>
      </c>
      <c r="D50" s="13" t="s">
        <v>18</v>
      </c>
      <c r="E50" s="12" t="s">
        <v>164</v>
      </c>
      <c r="F50" s="16" t="s">
        <v>28</v>
      </c>
      <c r="G50" s="12" t="s">
        <v>164</v>
      </c>
      <c r="H50" s="12" t="s">
        <v>1286</v>
      </c>
      <c r="I50" s="18" t="s">
        <v>1261</v>
      </c>
      <c r="J50" s="22" t="s">
        <v>14</v>
      </c>
      <c r="K50" s="3"/>
      <c r="L50" s="3"/>
      <c r="M50" s="3"/>
      <c r="N50" s="3"/>
      <c r="O50" s="3"/>
      <c r="P50" s="3"/>
      <c r="Q50" s="23" t="s">
        <v>21</v>
      </c>
      <c r="R50" s="3"/>
      <c r="S50" s="3"/>
      <c r="T50" s="26">
        <f t="shared" si="7"/>
        <v>1</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162"/>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v>2</v>
      </c>
      <c r="CG50" s="162"/>
      <c r="CH50" s="162"/>
      <c r="CI50" s="162"/>
      <c r="CJ50" s="162"/>
      <c r="CK50" s="3"/>
      <c r="CL50" s="23">
        <f t="shared" si="23"/>
        <v>1</v>
      </c>
      <c r="CM50" s="32">
        <f t="shared" si="24"/>
        <v>1</v>
      </c>
      <c r="CN50" s="23">
        <f t="shared" si="25"/>
        <v>0</v>
      </c>
      <c r="CO50" s="32">
        <f t="shared" si="26"/>
        <v>0</v>
      </c>
      <c r="CP50" s="23">
        <f t="shared" si="27"/>
        <v>0</v>
      </c>
      <c r="CQ50" s="32">
        <f t="shared" si="28"/>
        <v>0</v>
      </c>
      <c r="CR50" s="23">
        <f t="shared" si="29"/>
        <v>2</v>
      </c>
      <c r="CS50" s="23" t="str">
        <f t="shared" si="8"/>
        <v>Đạt mục tiêu</v>
      </c>
      <c r="CT50" s="37"/>
    </row>
    <row r="51" spans="1:98" ht="86.25" customHeight="1" x14ac:dyDescent="0.25">
      <c r="A51" s="6">
        <v>38</v>
      </c>
      <c r="B51" s="3">
        <v>86</v>
      </c>
      <c r="C51" s="12" t="s">
        <v>169</v>
      </c>
      <c r="D51" s="13" t="s">
        <v>28</v>
      </c>
      <c r="E51" s="12" t="s">
        <v>170</v>
      </c>
      <c r="F51" s="16" t="s">
        <v>28</v>
      </c>
      <c r="G51" s="18" t="s">
        <v>169</v>
      </c>
      <c r="H51" s="18" t="s">
        <v>1287</v>
      </c>
      <c r="I51" s="18" t="s">
        <v>1261</v>
      </c>
      <c r="J51" s="22" t="s">
        <v>14</v>
      </c>
      <c r="K51" s="3"/>
      <c r="L51" s="23" t="s">
        <v>21</v>
      </c>
      <c r="M51" s="3"/>
      <c r="N51" s="3"/>
      <c r="O51" s="23"/>
      <c r="P51" s="3"/>
      <c r="Q51" s="3"/>
      <c r="R51" s="3"/>
      <c r="S51" s="23"/>
      <c r="T51" s="26">
        <f t="shared" si="7"/>
        <v>1</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162"/>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v>2</v>
      </c>
      <c r="CG51" s="162"/>
      <c r="CH51" s="162"/>
      <c r="CI51" s="162"/>
      <c r="CJ51" s="162"/>
      <c r="CK51" s="3"/>
      <c r="CL51" s="23">
        <f t="shared" si="23"/>
        <v>1</v>
      </c>
      <c r="CM51" s="32">
        <f t="shared" si="24"/>
        <v>1</v>
      </c>
      <c r="CN51" s="23">
        <f t="shared" si="25"/>
        <v>0</v>
      </c>
      <c r="CO51" s="32">
        <f t="shared" si="26"/>
        <v>0</v>
      </c>
      <c r="CP51" s="23">
        <f t="shared" si="27"/>
        <v>0</v>
      </c>
      <c r="CQ51" s="32">
        <f t="shared" si="28"/>
        <v>0</v>
      </c>
      <c r="CR51" s="23">
        <f t="shared" si="29"/>
        <v>2</v>
      </c>
      <c r="CS51" s="23" t="str">
        <f t="shared" si="8"/>
        <v>Đạt mục tiêu</v>
      </c>
      <c r="CT51" s="37"/>
    </row>
    <row r="52" spans="1:98" ht="90.75" customHeight="1" x14ac:dyDescent="0.25">
      <c r="A52" s="6">
        <v>39</v>
      </c>
      <c r="B52" s="3">
        <v>87</v>
      </c>
      <c r="C52" s="12" t="s">
        <v>171</v>
      </c>
      <c r="D52" s="13" t="s">
        <v>28</v>
      </c>
      <c r="E52" s="12" t="s">
        <v>172</v>
      </c>
      <c r="F52" s="16" t="s">
        <v>28</v>
      </c>
      <c r="G52" s="12" t="s">
        <v>172</v>
      </c>
      <c r="H52" s="12" t="s">
        <v>1288</v>
      </c>
      <c r="I52" s="18" t="s">
        <v>1261</v>
      </c>
      <c r="J52" s="22" t="s">
        <v>14</v>
      </c>
      <c r="K52" s="3"/>
      <c r="L52" s="3"/>
      <c r="M52" s="3"/>
      <c r="N52" s="3"/>
      <c r="O52" s="3"/>
      <c r="P52" s="3"/>
      <c r="Q52" s="3"/>
      <c r="R52" s="23" t="s">
        <v>21</v>
      </c>
      <c r="S52" s="3"/>
      <c r="T52" s="26">
        <f t="shared" si="7"/>
        <v>1</v>
      </c>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162"/>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v>2</v>
      </c>
      <c r="CG52" s="162"/>
      <c r="CH52" s="162"/>
      <c r="CI52" s="162"/>
      <c r="CJ52" s="162"/>
      <c r="CK52" s="3"/>
      <c r="CL52" s="23">
        <f t="shared" si="23"/>
        <v>1</v>
      </c>
      <c r="CM52" s="32">
        <f t="shared" si="24"/>
        <v>1</v>
      </c>
      <c r="CN52" s="23">
        <f t="shared" si="25"/>
        <v>0</v>
      </c>
      <c r="CO52" s="32">
        <f t="shared" si="26"/>
        <v>0</v>
      </c>
      <c r="CP52" s="23">
        <f t="shared" si="27"/>
        <v>0</v>
      </c>
      <c r="CQ52" s="32">
        <f t="shared" si="28"/>
        <v>0</v>
      </c>
      <c r="CR52" s="23">
        <f t="shared" si="29"/>
        <v>2</v>
      </c>
      <c r="CS52" s="23" t="str">
        <f t="shared" si="8"/>
        <v>Đạt mục tiêu</v>
      </c>
      <c r="CT52" s="37"/>
    </row>
    <row r="53" spans="1:98" s="2" customFormat="1" ht="52.5" customHeight="1" x14ac:dyDescent="0.25">
      <c r="A53" s="6">
        <v>40</v>
      </c>
      <c r="B53" s="19">
        <v>90</v>
      </c>
      <c r="C53" s="440" t="s">
        <v>177</v>
      </c>
      <c r="D53" s="440"/>
      <c r="E53" s="440"/>
      <c r="F53" s="9" t="s">
        <v>1249</v>
      </c>
      <c r="G53" s="9" t="s">
        <v>1249</v>
      </c>
      <c r="H53" s="9" t="s">
        <v>1249</v>
      </c>
      <c r="I53" s="9" t="s">
        <v>1249</v>
      </c>
      <c r="J53" s="21" t="s">
        <v>1249</v>
      </c>
      <c r="K53" s="21" t="s">
        <v>1249</v>
      </c>
      <c r="L53" s="21" t="s">
        <v>1249</v>
      </c>
      <c r="M53" s="21" t="s">
        <v>1249</v>
      </c>
      <c r="N53" s="21" t="s">
        <v>1249</v>
      </c>
      <c r="O53" s="21" t="s">
        <v>1249</v>
      </c>
      <c r="P53" s="21" t="s">
        <v>1249</v>
      </c>
      <c r="Q53" s="21" t="s">
        <v>1249</v>
      </c>
      <c r="R53" s="21" t="s">
        <v>1249</v>
      </c>
      <c r="S53" s="21" t="s">
        <v>1249</v>
      </c>
      <c r="T53" s="21" t="s">
        <v>1249</v>
      </c>
      <c r="U53" s="21" t="s">
        <v>1249</v>
      </c>
      <c r="V53" s="21" t="s">
        <v>1249</v>
      </c>
      <c r="W53" s="21" t="s">
        <v>1249</v>
      </c>
      <c r="X53" s="21" t="s">
        <v>1249</v>
      </c>
      <c r="Y53" s="21" t="s">
        <v>1249</v>
      </c>
      <c r="Z53" s="21" t="s">
        <v>1249</v>
      </c>
      <c r="AA53" s="21" t="s">
        <v>1249</v>
      </c>
      <c r="AB53" s="21" t="s">
        <v>1249</v>
      </c>
      <c r="AC53" s="21" t="s">
        <v>1249</v>
      </c>
      <c r="AD53" s="21" t="s">
        <v>1249</v>
      </c>
      <c r="AE53" s="21" t="s">
        <v>1249</v>
      </c>
      <c r="AF53" s="21" t="s">
        <v>1249</v>
      </c>
      <c r="AG53" s="21" t="s">
        <v>1249</v>
      </c>
      <c r="AH53" s="21" t="s">
        <v>1249</v>
      </c>
      <c r="AI53" s="21" t="s">
        <v>1249</v>
      </c>
      <c r="AJ53" s="21" t="s">
        <v>1249</v>
      </c>
      <c r="AK53" s="21" t="s">
        <v>1249</v>
      </c>
      <c r="AL53" s="21" t="s">
        <v>1249</v>
      </c>
      <c r="AM53" s="21" t="s">
        <v>1249</v>
      </c>
      <c r="AN53" s="21" t="s">
        <v>1249</v>
      </c>
      <c r="AO53" s="21" t="s">
        <v>1249</v>
      </c>
      <c r="AP53" s="21" t="s">
        <v>1249</v>
      </c>
      <c r="AQ53" s="21" t="s">
        <v>1249</v>
      </c>
      <c r="AR53" s="21" t="s">
        <v>1249</v>
      </c>
      <c r="AS53" s="21" t="s">
        <v>1249</v>
      </c>
      <c r="AT53" s="21" t="s">
        <v>1249</v>
      </c>
      <c r="AU53" s="21" t="s">
        <v>1249</v>
      </c>
      <c r="AV53" s="21" t="s">
        <v>1249</v>
      </c>
      <c r="AW53" s="21" t="s">
        <v>1249</v>
      </c>
      <c r="AX53" s="21" t="s">
        <v>1249</v>
      </c>
      <c r="AY53" s="21" t="s">
        <v>1249</v>
      </c>
      <c r="AZ53" s="21" t="s">
        <v>1249</v>
      </c>
      <c r="BA53" s="21" t="s">
        <v>1249</v>
      </c>
      <c r="BB53" s="21"/>
      <c r="BC53" s="21" t="s">
        <v>1249</v>
      </c>
      <c r="BD53" s="21" t="s">
        <v>1249</v>
      </c>
      <c r="BE53" s="21" t="s">
        <v>1249</v>
      </c>
      <c r="BF53" s="21" t="s">
        <v>1249</v>
      </c>
      <c r="BG53" s="21" t="s">
        <v>1249</v>
      </c>
      <c r="BH53" s="21" t="s">
        <v>1249</v>
      </c>
      <c r="BI53" s="21" t="s">
        <v>1249</v>
      </c>
      <c r="BJ53" s="21" t="s">
        <v>1249</v>
      </c>
      <c r="BK53" s="21" t="s">
        <v>1249</v>
      </c>
      <c r="BL53" s="21" t="s">
        <v>1249</v>
      </c>
      <c r="BM53" s="21" t="s">
        <v>1249</v>
      </c>
      <c r="BN53" s="21" t="s">
        <v>1249</v>
      </c>
      <c r="BO53" s="21" t="s">
        <v>1249</v>
      </c>
      <c r="BP53" s="21" t="s">
        <v>1249</v>
      </c>
      <c r="BQ53" s="21" t="s">
        <v>1249</v>
      </c>
      <c r="BR53" s="21" t="s">
        <v>1249</v>
      </c>
      <c r="BS53" s="21" t="s">
        <v>1249</v>
      </c>
      <c r="BT53" s="21" t="s">
        <v>1249</v>
      </c>
      <c r="BU53" s="21" t="s">
        <v>1249</v>
      </c>
      <c r="BV53" s="21" t="s">
        <v>1249</v>
      </c>
      <c r="BW53" s="21" t="s">
        <v>1249</v>
      </c>
      <c r="BX53" s="21" t="s">
        <v>1249</v>
      </c>
      <c r="BY53" s="21" t="s">
        <v>1249</v>
      </c>
      <c r="BZ53" s="21" t="s">
        <v>1249</v>
      </c>
      <c r="CA53" s="21" t="s">
        <v>1249</v>
      </c>
      <c r="CB53" s="21" t="s">
        <v>1249</v>
      </c>
      <c r="CC53" s="21" t="s">
        <v>1249</v>
      </c>
      <c r="CD53" s="21" t="s">
        <v>1249</v>
      </c>
      <c r="CE53" s="21" t="s">
        <v>1249</v>
      </c>
      <c r="CF53" s="21" t="s">
        <v>1249</v>
      </c>
      <c r="CG53" s="21"/>
      <c r="CH53" s="21"/>
      <c r="CI53" s="21"/>
      <c r="CJ53" s="21"/>
      <c r="CK53" s="21" t="s">
        <v>1249</v>
      </c>
      <c r="CL53" s="21" t="s">
        <v>1249</v>
      </c>
      <c r="CM53" s="21" t="s">
        <v>1249</v>
      </c>
      <c r="CN53" s="21" t="s">
        <v>1249</v>
      </c>
      <c r="CO53" s="21" t="s">
        <v>1249</v>
      </c>
      <c r="CP53" s="21" t="s">
        <v>1249</v>
      </c>
      <c r="CQ53" s="21" t="s">
        <v>1249</v>
      </c>
      <c r="CR53" s="21" t="s">
        <v>1249</v>
      </c>
      <c r="CS53" s="21" t="s">
        <v>1249</v>
      </c>
      <c r="CT53" s="21" t="s">
        <v>1249</v>
      </c>
    </row>
    <row r="54" spans="1:98" ht="99" customHeight="1" x14ac:dyDescent="0.25">
      <c r="A54" s="6">
        <v>41</v>
      </c>
      <c r="B54" s="3">
        <v>93</v>
      </c>
      <c r="C54" s="12" t="s">
        <v>182</v>
      </c>
      <c r="D54" s="13" t="s">
        <v>28</v>
      </c>
      <c r="E54" s="12" t="s">
        <v>183</v>
      </c>
      <c r="F54" s="16" t="s">
        <v>28</v>
      </c>
      <c r="G54" s="12" t="s">
        <v>183</v>
      </c>
      <c r="H54" s="12" t="s">
        <v>183</v>
      </c>
      <c r="I54" s="18" t="s">
        <v>1251</v>
      </c>
      <c r="J54" s="22" t="s">
        <v>14</v>
      </c>
      <c r="K54" s="3"/>
      <c r="L54" s="3"/>
      <c r="M54" s="3"/>
      <c r="N54" s="3"/>
      <c r="O54" s="3"/>
      <c r="P54" s="3" t="s">
        <v>21</v>
      </c>
      <c r="Q54" s="3"/>
      <c r="R54" s="3"/>
      <c r="S54" s="3"/>
      <c r="T54" s="26">
        <f t="shared" si="7"/>
        <v>1</v>
      </c>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162"/>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v>2</v>
      </c>
      <c r="CG54" s="162"/>
      <c r="CH54" s="162"/>
      <c r="CI54" s="162"/>
      <c r="CJ54" s="162"/>
      <c r="CK54" s="3"/>
      <c r="CL54" s="23">
        <f t="shared" ref="CL54:CL59" si="30">COUNTIF($BD54:$CK54,2)</f>
        <v>1</v>
      </c>
      <c r="CM54" s="32">
        <f t="shared" ref="CM54:CM59" si="31">CL54/COUNTA($BD54:$CK54)</f>
        <v>1</v>
      </c>
      <c r="CN54" s="23">
        <f t="shared" ref="CN54:CN59" si="32">COUNTIF($BD54:$CK54,1)</f>
        <v>0</v>
      </c>
      <c r="CO54" s="32">
        <f t="shared" ref="CO54:CO59" si="33">CN54/COUNTA($BD54:$CK54)</f>
        <v>0</v>
      </c>
      <c r="CP54" s="23">
        <f t="shared" ref="CP54:CP59" si="34">COUNTIF($BD54:$CK54,0)</f>
        <v>0</v>
      </c>
      <c r="CQ54" s="32">
        <f t="shared" ref="CQ54:CQ59" si="35">CP54/COUNTA($BD54:$CK54)</f>
        <v>0</v>
      </c>
      <c r="CR54" s="23">
        <f t="shared" ref="CR54:CR59" si="36">(((CL54*2)+(CN54*1)+(CP54*0)))/COUNTA($BD54:$CK54)</f>
        <v>2</v>
      </c>
      <c r="CS54" s="23" t="str">
        <f t="shared" si="8"/>
        <v>Đạt mục tiêu</v>
      </c>
      <c r="CT54" s="37"/>
    </row>
    <row r="55" spans="1:98" ht="93.75" x14ac:dyDescent="0.25">
      <c r="A55" s="6">
        <v>42</v>
      </c>
      <c r="B55" s="3">
        <v>95</v>
      </c>
      <c r="C55" s="12" t="s">
        <v>186</v>
      </c>
      <c r="D55" s="13" t="s">
        <v>28</v>
      </c>
      <c r="E55" s="12" t="s">
        <v>187</v>
      </c>
      <c r="F55" s="16" t="s">
        <v>28</v>
      </c>
      <c r="G55" s="12" t="s">
        <v>187</v>
      </c>
      <c r="H55" s="12" t="s">
        <v>1289</v>
      </c>
      <c r="I55" s="18" t="s">
        <v>1251</v>
      </c>
      <c r="J55" s="22" t="s">
        <v>14</v>
      </c>
      <c r="K55" s="3"/>
      <c r="L55" s="3"/>
      <c r="M55" s="3"/>
      <c r="N55" s="3"/>
      <c r="O55" s="3"/>
      <c r="P55" s="3"/>
      <c r="Q55" s="23" t="s">
        <v>21</v>
      </c>
      <c r="R55" s="3"/>
      <c r="S55" s="3"/>
      <c r="T55" s="26">
        <f t="shared" si="7"/>
        <v>1</v>
      </c>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162"/>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v>2</v>
      </c>
      <c r="CG55" s="162"/>
      <c r="CH55" s="162"/>
      <c r="CI55" s="162"/>
      <c r="CJ55" s="162"/>
      <c r="CK55" s="3"/>
      <c r="CL55" s="23">
        <f t="shared" si="30"/>
        <v>1</v>
      </c>
      <c r="CM55" s="32">
        <f t="shared" si="31"/>
        <v>1</v>
      </c>
      <c r="CN55" s="23">
        <f t="shared" si="32"/>
        <v>0</v>
      </c>
      <c r="CO55" s="32">
        <f t="shared" si="33"/>
        <v>0</v>
      </c>
      <c r="CP55" s="23">
        <f t="shared" si="34"/>
        <v>0</v>
      </c>
      <c r="CQ55" s="32">
        <f t="shared" si="35"/>
        <v>0</v>
      </c>
      <c r="CR55" s="23">
        <f t="shared" si="36"/>
        <v>2</v>
      </c>
      <c r="CS55" s="23" t="str">
        <f t="shared" si="8"/>
        <v>Đạt mục tiêu</v>
      </c>
      <c r="CT55" s="37"/>
    </row>
    <row r="56" spans="1:98" ht="79.5" customHeight="1" x14ac:dyDescent="0.25">
      <c r="A56" s="6">
        <v>43</v>
      </c>
      <c r="B56" s="3">
        <v>97</v>
      </c>
      <c r="C56" s="12" t="s">
        <v>190</v>
      </c>
      <c r="D56" s="13" t="s">
        <v>28</v>
      </c>
      <c r="E56" s="12" t="s">
        <v>191</v>
      </c>
      <c r="F56" s="16" t="s">
        <v>28</v>
      </c>
      <c r="G56" s="12" t="s">
        <v>191</v>
      </c>
      <c r="H56" s="12" t="s">
        <v>1290</v>
      </c>
      <c r="I56" s="18" t="s">
        <v>1251</v>
      </c>
      <c r="J56" s="22" t="s">
        <v>14</v>
      </c>
      <c r="K56" s="3"/>
      <c r="L56" s="3"/>
      <c r="M56" s="3"/>
      <c r="N56" s="3"/>
      <c r="O56" s="3"/>
      <c r="P56" s="3"/>
      <c r="Q56" s="23"/>
      <c r="R56" s="3"/>
      <c r="S56" s="10" t="s">
        <v>21</v>
      </c>
      <c r="T56" s="26">
        <f t="shared" si="7"/>
        <v>1</v>
      </c>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162"/>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v>2</v>
      </c>
      <c r="CG56" s="162"/>
      <c r="CH56" s="162"/>
      <c r="CI56" s="162"/>
      <c r="CJ56" s="162"/>
      <c r="CK56" s="3"/>
      <c r="CL56" s="23">
        <f t="shared" si="30"/>
        <v>1</v>
      </c>
      <c r="CM56" s="32">
        <f t="shared" si="31"/>
        <v>1</v>
      </c>
      <c r="CN56" s="23">
        <f t="shared" si="32"/>
        <v>0</v>
      </c>
      <c r="CO56" s="32">
        <f t="shared" si="33"/>
        <v>0</v>
      </c>
      <c r="CP56" s="23">
        <f t="shared" si="34"/>
        <v>0</v>
      </c>
      <c r="CQ56" s="32">
        <f t="shared" si="35"/>
        <v>0</v>
      </c>
      <c r="CR56" s="23">
        <f t="shared" si="36"/>
        <v>2</v>
      </c>
      <c r="CS56" s="23" t="str">
        <f t="shared" si="8"/>
        <v>Đạt mục tiêu</v>
      </c>
      <c r="CT56" s="37"/>
    </row>
    <row r="57" spans="1:98" ht="81.75" customHeight="1" x14ac:dyDescent="0.25">
      <c r="A57" s="6">
        <v>44</v>
      </c>
      <c r="B57" s="3">
        <v>99</v>
      </c>
      <c r="C57" s="12" t="s">
        <v>194</v>
      </c>
      <c r="D57" s="13" t="s">
        <v>28</v>
      </c>
      <c r="E57" s="12" t="s">
        <v>195</v>
      </c>
      <c r="F57" s="16" t="s">
        <v>28</v>
      </c>
      <c r="G57" s="12" t="s">
        <v>195</v>
      </c>
      <c r="H57" s="12" t="s">
        <v>1291</v>
      </c>
      <c r="I57" s="18" t="s">
        <v>1251</v>
      </c>
      <c r="J57" s="22" t="s">
        <v>14</v>
      </c>
      <c r="K57" s="3"/>
      <c r="L57" s="3"/>
      <c r="M57" s="3"/>
      <c r="N57" s="10"/>
      <c r="O57" s="23"/>
      <c r="P57" s="23" t="s">
        <v>21</v>
      </c>
      <c r="Q57" s="3"/>
      <c r="R57" s="3"/>
      <c r="S57" s="23"/>
      <c r="T57" s="26">
        <f t="shared" si="7"/>
        <v>1</v>
      </c>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162"/>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v>2</v>
      </c>
      <c r="CG57" s="162"/>
      <c r="CH57" s="162"/>
      <c r="CI57" s="162"/>
      <c r="CJ57" s="162"/>
      <c r="CK57" s="3"/>
      <c r="CL57" s="23">
        <f t="shared" si="30"/>
        <v>1</v>
      </c>
      <c r="CM57" s="32">
        <f t="shared" si="31"/>
        <v>1</v>
      </c>
      <c r="CN57" s="23">
        <f t="shared" si="32"/>
        <v>0</v>
      </c>
      <c r="CO57" s="32">
        <f t="shared" si="33"/>
        <v>0</v>
      </c>
      <c r="CP57" s="23">
        <f t="shared" si="34"/>
        <v>0</v>
      </c>
      <c r="CQ57" s="32">
        <f t="shared" si="35"/>
        <v>0</v>
      </c>
      <c r="CR57" s="23">
        <f t="shared" si="36"/>
        <v>2</v>
      </c>
      <c r="CS57" s="23" t="str">
        <f t="shared" si="8"/>
        <v>Đạt mục tiêu</v>
      </c>
      <c r="CT57" s="37"/>
    </row>
    <row r="58" spans="1:98" ht="60.75" customHeight="1" x14ac:dyDescent="0.25">
      <c r="A58" s="6">
        <v>45</v>
      </c>
      <c r="B58" s="3">
        <v>102</v>
      </c>
      <c r="C58" s="12" t="s">
        <v>200</v>
      </c>
      <c r="D58" s="13" t="s">
        <v>28</v>
      </c>
      <c r="E58" s="12" t="s">
        <v>201</v>
      </c>
      <c r="F58" s="16" t="s">
        <v>28</v>
      </c>
      <c r="G58" s="18" t="s">
        <v>1292</v>
      </c>
      <c r="H58" s="18" t="s">
        <v>1293</v>
      </c>
      <c r="I58" s="18" t="s">
        <v>1251</v>
      </c>
      <c r="J58" s="22" t="s">
        <v>14</v>
      </c>
      <c r="K58" s="3"/>
      <c r="L58" s="3"/>
      <c r="M58" s="3"/>
      <c r="N58" s="3"/>
      <c r="O58" s="23" t="s">
        <v>21</v>
      </c>
      <c r="P58" s="23"/>
      <c r="Q58" s="3"/>
      <c r="R58" s="3"/>
      <c r="S58" s="23"/>
      <c r="T58" s="26">
        <f t="shared" si="7"/>
        <v>1</v>
      </c>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162"/>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v>2</v>
      </c>
      <c r="CG58" s="162"/>
      <c r="CH58" s="162"/>
      <c r="CI58" s="162"/>
      <c r="CJ58" s="162"/>
      <c r="CK58" s="3"/>
      <c r="CL58" s="23">
        <f t="shared" si="30"/>
        <v>1</v>
      </c>
      <c r="CM58" s="32">
        <f t="shared" si="31"/>
        <v>1</v>
      </c>
      <c r="CN58" s="23">
        <f t="shared" si="32"/>
        <v>0</v>
      </c>
      <c r="CO58" s="32">
        <f t="shared" si="33"/>
        <v>0</v>
      </c>
      <c r="CP58" s="23">
        <f t="shared" si="34"/>
        <v>0</v>
      </c>
      <c r="CQ58" s="32">
        <f t="shared" si="35"/>
        <v>0</v>
      </c>
      <c r="CR58" s="23">
        <f t="shared" si="36"/>
        <v>2</v>
      </c>
      <c r="CS58" s="23" t="str">
        <f t="shared" si="8"/>
        <v>Đạt mục tiêu</v>
      </c>
      <c r="CT58" s="37"/>
    </row>
    <row r="59" spans="1:98" ht="59.25" customHeight="1" x14ac:dyDescent="0.25">
      <c r="A59" s="6">
        <v>46</v>
      </c>
      <c r="B59" s="3">
        <v>104</v>
      </c>
      <c r="C59" s="12" t="s">
        <v>204</v>
      </c>
      <c r="D59" s="13" t="s">
        <v>28</v>
      </c>
      <c r="E59" s="12" t="s">
        <v>205</v>
      </c>
      <c r="F59" s="16" t="s">
        <v>28</v>
      </c>
      <c r="G59" s="12" t="s">
        <v>205</v>
      </c>
      <c r="H59" s="12" t="s">
        <v>1294</v>
      </c>
      <c r="I59" s="18" t="s">
        <v>1251</v>
      </c>
      <c r="J59" s="22" t="s">
        <v>14</v>
      </c>
      <c r="K59" s="3" t="s">
        <v>21</v>
      </c>
      <c r="L59" s="3"/>
      <c r="M59" s="3"/>
      <c r="N59" s="3"/>
      <c r="O59" s="3"/>
      <c r="P59" s="3"/>
      <c r="Q59" s="3"/>
      <c r="R59" s="3"/>
      <c r="S59" s="3"/>
      <c r="T59" s="26">
        <f t="shared" si="7"/>
        <v>1</v>
      </c>
      <c r="U59" s="3" t="s">
        <v>1271</v>
      </c>
      <c r="V59" s="3"/>
      <c r="W59" s="3" t="s">
        <v>1271</v>
      </c>
      <c r="X59" s="3" t="s">
        <v>1271</v>
      </c>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162"/>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v>2</v>
      </c>
      <c r="CG59" s="162"/>
      <c r="CH59" s="162"/>
      <c r="CI59" s="162"/>
      <c r="CJ59" s="162"/>
      <c r="CK59" s="3"/>
      <c r="CL59" s="23">
        <f t="shared" si="30"/>
        <v>1</v>
      </c>
      <c r="CM59" s="32">
        <f t="shared" si="31"/>
        <v>1</v>
      </c>
      <c r="CN59" s="23">
        <f t="shared" si="32"/>
        <v>0</v>
      </c>
      <c r="CO59" s="32">
        <f t="shared" si="33"/>
        <v>0</v>
      </c>
      <c r="CP59" s="23">
        <f t="shared" si="34"/>
        <v>0</v>
      </c>
      <c r="CQ59" s="32">
        <f t="shared" si="35"/>
        <v>0</v>
      </c>
      <c r="CR59" s="23">
        <f t="shared" si="36"/>
        <v>2</v>
      </c>
      <c r="CS59" s="23" t="str">
        <f t="shared" si="8"/>
        <v>Đạt mục tiêu</v>
      </c>
      <c r="CT59" s="37"/>
    </row>
    <row r="60" spans="1:98" s="2" customFormat="1" ht="100.5" customHeight="1" x14ac:dyDescent="0.25">
      <c r="A60" s="6">
        <v>47</v>
      </c>
      <c r="B60" s="19">
        <v>107</v>
      </c>
      <c r="C60" s="440" t="s">
        <v>210</v>
      </c>
      <c r="D60" s="440"/>
      <c r="E60" s="440"/>
      <c r="F60" s="9" t="s">
        <v>1249</v>
      </c>
      <c r="G60" s="9" t="s">
        <v>1249</v>
      </c>
      <c r="H60" s="9" t="s">
        <v>1249</v>
      </c>
      <c r="I60" s="9" t="s">
        <v>1249</v>
      </c>
      <c r="J60" s="21" t="s">
        <v>1249</v>
      </c>
      <c r="K60" s="21" t="s">
        <v>1249</v>
      </c>
      <c r="L60" s="21" t="s">
        <v>1249</v>
      </c>
      <c r="M60" s="21" t="s">
        <v>1249</v>
      </c>
      <c r="N60" s="21" t="s">
        <v>1249</v>
      </c>
      <c r="O60" s="21" t="s">
        <v>1249</v>
      </c>
      <c r="P60" s="21" t="s">
        <v>1249</v>
      </c>
      <c r="Q60" s="21" t="s">
        <v>1249</v>
      </c>
      <c r="R60" s="21" t="s">
        <v>1249</v>
      </c>
      <c r="S60" s="21" t="s">
        <v>1249</v>
      </c>
      <c r="T60" s="21" t="s">
        <v>1249</v>
      </c>
      <c r="U60" s="21" t="s">
        <v>1249</v>
      </c>
      <c r="V60" s="21" t="s">
        <v>1249</v>
      </c>
      <c r="W60" s="21" t="s">
        <v>1249</v>
      </c>
      <c r="X60" s="21" t="s">
        <v>1249</v>
      </c>
      <c r="Y60" s="21" t="s">
        <v>1249</v>
      </c>
      <c r="Z60" s="21" t="s">
        <v>1249</v>
      </c>
      <c r="AA60" s="21" t="s">
        <v>1249</v>
      </c>
      <c r="AB60" s="21" t="s">
        <v>1249</v>
      </c>
      <c r="AC60" s="21" t="s">
        <v>1249</v>
      </c>
      <c r="AD60" s="21" t="s">
        <v>1249</v>
      </c>
      <c r="AE60" s="21" t="s">
        <v>1249</v>
      </c>
      <c r="AF60" s="21" t="s">
        <v>1249</v>
      </c>
      <c r="AG60" s="21" t="s">
        <v>1249</v>
      </c>
      <c r="AH60" s="21" t="s">
        <v>1249</v>
      </c>
      <c r="AI60" s="21" t="s">
        <v>1249</v>
      </c>
      <c r="AJ60" s="21" t="s">
        <v>1249</v>
      </c>
      <c r="AK60" s="21" t="s">
        <v>1249</v>
      </c>
      <c r="AL60" s="21" t="s">
        <v>1249</v>
      </c>
      <c r="AM60" s="21" t="s">
        <v>1249</v>
      </c>
      <c r="AN60" s="21" t="s">
        <v>1249</v>
      </c>
      <c r="AO60" s="21" t="s">
        <v>1249</v>
      </c>
      <c r="AP60" s="21" t="s">
        <v>1249</v>
      </c>
      <c r="AQ60" s="21" t="s">
        <v>1249</v>
      </c>
      <c r="AR60" s="21" t="s">
        <v>1249</v>
      </c>
      <c r="AS60" s="21" t="s">
        <v>1249</v>
      </c>
      <c r="AT60" s="21" t="s">
        <v>1249</v>
      </c>
      <c r="AU60" s="21" t="s">
        <v>1249</v>
      </c>
      <c r="AV60" s="21" t="s">
        <v>1249</v>
      </c>
      <c r="AW60" s="21" t="s">
        <v>1249</v>
      </c>
      <c r="AX60" s="21" t="s">
        <v>1249</v>
      </c>
      <c r="AY60" s="21" t="s">
        <v>1249</v>
      </c>
      <c r="AZ60" s="21" t="s">
        <v>1249</v>
      </c>
      <c r="BA60" s="21" t="s">
        <v>1249</v>
      </c>
      <c r="BB60" s="21"/>
      <c r="BC60" s="21" t="s">
        <v>1249</v>
      </c>
      <c r="BD60" s="21" t="s">
        <v>1249</v>
      </c>
      <c r="BE60" s="21" t="s">
        <v>1249</v>
      </c>
      <c r="BF60" s="21" t="s">
        <v>1249</v>
      </c>
      <c r="BG60" s="21" t="s">
        <v>1249</v>
      </c>
      <c r="BH60" s="21" t="s">
        <v>1249</v>
      </c>
      <c r="BI60" s="21" t="s">
        <v>1249</v>
      </c>
      <c r="BJ60" s="21" t="s">
        <v>1249</v>
      </c>
      <c r="BK60" s="21" t="s">
        <v>1249</v>
      </c>
      <c r="BL60" s="21" t="s">
        <v>1249</v>
      </c>
      <c r="BM60" s="21" t="s">
        <v>1249</v>
      </c>
      <c r="BN60" s="21" t="s">
        <v>1249</v>
      </c>
      <c r="BO60" s="21" t="s">
        <v>1249</v>
      </c>
      <c r="BP60" s="21" t="s">
        <v>1249</v>
      </c>
      <c r="BQ60" s="21" t="s">
        <v>1249</v>
      </c>
      <c r="BR60" s="21" t="s">
        <v>1249</v>
      </c>
      <c r="BS60" s="21" t="s">
        <v>1249</v>
      </c>
      <c r="BT60" s="21" t="s">
        <v>1249</v>
      </c>
      <c r="BU60" s="21" t="s">
        <v>1249</v>
      </c>
      <c r="BV60" s="21" t="s">
        <v>1249</v>
      </c>
      <c r="BW60" s="21" t="s">
        <v>1249</v>
      </c>
      <c r="BX60" s="21" t="s">
        <v>1249</v>
      </c>
      <c r="BY60" s="21" t="s">
        <v>1249</v>
      </c>
      <c r="BZ60" s="21" t="s">
        <v>1249</v>
      </c>
      <c r="CA60" s="21" t="s">
        <v>1249</v>
      </c>
      <c r="CB60" s="21" t="s">
        <v>1249</v>
      </c>
      <c r="CC60" s="21" t="s">
        <v>1249</v>
      </c>
      <c r="CD60" s="21" t="s">
        <v>1249</v>
      </c>
      <c r="CE60" s="21" t="s">
        <v>1249</v>
      </c>
      <c r="CF60" s="21" t="s">
        <v>1249</v>
      </c>
      <c r="CG60" s="21"/>
      <c r="CH60" s="21"/>
      <c r="CI60" s="21"/>
      <c r="CJ60" s="21"/>
      <c r="CK60" s="21" t="s">
        <v>1249</v>
      </c>
      <c r="CL60" s="21" t="s">
        <v>1249</v>
      </c>
      <c r="CM60" s="21" t="s">
        <v>1249</v>
      </c>
      <c r="CN60" s="21" t="s">
        <v>1249</v>
      </c>
      <c r="CO60" s="21" t="s">
        <v>1249</v>
      </c>
      <c r="CP60" s="21" t="s">
        <v>1249</v>
      </c>
      <c r="CQ60" s="21" t="s">
        <v>1249</v>
      </c>
      <c r="CR60" s="21" t="s">
        <v>1249</v>
      </c>
      <c r="CS60" s="21" t="s">
        <v>1249</v>
      </c>
      <c r="CT60" s="21" t="s">
        <v>1249</v>
      </c>
    </row>
    <row r="61" spans="1:98" ht="63" customHeight="1" x14ac:dyDescent="0.25">
      <c r="A61" s="6">
        <v>48</v>
      </c>
      <c r="B61" s="3">
        <v>109</v>
      </c>
      <c r="C61" s="12" t="s">
        <v>213</v>
      </c>
      <c r="D61" s="13" t="s">
        <v>18</v>
      </c>
      <c r="E61" s="12" t="s">
        <v>214</v>
      </c>
      <c r="F61" s="16" t="s">
        <v>28</v>
      </c>
      <c r="G61" s="12" t="s">
        <v>214</v>
      </c>
      <c r="H61" s="12" t="s">
        <v>214</v>
      </c>
      <c r="I61" s="18" t="s">
        <v>1261</v>
      </c>
      <c r="J61" s="22" t="s">
        <v>14</v>
      </c>
      <c r="K61" s="3"/>
      <c r="L61" s="3"/>
      <c r="M61" s="3"/>
      <c r="N61" s="3"/>
      <c r="O61" s="3"/>
      <c r="P61" s="3"/>
      <c r="Q61" s="3"/>
      <c r="R61" s="3"/>
      <c r="S61" s="3" t="s">
        <v>21</v>
      </c>
      <c r="T61" s="26">
        <f t="shared" si="7"/>
        <v>1</v>
      </c>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162"/>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v>2</v>
      </c>
      <c r="CG61" s="162"/>
      <c r="CH61" s="162"/>
      <c r="CI61" s="162"/>
      <c r="CJ61" s="162"/>
      <c r="CK61" s="3"/>
      <c r="CL61" s="23">
        <f t="shared" ref="CL61:CL70" si="37">COUNTIF($BD61:$CK61,2)</f>
        <v>1</v>
      </c>
      <c r="CM61" s="32">
        <f t="shared" ref="CM61:CM70" si="38">CL61/COUNTA($BD61:$CK61)</f>
        <v>1</v>
      </c>
      <c r="CN61" s="23">
        <f t="shared" ref="CN61:CN70" si="39">COUNTIF($BD61:$CK61,1)</f>
        <v>0</v>
      </c>
      <c r="CO61" s="32">
        <f t="shared" ref="CO61:CO70" si="40">CN61/COUNTA($BD61:$CK61)</f>
        <v>0</v>
      </c>
      <c r="CP61" s="23">
        <f t="shared" ref="CP61:CP70" si="41">COUNTIF($BD61:$CK61,0)</f>
        <v>0</v>
      </c>
      <c r="CQ61" s="32">
        <f t="shared" ref="CQ61:CQ70" si="42">CP61/COUNTA($BD61:$CK61)</f>
        <v>0</v>
      </c>
      <c r="CR61" s="23">
        <f t="shared" ref="CR61:CR70" si="43">(((CL61*2)+(CN61*1)+(CP61*0)))/COUNTA($BD61:$CK61)</f>
        <v>2</v>
      </c>
      <c r="CS61" s="23" t="str">
        <f t="shared" si="8"/>
        <v>Đạt mục tiêu</v>
      </c>
      <c r="CT61" s="37"/>
    </row>
    <row r="62" spans="1:98" ht="61.5" customHeight="1" x14ac:dyDescent="0.25">
      <c r="A62" s="6">
        <v>49</v>
      </c>
      <c r="B62" s="3">
        <v>112</v>
      </c>
      <c r="C62" s="12" t="s">
        <v>218</v>
      </c>
      <c r="D62" s="13" t="s">
        <v>28</v>
      </c>
      <c r="E62" s="12" t="s">
        <v>219</v>
      </c>
      <c r="F62" s="16" t="s">
        <v>28</v>
      </c>
      <c r="G62" s="12" t="s">
        <v>219</v>
      </c>
      <c r="H62" s="12" t="s">
        <v>219</v>
      </c>
      <c r="I62" s="18" t="s">
        <v>1261</v>
      </c>
      <c r="J62" s="22" t="s">
        <v>14</v>
      </c>
      <c r="K62" s="3"/>
      <c r="L62" s="23"/>
      <c r="M62" s="3"/>
      <c r="N62" s="3"/>
      <c r="O62" s="3"/>
      <c r="P62" s="3"/>
      <c r="Q62" s="3"/>
      <c r="R62" s="3" t="s">
        <v>21</v>
      </c>
      <c r="S62" s="3"/>
      <c r="T62" s="26">
        <f t="shared" si="7"/>
        <v>1</v>
      </c>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162"/>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v>2</v>
      </c>
      <c r="CG62" s="162"/>
      <c r="CH62" s="162"/>
      <c r="CI62" s="162"/>
      <c r="CJ62" s="162"/>
      <c r="CK62" s="3"/>
      <c r="CL62" s="23">
        <f t="shared" si="37"/>
        <v>1</v>
      </c>
      <c r="CM62" s="32">
        <f t="shared" si="38"/>
        <v>1</v>
      </c>
      <c r="CN62" s="23">
        <f t="shared" si="39"/>
        <v>0</v>
      </c>
      <c r="CO62" s="32">
        <f t="shared" si="40"/>
        <v>0</v>
      </c>
      <c r="CP62" s="23">
        <f t="shared" si="41"/>
        <v>0</v>
      </c>
      <c r="CQ62" s="32">
        <f t="shared" si="42"/>
        <v>0</v>
      </c>
      <c r="CR62" s="23">
        <f t="shared" si="43"/>
        <v>2</v>
      </c>
      <c r="CS62" s="23" t="str">
        <f t="shared" si="8"/>
        <v>Đạt mục tiêu</v>
      </c>
      <c r="CT62" s="37"/>
    </row>
    <row r="63" spans="1:98" ht="117" customHeight="1" x14ac:dyDescent="0.25">
      <c r="A63" s="6">
        <v>50</v>
      </c>
      <c r="B63" s="3">
        <v>113</v>
      </c>
      <c r="C63" s="12" t="s">
        <v>220</v>
      </c>
      <c r="D63" s="13" t="s">
        <v>28</v>
      </c>
      <c r="E63" s="12" t="s">
        <v>221</v>
      </c>
      <c r="F63" s="16" t="s">
        <v>28</v>
      </c>
      <c r="G63" s="12" t="s">
        <v>221</v>
      </c>
      <c r="H63" s="18" t="s">
        <v>1591</v>
      </c>
      <c r="I63" s="18" t="s">
        <v>1261</v>
      </c>
      <c r="J63" s="22" t="s">
        <v>14</v>
      </c>
      <c r="K63" s="3"/>
      <c r="L63" s="23"/>
      <c r="M63" s="23" t="s">
        <v>21</v>
      </c>
      <c r="N63" s="3"/>
      <c r="O63" s="3"/>
      <c r="P63" s="3"/>
      <c r="Q63" s="3"/>
      <c r="R63" s="3"/>
      <c r="S63" s="3"/>
      <c r="T63" s="26">
        <f t="shared" si="7"/>
        <v>1</v>
      </c>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162"/>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v>2</v>
      </c>
      <c r="CG63" s="162"/>
      <c r="CH63" s="162"/>
      <c r="CI63" s="162"/>
      <c r="CJ63" s="162"/>
      <c r="CK63" s="3"/>
      <c r="CL63" s="23">
        <f t="shared" si="37"/>
        <v>1</v>
      </c>
      <c r="CM63" s="32">
        <f t="shared" si="38"/>
        <v>1</v>
      </c>
      <c r="CN63" s="23">
        <f t="shared" si="39"/>
        <v>0</v>
      </c>
      <c r="CO63" s="32">
        <f t="shared" si="40"/>
        <v>0</v>
      </c>
      <c r="CP63" s="23">
        <f t="shared" si="41"/>
        <v>0</v>
      </c>
      <c r="CQ63" s="32">
        <f t="shared" si="42"/>
        <v>0</v>
      </c>
      <c r="CR63" s="23">
        <f t="shared" si="43"/>
        <v>2</v>
      </c>
      <c r="CS63" s="23" t="str">
        <f t="shared" si="8"/>
        <v>Đạt mục tiêu</v>
      </c>
      <c r="CT63" s="37"/>
    </row>
    <row r="64" spans="1:98" ht="59.25" customHeight="1" x14ac:dyDescent="0.25">
      <c r="A64" s="6">
        <v>51</v>
      </c>
      <c r="B64" s="3">
        <v>116</v>
      </c>
      <c r="C64" s="12" t="s">
        <v>224</v>
      </c>
      <c r="D64" s="13" t="s">
        <v>18</v>
      </c>
      <c r="E64" s="12" t="s">
        <v>225</v>
      </c>
      <c r="F64" s="16" t="s">
        <v>28</v>
      </c>
      <c r="G64" s="18" t="s">
        <v>1295</v>
      </c>
      <c r="H64" s="18" t="s">
        <v>1296</v>
      </c>
      <c r="I64" s="18" t="s">
        <v>1261</v>
      </c>
      <c r="J64" s="22" t="s">
        <v>14</v>
      </c>
      <c r="K64" s="3"/>
      <c r="L64" s="3"/>
      <c r="M64" s="3"/>
      <c r="N64" s="3"/>
      <c r="O64" s="3" t="s">
        <v>21</v>
      </c>
      <c r="P64" s="3"/>
      <c r="Q64" s="3"/>
      <c r="R64" s="3"/>
      <c r="S64" s="3"/>
      <c r="T64" s="26">
        <f t="shared" si="7"/>
        <v>1</v>
      </c>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162"/>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v>2</v>
      </c>
      <c r="CG64" s="162"/>
      <c r="CH64" s="162"/>
      <c r="CI64" s="162"/>
      <c r="CJ64" s="162"/>
      <c r="CK64" s="3"/>
      <c r="CL64" s="23">
        <f t="shared" si="37"/>
        <v>1</v>
      </c>
      <c r="CM64" s="32">
        <f t="shared" si="38"/>
        <v>1</v>
      </c>
      <c r="CN64" s="23">
        <f t="shared" si="39"/>
        <v>0</v>
      </c>
      <c r="CO64" s="32">
        <f t="shared" si="40"/>
        <v>0</v>
      </c>
      <c r="CP64" s="23">
        <f t="shared" si="41"/>
        <v>0</v>
      </c>
      <c r="CQ64" s="32">
        <f t="shared" si="42"/>
        <v>0</v>
      </c>
      <c r="CR64" s="23">
        <f t="shared" si="43"/>
        <v>2</v>
      </c>
      <c r="CS64" s="23" t="str">
        <f t="shared" si="8"/>
        <v>Đạt mục tiêu</v>
      </c>
      <c r="CT64" s="37"/>
    </row>
    <row r="65" spans="1:98" ht="58.5" customHeight="1" x14ac:dyDescent="0.25">
      <c r="A65" s="6">
        <v>52</v>
      </c>
      <c r="B65" s="3">
        <v>120</v>
      </c>
      <c r="C65" s="12" t="s">
        <v>232</v>
      </c>
      <c r="D65" s="13" t="s">
        <v>18</v>
      </c>
      <c r="E65" s="12" t="s">
        <v>233</v>
      </c>
      <c r="F65" s="16" t="s">
        <v>28</v>
      </c>
      <c r="G65" s="12" t="s">
        <v>233</v>
      </c>
      <c r="H65" s="12" t="s">
        <v>1660</v>
      </c>
      <c r="I65" s="18" t="s">
        <v>1261</v>
      </c>
      <c r="J65" s="22" t="s">
        <v>14</v>
      </c>
      <c r="K65" s="3"/>
      <c r="L65" s="3"/>
      <c r="M65" s="3"/>
      <c r="N65" s="3"/>
      <c r="O65" s="3"/>
      <c r="P65" s="3"/>
      <c r="Q65" s="3"/>
      <c r="R65" s="23" t="s">
        <v>21</v>
      </c>
      <c r="S65" s="3"/>
      <c r="T65" s="26">
        <f t="shared" si="7"/>
        <v>1</v>
      </c>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162"/>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v>2</v>
      </c>
      <c r="CG65" s="162"/>
      <c r="CH65" s="162"/>
      <c r="CI65" s="162"/>
      <c r="CJ65" s="162"/>
      <c r="CK65" s="3"/>
      <c r="CL65" s="23">
        <f t="shared" si="37"/>
        <v>1</v>
      </c>
      <c r="CM65" s="32">
        <f t="shared" si="38"/>
        <v>1</v>
      </c>
      <c r="CN65" s="23">
        <f t="shared" si="39"/>
        <v>0</v>
      </c>
      <c r="CO65" s="32">
        <f t="shared" si="40"/>
        <v>0</v>
      </c>
      <c r="CP65" s="23">
        <f t="shared" si="41"/>
        <v>0</v>
      </c>
      <c r="CQ65" s="32">
        <f t="shared" si="42"/>
        <v>0</v>
      </c>
      <c r="CR65" s="23">
        <f t="shared" si="43"/>
        <v>2</v>
      </c>
      <c r="CS65" s="23" t="str">
        <f t="shared" si="8"/>
        <v>Đạt mục tiêu</v>
      </c>
      <c r="CT65" s="37"/>
    </row>
    <row r="66" spans="1:98" ht="47.25" customHeight="1" x14ac:dyDescent="0.25">
      <c r="A66" s="6">
        <v>53</v>
      </c>
      <c r="B66" s="3">
        <v>123</v>
      </c>
      <c r="C66" s="12" t="s">
        <v>238</v>
      </c>
      <c r="D66" s="13" t="s">
        <v>18</v>
      </c>
      <c r="E66" s="12" t="s">
        <v>239</v>
      </c>
      <c r="F66" s="16" t="s">
        <v>28</v>
      </c>
      <c r="G66" s="18" t="s">
        <v>238</v>
      </c>
      <c r="H66" s="18" t="s">
        <v>1297</v>
      </c>
      <c r="I66" s="18" t="s">
        <v>1261</v>
      </c>
      <c r="J66" s="22" t="s">
        <v>14</v>
      </c>
      <c r="K66" s="3"/>
      <c r="L66" s="3"/>
      <c r="M66" s="3"/>
      <c r="N66" s="3" t="s">
        <v>21</v>
      </c>
      <c r="O66" s="3"/>
      <c r="P66" s="3"/>
      <c r="Q66" s="3"/>
      <c r="R66" s="3"/>
      <c r="S66" s="3"/>
      <c r="T66" s="26">
        <f t="shared" si="7"/>
        <v>1</v>
      </c>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162"/>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v>2</v>
      </c>
      <c r="CG66" s="162"/>
      <c r="CH66" s="162"/>
      <c r="CI66" s="162"/>
      <c r="CJ66" s="162"/>
      <c r="CK66" s="3"/>
      <c r="CL66" s="23">
        <f t="shared" si="37"/>
        <v>1</v>
      </c>
      <c r="CM66" s="32">
        <f t="shared" si="38"/>
        <v>1</v>
      </c>
      <c r="CN66" s="23">
        <f t="shared" si="39"/>
        <v>0</v>
      </c>
      <c r="CO66" s="32">
        <f t="shared" si="40"/>
        <v>0</v>
      </c>
      <c r="CP66" s="23">
        <f t="shared" si="41"/>
        <v>0</v>
      </c>
      <c r="CQ66" s="32">
        <f t="shared" si="42"/>
        <v>0</v>
      </c>
      <c r="CR66" s="23">
        <f t="shared" si="43"/>
        <v>2</v>
      </c>
      <c r="CS66" s="23" t="str">
        <f t="shared" si="8"/>
        <v>Đạt mục tiêu</v>
      </c>
      <c r="CT66" s="37"/>
    </row>
    <row r="67" spans="1:98" ht="60" customHeight="1" x14ac:dyDescent="0.25">
      <c r="A67" s="6">
        <v>54</v>
      </c>
      <c r="B67" s="3">
        <v>126</v>
      </c>
      <c r="C67" s="12" t="s">
        <v>244</v>
      </c>
      <c r="D67" s="13" t="s">
        <v>18</v>
      </c>
      <c r="E67" s="12" t="s">
        <v>245</v>
      </c>
      <c r="F67" s="16" t="s">
        <v>28</v>
      </c>
      <c r="G67" s="12" t="s">
        <v>245</v>
      </c>
      <c r="H67" s="12" t="s">
        <v>1656</v>
      </c>
      <c r="I67" s="18" t="s">
        <v>1261</v>
      </c>
      <c r="J67" s="22" t="s">
        <v>14</v>
      </c>
      <c r="K67" s="3"/>
      <c r="L67" s="3"/>
      <c r="M67" s="3"/>
      <c r="N67" s="3"/>
      <c r="O67" s="3"/>
      <c r="P67" s="23" t="s">
        <v>21</v>
      </c>
      <c r="Q67" s="3"/>
      <c r="R67" s="3"/>
      <c r="S67" s="28"/>
      <c r="T67" s="26">
        <f t="shared" si="7"/>
        <v>1</v>
      </c>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162"/>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v>2</v>
      </c>
      <c r="CG67" s="162"/>
      <c r="CH67" s="162"/>
      <c r="CI67" s="162"/>
      <c r="CJ67" s="162"/>
      <c r="CK67" s="3"/>
      <c r="CL67" s="23">
        <f t="shared" si="37"/>
        <v>1</v>
      </c>
      <c r="CM67" s="32">
        <f t="shared" si="38"/>
        <v>1</v>
      </c>
      <c r="CN67" s="23">
        <f t="shared" si="39"/>
        <v>0</v>
      </c>
      <c r="CO67" s="32">
        <f t="shared" si="40"/>
        <v>0</v>
      </c>
      <c r="CP67" s="23">
        <f t="shared" si="41"/>
        <v>0</v>
      </c>
      <c r="CQ67" s="32">
        <f t="shared" si="42"/>
        <v>0</v>
      </c>
      <c r="CR67" s="23">
        <f t="shared" si="43"/>
        <v>2</v>
      </c>
      <c r="CS67" s="23" t="str">
        <f t="shared" si="8"/>
        <v>Đạt mục tiêu</v>
      </c>
      <c r="CT67" s="37"/>
    </row>
    <row r="68" spans="1:98" ht="43.5" customHeight="1" x14ac:dyDescent="0.25">
      <c r="A68" s="6">
        <v>55</v>
      </c>
      <c r="B68" s="3">
        <v>128</v>
      </c>
      <c r="C68" s="12" t="s">
        <v>247</v>
      </c>
      <c r="D68" s="13" t="s">
        <v>18</v>
      </c>
      <c r="E68" s="12" t="s">
        <v>248</v>
      </c>
      <c r="F68" s="16" t="s">
        <v>18</v>
      </c>
      <c r="G68" s="12" t="s">
        <v>248</v>
      </c>
      <c r="H68" s="12" t="s">
        <v>1634</v>
      </c>
      <c r="I68" s="18" t="s">
        <v>1261</v>
      </c>
      <c r="J68" s="22" t="s">
        <v>14</v>
      </c>
      <c r="K68" s="3"/>
      <c r="L68" s="23" t="s">
        <v>21</v>
      </c>
      <c r="M68" s="3"/>
      <c r="N68" s="3"/>
      <c r="O68" s="23"/>
      <c r="P68" s="28"/>
      <c r="Q68" s="3"/>
      <c r="R68" s="3"/>
      <c r="S68" s="3"/>
      <c r="T68" s="26">
        <f t="shared" si="7"/>
        <v>1</v>
      </c>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162"/>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v>2</v>
      </c>
      <c r="CG68" s="162"/>
      <c r="CH68" s="162"/>
      <c r="CI68" s="162"/>
      <c r="CJ68" s="162"/>
      <c r="CK68" s="3"/>
      <c r="CL68" s="23">
        <f t="shared" si="37"/>
        <v>1</v>
      </c>
      <c r="CM68" s="32">
        <f t="shared" si="38"/>
        <v>1</v>
      </c>
      <c r="CN68" s="23">
        <f t="shared" si="39"/>
        <v>0</v>
      </c>
      <c r="CO68" s="32">
        <f t="shared" si="40"/>
        <v>0</v>
      </c>
      <c r="CP68" s="23">
        <f t="shared" si="41"/>
        <v>0</v>
      </c>
      <c r="CQ68" s="32">
        <f t="shared" si="42"/>
        <v>0</v>
      </c>
      <c r="CR68" s="23">
        <f t="shared" si="43"/>
        <v>2</v>
      </c>
      <c r="CS68" s="23" t="str">
        <f t="shared" si="8"/>
        <v>Đạt mục tiêu</v>
      </c>
      <c r="CT68" s="37"/>
    </row>
    <row r="69" spans="1:98" ht="63" customHeight="1" x14ac:dyDescent="0.25">
      <c r="A69" s="6">
        <v>56</v>
      </c>
      <c r="B69" s="3">
        <v>132</v>
      </c>
      <c r="C69" s="12" t="s">
        <v>255</v>
      </c>
      <c r="D69" s="13" t="s">
        <v>28</v>
      </c>
      <c r="E69" s="12" t="s">
        <v>256</v>
      </c>
      <c r="F69" s="16" t="s">
        <v>28</v>
      </c>
      <c r="G69" s="12" t="s">
        <v>256</v>
      </c>
      <c r="H69" s="12" t="s">
        <v>256</v>
      </c>
      <c r="I69" s="18" t="s">
        <v>1261</v>
      </c>
      <c r="J69" s="22" t="s">
        <v>14</v>
      </c>
      <c r="K69" s="3"/>
      <c r="L69" s="3"/>
      <c r="M69" s="3"/>
      <c r="N69" s="3"/>
      <c r="O69" s="3"/>
      <c r="P69" s="3"/>
      <c r="Q69" s="3"/>
      <c r="R69" s="3"/>
      <c r="S69" s="10" t="s">
        <v>21</v>
      </c>
      <c r="T69" s="26">
        <f t="shared" si="7"/>
        <v>1</v>
      </c>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162"/>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v>2</v>
      </c>
      <c r="CG69" s="162"/>
      <c r="CH69" s="162"/>
      <c r="CI69" s="162"/>
      <c r="CJ69" s="162"/>
      <c r="CK69" s="3"/>
      <c r="CL69" s="23">
        <f t="shared" si="37"/>
        <v>1</v>
      </c>
      <c r="CM69" s="32">
        <f t="shared" si="38"/>
        <v>1</v>
      </c>
      <c r="CN69" s="23">
        <f t="shared" si="39"/>
        <v>0</v>
      </c>
      <c r="CO69" s="32">
        <f t="shared" si="40"/>
        <v>0</v>
      </c>
      <c r="CP69" s="23">
        <f t="shared" si="41"/>
        <v>0</v>
      </c>
      <c r="CQ69" s="32">
        <f t="shared" si="42"/>
        <v>0</v>
      </c>
      <c r="CR69" s="23">
        <f t="shared" si="43"/>
        <v>2</v>
      </c>
      <c r="CS69" s="23" t="str">
        <f t="shared" si="8"/>
        <v>Đạt mục tiêu</v>
      </c>
      <c r="CT69" s="37"/>
    </row>
    <row r="70" spans="1:98" ht="111" customHeight="1" x14ac:dyDescent="0.25">
      <c r="A70" s="6">
        <v>57</v>
      </c>
      <c r="B70" s="3">
        <v>135</v>
      </c>
      <c r="C70" s="14" t="s">
        <v>257</v>
      </c>
      <c r="D70" s="13" t="s">
        <v>71</v>
      </c>
      <c r="E70" s="12" t="s">
        <v>259</v>
      </c>
      <c r="F70" s="16" t="s">
        <v>71</v>
      </c>
      <c r="G70" s="12" t="s">
        <v>259</v>
      </c>
      <c r="H70" s="12" t="s">
        <v>259</v>
      </c>
      <c r="I70" s="18" t="s">
        <v>1261</v>
      </c>
      <c r="J70" s="22" t="s">
        <v>14</v>
      </c>
      <c r="K70" s="3"/>
      <c r="L70" s="3"/>
      <c r="M70" s="3"/>
      <c r="N70" s="3"/>
      <c r="O70" s="3"/>
      <c r="P70" s="3"/>
      <c r="Q70" s="3" t="s">
        <v>21</v>
      </c>
      <c r="R70" s="3"/>
      <c r="S70" s="3"/>
      <c r="T70" s="26">
        <f t="shared" si="7"/>
        <v>1</v>
      </c>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162"/>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v>2</v>
      </c>
      <c r="CG70" s="162"/>
      <c r="CH70" s="162"/>
      <c r="CI70" s="162"/>
      <c r="CJ70" s="162"/>
      <c r="CK70" s="3"/>
      <c r="CL70" s="23">
        <f t="shared" si="37"/>
        <v>1</v>
      </c>
      <c r="CM70" s="32">
        <f t="shared" si="38"/>
        <v>1</v>
      </c>
      <c r="CN70" s="23">
        <f t="shared" si="39"/>
        <v>0</v>
      </c>
      <c r="CO70" s="32">
        <f t="shared" si="40"/>
        <v>0</v>
      </c>
      <c r="CP70" s="23">
        <f t="shared" si="41"/>
        <v>0</v>
      </c>
      <c r="CQ70" s="32">
        <f t="shared" si="42"/>
        <v>0</v>
      </c>
      <c r="CR70" s="23">
        <f t="shared" si="43"/>
        <v>2</v>
      </c>
      <c r="CS70" s="23" t="str">
        <f t="shared" si="8"/>
        <v>Đạt mục tiêu</v>
      </c>
      <c r="CT70" s="37"/>
    </row>
    <row r="71" spans="1:98" s="2" customFormat="1" ht="58.5" customHeight="1" x14ac:dyDescent="0.25">
      <c r="A71" s="6">
        <v>58</v>
      </c>
      <c r="B71" s="7">
        <v>135</v>
      </c>
      <c r="C71" s="440" t="s">
        <v>261</v>
      </c>
      <c r="D71" s="440"/>
      <c r="E71" s="440"/>
      <c r="F71" s="9" t="s">
        <v>1249</v>
      </c>
      <c r="G71" s="9" t="s">
        <v>1249</v>
      </c>
      <c r="H71" s="9" t="s">
        <v>1249</v>
      </c>
      <c r="I71" s="9" t="s">
        <v>1249</v>
      </c>
      <c r="J71" s="21" t="s">
        <v>1249</v>
      </c>
      <c r="K71" s="21" t="s">
        <v>1249</v>
      </c>
      <c r="L71" s="21" t="s">
        <v>1249</v>
      </c>
      <c r="M71" s="21" t="s">
        <v>1249</v>
      </c>
      <c r="N71" s="21" t="s">
        <v>1249</v>
      </c>
      <c r="O71" s="21" t="s">
        <v>1249</v>
      </c>
      <c r="P71" s="21" t="s">
        <v>1249</v>
      </c>
      <c r="Q71" s="21" t="s">
        <v>1249</v>
      </c>
      <c r="R71" s="21" t="s">
        <v>1249</v>
      </c>
      <c r="S71" s="21" t="s">
        <v>1249</v>
      </c>
      <c r="T71" s="21" t="s">
        <v>1249</v>
      </c>
      <c r="U71" s="21" t="s">
        <v>1249</v>
      </c>
      <c r="V71" s="21" t="s">
        <v>1249</v>
      </c>
      <c r="W71" s="21" t="s">
        <v>1249</v>
      </c>
      <c r="X71" s="21" t="s">
        <v>1249</v>
      </c>
      <c r="Y71" s="21" t="s">
        <v>1249</v>
      </c>
      <c r="Z71" s="21" t="s">
        <v>1249</v>
      </c>
      <c r="AA71" s="21" t="s">
        <v>1249</v>
      </c>
      <c r="AB71" s="21" t="s">
        <v>1249</v>
      </c>
      <c r="AC71" s="21" t="s">
        <v>1249</v>
      </c>
      <c r="AD71" s="21" t="s">
        <v>1249</v>
      </c>
      <c r="AE71" s="21" t="s">
        <v>1249</v>
      </c>
      <c r="AF71" s="21" t="s">
        <v>1249</v>
      </c>
      <c r="AG71" s="21" t="s">
        <v>1249</v>
      </c>
      <c r="AH71" s="21" t="s">
        <v>1249</v>
      </c>
      <c r="AI71" s="21" t="s">
        <v>1249</v>
      </c>
      <c r="AJ71" s="21" t="s">
        <v>1249</v>
      </c>
      <c r="AK71" s="21" t="s">
        <v>1249</v>
      </c>
      <c r="AL71" s="21" t="s">
        <v>1249</v>
      </c>
      <c r="AM71" s="21" t="s">
        <v>1249</v>
      </c>
      <c r="AN71" s="21" t="s">
        <v>1249</v>
      </c>
      <c r="AO71" s="21" t="s">
        <v>1249</v>
      </c>
      <c r="AP71" s="21" t="s">
        <v>1249</v>
      </c>
      <c r="AQ71" s="21" t="s">
        <v>1249</v>
      </c>
      <c r="AR71" s="21" t="s">
        <v>1249</v>
      </c>
      <c r="AS71" s="21" t="s">
        <v>1249</v>
      </c>
      <c r="AT71" s="21" t="s">
        <v>1249</v>
      </c>
      <c r="AU71" s="21" t="s">
        <v>1249</v>
      </c>
      <c r="AV71" s="21" t="s">
        <v>1249</v>
      </c>
      <c r="AW71" s="21" t="s">
        <v>1249</v>
      </c>
      <c r="AX71" s="21" t="s">
        <v>1249</v>
      </c>
      <c r="AY71" s="21" t="s">
        <v>1249</v>
      </c>
      <c r="AZ71" s="21" t="s">
        <v>1249</v>
      </c>
      <c r="BA71" s="21" t="s">
        <v>1249</v>
      </c>
      <c r="BB71" s="21"/>
      <c r="BC71" s="21" t="s">
        <v>1249</v>
      </c>
      <c r="BD71" s="21" t="s">
        <v>1249</v>
      </c>
      <c r="BE71" s="21" t="s">
        <v>1249</v>
      </c>
      <c r="BF71" s="21" t="s">
        <v>1249</v>
      </c>
      <c r="BG71" s="21" t="s">
        <v>1249</v>
      </c>
      <c r="BH71" s="21" t="s">
        <v>1249</v>
      </c>
      <c r="BI71" s="21" t="s">
        <v>1249</v>
      </c>
      <c r="BJ71" s="21" t="s">
        <v>1249</v>
      </c>
      <c r="BK71" s="21" t="s">
        <v>1249</v>
      </c>
      <c r="BL71" s="21" t="s">
        <v>1249</v>
      </c>
      <c r="BM71" s="21" t="s">
        <v>1249</v>
      </c>
      <c r="BN71" s="21" t="s">
        <v>1249</v>
      </c>
      <c r="BO71" s="21" t="s">
        <v>1249</v>
      </c>
      <c r="BP71" s="21" t="s">
        <v>1249</v>
      </c>
      <c r="BQ71" s="21" t="s">
        <v>1249</v>
      </c>
      <c r="BR71" s="21" t="s">
        <v>1249</v>
      </c>
      <c r="BS71" s="21" t="s">
        <v>1249</v>
      </c>
      <c r="BT71" s="21" t="s">
        <v>1249</v>
      </c>
      <c r="BU71" s="21" t="s">
        <v>1249</v>
      </c>
      <c r="BV71" s="21" t="s">
        <v>1249</v>
      </c>
      <c r="BW71" s="21" t="s">
        <v>1249</v>
      </c>
      <c r="BX71" s="21" t="s">
        <v>1249</v>
      </c>
      <c r="BY71" s="21" t="s">
        <v>1249</v>
      </c>
      <c r="BZ71" s="21" t="s">
        <v>1249</v>
      </c>
      <c r="CA71" s="21" t="s">
        <v>1249</v>
      </c>
      <c r="CB71" s="21" t="s">
        <v>1249</v>
      </c>
      <c r="CC71" s="21" t="s">
        <v>1249</v>
      </c>
      <c r="CD71" s="21" t="s">
        <v>1249</v>
      </c>
      <c r="CE71" s="21" t="s">
        <v>1249</v>
      </c>
      <c r="CF71" s="21" t="s">
        <v>1249</v>
      </c>
      <c r="CG71" s="21"/>
      <c r="CH71" s="21"/>
      <c r="CI71" s="21"/>
      <c r="CJ71" s="21"/>
      <c r="CK71" s="21" t="s">
        <v>1249</v>
      </c>
      <c r="CL71" s="21" t="s">
        <v>1249</v>
      </c>
      <c r="CM71" s="21" t="s">
        <v>1249</v>
      </c>
      <c r="CN71" s="21" t="s">
        <v>1249</v>
      </c>
      <c r="CO71" s="21" t="s">
        <v>1249</v>
      </c>
      <c r="CP71" s="21" t="s">
        <v>1249</v>
      </c>
      <c r="CQ71" s="21" t="s">
        <v>1249</v>
      </c>
      <c r="CR71" s="21" t="s">
        <v>1249</v>
      </c>
      <c r="CS71" s="21" t="s">
        <v>1249</v>
      </c>
      <c r="CT71" s="21" t="s">
        <v>1249</v>
      </c>
    </row>
    <row r="72" spans="1:98" s="2" customFormat="1" ht="121.5" customHeight="1" x14ac:dyDescent="0.25">
      <c r="A72" s="6">
        <v>59</v>
      </c>
      <c r="B72" s="7">
        <v>136</v>
      </c>
      <c r="C72" s="440" t="s">
        <v>262</v>
      </c>
      <c r="D72" s="440"/>
      <c r="E72" s="440"/>
      <c r="F72" s="9" t="s">
        <v>1249</v>
      </c>
      <c r="G72" s="9" t="s">
        <v>1249</v>
      </c>
      <c r="H72" s="9" t="s">
        <v>1249</v>
      </c>
      <c r="I72" s="9" t="s">
        <v>1249</v>
      </c>
      <c r="J72" s="21" t="s">
        <v>1249</v>
      </c>
      <c r="K72" s="21" t="s">
        <v>1249</v>
      </c>
      <c r="L72" s="21" t="s">
        <v>1249</v>
      </c>
      <c r="M72" s="21" t="s">
        <v>1249</v>
      </c>
      <c r="N72" s="21" t="s">
        <v>1249</v>
      </c>
      <c r="O72" s="21" t="s">
        <v>1249</v>
      </c>
      <c r="P72" s="21" t="s">
        <v>1249</v>
      </c>
      <c r="Q72" s="21" t="s">
        <v>1249</v>
      </c>
      <c r="R72" s="21" t="s">
        <v>1249</v>
      </c>
      <c r="S72" s="21" t="s">
        <v>1249</v>
      </c>
      <c r="T72" s="21" t="s">
        <v>1249</v>
      </c>
      <c r="U72" s="21" t="s">
        <v>1249</v>
      </c>
      <c r="V72" s="21" t="s">
        <v>1249</v>
      </c>
      <c r="W72" s="21" t="s">
        <v>1249</v>
      </c>
      <c r="X72" s="21" t="s">
        <v>1249</v>
      </c>
      <c r="Y72" s="21" t="s">
        <v>1249</v>
      </c>
      <c r="Z72" s="21" t="s">
        <v>1249</v>
      </c>
      <c r="AA72" s="21" t="s">
        <v>1249</v>
      </c>
      <c r="AB72" s="21" t="s">
        <v>1249</v>
      </c>
      <c r="AC72" s="21" t="s">
        <v>1249</v>
      </c>
      <c r="AD72" s="21" t="s">
        <v>1249</v>
      </c>
      <c r="AE72" s="21" t="s">
        <v>1249</v>
      </c>
      <c r="AF72" s="21" t="s">
        <v>1249</v>
      </c>
      <c r="AG72" s="21" t="s">
        <v>1249</v>
      </c>
      <c r="AH72" s="21" t="s">
        <v>1249</v>
      </c>
      <c r="AI72" s="21" t="s">
        <v>1249</v>
      </c>
      <c r="AJ72" s="21" t="s">
        <v>1249</v>
      </c>
      <c r="AK72" s="21" t="s">
        <v>1249</v>
      </c>
      <c r="AL72" s="21" t="s">
        <v>1249</v>
      </c>
      <c r="AM72" s="21" t="s">
        <v>1249</v>
      </c>
      <c r="AN72" s="21" t="s">
        <v>1249</v>
      </c>
      <c r="AO72" s="21" t="s">
        <v>1249</v>
      </c>
      <c r="AP72" s="21" t="s">
        <v>1249</v>
      </c>
      <c r="AQ72" s="21" t="s">
        <v>1249</v>
      </c>
      <c r="AR72" s="21" t="s">
        <v>1249</v>
      </c>
      <c r="AS72" s="21" t="s">
        <v>1249</v>
      </c>
      <c r="AT72" s="21" t="s">
        <v>1249</v>
      </c>
      <c r="AU72" s="21" t="s">
        <v>1249</v>
      </c>
      <c r="AV72" s="21" t="s">
        <v>1249</v>
      </c>
      <c r="AW72" s="21" t="s">
        <v>1249</v>
      </c>
      <c r="AX72" s="21" t="s">
        <v>1249</v>
      </c>
      <c r="AY72" s="21" t="s">
        <v>1249</v>
      </c>
      <c r="AZ72" s="21" t="s">
        <v>1249</v>
      </c>
      <c r="BA72" s="21" t="s">
        <v>1249</v>
      </c>
      <c r="BB72" s="21"/>
      <c r="BC72" s="21" t="s">
        <v>1249</v>
      </c>
      <c r="BD72" s="21" t="s">
        <v>1249</v>
      </c>
      <c r="BE72" s="21" t="s">
        <v>1249</v>
      </c>
      <c r="BF72" s="21" t="s">
        <v>1249</v>
      </c>
      <c r="BG72" s="21" t="s">
        <v>1249</v>
      </c>
      <c r="BH72" s="21" t="s">
        <v>1249</v>
      </c>
      <c r="BI72" s="21" t="s">
        <v>1249</v>
      </c>
      <c r="BJ72" s="21" t="s">
        <v>1249</v>
      </c>
      <c r="BK72" s="21" t="s">
        <v>1249</v>
      </c>
      <c r="BL72" s="21" t="s">
        <v>1249</v>
      </c>
      <c r="BM72" s="21" t="s">
        <v>1249</v>
      </c>
      <c r="BN72" s="21" t="s">
        <v>1249</v>
      </c>
      <c r="BO72" s="21" t="s">
        <v>1249</v>
      </c>
      <c r="BP72" s="21" t="s">
        <v>1249</v>
      </c>
      <c r="BQ72" s="21" t="s">
        <v>1249</v>
      </c>
      <c r="BR72" s="21" t="s">
        <v>1249</v>
      </c>
      <c r="BS72" s="21" t="s">
        <v>1249</v>
      </c>
      <c r="BT72" s="21" t="s">
        <v>1249</v>
      </c>
      <c r="BU72" s="21" t="s">
        <v>1249</v>
      </c>
      <c r="BV72" s="21" t="s">
        <v>1249</v>
      </c>
      <c r="BW72" s="21" t="s">
        <v>1249</v>
      </c>
      <c r="BX72" s="21" t="s">
        <v>1249</v>
      </c>
      <c r="BY72" s="21" t="s">
        <v>1249</v>
      </c>
      <c r="BZ72" s="21" t="s">
        <v>1249</v>
      </c>
      <c r="CA72" s="21" t="s">
        <v>1249</v>
      </c>
      <c r="CB72" s="21" t="s">
        <v>1249</v>
      </c>
      <c r="CC72" s="21" t="s">
        <v>1249</v>
      </c>
      <c r="CD72" s="21" t="s">
        <v>1249</v>
      </c>
      <c r="CE72" s="21" t="s">
        <v>1249</v>
      </c>
      <c r="CF72" s="21" t="s">
        <v>1249</v>
      </c>
      <c r="CG72" s="21"/>
      <c r="CH72" s="21"/>
      <c r="CI72" s="21"/>
      <c r="CJ72" s="21"/>
      <c r="CK72" s="21" t="s">
        <v>1249</v>
      </c>
      <c r="CL72" s="21" t="s">
        <v>1249</v>
      </c>
      <c r="CM72" s="21" t="s">
        <v>1249</v>
      </c>
      <c r="CN72" s="21" t="s">
        <v>1249</v>
      </c>
      <c r="CO72" s="21" t="s">
        <v>1249</v>
      </c>
      <c r="CP72" s="21" t="s">
        <v>1249</v>
      </c>
      <c r="CQ72" s="21" t="s">
        <v>1249</v>
      </c>
      <c r="CR72" s="21" t="s">
        <v>1249</v>
      </c>
      <c r="CS72" s="21" t="s">
        <v>1249</v>
      </c>
      <c r="CT72" s="21" t="s">
        <v>1249</v>
      </c>
    </row>
    <row r="73" spans="1:98" ht="76.5" customHeight="1" x14ac:dyDescent="0.25">
      <c r="A73" s="6">
        <v>60</v>
      </c>
      <c r="B73" s="3">
        <v>140</v>
      </c>
      <c r="C73" s="12" t="s">
        <v>265</v>
      </c>
      <c r="D73" s="13" t="s">
        <v>28</v>
      </c>
      <c r="E73" s="12" t="s">
        <v>266</v>
      </c>
      <c r="F73" s="16" t="s">
        <v>28</v>
      </c>
      <c r="G73" s="12" t="s">
        <v>1298</v>
      </c>
      <c r="H73" s="12" t="s">
        <v>1299</v>
      </c>
      <c r="I73" s="18" t="s">
        <v>1261</v>
      </c>
      <c r="J73" s="22" t="s">
        <v>14</v>
      </c>
      <c r="K73" s="3"/>
      <c r="L73" s="3" t="s">
        <v>21</v>
      </c>
      <c r="M73" s="3"/>
      <c r="N73" s="3"/>
      <c r="O73" s="3"/>
      <c r="P73" s="3"/>
      <c r="Q73" s="3"/>
      <c r="R73" s="3"/>
      <c r="S73" s="3"/>
      <c r="T73" s="26">
        <f t="shared" si="7"/>
        <v>1</v>
      </c>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162"/>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v>2</v>
      </c>
      <c r="CG73" s="162"/>
      <c r="CH73" s="162"/>
      <c r="CI73" s="162"/>
      <c r="CJ73" s="162"/>
      <c r="CK73" s="3"/>
      <c r="CL73" s="23">
        <f t="shared" ref="CL73:CL79" si="44">COUNTIF($BD73:$CK73,2)</f>
        <v>1</v>
      </c>
      <c r="CM73" s="32">
        <f t="shared" ref="CM73:CM79" si="45">CL73/COUNTA($BD73:$CK73)</f>
        <v>1</v>
      </c>
      <c r="CN73" s="23">
        <f t="shared" ref="CN73:CN79" si="46">COUNTIF($BD73:$CK73,1)</f>
        <v>0</v>
      </c>
      <c r="CO73" s="32">
        <f t="shared" ref="CO73:CO79" si="47">CN73/COUNTA($BD73:$CK73)</f>
        <v>0</v>
      </c>
      <c r="CP73" s="23">
        <f t="shared" ref="CP73:CP79" si="48">COUNTIF($BD73:$CK73,0)</f>
        <v>0</v>
      </c>
      <c r="CQ73" s="32">
        <f t="shared" ref="CQ73:CQ79" si="49">CP73/COUNTA($BD73:$CK73)</f>
        <v>0</v>
      </c>
      <c r="CR73" s="23">
        <f t="shared" ref="CR73:CR79" si="50">(((CL73*2)+(CN73*1)+(CP73*0)))/COUNTA($BD73:$CK73)</f>
        <v>2</v>
      </c>
      <c r="CS73" s="23" t="str">
        <f t="shared" si="8"/>
        <v>Đạt mục tiêu</v>
      </c>
      <c r="CT73" s="37"/>
    </row>
    <row r="74" spans="1:98" ht="111" customHeight="1" x14ac:dyDescent="0.25">
      <c r="A74" s="6">
        <v>59</v>
      </c>
      <c r="B74" s="3">
        <v>143</v>
      </c>
      <c r="C74" s="12" t="s">
        <v>271</v>
      </c>
      <c r="D74" s="13" t="s">
        <v>20</v>
      </c>
      <c r="E74" s="12" t="s">
        <v>272</v>
      </c>
      <c r="F74" s="16" t="s">
        <v>20</v>
      </c>
      <c r="G74" s="39" t="s">
        <v>292</v>
      </c>
      <c r="H74" s="39" t="s">
        <v>1855</v>
      </c>
      <c r="I74" s="18" t="s">
        <v>1261</v>
      </c>
      <c r="J74" s="22" t="s">
        <v>14</v>
      </c>
      <c r="K74" s="3"/>
      <c r="L74" s="3"/>
      <c r="M74" s="3"/>
      <c r="N74" s="3"/>
      <c r="O74" s="3"/>
      <c r="P74" s="23"/>
      <c r="Q74" s="3" t="s">
        <v>21</v>
      </c>
      <c r="R74" s="3"/>
      <c r="S74" s="3"/>
      <c r="T74" s="26">
        <f t="shared" ref="T74:T137" si="51">COUNTIF(K74:S74,"x")</f>
        <v>1</v>
      </c>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162"/>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v>2</v>
      </c>
      <c r="CG74" s="162"/>
      <c r="CH74" s="162"/>
      <c r="CI74" s="162"/>
      <c r="CJ74" s="162"/>
      <c r="CK74" s="3"/>
      <c r="CL74" s="23">
        <f t="shared" si="44"/>
        <v>1</v>
      </c>
      <c r="CM74" s="32">
        <f t="shared" si="45"/>
        <v>1</v>
      </c>
      <c r="CN74" s="23">
        <f t="shared" si="46"/>
        <v>0</v>
      </c>
      <c r="CO74" s="32">
        <f t="shared" si="47"/>
        <v>0</v>
      </c>
      <c r="CP74" s="23">
        <f t="shared" si="48"/>
        <v>0</v>
      </c>
      <c r="CQ74" s="32">
        <f t="shared" si="49"/>
        <v>0</v>
      </c>
      <c r="CR74" s="23">
        <f t="shared" si="50"/>
        <v>2</v>
      </c>
      <c r="CS74" s="23" t="str">
        <f t="shared" ref="CS74:CS137" si="52">IF(CR74&gt;=1.6,"Đạt mục tiêu",IF(CR74&gt;=1,"Cần cố gắng","Chưa đạt"))</f>
        <v>Đạt mục tiêu</v>
      </c>
      <c r="CT74" s="37"/>
    </row>
    <row r="75" spans="1:98" ht="79.5" customHeight="1" x14ac:dyDescent="0.25">
      <c r="A75" s="6">
        <v>60</v>
      </c>
      <c r="B75" s="3">
        <v>145</v>
      </c>
      <c r="C75" s="12" t="s">
        <v>275</v>
      </c>
      <c r="D75" s="13" t="s">
        <v>28</v>
      </c>
      <c r="E75" s="12" t="s">
        <v>276</v>
      </c>
      <c r="F75" s="16" t="s">
        <v>28</v>
      </c>
      <c r="G75" s="12" t="s">
        <v>275</v>
      </c>
      <c r="H75" s="18" t="s">
        <v>1300</v>
      </c>
      <c r="I75" s="18" t="s">
        <v>1261</v>
      </c>
      <c r="J75" s="22" t="s">
        <v>14</v>
      </c>
      <c r="K75" s="3"/>
      <c r="L75" s="3"/>
      <c r="M75" s="3" t="s">
        <v>21</v>
      </c>
      <c r="N75" s="3"/>
      <c r="O75" s="3"/>
      <c r="P75" s="3"/>
      <c r="Q75" s="3"/>
      <c r="R75" s="3"/>
      <c r="S75" s="3"/>
      <c r="T75" s="26">
        <f t="shared" si="51"/>
        <v>1</v>
      </c>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162"/>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v>2</v>
      </c>
      <c r="CG75" s="162"/>
      <c r="CH75" s="162"/>
      <c r="CI75" s="162"/>
      <c r="CJ75" s="162"/>
      <c r="CK75" s="3"/>
      <c r="CL75" s="23">
        <f t="shared" si="44"/>
        <v>1</v>
      </c>
      <c r="CM75" s="32">
        <f t="shared" si="45"/>
        <v>1</v>
      </c>
      <c r="CN75" s="23">
        <f t="shared" si="46"/>
        <v>0</v>
      </c>
      <c r="CO75" s="32">
        <f t="shared" si="47"/>
        <v>0</v>
      </c>
      <c r="CP75" s="23">
        <f t="shared" si="48"/>
        <v>0</v>
      </c>
      <c r="CQ75" s="32">
        <f t="shared" si="49"/>
        <v>0</v>
      </c>
      <c r="CR75" s="23">
        <f t="shared" si="50"/>
        <v>2</v>
      </c>
      <c r="CS75" s="23" t="str">
        <f t="shared" si="52"/>
        <v>Đạt mục tiêu</v>
      </c>
      <c r="CT75" s="37"/>
    </row>
    <row r="76" spans="1:98" ht="0.75" customHeight="1" x14ac:dyDescent="0.25">
      <c r="A76" s="6">
        <v>62</v>
      </c>
      <c r="B76" s="3">
        <v>148</v>
      </c>
      <c r="C76" s="12" t="s">
        <v>281</v>
      </c>
      <c r="D76" s="13" t="s">
        <v>20</v>
      </c>
      <c r="E76" s="12" t="s">
        <v>282</v>
      </c>
      <c r="F76" s="16" t="s">
        <v>20</v>
      </c>
      <c r="G76" s="18" t="s">
        <v>1303</v>
      </c>
      <c r="H76" s="18" t="s">
        <v>1304</v>
      </c>
      <c r="I76" s="18" t="s">
        <v>1261</v>
      </c>
      <c r="J76" s="22" t="s">
        <v>14</v>
      </c>
      <c r="K76" s="3"/>
      <c r="L76" s="3"/>
      <c r="M76" s="3"/>
      <c r="N76" s="3"/>
      <c r="O76" s="3"/>
      <c r="P76" s="10" t="s">
        <v>21</v>
      </c>
      <c r="Q76" s="3"/>
      <c r="R76" s="3"/>
      <c r="S76" s="3"/>
      <c r="T76" s="26">
        <f t="shared" si="51"/>
        <v>1</v>
      </c>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162"/>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v>2</v>
      </c>
      <c r="CG76" s="162"/>
      <c r="CH76" s="162"/>
      <c r="CI76" s="162"/>
      <c r="CJ76" s="162"/>
      <c r="CK76" s="3"/>
      <c r="CL76" s="23">
        <f t="shared" si="44"/>
        <v>1</v>
      </c>
      <c r="CM76" s="32">
        <f t="shared" si="45"/>
        <v>1</v>
      </c>
      <c r="CN76" s="23">
        <f t="shared" si="46"/>
        <v>0</v>
      </c>
      <c r="CO76" s="32">
        <f t="shared" si="47"/>
        <v>0</v>
      </c>
      <c r="CP76" s="23">
        <f t="shared" si="48"/>
        <v>0</v>
      </c>
      <c r="CQ76" s="32">
        <f t="shared" si="49"/>
        <v>0</v>
      </c>
      <c r="CR76" s="23">
        <f t="shared" si="50"/>
        <v>2</v>
      </c>
      <c r="CS76" s="23" t="str">
        <f t="shared" si="52"/>
        <v>Đạt mục tiêu</v>
      </c>
      <c r="CT76" s="37"/>
    </row>
    <row r="77" spans="1:98" ht="165" customHeight="1" x14ac:dyDescent="0.25">
      <c r="A77" s="6">
        <v>63</v>
      </c>
      <c r="B77" s="3">
        <v>151</v>
      </c>
      <c r="C77" s="12" t="s">
        <v>287</v>
      </c>
      <c r="D77" s="13" t="s">
        <v>18</v>
      </c>
      <c r="E77" s="12" t="s">
        <v>286</v>
      </c>
      <c r="F77" s="16" t="s">
        <v>20</v>
      </c>
      <c r="G77" s="12" t="s">
        <v>1305</v>
      </c>
      <c r="H77" s="18" t="s">
        <v>1306</v>
      </c>
      <c r="I77" s="18" t="s">
        <v>1261</v>
      </c>
      <c r="J77" s="22" t="s">
        <v>14</v>
      </c>
      <c r="K77" s="3"/>
      <c r="L77" s="3"/>
      <c r="M77" s="3" t="s">
        <v>21</v>
      </c>
      <c r="N77" s="3"/>
      <c r="O77" s="3"/>
      <c r="P77" s="3"/>
      <c r="Q77" s="3"/>
      <c r="R77" s="3"/>
      <c r="S77" s="3"/>
      <c r="T77" s="26">
        <f t="shared" si="51"/>
        <v>1</v>
      </c>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162"/>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v>2</v>
      </c>
      <c r="CG77" s="162"/>
      <c r="CH77" s="162"/>
      <c r="CI77" s="162"/>
      <c r="CJ77" s="162"/>
      <c r="CK77" s="3"/>
      <c r="CL77" s="23">
        <f t="shared" si="44"/>
        <v>1</v>
      </c>
      <c r="CM77" s="32">
        <f t="shared" si="45"/>
        <v>1</v>
      </c>
      <c r="CN77" s="23">
        <f t="shared" si="46"/>
        <v>0</v>
      </c>
      <c r="CO77" s="32">
        <f t="shared" si="47"/>
        <v>0</v>
      </c>
      <c r="CP77" s="23">
        <f t="shared" si="48"/>
        <v>0</v>
      </c>
      <c r="CQ77" s="32">
        <f t="shared" si="49"/>
        <v>0</v>
      </c>
      <c r="CR77" s="23">
        <f t="shared" si="50"/>
        <v>2</v>
      </c>
      <c r="CS77" s="23" t="str">
        <f t="shared" si="52"/>
        <v>Đạt mục tiêu</v>
      </c>
      <c r="CT77" s="37"/>
    </row>
    <row r="78" spans="1:98" ht="93" customHeight="1" x14ac:dyDescent="0.25">
      <c r="A78" s="6">
        <v>64</v>
      </c>
      <c r="B78" s="3">
        <v>152</v>
      </c>
      <c r="C78" s="12" t="s">
        <v>289</v>
      </c>
      <c r="D78" s="13" t="s">
        <v>20</v>
      </c>
      <c r="E78" s="12" t="s">
        <v>290</v>
      </c>
      <c r="F78" s="16" t="s">
        <v>20</v>
      </c>
      <c r="G78" s="12" t="s">
        <v>1307</v>
      </c>
      <c r="H78" s="12" t="s">
        <v>1308</v>
      </c>
      <c r="I78" s="18" t="s">
        <v>1261</v>
      </c>
      <c r="J78" s="22" t="s">
        <v>14</v>
      </c>
      <c r="K78" s="3" t="s">
        <v>21</v>
      </c>
      <c r="L78" s="3"/>
      <c r="M78" s="3"/>
      <c r="N78" s="3"/>
      <c r="O78" s="3"/>
      <c r="P78" s="3"/>
      <c r="Q78" s="3"/>
      <c r="R78" s="3"/>
      <c r="S78" s="3"/>
      <c r="T78" s="26">
        <f t="shared" si="51"/>
        <v>1</v>
      </c>
      <c r="U78" s="3" t="s">
        <v>1302</v>
      </c>
      <c r="V78" s="3"/>
      <c r="W78" s="3" t="s">
        <v>1302</v>
      </c>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162"/>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v>2</v>
      </c>
      <c r="CG78" s="162"/>
      <c r="CH78" s="162"/>
      <c r="CI78" s="162"/>
      <c r="CJ78" s="162"/>
      <c r="CK78" s="3"/>
      <c r="CL78" s="23">
        <f t="shared" si="44"/>
        <v>1</v>
      </c>
      <c r="CM78" s="32">
        <f t="shared" si="45"/>
        <v>1</v>
      </c>
      <c r="CN78" s="23">
        <f t="shared" si="46"/>
        <v>0</v>
      </c>
      <c r="CO78" s="32">
        <f t="shared" si="47"/>
        <v>0</v>
      </c>
      <c r="CP78" s="23">
        <f t="shared" si="48"/>
        <v>0</v>
      </c>
      <c r="CQ78" s="32">
        <f t="shared" si="49"/>
        <v>0</v>
      </c>
      <c r="CR78" s="23">
        <f t="shared" si="50"/>
        <v>2</v>
      </c>
      <c r="CS78" s="23" t="str">
        <f t="shared" si="52"/>
        <v>Đạt mục tiêu</v>
      </c>
      <c r="CT78" s="37"/>
    </row>
    <row r="79" spans="1:98" ht="96" customHeight="1" x14ac:dyDescent="0.25">
      <c r="A79" s="6">
        <v>65</v>
      </c>
      <c r="B79" s="3">
        <v>178</v>
      </c>
      <c r="C79" s="12" t="s">
        <v>1309</v>
      </c>
      <c r="D79" s="13" t="s">
        <v>18</v>
      </c>
      <c r="E79" s="39" t="s">
        <v>342</v>
      </c>
      <c r="F79" s="16" t="s">
        <v>20</v>
      </c>
      <c r="G79" s="12" t="s">
        <v>1310</v>
      </c>
      <c r="H79" s="18" t="s">
        <v>1311</v>
      </c>
      <c r="I79" s="18" t="s">
        <v>1261</v>
      </c>
      <c r="J79" s="22" t="s">
        <v>14</v>
      </c>
      <c r="K79" s="3"/>
      <c r="L79" s="3"/>
      <c r="M79" s="23" t="s">
        <v>21</v>
      </c>
      <c r="N79" s="3"/>
      <c r="O79" s="3"/>
      <c r="P79" s="3"/>
      <c r="Q79" s="3"/>
      <c r="R79" s="3"/>
      <c r="S79" s="3"/>
      <c r="T79" s="26">
        <f t="shared" si="51"/>
        <v>1</v>
      </c>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162"/>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v>2</v>
      </c>
      <c r="CG79" s="162"/>
      <c r="CH79" s="162"/>
      <c r="CI79" s="162"/>
      <c r="CJ79" s="162"/>
      <c r="CK79" s="3"/>
      <c r="CL79" s="23">
        <f t="shared" si="44"/>
        <v>1</v>
      </c>
      <c r="CM79" s="32">
        <f t="shared" si="45"/>
        <v>1</v>
      </c>
      <c r="CN79" s="23">
        <f t="shared" si="46"/>
        <v>0</v>
      </c>
      <c r="CO79" s="32">
        <f t="shared" si="47"/>
        <v>0</v>
      </c>
      <c r="CP79" s="23">
        <f t="shared" si="48"/>
        <v>0</v>
      </c>
      <c r="CQ79" s="32">
        <f t="shared" si="49"/>
        <v>0</v>
      </c>
      <c r="CR79" s="23">
        <f t="shared" si="50"/>
        <v>2</v>
      </c>
      <c r="CS79" s="23" t="str">
        <f t="shared" si="52"/>
        <v>Đạt mục tiêu</v>
      </c>
      <c r="CT79" s="37"/>
    </row>
    <row r="80" spans="1:98" s="2" customFormat="1" ht="78" customHeight="1" x14ac:dyDescent="0.25">
      <c r="A80" s="6">
        <v>66</v>
      </c>
      <c r="B80" s="7">
        <v>156</v>
      </c>
      <c r="C80" s="440" t="s">
        <v>297</v>
      </c>
      <c r="D80" s="440"/>
      <c r="E80" s="440"/>
      <c r="F80" s="9" t="s">
        <v>1249</v>
      </c>
      <c r="G80" s="9" t="s">
        <v>1249</v>
      </c>
      <c r="H80" s="9" t="s">
        <v>1249</v>
      </c>
      <c r="I80" s="9" t="s">
        <v>1249</v>
      </c>
      <c r="J80" s="21" t="s">
        <v>1249</v>
      </c>
      <c r="K80" s="21" t="s">
        <v>1249</v>
      </c>
      <c r="L80" s="21" t="s">
        <v>1249</v>
      </c>
      <c r="M80" s="21" t="s">
        <v>1249</v>
      </c>
      <c r="N80" s="21" t="s">
        <v>1249</v>
      </c>
      <c r="O80" s="21" t="s">
        <v>1249</v>
      </c>
      <c r="P80" s="21" t="s">
        <v>1249</v>
      </c>
      <c r="Q80" s="21" t="s">
        <v>1249</v>
      </c>
      <c r="R80" s="21" t="s">
        <v>1249</v>
      </c>
      <c r="S80" s="21" t="s">
        <v>1249</v>
      </c>
      <c r="T80" s="21" t="s">
        <v>1249</v>
      </c>
      <c r="U80" s="21" t="s">
        <v>1249</v>
      </c>
      <c r="V80" s="21" t="s">
        <v>1249</v>
      </c>
      <c r="W80" s="21" t="s">
        <v>1249</v>
      </c>
      <c r="X80" s="21" t="s">
        <v>1249</v>
      </c>
      <c r="Y80" s="21" t="s">
        <v>1249</v>
      </c>
      <c r="Z80" s="21" t="s">
        <v>1249</v>
      </c>
      <c r="AA80" s="21" t="s">
        <v>1249</v>
      </c>
      <c r="AB80" s="21" t="s">
        <v>1249</v>
      </c>
      <c r="AC80" s="21" t="s">
        <v>1249</v>
      </c>
      <c r="AD80" s="21" t="s">
        <v>1249</v>
      </c>
      <c r="AE80" s="21" t="s">
        <v>1249</v>
      </c>
      <c r="AF80" s="21" t="s">
        <v>1249</v>
      </c>
      <c r="AG80" s="21" t="s">
        <v>1249</v>
      </c>
      <c r="AH80" s="21" t="s">
        <v>1249</v>
      </c>
      <c r="AI80" s="21" t="s">
        <v>1249</v>
      </c>
      <c r="AJ80" s="21" t="s">
        <v>1249</v>
      </c>
      <c r="AK80" s="21" t="s">
        <v>1249</v>
      </c>
      <c r="AL80" s="21" t="s">
        <v>1249</v>
      </c>
      <c r="AM80" s="21" t="s">
        <v>1249</v>
      </c>
      <c r="AN80" s="21" t="s">
        <v>1249</v>
      </c>
      <c r="AO80" s="21" t="s">
        <v>1249</v>
      </c>
      <c r="AP80" s="21" t="s">
        <v>1249</v>
      </c>
      <c r="AQ80" s="21" t="s">
        <v>1249</v>
      </c>
      <c r="AR80" s="21" t="s">
        <v>1249</v>
      </c>
      <c r="AS80" s="21" t="s">
        <v>1249</v>
      </c>
      <c r="AT80" s="21" t="s">
        <v>1249</v>
      </c>
      <c r="AU80" s="21" t="s">
        <v>1249</v>
      </c>
      <c r="AV80" s="21" t="s">
        <v>1249</v>
      </c>
      <c r="AW80" s="21" t="s">
        <v>1249</v>
      </c>
      <c r="AX80" s="21" t="s">
        <v>1249</v>
      </c>
      <c r="AY80" s="21" t="s">
        <v>1249</v>
      </c>
      <c r="AZ80" s="21" t="s">
        <v>1249</v>
      </c>
      <c r="BA80" s="21" t="s">
        <v>1249</v>
      </c>
      <c r="BB80" s="21"/>
      <c r="BC80" s="21" t="s">
        <v>1249</v>
      </c>
      <c r="BD80" s="21" t="s">
        <v>1249</v>
      </c>
      <c r="BE80" s="21" t="s">
        <v>1249</v>
      </c>
      <c r="BF80" s="21" t="s">
        <v>1249</v>
      </c>
      <c r="BG80" s="21" t="s">
        <v>1249</v>
      </c>
      <c r="BH80" s="21" t="s">
        <v>1249</v>
      </c>
      <c r="BI80" s="21" t="s">
        <v>1249</v>
      </c>
      <c r="BJ80" s="21" t="s">
        <v>1249</v>
      </c>
      <c r="BK80" s="21" t="s">
        <v>1249</v>
      </c>
      <c r="BL80" s="21" t="s">
        <v>1249</v>
      </c>
      <c r="BM80" s="21" t="s">
        <v>1249</v>
      </c>
      <c r="BN80" s="21" t="s">
        <v>1249</v>
      </c>
      <c r="BO80" s="21" t="s">
        <v>1249</v>
      </c>
      <c r="BP80" s="21" t="s">
        <v>1249</v>
      </c>
      <c r="BQ80" s="21" t="s">
        <v>1249</v>
      </c>
      <c r="BR80" s="21" t="s">
        <v>1249</v>
      </c>
      <c r="BS80" s="21" t="s">
        <v>1249</v>
      </c>
      <c r="BT80" s="21" t="s">
        <v>1249</v>
      </c>
      <c r="BU80" s="21" t="s">
        <v>1249</v>
      </c>
      <c r="BV80" s="21" t="s">
        <v>1249</v>
      </c>
      <c r="BW80" s="21" t="s">
        <v>1249</v>
      </c>
      <c r="BX80" s="21" t="s">
        <v>1249</v>
      </c>
      <c r="BY80" s="21" t="s">
        <v>1249</v>
      </c>
      <c r="BZ80" s="21" t="s">
        <v>1249</v>
      </c>
      <c r="CA80" s="21" t="s">
        <v>1249</v>
      </c>
      <c r="CB80" s="21" t="s">
        <v>1249</v>
      </c>
      <c r="CC80" s="21" t="s">
        <v>1249</v>
      </c>
      <c r="CD80" s="21" t="s">
        <v>1249</v>
      </c>
      <c r="CE80" s="21" t="s">
        <v>1249</v>
      </c>
      <c r="CF80" s="21" t="s">
        <v>1249</v>
      </c>
      <c r="CG80" s="21"/>
      <c r="CH80" s="21"/>
      <c r="CI80" s="21"/>
      <c r="CJ80" s="21"/>
      <c r="CK80" s="21" t="s">
        <v>1249</v>
      </c>
      <c r="CL80" s="21" t="s">
        <v>1249</v>
      </c>
      <c r="CM80" s="21" t="s">
        <v>1249</v>
      </c>
      <c r="CN80" s="21" t="s">
        <v>1249</v>
      </c>
      <c r="CO80" s="21" t="s">
        <v>1249</v>
      </c>
      <c r="CP80" s="21" t="s">
        <v>1249</v>
      </c>
      <c r="CQ80" s="21" t="s">
        <v>1249</v>
      </c>
      <c r="CR80" s="21" t="s">
        <v>1249</v>
      </c>
      <c r="CS80" s="21" t="s">
        <v>1249</v>
      </c>
      <c r="CT80" s="21" t="s">
        <v>1249</v>
      </c>
    </row>
    <row r="81" spans="1:98" ht="80.25" customHeight="1" x14ac:dyDescent="0.25">
      <c r="A81" s="6">
        <v>67</v>
      </c>
      <c r="B81" s="3">
        <v>147</v>
      </c>
      <c r="C81" s="12" t="s">
        <v>279</v>
      </c>
      <c r="D81" s="12" t="s">
        <v>279</v>
      </c>
      <c r="E81" s="12" t="s">
        <v>279</v>
      </c>
      <c r="F81" s="12" t="s">
        <v>279</v>
      </c>
      <c r="G81" s="12" t="s">
        <v>279</v>
      </c>
      <c r="H81" s="18" t="s">
        <v>1856</v>
      </c>
      <c r="I81" s="18" t="s">
        <v>1261</v>
      </c>
      <c r="J81" s="22" t="s">
        <v>14</v>
      </c>
      <c r="K81" s="48"/>
      <c r="L81" s="48" t="s">
        <v>21</v>
      </c>
      <c r="M81" s="48"/>
      <c r="N81" s="48"/>
      <c r="O81" s="48" t="s">
        <v>21</v>
      </c>
      <c r="P81" s="48"/>
      <c r="Q81" s="48"/>
      <c r="R81" s="48"/>
      <c r="S81" s="48"/>
      <c r="T81" s="26">
        <f t="shared" si="51"/>
        <v>2</v>
      </c>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v>2</v>
      </c>
      <c r="CG81" s="162"/>
      <c r="CH81" s="162"/>
      <c r="CI81" s="162"/>
      <c r="CJ81" s="162"/>
      <c r="CK81" s="3"/>
      <c r="CL81" s="23">
        <f t="shared" ref="CL81:CL102" si="53">COUNTIF($BD81:$CK81,2)</f>
        <v>1</v>
      </c>
      <c r="CM81" s="32">
        <f t="shared" ref="CM81:CM102" si="54">CL81/COUNTA($BD81:$CK81)</f>
        <v>1</v>
      </c>
      <c r="CN81" s="23">
        <f t="shared" ref="CN81:CN102" si="55">COUNTIF($BD81:$CK81,1)</f>
        <v>0</v>
      </c>
      <c r="CO81" s="32">
        <f t="shared" ref="CO81:CO102" si="56">CN81/COUNTA($BD81:$CK81)</f>
        <v>0</v>
      </c>
      <c r="CP81" s="23">
        <f t="shared" ref="CP81:CP102" si="57">COUNTIF($BD81:$CK81,0)</f>
        <v>0</v>
      </c>
      <c r="CQ81" s="32">
        <f t="shared" ref="CQ81:CQ102" si="58">CP81/COUNTA($BD81:$CK81)</f>
        <v>0</v>
      </c>
      <c r="CR81" s="23">
        <f t="shared" ref="CR81:CR102" si="59">(((CL81*2)+(CN81*1)+(CP81*0)))/COUNTA($BD81:$CK81)</f>
        <v>2</v>
      </c>
      <c r="CS81" s="23" t="str">
        <f t="shared" si="52"/>
        <v>Đạt mục tiêu</v>
      </c>
      <c r="CT81" s="37"/>
    </row>
    <row r="82" spans="1:98" ht="75.75" customHeight="1" x14ac:dyDescent="0.25">
      <c r="A82" s="6">
        <v>67</v>
      </c>
      <c r="B82" s="3"/>
      <c r="C82" s="12" t="s">
        <v>279</v>
      </c>
      <c r="D82" s="13" t="s">
        <v>28</v>
      </c>
      <c r="E82" s="12" t="s">
        <v>280</v>
      </c>
      <c r="F82" s="40"/>
      <c r="G82" s="18" t="s">
        <v>1592</v>
      </c>
      <c r="H82" s="18" t="s">
        <v>1593</v>
      </c>
      <c r="I82" s="18" t="s">
        <v>1261</v>
      </c>
      <c r="J82" s="22" t="s">
        <v>14</v>
      </c>
      <c r="K82" s="48"/>
      <c r="L82" s="48"/>
      <c r="M82" s="48" t="s">
        <v>21</v>
      </c>
      <c r="N82" s="48"/>
      <c r="P82" s="48"/>
      <c r="Q82" s="48"/>
      <c r="R82" s="48"/>
      <c r="S82" s="48"/>
      <c r="T82" s="26"/>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162"/>
      <c r="CH82" s="162"/>
      <c r="CI82" s="162"/>
      <c r="CJ82" s="162"/>
      <c r="CK82" s="3"/>
      <c r="CL82" s="23"/>
      <c r="CM82" s="32"/>
      <c r="CN82" s="23"/>
      <c r="CO82" s="32"/>
      <c r="CP82" s="23"/>
      <c r="CQ82" s="32"/>
      <c r="CR82" s="23"/>
      <c r="CS82" s="23"/>
      <c r="CT82" s="37"/>
    </row>
    <row r="83" spans="1:98" ht="114" customHeight="1" x14ac:dyDescent="0.25">
      <c r="A83" s="6">
        <v>68</v>
      </c>
      <c r="B83" s="3">
        <v>158</v>
      </c>
      <c r="C83" s="12" t="s">
        <v>300</v>
      </c>
      <c r="D83" s="13" t="s">
        <v>18</v>
      </c>
      <c r="E83" s="12" t="s">
        <v>301</v>
      </c>
      <c r="F83" s="16" t="s">
        <v>28</v>
      </c>
      <c r="G83" s="12" t="s">
        <v>1312</v>
      </c>
      <c r="H83" s="18" t="s">
        <v>1313</v>
      </c>
      <c r="I83" s="18" t="s">
        <v>1261</v>
      </c>
      <c r="J83" s="22" t="s">
        <v>14</v>
      </c>
      <c r="K83" s="3"/>
      <c r="L83" s="3" t="s">
        <v>21</v>
      </c>
      <c r="M83" s="3"/>
      <c r="N83" s="3"/>
      <c r="O83" s="3"/>
      <c r="P83" s="3"/>
      <c r="Q83" s="3"/>
      <c r="R83" s="3"/>
      <c r="S83" s="3"/>
      <c r="T83" s="26">
        <f t="shared" si="51"/>
        <v>1</v>
      </c>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v>2</v>
      </c>
      <c r="CG83" s="162"/>
      <c r="CH83" s="162"/>
      <c r="CI83" s="162"/>
      <c r="CJ83" s="162"/>
      <c r="CK83" s="3"/>
      <c r="CL83" s="23">
        <f t="shared" si="53"/>
        <v>1</v>
      </c>
      <c r="CM83" s="32">
        <f t="shared" si="54"/>
        <v>1</v>
      </c>
      <c r="CN83" s="23">
        <f t="shared" si="55"/>
        <v>0</v>
      </c>
      <c r="CO83" s="32">
        <f t="shared" si="56"/>
        <v>0</v>
      </c>
      <c r="CP83" s="23">
        <f t="shared" si="57"/>
        <v>0</v>
      </c>
      <c r="CQ83" s="32">
        <f t="shared" si="58"/>
        <v>0</v>
      </c>
      <c r="CR83" s="23">
        <f t="shared" si="59"/>
        <v>2</v>
      </c>
      <c r="CS83" s="23" t="str">
        <f t="shared" si="52"/>
        <v>Đạt mục tiêu</v>
      </c>
      <c r="CT83" s="37"/>
    </row>
    <row r="84" spans="1:98" ht="84" customHeight="1" x14ac:dyDescent="0.25">
      <c r="A84" s="6">
        <v>69</v>
      </c>
      <c r="B84" s="3">
        <v>161</v>
      </c>
      <c r="C84" s="12" t="s">
        <v>306</v>
      </c>
      <c r="D84" s="13" t="s">
        <v>18</v>
      </c>
      <c r="E84" s="12" t="s">
        <v>307</v>
      </c>
      <c r="F84" s="16" t="s">
        <v>28</v>
      </c>
      <c r="G84" s="12" t="s">
        <v>306</v>
      </c>
      <c r="H84" s="41" t="s">
        <v>1314</v>
      </c>
      <c r="I84" s="18" t="s">
        <v>1261</v>
      </c>
      <c r="J84" s="22" t="s">
        <v>14</v>
      </c>
      <c r="K84" s="3"/>
      <c r="L84" s="3"/>
      <c r="M84" s="3" t="s">
        <v>21</v>
      </c>
      <c r="N84" s="3"/>
      <c r="O84" s="3"/>
      <c r="P84" s="3"/>
      <c r="Q84" s="3"/>
      <c r="R84" s="3"/>
      <c r="S84" s="3"/>
      <c r="T84" s="26">
        <f t="shared" si="51"/>
        <v>1</v>
      </c>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v>2</v>
      </c>
      <c r="CG84" s="162"/>
      <c r="CH84" s="162"/>
      <c r="CI84" s="162"/>
      <c r="CJ84" s="162"/>
      <c r="CK84" s="3"/>
      <c r="CL84" s="23">
        <f t="shared" si="53"/>
        <v>1</v>
      </c>
      <c r="CM84" s="32">
        <f t="shared" si="54"/>
        <v>1</v>
      </c>
      <c r="CN84" s="23">
        <f t="shared" si="55"/>
        <v>0</v>
      </c>
      <c r="CO84" s="32">
        <f t="shared" si="56"/>
        <v>0</v>
      </c>
      <c r="CP84" s="23">
        <f t="shared" si="57"/>
        <v>0</v>
      </c>
      <c r="CQ84" s="32">
        <f t="shared" si="58"/>
        <v>0</v>
      </c>
      <c r="CR84" s="23">
        <f t="shared" si="59"/>
        <v>2</v>
      </c>
      <c r="CS84" s="23" t="str">
        <f t="shared" si="52"/>
        <v>Đạt mục tiêu</v>
      </c>
      <c r="CT84" s="37"/>
    </row>
    <row r="85" spans="1:98" ht="70.5" customHeight="1" x14ac:dyDescent="0.25">
      <c r="A85" s="6">
        <v>70</v>
      </c>
      <c r="B85" s="3">
        <v>164</v>
      </c>
      <c r="C85" s="12" t="s">
        <v>312</v>
      </c>
      <c r="D85" s="13" t="s">
        <v>18</v>
      </c>
      <c r="E85" s="12" t="s">
        <v>313</v>
      </c>
      <c r="F85" s="16" t="s">
        <v>28</v>
      </c>
      <c r="G85" s="18" t="s">
        <v>1315</v>
      </c>
      <c r="H85" s="18" t="s">
        <v>1315</v>
      </c>
      <c r="I85" s="18" t="s">
        <v>1261</v>
      </c>
      <c r="J85" s="22" t="s">
        <v>14</v>
      </c>
      <c r="K85" s="3"/>
      <c r="L85" s="3"/>
      <c r="M85" s="3"/>
      <c r="N85" s="3"/>
      <c r="O85" s="3"/>
      <c r="P85" s="3"/>
      <c r="Q85" s="3"/>
      <c r="R85" s="3"/>
      <c r="S85" s="3" t="s">
        <v>21</v>
      </c>
      <c r="T85" s="26">
        <f t="shared" si="51"/>
        <v>1</v>
      </c>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v>2</v>
      </c>
      <c r="CG85" s="162"/>
      <c r="CH85" s="162"/>
      <c r="CI85" s="162"/>
      <c r="CJ85" s="162"/>
      <c r="CK85" s="3"/>
      <c r="CL85" s="23">
        <f t="shared" si="53"/>
        <v>1</v>
      </c>
      <c r="CM85" s="32">
        <f t="shared" si="54"/>
        <v>1</v>
      </c>
      <c r="CN85" s="23">
        <f t="shared" si="55"/>
        <v>0</v>
      </c>
      <c r="CO85" s="32">
        <f t="shared" si="56"/>
        <v>0</v>
      </c>
      <c r="CP85" s="23">
        <f t="shared" si="57"/>
        <v>0</v>
      </c>
      <c r="CQ85" s="32">
        <f t="shared" si="58"/>
        <v>0</v>
      </c>
      <c r="CR85" s="23">
        <f t="shared" si="59"/>
        <v>2</v>
      </c>
      <c r="CS85" s="23" t="str">
        <f t="shared" si="52"/>
        <v>Đạt mục tiêu</v>
      </c>
      <c r="CT85" s="37"/>
    </row>
    <row r="86" spans="1:98" ht="57" customHeight="1" x14ac:dyDescent="0.25">
      <c r="A86" s="6">
        <v>71</v>
      </c>
      <c r="B86" s="3">
        <v>167</v>
      </c>
      <c r="C86" s="12" t="s">
        <v>318</v>
      </c>
      <c r="D86" s="13" t="s">
        <v>18</v>
      </c>
      <c r="E86" s="12" t="s">
        <v>319</v>
      </c>
      <c r="F86" s="16" t="s">
        <v>28</v>
      </c>
      <c r="G86" s="12" t="s">
        <v>319</v>
      </c>
      <c r="H86" s="12" t="s">
        <v>319</v>
      </c>
      <c r="I86" s="18" t="s">
        <v>1261</v>
      </c>
      <c r="J86" s="22" t="s">
        <v>14</v>
      </c>
      <c r="K86" s="3"/>
      <c r="L86" s="3"/>
      <c r="M86" s="3"/>
      <c r="N86" s="3"/>
      <c r="O86" s="3"/>
      <c r="P86" s="3"/>
      <c r="Q86" s="3"/>
      <c r="R86" s="3" t="s">
        <v>21</v>
      </c>
      <c r="S86" s="3"/>
      <c r="T86" s="26">
        <f t="shared" si="51"/>
        <v>1</v>
      </c>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v>2</v>
      </c>
      <c r="CG86" s="162"/>
      <c r="CH86" s="162"/>
      <c r="CI86" s="162"/>
      <c r="CJ86" s="162"/>
      <c r="CK86" s="3"/>
      <c r="CL86" s="23">
        <f t="shared" si="53"/>
        <v>1</v>
      </c>
      <c r="CM86" s="32">
        <f t="shared" si="54"/>
        <v>1</v>
      </c>
      <c r="CN86" s="23">
        <f t="shared" si="55"/>
        <v>0</v>
      </c>
      <c r="CO86" s="32">
        <f t="shared" si="56"/>
        <v>0</v>
      </c>
      <c r="CP86" s="23">
        <f t="shared" si="57"/>
        <v>0</v>
      </c>
      <c r="CQ86" s="32">
        <f t="shared" si="58"/>
        <v>0</v>
      </c>
      <c r="CR86" s="23">
        <f t="shared" si="59"/>
        <v>2</v>
      </c>
      <c r="CS86" s="23" t="str">
        <f t="shared" si="52"/>
        <v>Đạt mục tiêu</v>
      </c>
      <c r="CT86" s="37"/>
    </row>
    <row r="87" spans="1:98" ht="95.25" customHeight="1" x14ac:dyDescent="0.25">
      <c r="A87" s="6">
        <v>72</v>
      </c>
      <c r="B87" s="3">
        <v>173</v>
      </c>
      <c r="C87" s="12" t="s">
        <v>330</v>
      </c>
      <c r="D87" s="13" t="s">
        <v>18</v>
      </c>
      <c r="E87" s="12" t="s">
        <v>331</v>
      </c>
      <c r="F87" s="16" t="s">
        <v>18</v>
      </c>
      <c r="G87" s="12" t="s">
        <v>331</v>
      </c>
      <c r="H87" s="12" t="s">
        <v>1316</v>
      </c>
      <c r="I87" s="18" t="s">
        <v>1261</v>
      </c>
      <c r="J87" s="22" t="s">
        <v>14</v>
      </c>
      <c r="K87" s="3" t="s">
        <v>21</v>
      </c>
      <c r="L87" s="3"/>
      <c r="M87" s="3"/>
      <c r="N87" s="3"/>
      <c r="O87" s="3"/>
      <c r="P87" s="3"/>
      <c r="Q87" s="3"/>
      <c r="R87" s="3"/>
      <c r="S87" s="3"/>
      <c r="T87" s="26">
        <f t="shared" si="51"/>
        <v>1</v>
      </c>
      <c r="U87" s="20" t="s">
        <v>1301</v>
      </c>
      <c r="V87" s="20" t="s">
        <v>1301</v>
      </c>
      <c r="W87" s="20" t="s">
        <v>1301</v>
      </c>
      <c r="X87" s="20" t="s">
        <v>1301</v>
      </c>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v>2</v>
      </c>
      <c r="CG87" s="162"/>
      <c r="CH87" s="162"/>
      <c r="CI87" s="162"/>
      <c r="CJ87" s="162"/>
      <c r="CK87" s="3"/>
      <c r="CL87" s="23">
        <f t="shared" si="53"/>
        <v>1</v>
      </c>
      <c r="CM87" s="32">
        <f t="shared" si="54"/>
        <v>1</v>
      </c>
      <c r="CN87" s="23">
        <f t="shared" si="55"/>
        <v>0</v>
      </c>
      <c r="CO87" s="32">
        <f t="shared" si="56"/>
        <v>0</v>
      </c>
      <c r="CP87" s="23">
        <f t="shared" si="57"/>
        <v>0</v>
      </c>
      <c r="CQ87" s="32">
        <f t="shared" si="58"/>
        <v>0</v>
      </c>
      <c r="CR87" s="23">
        <f t="shared" si="59"/>
        <v>2</v>
      </c>
      <c r="CS87" s="23" t="str">
        <f t="shared" si="52"/>
        <v>Đạt mục tiêu</v>
      </c>
      <c r="CT87" s="37"/>
    </row>
    <row r="88" spans="1:98" ht="90" customHeight="1" x14ac:dyDescent="0.25">
      <c r="A88" s="6">
        <v>73</v>
      </c>
      <c r="B88" s="385">
        <v>178</v>
      </c>
      <c r="C88" s="391" t="s">
        <v>341</v>
      </c>
      <c r="D88" s="43" t="s">
        <v>18</v>
      </c>
      <c r="E88" s="12" t="s">
        <v>338</v>
      </c>
      <c r="F88" s="16" t="s">
        <v>18</v>
      </c>
      <c r="G88" s="12" t="s">
        <v>338</v>
      </c>
      <c r="H88" s="12" t="s">
        <v>1317</v>
      </c>
      <c r="I88" s="18" t="s">
        <v>1261</v>
      </c>
      <c r="J88" s="22" t="s">
        <v>14</v>
      </c>
      <c r="K88" s="3" t="s">
        <v>21</v>
      </c>
      <c r="L88" s="3"/>
      <c r="M88" s="3"/>
      <c r="N88" s="3"/>
      <c r="O88" s="3"/>
      <c r="P88" s="3"/>
      <c r="Q88" s="3"/>
      <c r="R88" s="3"/>
      <c r="S88" s="3"/>
      <c r="T88" s="26">
        <f t="shared" si="51"/>
        <v>1</v>
      </c>
      <c r="U88" s="20" t="s">
        <v>1301</v>
      </c>
      <c r="V88" s="20" t="s">
        <v>1301</v>
      </c>
      <c r="W88" s="20" t="s">
        <v>1301</v>
      </c>
      <c r="X88" s="20" t="s">
        <v>1301</v>
      </c>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v>2</v>
      </c>
      <c r="CG88" s="162"/>
      <c r="CH88" s="162"/>
      <c r="CI88" s="162"/>
      <c r="CJ88" s="162"/>
      <c r="CK88" s="3"/>
      <c r="CL88" s="23">
        <f t="shared" si="53"/>
        <v>1</v>
      </c>
      <c r="CM88" s="32">
        <f t="shared" si="54"/>
        <v>1</v>
      </c>
      <c r="CN88" s="23">
        <f t="shared" si="55"/>
        <v>0</v>
      </c>
      <c r="CO88" s="32">
        <f t="shared" si="56"/>
        <v>0</v>
      </c>
      <c r="CP88" s="23">
        <f t="shared" si="57"/>
        <v>0</v>
      </c>
      <c r="CQ88" s="32">
        <f t="shared" si="58"/>
        <v>0</v>
      </c>
      <c r="CR88" s="23">
        <f t="shared" si="59"/>
        <v>2</v>
      </c>
      <c r="CS88" s="23" t="str">
        <f t="shared" si="52"/>
        <v>Đạt mục tiêu</v>
      </c>
      <c r="CT88" s="37"/>
    </row>
    <row r="89" spans="1:98" ht="93" customHeight="1" x14ac:dyDescent="0.25">
      <c r="A89" s="6">
        <v>73</v>
      </c>
      <c r="B89" s="386"/>
      <c r="C89" s="392"/>
      <c r="D89" s="43" t="s">
        <v>18</v>
      </c>
      <c r="E89" s="12" t="s">
        <v>342</v>
      </c>
      <c r="F89" s="16" t="s">
        <v>18</v>
      </c>
      <c r="G89" s="12" t="s">
        <v>342</v>
      </c>
      <c r="H89" s="12" t="s">
        <v>1318</v>
      </c>
      <c r="I89" s="18" t="s">
        <v>1261</v>
      </c>
      <c r="J89" s="22" t="s">
        <v>14</v>
      </c>
      <c r="K89" s="3" t="s">
        <v>21</v>
      </c>
      <c r="L89" s="3"/>
      <c r="M89" s="3"/>
      <c r="N89" s="3"/>
      <c r="O89" s="3"/>
      <c r="P89" s="3"/>
      <c r="Q89" s="3"/>
      <c r="R89" s="3"/>
      <c r="S89" s="3"/>
      <c r="T89" s="26">
        <f t="shared" si="51"/>
        <v>1</v>
      </c>
      <c r="U89" s="20" t="s">
        <v>1319</v>
      </c>
      <c r="V89" s="48"/>
      <c r="W89" s="20" t="s">
        <v>1319</v>
      </c>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v>2</v>
      </c>
      <c r="CG89" s="162"/>
      <c r="CH89" s="162"/>
      <c r="CI89" s="162"/>
      <c r="CJ89" s="162"/>
      <c r="CK89" s="3"/>
      <c r="CL89" s="23">
        <f t="shared" si="53"/>
        <v>1</v>
      </c>
      <c r="CM89" s="32">
        <f t="shared" si="54"/>
        <v>1</v>
      </c>
      <c r="CN89" s="23">
        <f t="shared" si="55"/>
        <v>0</v>
      </c>
      <c r="CO89" s="32">
        <f t="shared" si="56"/>
        <v>0</v>
      </c>
      <c r="CP89" s="23">
        <f t="shared" si="57"/>
        <v>0</v>
      </c>
      <c r="CQ89" s="32">
        <f t="shared" si="58"/>
        <v>0</v>
      </c>
      <c r="CR89" s="23">
        <f t="shared" si="59"/>
        <v>2</v>
      </c>
      <c r="CS89" s="23" t="str">
        <f t="shared" si="52"/>
        <v>Đạt mục tiêu</v>
      </c>
      <c r="CT89" s="37"/>
    </row>
    <row r="90" spans="1:98" ht="79.5" customHeight="1" x14ac:dyDescent="0.25">
      <c r="A90" s="6">
        <v>73</v>
      </c>
      <c r="B90" s="386"/>
      <c r="C90" s="392"/>
      <c r="D90" s="43" t="s">
        <v>18</v>
      </c>
      <c r="E90" s="12" t="s">
        <v>340</v>
      </c>
      <c r="F90" s="16" t="s">
        <v>71</v>
      </c>
      <c r="G90" s="12" t="s">
        <v>340</v>
      </c>
      <c r="H90" s="12" t="s">
        <v>1320</v>
      </c>
      <c r="I90" s="18" t="s">
        <v>1261</v>
      </c>
      <c r="J90" s="22" t="s">
        <v>14</v>
      </c>
      <c r="K90" s="3"/>
      <c r="L90" s="3" t="s">
        <v>21</v>
      </c>
      <c r="M90" s="3"/>
      <c r="N90" s="3"/>
      <c r="O90" s="3"/>
      <c r="P90" s="3"/>
      <c r="Q90" s="3"/>
      <c r="R90" s="3"/>
      <c r="S90" s="3"/>
      <c r="T90" s="26">
        <f t="shared" si="51"/>
        <v>1</v>
      </c>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v>2</v>
      </c>
      <c r="CG90" s="162"/>
      <c r="CH90" s="162"/>
      <c r="CI90" s="162"/>
      <c r="CJ90" s="162"/>
      <c r="CK90" s="3"/>
      <c r="CL90" s="23">
        <f t="shared" si="53"/>
        <v>1</v>
      </c>
      <c r="CM90" s="32">
        <f t="shared" si="54"/>
        <v>1</v>
      </c>
      <c r="CN90" s="23">
        <f t="shared" si="55"/>
        <v>0</v>
      </c>
      <c r="CO90" s="32">
        <f t="shared" si="56"/>
        <v>0</v>
      </c>
      <c r="CP90" s="23">
        <f t="shared" si="57"/>
        <v>0</v>
      </c>
      <c r="CQ90" s="32">
        <f t="shared" si="58"/>
        <v>0</v>
      </c>
      <c r="CR90" s="23">
        <f t="shared" si="59"/>
        <v>2</v>
      </c>
      <c r="CS90" s="23" t="str">
        <f t="shared" si="52"/>
        <v>Đạt mục tiêu</v>
      </c>
      <c r="CT90" s="37"/>
    </row>
    <row r="91" spans="1:98" ht="45" customHeight="1" x14ac:dyDescent="0.25">
      <c r="A91" s="6">
        <v>73</v>
      </c>
      <c r="B91" s="387"/>
      <c r="C91" s="393"/>
      <c r="D91" s="43" t="s">
        <v>18</v>
      </c>
      <c r="E91" s="12" t="s">
        <v>343</v>
      </c>
      <c r="F91" s="16" t="s">
        <v>18</v>
      </c>
      <c r="G91" s="12" t="s">
        <v>357</v>
      </c>
      <c r="H91" s="12" t="s">
        <v>357</v>
      </c>
      <c r="I91" s="18" t="s">
        <v>1261</v>
      </c>
      <c r="J91" s="22" t="s">
        <v>14</v>
      </c>
      <c r="K91" s="3"/>
      <c r="L91" s="3"/>
      <c r="M91" s="3"/>
      <c r="N91" s="3"/>
      <c r="O91" s="3"/>
      <c r="P91" s="3"/>
      <c r="Q91" s="3"/>
      <c r="R91" s="3" t="s">
        <v>21</v>
      </c>
      <c r="S91" s="3"/>
      <c r="T91" s="26">
        <f t="shared" si="51"/>
        <v>1</v>
      </c>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v>2</v>
      </c>
      <c r="CG91" s="162"/>
      <c r="CH91" s="162"/>
      <c r="CI91" s="162"/>
      <c r="CJ91" s="162"/>
      <c r="CK91" s="3"/>
      <c r="CL91" s="23">
        <f t="shared" si="53"/>
        <v>1</v>
      </c>
      <c r="CM91" s="32">
        <f t="shared" si="54"/>
        <v>1</v>
      </c>
      <c r="CN91" s="23">
        <f t="shared" si="55"/>
        <v>0</v>
      </c>
      <c r="CO91" s="32">
        <f t="shared" si="56"/>
        <v>0</v>
      </c>
      <c r="CP91" s="23">
        <f t="shared" si="57"/>
        <v>0</v>
      </c>
      <c r="CQ91" s="32">
        <f t="shared" si="58"/>
        <v>0</v>
      </c>
      <c r="CR91" s="23">
        <f t="shared" si="59"/>
        <v>2</v>
      </c>
      <c r="CS91" s="23" t="str">
        <f t="shared" si="52"/>
        <v>Đạt mục tiêu</v>
      </c>
      <c r="CT91" s="37"/>
    </row>
    <row r="92" spans="1:98" ht="78.75" customHeight="1" x14ac:dyDescent="0.25">
      <c r="A92" s="6">
        <v>74</v>
      </c>
      <c r="B92" s="3">
        <v>180</v>
      </c>
      <c r="C92" s="12" t="s">
        <v>347</v>
      </c>
      <c r="D92" s="13" t="s">
        <v>20</v>
      </c>
      <c r="E92" s="12" t="s">
        <v>348</v>
      </c>
      <c r="F92" s="16" t="s">
        <v>20</v>
      </c>
      <c r="G92" s="18" t="s">
        <v>1321</v>
      </c>
      <c r="H92" s="18" t="s">
        <v>1322</v>
      </c>
      <c r="I92" s="18" t="s">
        <v>1261</v>
      </c>
      <c r="J92" s="22" t="s">
        <v>14</v>
      </c>
      <c r="K92" s="3"/>
      <c r="L92" s="3"/>
      <c r="M92" s="3"/>
      <c r="N92" s="3"/>
      <c r="O92" s="3" t="s">
        <v>21</v>
      </c>
      <c r="P92" s="3"/>
      <c r="Q92" s="3"/>
      <c r="R92" s="3"/>
      <c r="S92" s="3"/>
      <c r="T92" s="26">
        <f t="shared" si="51"/>
        <v>1</v>
      </c>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v>2</v>
      </c>
      <c r="CG92" s="162"/>
      <c r="CH92" s="162"/>
      <c r="CI92" s="162"/>
      <c r="CJ92" s="162"/>
      <c r="CK92" s="3"/>
      <c r="CL92" s="23">
        <f t="shared" si="53"/>
        <v>1</v>
      </c>
      <c r="CM92" s="32">
        <f t="shared" si="54"/>
        <v>1</v>
      </c>
      <c r="CN92" s="23">
        <f t="shared" si="55"/>
        <v>0</v>
      </c>
      <c r="CO92" s="32">
        <f t="shared" si="56"/>
        <v>0</v>
      </c>
      <c r="CP92" s="23">
        <f t="shared" si="57"/>
        <v>0</v>
      </c>
      <c r="CQ92" s="32">
        <f t="shared" si="58"/>
        <v>0</v>
      </c>
      <c r="CR92" s="23">
        <f t="shared" si="59"/>
        <v>2</v>
      </c>
      <c r="CS92" s="23" t="str">
        <f t="shared" si="52"/>
        <v>Đạt mục tiêu</v>
      </c>
      <c r="CT92" s="37"/>
    </row>
    <row r="93" spans="1:98" ht="65.25" customHeight="1" x14ac:dyDescent="0.25">
      <c r="A93" s="6">
        <v>76</v>
      </c>
      <c r="B93" s="3">
        <v>182</v>
      </c>
      <c r="C93" s="12" t="s">
        <v>291</v>
      </c>
      <c r="D93" s="13" t="s">
        <v>20</v>
      </c>
      <c r="E93" s="12" t="s">
        <v>292</v>
      </c>
      <c r="F93" s="16" t="s">
        <v>20</v>
      </c>
      <c r="G93" s="12" t="s">
        <v>292</v>
      </c>
      <c r="H93" s="12" t="s">
        <v>1323</v>
      </c>
      <c r="I93" s="18" t="s">
        <v>1261</v>
      </c>
      <c r="J93" s="22" t="s">
        <v>14</v>
      </c>
      <c r="K93" s="3"/>
      <c r="L93" s="3"/>
      <c r="M93" s="3"/>
      <c r="N93" s="3"/>
      <c r="O93" s="3" t="s">
        <v>21</v>
      </c>
      <c r="P93" s="3"/>
      <c r="Q93" s="3"/>
      <c r="R93" s="3"/>
      <c r="S93" s="3"/>
      <c r="T93" s="26">
        <f t="shared" si="51"/>
        <v>1</v>
      </c>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v>2</v>
      </c>
      <c r="CG93" s="162"/>
      <c r="CH93" s="162"/>
      <c r="CI93" s="162"/>
      <c r="CJ93" s="162"/>
      <c r="CK93" s="3"/>
      <c r="CL93" s="23">
        <f t="shared" si="53"/>
        <v>1</v>
      </c>
      <c r="CM93" s="32">
        <f t="shared" si="54"/>
        <v>1</v>
      </c>
      <c r="CN93" s="23">
        <f t="shared" si="55"/>
        <v>0</v>
      </c>
      <c r="CO93" s="32">
        <f t="shared" si="56"/>
        <v>0</v>
      </c>
      <c r="CP93" s="23">
        <f t="shared" si="57"/>
        <v>0</v>
      </c>
      <c r="CQ93" s="32">
        <f t="shared" si="58"/>
        <v>0</v>
      </c>
      <c r="CR93" s="23">
        <f t="shared" si="59"/>
        <v>2</v>
      </c>
      <c r="CS93" s="23" t="str">
        <f t="shared" si="52"/>
        <v>Đạt mục tiêu</v>
      </c>
      <c r="CT93" s="37"/>
    </row>
    <row r="94" spans="1:98" ht="82.5" customHeight="1" x14ac:dyDescent="0.25">
      <c r="A94" s="6">
        <v>77</v>
      </c>
      <c r="B94" s="3">
        <v>183</v>
      </c>
      <c r="C94" s="12" t="s">
        <v>352</v>
      </c>
      <c r="D94" s="13" t="s">
        <v>20</v>
      </c>
      <c r="E94" s="12" t="s">
        <v>353</v>
      </c>
      <c r="F94" s="16" t="s">
        <v>20</v>
      </c>
      <c r="G94" s="12" t="s">
        <v>353</v>
      </c>
      <c r="H94" s="12" t="s">
        <v>353</v>
      </c>
      <c r="I94" s="18" t="s">
        <v>1261</v>
      </c>
      <c r="J94" s="22" t="s">
        <v>14</v>
      </c>
      <c r="K94" s="3"/>
      <c r="L94" s="3"/>
      <c r="M94" s="3"/>
      <c r="N94" s="3"/>
      <c r="O94" s="3" t="s">
        <v>21</v>
      </c>
      <c r="P94" s="3"/>
      <c r="Q94" s="3"/>
      <c r="R94" s="3"/>
      <c r="S94" s="3"/>
      <c r="T94" s="26">
        <f t="shared" si="51"/>
        <v>1</v>
      </c>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v>2</v>
      </c>
      <c r="CG94" s="162"/>
      <c r="CH94" s="162"/>
      <c r="CI94" s="162"/>
      <c r="CJ94" s="162"/>
      <c r="CK94" s="3"/>
      <c r="CL94" s="23">
        <f t="shared" si="53"/>
        <v>1</v>
      </c>
      <c r="CM94" s="32">
        <f t="shared" si="54"/>
        <v>1</v>
      </c>
      <c r="CN94" s="23">
        <f t="shared" si="55"/>
        <v>0</v>
      </c>
      <c r="CO94" s="32">
        <f t="shared" si="56"/>
        <v>0</v>
      </c>
      <c r="CP94" s="23">
        <f t="shared" si="57"/>
        <v>0</v>
      </c>
      <c r="CQ94" s="32">
        <f t="shared" si="58"/>
        <v>0</v>
      </c>
      <c r="CR94" s="23">
        <f t="shared" si="59"/>
        <v>2</v>
      </c>
      <c r="CS94" s="23" t="str">
        <f t="shared" si="52"/>
        <v>Đạt mục tiêu</v>
      </c>
      <c r="CT94" s="37"/>
    </row>
    <row r="95" spans="1:98" ht="113.25" customHeight="1" x14ac:dyDescent="0.25">
      <c r="A95" s="6">
        <v>78</v>
      </c>
      <c r="B95" s="3">
        <v>184</v>
      </c>
      <c r="C95" s="44" t="s">
        <v>355</v>
      </c>
      <c r="D95" s="43" t="s">
        <v>18</v>
      </c>
      <c r="E95" s="12" t="s">
        <v>1324</v>
      </c>
      <c r="F95" s="16" t="s">
        <v>28</v>
      </c>
      <c r="G95" s="12" t="s">
        <v>356</v>
      </c>
      <c r="H95" s="12" t="s">
        <v>1325</v>
      </c>
      <c r="I95" s="18" t="s">
        <v>1261</v>
      </c>
      <c r="J95" s="22" t="s">
        <v>14</v>
      </c>
      <c r="K95" s="3" t="s">
        <v>21</v>
      </c>
      <c r="L95" s="3"/>
      <c r="M95" s="3"/>
      <c r="N95" s="3"/>
      <c r="O95" s="3" t="s">
        <v>21</v>
      </c>
      <c r="P95" s="3"/>
      <c r="Q95" s="3"/>
      <c r="R95" s="3"/>
      <c r="S95" s="3"/>
      <c r="T95" s="26">
        <f t="shared" si="51"/>
        <v>2</v>
      </c>
      <c r="U95" s="20" t="s">
        <v>1302</v>
      </c>
      <c r="V95" s="20"/>
      <c r="W95" s="20" t="s">
        <v>1302</v>
      </c>
      <c r="X95" s="20"/>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v>2</v>
      </c>
      <c r="CG95" s="162"/>
      <c r="CH95" s="162"/>
      <c r="CI95" s="162"/>
      <c r="CJ95" s="162"/>
      <c r="CK95" s="3"/>
      <c r="CL95" s="23">
        <f t="shared" si="53"/>
        <v>1</v>
      </c>
      <c r="CM95" s="32">
        <f t="shared" si="54"/>
        <v>1</v>
      </c>
      <c r="CN95" s="23">
        <f t="shared" si="55"/>
        <v>0</v>
      </c>
      <c r="CO95" s="32">
        <f t="shared" si="56"/>
        <v>0</v>
      </c>
      <c r="CP95" s="23">
        <f t="shared" si="57"/>
        <v>0</v>
      </c>
      <c r="CQ95" s="32">
        <f t="shared" si="58"/>
        <v>0</v>
      </c>
      <c r="CR95" s="23">
        <f t="shared" si="59"/>
        <v>2</v>
      </c>
      <c r="CS95" s="23" t="str">
        <f t="shared" si="52"/>
        <v>Đạt mục tiêu</v>
      </c>
      <c r="CT95" s="37"/>
    </row>
    <row r="96" spans="1:98" ht="117" customHeight="1" x14ac:dyDescent="0.25">
      <c r="A96" s="6">
        <v>78</v>
      </c>
      <c r="B96" s="3">
        <v>184</v>
      </c>
      <c r="C96" s="44" t="s">
        <v>355</v>
      </c>
      <c r="D96" s="43" t="s">
        <v>18</v>
      </c>
      <c r="E96" s="12" t="s">
        <v>1326</v>
      </c>
      <c r="F96" s="16" t="s">
        <v>71</v>
      </c>
      <c r="G96" s="12" t="s">
        <v>357</v>
      </c>
      <c r="H96" s="12" t="s">
        <v>1327</v>
      </c>
      <c r="I96" s="18" t="s">
        <v>1261</v>
      </c>
      <c r="J96" s="22" t="s">
        <v>14</v>
      </c>
      <c r="K96" s="3" t="s">
        <v>21</v>
      </c>
      <c r="L96" s="3"/>
      <c r="M96" s="3"/>
      <c r="N96" s="3"/>
      <c r="O96" s="3"/>
      <c r="P96" s="3"/>
      <c r="Q96" s="3"/>
      <c r="R96" s="3"/>
      <c r="S96" s="3"/>
      <c r="T96" s="26">
        <f t="shared" si="51"/>
        <v>1</v>
      </c>
      <c r="U96" s="48"/>
      <c r="V96" s="20" t="s">
        <v>1302</v>
      </c>
      <c r="W96" s="48"/>
      <c r="X96" s="20" t="s">
        <v>1302</v>
      </c>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v>2</v>
      </c>
      <c r="CG96" s="162"/>
      <c r="CH96" s="162"/>
      <c r="CI96" s="162"/>
      <c r="CJ96" s="162"/>
      <c r="CK96" s="3"/>
      <c r="CL96" s="23">
        <f t="shared" si="53"/>
        <v>1</v>
      </c>
      <c r="CM96" s="32">
        <f t="shared" si="54"/>
        <v>1</v>
      </c>
      <c r="CN96" s="23">
        <f t="shared" si="55"/>
        <v>0</v>
      </c>
      <c r="CO96" s="32">
        <f t="shared" si="56"/>
        <v>0</v>
      </c>
      <c r="CP96" s="23">
        <f t="shared" si="57"/>
        <v>0</v>
      </c>
      <c r="CQ96" s="32">
        <f t="shared" si="58"/>
        <v>0</v>
      </c>
      <c r="CR96" s="23">
        <f t="shared" si="59"/>
        <v>2</v>
      </c>
      <c r="CS96" s="23" t="str">
        <f t="shared" si="52"/>
        <v>Đạt mục tiêu</v>
      </c>
      <c r="CT96" s="37"/>
    </row>
    <row r="97" spans="1:98" ht="111.75" customHeight="1" x14ac:dyDescent="0.25">
      <c r="A97" s="6">
        <v>78</v>
      </c>
      <c r="B97" s="3">
        <v>184</v>
      </c>
      <c r="C97" s="44" t="s">
        <v>355</v>
      </c>
      <c r="D97" s="43" t="s">
        <v>18</v>
      </c>
      <c r="E97" s="12" t="s">
        <v>358</v>
      </c>
      <c r="F97" s="16" t="s">
        <v>71</v>
      </c>
      <c r="G97" s="12" t="s">
        <v>358</v>
      </c>
      <c r="H97" s="18" t="s">
        <v>1328</v>
      </c>
      <c r="I97" s="18" t="s">
        <v>1329</v>
      </c>
      <c r="J97" s="22" t="s">
        <v>14</v>
      </c>
      <c r="K97" s="3"/>
      <c r="L97" s="3" t="s">
        <v>21</v>
      </c>
      <c r="M97" s="3"/>
      <c r="N97" s="3"/>
      <c r="O97" s="3"/>
      <c r="P97" s="3"/>
      <c r="Q97" s="3"/>
      <c r="R97" s="3"/>
      <c r="S97" s="3"/>
      <c r="T97" s="26">
        <f t="shared" si="51"/>
        <v>1</v>
      </c>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v>2</v>
      </c>
      <c r="CG97" s="162"/>
      <c r="CH97" s="162"/>
      <c r="CI97" s="162"/>
      <c r="CJ97" s="162"/>
      <c r="CK97" s="3"/>
      <c r="CL97" s="23">
        <f t="shared" si="53"/>
        <v>1</v>
      </c>
      <c r="CM97" s="32">
        <f t="shared" si="54"/>
        <v>1</v>
      </c>
      <c r="CN97" s="23">
        <f t="shared" si="55"/>
        <v>0</v>
      </c>
      <c r="CO97" s="32">
        <f t="shared" si="56"/>
        <v>0</v>
      </c>
      <c r="CP97" s="23">
        <f t="shared" si="57"/>
        <v>0</v>
      </c>
      <c r="CQ97" s="32">
        <f t="shared" si="58"/>
        <v>0</v>
      </c>
      <c r="CR97" s="23">
        <f t="shared" si="59"/>
        <v>2</v>
      </c>
      <c r="CS97" s="23" t="str">
        <f t="shared" si="52"/>
        <v>Đạt mục tiêu</v>
      </c>
      <c r="CT97" s="37"/>
    </row>
    <row r="98" spans="1:98" ht="102" customHeight="1" x14ac:dyDescent="0.25">
      <c r="A98" s="6">
        <v>79</v>
      </c>
      <c r="B98" s="3">
        <v>184</v>
      </c>
      <c r="C98" s="44" t="s">
        <v>355</v>
      </c>
      <c r="D98" s="43" t="s">
        <v>18</v>
      </c>
      <c r="E98" s="12" t="s">
        <v>356</v>
      </c>
      <c r="F98" s="16" t="s">
        <v>28</v>
      </c>
      <c r="G98" s="12" t="s">
        <v>359</v>
      </c>
      <c r="H98" s="18" t="s">
        <v>1330</v>
      </c>
      <c r="I98" s="18" t="s">
        <v>1261</v>
      </c>
      <c r="J98" s="22" t="s">
        <v>14</v>
      </c>
      <c r="K98" s="3"/>
      <c r="L98" s="3"/>
      <c r="M98" s="3" t="s">
        <v>21</v>
      </c>
      <c r="N98" s="3"/>
      <c r="O98" s="3"/>
      <c r="P98" s="3"/>
      <c r="Q98" s="3"/>
      <c r="R98" s="3"/>
      <c r="S98" s="3"/>
      <c r="T98" s="26">
        <f t="shared" si="51"/>
        <v>1</v>
      </c>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v>2</v>
      </c>
      <c r="CG98" s="162"/>
      <c r="CH98" s="162"/>
      <c r="CI98" s="162"/>
      <c r="CJ98" s="162"/>
      <c r="CK98" s="3"/>
      <c r="CL98" s="23">
        <f t="shared" si="53"/>
        <v>1</v>
      </c>
      <c r="CM98" s="32">
        <f t="shared" si="54"/>
        <v>1</v>
      </c>
      <c r="CN98" s="23">
        <f t="shared" si="55"/>
        <v>0</v>
      </c>
      <c r="CO98" s="32">
        <f t="shared" si="56"/>
        <v>0</v>
      </c>
      <c r="CP98" s="23">
        <f t="shared" si="57"/>
        <v>0</v>
      </c>
      <c r="CQ98" s="32">
        <f t="shared" si="58"/>
        <v>0</v>
      </c>
      <c r="CR98" s="23">
        <f t="shared" si="59"/>
        <v>2</v>
      </c>
      <c r="CS98" s="23" t="str">
        <f t="shared" si="52"/>
        <v>Đạt mục tiêu</v>
      </c>
      <c r="CT98" s="37"/>
    </row>
    <row r="99" spans="1:98" ht="111.75" customHeight="1" x14ac:dyDescent="0.25">
      <c r="A99" s="6">
        <v>79</v>
      </c>
      <c r="B99" s="3">
        <v>184</v>
      </c>
      <c r="C99" s="44" t="s">
        <v>355</v>
      </c>
      <c r="D99" s="43" t="s">
        <v>18</v>
      </c>
      <c r="E99" s="12" t="s">
        <v>357</v>
      </c>
      <c r="F99" s="16" t="s">
        <v>71</v>
      </c>
      <c r="G99" s="12" t="s">
        <v>357</v>
      </c>
      <c r="H99" s="12" t="s">
        <v>357</v>
      </c>
      <c r="I99" s="18" t="s">
        <v>1261</v>
      </c>
      <c r="J99" s="22" t="s">
        <v>14</v>
      </c>
      <c r="K99" s="3"/>
      <c r="L99" s="3"/>
      <c r="M99" s="3"/>
      <c r="N99" s="3"/>
      <c r="O99" s="3"/>
      <c r="P99" s="3"/>
      <c r="Q99" s="3"/>
      <c r="R99" s="3"/>
      <c r="S99" s="3" t="s">
        <v>21</v>
      </c>
      <c r="T99" s="26">
        <f t="shared" si="51"/>
        <v>1</v>
      </c>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v>2</v>
      </c>
      <c r="CG99" s="162"/>
      <c r="CH99" s="162"/>
      <c r="CI99" s="162"/>
      <c r="CJ99" s="162"/>
      <c r="CK99" s="3"/>
      <c r="CL99" s="23">
        <f t="shared" si="53"/>
        <v>1</v>
      </c>
      <c r="CM99" s="32">
        <f t="shared" si="54"/>
        <v>1</v>
      </c>
      <c r="CN99" s="23">
        <f t="shared" si="55"/>
        <v>0</v>
      </c>
      <c r="CO99" s="32">
        <f t="shared" si="56"/>
        <v>0</v>
      </c>
      <c r="CP99" s="23">
        <f t="shared" si="57"/>
        <v>0</v>
      </c>
      <c r="CQ99" s="32">
        <f t="shared" si="58"/>
        <v>0</v>
      </c>
      <c r="CR99" s="23">
        <f t="shared" si="59"/>
        <v>2</v>
      </c>
      <c r="CS99" s="23" t="str">
        <f t="shared" si="52"/>
        <v>Đạt mục tiêu</v>
      </c>
      <c r="CT99" s="37"/>
    </row>
    <row r="100" spans="1:98" ht="109.5" customHeight="1" x14ac:dyDescent="0.25">
      <c r="A100" s="6">
        <v>79</v>
      </c>
      <c r="B100" s="3">
        <v>184</v>
      </c>
      <c r="C100" s="44" t="s">
        <v>355</v>
      </c>
      <c r="D100" s="43" t="s">
        <v>18</v>
      </c>
      <c r="E100" s="12" t="s">
        <v>358</v>
      </c>
      <c r="F100" s="16" t="s">
        <v>71</v>
      </c>
      <c r="G100" s="12" t="s">
        <v>358</v>
      </c>
      <c r="H100" s="12" t="s">
        <v>1662</v>
      </c>
      <c r="I100" s="18" t="s">
        <v>1261</v>
      </c>
      <c r="J100" s="22" t="s">
        <v>14</v>
      </c>
      <c r="K100" s="3"/>
      <c r="L100" s="3"/>
      <c r="M100" s="3"/>
      <c r="N100" s="3"/>
      <c r="O100" s="3"/>
      <c r="P100" s="3"/>
      <c r="Q100" s="3"/>
      <c r="R100" s="28" t="s">
        <v>21</v>
      </c>
      <c r="S100" s="3"/>
      <c r="T100" s="26">
        <f t="shared" si="51"/>
        <v>1</v>
      </c>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v>2</v>
      </c>
      <c r="CG100" s="162"/>
      <c r="CH100" s="162"/>
      <c r="CI100" s="162"/>
      <c r="CJ100" s="162"/>
      <c r="CK100" s="3"/>
      <c r="CL100" s="23">
        <f t="shared" si="53"/>
        <v>1</v>
      </c>
      <c r="CM100" s="32">
        <f t="shared" si="54"/>
        <v>1</v>
      </c>
      <c r="CN100" s="23">
        <f t="shared" si="55"/>
        <v>0</v>
      </c>
      <c r="CO100" s="32">
        <f t="shared" si="56"/>
        <v>0</v>
      </c>
      <c r="CP100" s="23">
        <f t="shared" si="57"/>
        <v>0</v>
      </c>
      <c r="CQ100" s="32">
        <f t="shared" si="58"/>
        <v>0</v>
      </c>
      <c r="CR100" s="23">
        <f t="shared" si="59"/>
        <v>2</v>
      </c>
      <c r="CS100" s="23" t="str">
        <f t="shared" si="52"/>
        <v>Đạt mục tiêu</v>
      </c>
      <c r="CT100" s="37"/>
    </row>
    <row r="101" spans="1:98" ht="96.75" customHeight="1" x14ac:dyDescent="0.25">
      <c r="A101" s="6">
        <v>80</v>
      </c>
      <c r="B101" s="3">
        <v>188</v>
      </c>
      <c r="C101" s="44" t="s">
        <v>355</v>
      </c>
      <c r="D101" s="43" t="s">
        <v>28</v>
      </c>
      <c r="E101" s="12" t="s">
        <v>367</v>
      </c>
      <c r="F101" s="16" t="s">
        <v>28</v>
      </c>
      <c r="G101" s="12" t="s">
        <v>367</v>
      </c>
      <c r="H101" s="12" t="s">
        <v>1331</v>
      </c>
      <c r="I101" s="18" t="s">
        <v>1261</v>
      </c>
      <c r="J101" s="22" t="s">
        <v>14</v>
      </c>
      <c r="K101" s="3"/>
      <c r="L101" s="3"/>
      <c r="M101" s="3"/>
      <c r="N101" s="3"/>
      <c r="O101" s="3"/>
      <c r="P101" s="3"/>
      <c r="Q101" s="3"/>
      <c r="R101" s="3" t="s">
        <v>21</v>
      </c>
      <c r="S101" s="3"/>
      <c r="T101" s="26">
        <f t="shared" si="51"/>
        <v>1</v>
      </c>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v>2</v>
      </c>
      <c r="CG101" s="162"/>
      <c r="CH101" s="162"/>
      <c r="CI101" s="162"/>
      <c r="CJ101" s="162"/>
      <c r="CK101" s="3"/>
      <c r="CL101" s="23">
        <f t="shared" si="53"/>
        <v>1</v>
      </c>
      <c r="CM101" s="32">
        <f t="shared" si="54"/>
        <v>1</v>
      </c>
      <c r="CN101" s="23">
        <f t="shared" si="55"/>
        <v>0</v>
      </c>
      <c r="CO101" s="32">
        <f t="shared" si="56"/>
        <v>0</v>
      </c>
      <c r="CP101" s="23">
        <f t="shared" si="57"/>
        <v>0</v>
      </c>
      <c r="CQ101" s="32">
        <f t="shared" si="58"/>
        <v>0</v>
      </c>
      <c r="CR101" s="23">
        <f t="shared" si="59"/>
        <v>2</v>
      </c>
      <c r="CS101" s="23" t="str">
        <f t="shared" si="52"/>
        <v>Đạt mục tiêu</v>
      </c>
      <c r="CT101" s="37"/>
    </row>
    <row r="102" spans="1:98" ht="173.25" customHeight="1" x14ac:dyDescent="0.25">
      <c r="A102" s="6">
        <v>81</v>
      </c>
      <c r="B102" s="3">
        <v>191</v>
      </c>
      <c r="C102" s="12" t="s">
        <v>370</v>
      </c>
      <c r="D102" s="13" t="s">
        <v>18</v>
      </c>
      <c r="E102" s="12" t="s">
        <v>371</v>
      </c>
      <c r="F102" s="16" t="s">
        <v>28</v>
      </c>
      <c r="G102" s="12" t="s">
        <v>371</v>
      </c>
      <c r="H102" s="12" t="s">
        <v>1661</v>
      </c>
      <c r="I102" s="18" t="s">
        <v>1261</v>
      </c>
      <c r="J102" s="22" t="s">
        <v>14</v>
      </c>
      <c r="K102" s="3"/>
      <c r="L102" s="3" t="s">
        <v>21</v>
      </c>
      <c r="M102" s="3"/>
      <c r="N102" s="3"/>
      <c r="O102" s="3"/>
      <c r="P102" s="3"/>
      <c r="Q102" s="3"/>
      <c r="R102" s="23" t="s">
        <v>21</v>
      </c>
      <c r="S102" s="3"/>
      <c r="T102" s="26">
        <f t="shared" si="51"/>
        <v>2</v>
      </c>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v>2</v>
      </c>
      <c r="CG102" s="162"/>
      <c r="CH102" s="162"/>
      <c r="CI102" s="162"/>
      <c r="CJ102" s="162"/>
      <c r="CK102" s="3"/>
      <c r="CL102" s="23">
        <f t="shared" si="53"/>
        <v>1</v>
      </c>
      <c r="CM102" s="32">
        <f t="shared" si="54"/>
        <v>1</v>
      </c>
      <c r="CN102" s="23">
        <f t="shared" si="55"/>
        <v>0</v>
      </c>
      <c r="CO102" s="32">
        <f t="shared" si="56"/>
        <v>0</v>
      </c>
      <c r="CP102" s="23">
        <f t="shared" si="57"/>
        <v>0</v>
      </c>
      <c r="CQ102" s="32">
        <f t="shared" si="58"/>
        <v>0</v>
      </c>
      <c r="CR102" s="23">
        <f t="shared" si="59"/>
        <v>2</v>
      </c>
      <c r="CS102" s="23" t="str">
        <f t="shared" si="52"/>
        <v>Đạt mục tiêu</v>
      </c>
      <c r="CT102" s="37"/>
    </row>
    <row r="103" spans="1:98" s="2" customFormat="1" ht="80.25" customHeight="1" x14ac:dyDescent="0.25">
      <c r="A103" s="6">
        <v>82</v>
      </c>
      <c r="B103" s="7">
        <v>208</v>
      </c>
      <c r="C103" s="441" t="s">
        <v>372</v>
      </c>
      <c r="D103" s="442"/>
      <c r="E103" s="443"/>
      <c r="F103" s="9" t="s">
        <v>1249</v>
      </c>
      <c r="G103" s="9" t="s">
        <v>1249</v>
      </c>
      <c r="H103" s="9" t="s">
        <v>1249</v>
      </c>
      <c r="I103" s="9" t="s">
        <v>1249</v>
      </c>
      <c r="J103" s="21" t="s">
        <v>1249</v>
      </c>
      <c r="K103" s="21" t="s">
        <v>1249</v>
      </c>
      <c r="L103" s="21" t="s">
        <v>1249</v>
      </c>
      <c r="M103" s="21" t="s">
        <v>1249</v>
      </c>
      <c r="N103" s="21" t="s">
        <v>1249</v>
      </c>
      <c r="O103" s="21" t="s">
        <v>1249</v>
      </c>
      <c r="P103" s="21" t="s">
        <v>1249</v>
      </c>
      <c r="Q103" s="21" t="s">
        <v>1249</v>
      </c>
      <c r="R103" s="21" t="s">
        <v>1249</v>
      </c>
      <c r="S103" s="21" t="s">
        <v>1249</v>
      </c>
      <c r="T103" s="21" t="s">
        <v>1249</v>
      </c>
      <c r="U103" s="21" t="s">
        <v>1249</v>
      </c>
      <c r="V103" s="21" t="s">
        <v>1249</v>
      </c>
      <c r="W103" s="21" t="s">
        <v>1249</v>
      </c>
      <c r="X103" s="21" t="s">
        <v>1249</v>
      </c>
      <c r="Y103" s="21" t="s">
        <v>1249</v>
      </c>
      <c r="Z103" s="21" t="s">
        <v>1249</v>
      </c>
      <c r="AA103" s="21" t="s">
        <v>1249</v>
      </c>
      <c r="AB103" s="21" t="s">
        <v>1249</v>
      </c>
      <c r="AC103" s="21" t="s">
        <v>1249</v>
      </c>
      <c r="AD103" s="21" t="s">
        <v>1249</v>
      </c>
      <c r="AE103" s="21" t="s">
        <v>1249</v>
      </c>
      <c r="AF103" s="21" t="s">
        <v>1249</v>
      </c>
      <c r="AG103" s="21" t="s">
        <v>1249</v>
      </c>
      <c r="AH103" s="21" t="s">
        <v>1249</v>
      </c>
      <c r="AI103" s="21" t="s">
        <v>1249</v>
      </c>
      <c r="AJ103" s="21" t="s">
        <v>1249</v>
      </c>
      <c r="AK103" s="21" t="s">
        <v>1249</v>
      </c>
      <c r="AL103" s="21" t="s">
        <v>1249</v>
      </c>
      <c r="AM103" s="21" t="s">
        <v>1249</v>
      </c>
      <c r="AN103" s="21" t="s">
        <v>1249</v>
      </c>
      <c r="AO103" s="21" t="s">
        <v>1249</v>
      </c>
      <c r="AP103" s="21" t="s">
        <v>1249</v>
      </c>
      <c r="AQ103" s="21" t="s">
        <v>1249</v>
      </c>
      <c r="AR103" s="21" t="s">
        <v>1249</v>
      </c>
      <c r="AS103" s="21" t="s">
        <v>1249</v>
      </c>
      <c r="AT103" s="21" t="s">
        <v>1249</v>
      </c>
      <c r="AU103" s="21" t="s">
        <v>1249</v>
      </c>
      <c r="AV103" s="21" t="s">
        <v>1249</v>
      </c>
      <c r="AW103" s="21" t="s">
        <v>1249</v>
      </c>
      <c r="AX103" s="21" t="s">
        <v>1249</v>
      </c>
      <c r="AY103" s="21" t="s">
        <v>1249</v>
      </c>
      <c r="AZ103" s="21" t="s">
        <v>1249</v>
      </c>
      <c r="BA103" s="21" t="s">
        <v>1249</v>
      </c>
      <c r="BB103" s="21"/>
      <c r="BC103" s="21" t="s">
        <v>1249</v>
      </c>
      <c r="BD103" s="21" t="s">
        <v>1249</v>
      </c>
      <c r="BE103" s="21" t="s">
        <v>1249</v>
      </c>
      <c r="BF103" s="21" t="s">
        <v>1249</v>
      </c>
      <c r="BG103" s="21" t="s">
        <v>1249</v>
      </c>
      <c r="BH103" s="21" t="s">
        <v>1249</v>
      </c>
      <c r="BI103" s="21" t="s">
        <v>1249</v>
      </c>
      <c r="BJ103" s="21" t="s">
        <v>1249</v>
      </c>
      <c r="BK103" s="21" t="s">
        <v>1249</v>
      </c>
      <c r="BL103" s="21" t="s">
        <v>1249</v>
      </c>
      <c r="BM103" s="21" t="s">
        <v>1249</v>
      </c>
      <c r="BN103" s="21" t="s">
        <v>1249</v>
      </c>
      <c r="BO103" s="21" t="s">
        <v>1249</v>
      </c>
      <c r="BP103" s="21" t="s">
        <v>1249</v>
      </c>
      <c r="BQ103" s="21" t="s">
        <v>1249</v>
      </c>
      <c r="BR103" s="21" t="s">
        <v>1249</v>
      </c>
      <c r="BS103" s="21" t="s">
        <v>1249</v>
      </c>
      <c r="BT103" s="21" t="s">
        <v>1249</v>
      </c>
      <c r="BU103" s="21" t="s">
        <v>1249</v>
      </c>
      <c r="BV103" s="21" t="s">
        <v>1249</v>
      </c>
      <c r="BW103" s="21" t="s">
        <v>1249</v>
      </c>
      <c r="BX103" s="21" t="s">
        <v>1249</v>
      </c>
      <c r="BY103" s="21" t="s">
        <v>1249</v>
      </c>
      <c r="BZ103" s="21" t="s">
        <v>1249</v>
      </c>
      <c r="CA103" s="21" t="s">
        <v>1249</v>
      </c>
      <c r="CB103" s="21" t="s">
        <v>1249</v>
      </c>
      <c r="CC103" s="21" t="s">
        <v>1249</v>
      </c>
      <c r="CD103" s="21" t="s">
        <v>1249</v>
      </c>
      <c r="CE103" s="21" t="s">
        <v>1249</v>
      </c>
      <c r="CF103" s="21" t="s">
        <v>1249</v>
      </c>
      <c r="CG103" s="21"/>
      <c r="CH103" s="21"/>
      <c r="CI103" s="21"/>
      <c r="CJ103" s="21"/>
      <c r="CK103" s="21" t="s">
        <v>1249</v>
      </c>
      <c r="CL103" s="21" t="s">
        <v>1249</v>
      </c>
      <c r="CM103" s="21" t="s">
        <v>1249</v>
      </c>
      <c r="CN103" s="21" t="s">
        <v>1249</v>
      </c>
      <c r="CO103" s="21" t="s">
        <v>1249</v>
      </c>
      <c r="CP103" s="21" t="s">
        <v>1249</v>
      </c>
      <c r="CQ103" s="21" t="s">
        <v>1249</v>
      </c>
      <c r="CR103" s="21" t="s">
        <v>1249</v>
      </c>
      <c r="CS103" s="21" t="s">
        <v>1249</v>
      </c>
      <c r="CT103" s="21" t="s">
        <v>1249</v>
      </c>
    </row>
    <row r="104" spans="1:98" ht="93.75" customHeight="1" x14ac:dyDescent="0.25">
      <c r="A104" s="6">
        <v>83</v>
      </c>
      <c r="B104" s="3">
        <v>194</v>
      </c>
      <c r="C104" s="12" t="s">
        <v>375</v>
      </c>
      <c r="D104" s="43" t="s">
        <v>18</v>
      </c>
      <c r="E104" s="16" t="s">
        <v>1332</v>
      </c>
      <c r="F104" s="14" t="s">
        <v>28</v>
      </c>
      <c r="G104" s="12" t="s">
        <v>1333</v>
      </c>
      <c r="H104" s="18" t="s">
        <v>1334</v>
      </c>
      <c r="I104" s="18" t="s">
        <v>1261</v>
      </c>
      <c r="J104" s="22" t="s">
        <v>14</v>
      </c>
      <c r="K104" s="3"/>
      <c r="L104" s="3"/>
      <c r="M104" s="28" t="s">
        <v>21</v>
      </c>
      <c r="N104" s="3"/>
      <c r="O104" s="3"/>
      <c r="P104" s="3"/>
      <c r="Q104" s="3"/>
      <c r="R104" s="3"/>
      <c r="S104" s="3"/>
      <c r="T104" s="26">
        <f t="shared" si="51"/>
        <v>1</v>
      </c>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162"/>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v>2</v>
      </c>
      <c r="CG104" s="162"/>
      <c r="CH104" s="162"/>
      <c r="CI104" s="162"/>
      <c r="CJ104" s="162"/>
      <c r="CK104" s="3"/>
      <c r="CL104" s="23">
        <f t="shared" ref="CL104:CL111" si="60">COUNTIF($BD104:$CK104,2)</f>
        <v>1</v>
      </c>
      <c r="CM104" s="32">
        <f t="shared" ref="CM104:CM111" si="61">CL104/COUNTA($BD104:$CK104)</f>
        <v>1</v>
      </c>
      <c r="CN104" s="23">
        <f t="shared" ref="CN104:CN111" si="62">COUNTIF($BD104:$CK104,1)</f>
        <v>0</v>
      </c>
      <c r="CO104" s="32">
        <f t="shared" ref="CO104:CO111" si="63">CN104/COUNTA($BD104:$CK104)</f>
        <v>0</v>
      </c>
      <c r="CP104" s="23">
        <f t="shared" ref="CP104:CP111" si="64">COUNTIF($BD104:$CK104,0)</f>
        <v>0</v>
      </c>
      <c r="CQ104" s="32">
        <f t="shared" ref="CQ104:CQ111" si="65">CP104/COUNTA($BD104:$CK104)</f>
        <v>0</v>
      </c>
      <c r="CR104" s="23">
        <f t="shared" ref="CR104:CR111" si="66">(((CL104*2)+(CN104*1)+(CP104*0)))/COUNTA($BD104:$CK104)</f>
        <v>2</v>
      </c>
      <c r="CS104" s="23" t="str">
        <f t="shared" si="52"/>
        <v>Đạt mục tiêu</v>
      </c>
      <c r="CT104" s="37"/>
    </row>
    <row r="105" spans="1:98" ht="77.25" customHeight="1" x14ac:dyDescent="0.25">
      <c r="A105" s="6">
        <v>84</v>
      </c>
      <c r="B105" s="170"/>
      <c r="C105" s="12" t="s">
        <v>380</v>
      </c>
      <c r="D105" s="43"/>
      <c r="E105" s="63"/>
      <c r="F105" s="14"/>
      <c r="G105" s="18" t="s">
        <v>380</v>
      </c>
      <c r="H105" s="18" t="s">
        <v>1657</v>
      </c>
      <c r="I105" s="18"/>
      <c r="J105" s="22"/>
      <c r="K105" s="170"/>
      <c r="L105" s="170"/>
      <c r="M105" s="28"/>
      <c r="N105" s="170"/>
      <c r="O105" s="170"/>
      <c r="P105" s="23" t="s">
        <v>21</v>
      </c>
      <c r="Q105" s="170"/>
      <c r="R105" s="170"/>
      <c r="S105" s="170"/>
      <c r="T105" s="26"/>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170"/>
      <c r="CJ105" s="170"/>
      <c r="CK105" s="170"/>
      <c r="CL105" s="23"/>
      <c r="CM105" s="32"/>
      <c r="CN105" s="23"/>
      <c r="CO105" s="32"/>
      <c r="CP105" s="23"/>
      <c r="CQ105" s="32"/>
      <c r="CR105" s="23"/>
      <c r="CS105" s="23"/>
      <c r="CT105" s="37"/>
    </row>
    <row r="106" spans="1:98" ht="74.25" customHeight="1" x14ac:dyDescent="0.25">
      <c r="A106" s="6">
        <v>84</v>
      </c>
      <c r="B106" s="3">
        <v>197</v>
      </c>
      <c r="C106" s="12" t="s">
        <v>380</v>
      </c>
      <c r="D106" s="43" t="s">
        <v>18</v>
      </c>
      <c r="E106" s="14" t="s">
        <v>379</v>
      </c>
      <c r="F106" s="14" t="s">
        <v>28</v>
      </c>
      <c r="G106" s="18" t="s">
        <v>380</v>
      </c>
      <c r="H106" s="18" t="s">
        <v>1645</v>
      </c>
      <c r="I106" s="18" t="s">
        <v>1261</v>
      </c>
      <c r="J106" s="22" t="s">
        <v>14</v>
      </c>
      <c r="K106" s="3"/>
      <c r="L106" s="3"/>
      <c r="M106" s="3"/>
      <c r="N106" s="23"/>
      <c r="O106" s="23" t="s">
        <v>21</v>
      </c>
      <c r="P106" s="3"/>
      <c r="Q106" s="3"/>
      <c r="R106" s="3"/>
      <c r="S106" s="3"/>
      <c r="T106" s="26">
        <f t="shared" si="51"/>
        <v>1</v>
      </c>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162"/>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v>2</v>
      </c>
      <c r="CG106" s="162"/>
      <c r="CH106" s="162"/>
      <c r="CI106" s="162"/>
      <c r="CJ106" s="162"/>
      <c r="CK106" s="3"/>
      <c r="CL106" s="23">
        <f t="shared" si="60"/>
        <v>1</v>
      </c>
      <c r="CM106" s="32">
        <f t="shared" si="61"/>
        <v>1</v>
      </c>
      <c r="CN106" s="23">
        <f t="shared" si="62"/>
        <v>0</v>
      </c>
      <c r="CO106" s="32">
        <f t="shared" si="63"/>
        <v>0</v>
      </c>
      <c r="CP106" s="23">
        <f t="shared" si="64"/>
        <v>0</v>
      </c>
      <c r="CQ106" s="32">
        <f t="shared" si="65"/>
        <v>0</v>
      </c>
      <c r="CR106" s="23">
        <f t="shared" si="66"/>
        <v>2</v>
      </c>
      <c r="CS106" s="23" t="str">
        <f t="shared" si="52"/>
        <v>Đạt mục tiêu</v>
      </c>
      <c r="CT106" s="37"/>
    </row>
    <row r="107" spans="1:98" ht="229.5" customHeight="1" x14ac:dyDescent="0.25">
      <c r="A107" s="6">
        <v>85</v>
      </c>
      <c r="B107" s="3">
        <v>199</v>
      </c>
      <c r="C107" s="12" t="s">
        <v>382</v>
      </c>
      <c r="D107" s="13" t="s">
        <v>18</v>
      </c>
      <c r="E107" s="45" t="s">
        <v>383</v>
      </c>
      <c r="F107" s="16" t="s">
        <v>28</v>
      </c>
      <c r="G107" s="46" t="s">
        <v>1335</v>
      </c>
      <c r="H107" s="47" t="s">
        <v>1336</v>
      </c>
      <c r="I107" s="18" t="s">
        <v>1329</v>
      </c>
      <c r="J107" s="22" t="s">
        <v>14</v>
      </c>
      <c r="K107" s="3"/>
      <c r="L107" s="3"/>
      <c r="M107" s="28" t="s">
        <v>21</v>
      </c>
      <c r="N107" s="3"/>
      <c r="O107" s="3"/>
      <c r="P107" s="3"/>
      <c r="Q107" s="3"/>
      <c r="R107" s="3"/>
      <c r="S107" s="3"/>
      <c r="T107" s="26">
        <f t="shared" si="51"/>
        <v>1</v>
      </c>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162"/>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v>2</v>
      </c>
      <c r="CG107" s="162"/>
      <c r="CH107" s="162"/>
      <c r="CI107" s="162"/>
      <c r="CJ107" s="162"/>
      <c r="CK107" s="3"/>
      <c r="CL107" s="23">
        <f t="shared" si="60"/>
        <v>1</v>
      </c>
      <c r="CM107" s="32">
        <f t="shared" si="61"/>
        <v>1</v>
      </c>
      <c r="CN107" s="23">
        <f t="shared" si="62"/>
        <v>0</v>
      </c>
      <c r="CO107" s="32">
        <f t="shared" si="63"/>
        <v>0</v>
      </c>
      <c r="CP107" s="23">
        <f t="shared" si="64"/>
        <v>0</v>
      </c>
      <c r="CQ107" s="32">
        <f t="shared" si="65"/>
        <v>0</v>
      </c>
      <c r="CR107" s="23">
        <f t="shared" si="66"/>
        <v>2</v>
      </c>
      <c r="CS107" s="23" t="str">
        <f t="shared" si="52"/>
        <v>Đạt mục tiêu</v>
      </c>
      <c r="CT107" s="37"/>
    </row>
    <row r="108" spans="1:98" ht="201.75" customHeight="1" x14ac:dyDescent="0.25">
      <c r="A108" s="6">
        <v>86</v>
      </c>
      <c r="B108" s="28">
        <v>200</v>
      </c>
      <c r="C108" s="12" t="s">
        <v>384</v>
      </c>
      <c r="D108" s="13" t="s">
        <v>18</v>
      </c>
      <c r="E108" s="39" t="s">
        <v>385</v>
      </c>
      <c r="F108" s="16" t="s">
        <v>18</v>
      </c>
      <c r="G108" s="160" t="s">
        <v>1337</v>
      </c>
      <c r="H108" s="161" t="s">
        <v>1338</v>
      </c>
      <c r="I108" s="18" t="s">
        <v>1261</v>
      </c>
      <c r="J108" s="22" t="s">
        <v>14</v>
      </c>
      <c r="K108" s="3"/>
      <c r="L108" s="28" t="s">
        <v>21</v>
      </c>
      <c r="M108" s="3"/>
      <c r="N108" s="23"/>
      <c r="O108" s="3"/>
      <c r="P108" s="3"/>
      <c r="Q108" s="3"/>
      <c r="R108" s="3"/>
      <c r="S108" s="3"/>
      <c r="T108" s="26">
        <f t="shared" si="51"/>
        <v>1</v>
      </c>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162"/>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v>2</v>
      </c>
      <c r="CG108" s="162"/>
      <c r="CH108" s="162"/>
      <c r="CI108" s="162"/>
      <c r="CJ108" s="162"/>
      <c r="CK108" s="3"/>
      <c r="CL108" s="23">
        <f t="shared" si="60"/>
        <v>1</v>
      </c>
      <c r="CM108" s="32">
        <f t="shared" si="61"/>
        <v>1</v>
      </c>
      <c r="CN108" s="23">
        <f t="shared" si="62"/>
        <v>0</v>
      </c>
      <c r="CO108" s="32">
        <f t="shared" si="63"/>
        <v>0</v>
      </c>
      <c r="CP108" s="23">
        <f t="shared" si="64"/>
        <v>0</v>
      </c>
      <c r="CQ108" s="32">
        <f t="shared" si="65"/>
        <v>0</v>
      </c>
      <c r="CR108" s="23">
        <f t="shared" si="66"/>
        <v>2</v>
      </c>
      <c r="CS108" s="23" t="str">
        <f t="shared" si="52"/>
        <v>Đạt mục tiêu</v>
      </c>
      <c r="CT108" s="37"/>
    </row>
    <row r="109" spans="1:98" ht="78.75" customHeight="1" x14ac:dyDescent="0.25">
      <c r="A109" s="6">
        <v>86</v>
      </c>
      <c r="B109" s="28">
        <v>200</v>
      </c>
      <c r="C109" s="12" t="s">
        <v>384</v>
      </c>
      <c r="D109" s="13" t="s">
        <v>18</v>
      </c>
      <c r="E109" s="12" t="s">
        <v>385</v>
      </c>
      <c r="F109" s="16" t="s">
        <v>18</v>
      </c>
      <c r="G109" s="39" t="s">
        <v>385</v>
      </c>
      <c r="H109" s="41" t="s">
        <v>1339</v>
      </c>
      <c r="I109" s="18" t="s">
        <v>1261</v>
      </c>
      <c r="J109" s="22" t="s">
        <v>14</v>
      </c>
      <c r="K109" s="3"/>
      <c r="L109" s="23"/>
      <c r="M109" s="3"/>
      <c r="N109" s="23" t="s">
        <v>21</v>
      </c>
      <c r="O109" s="3"/>
      <c r="P109" s="3"/>
      <c r="Q109" s="3"/>
      <c r="R109" s="3"/>
      <c r="S109" s="3"/>
      <c r="T109" s="26">
        <f t="shared" si="51"/>
        <v>1</v>
      </c>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162"/>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v>2</v>
      </c>
      <c r="CG109" s="162"/>
      <c r="CH109" s="162"/>
      <c r="CI109" s="162"/>
      <c r="CJ109" s="162"/>
      <c r="CK109" s="3"/>
      <c r="CL109" s="23">
        <f t="shared" si="60"/>
        <v>1</v>
      </c>
      <c r="CM109" s="32">
        <f t="shared" si="61"/>
        <v>1</v>
      </c>
      <c r="CN109" s="23">
        <f t="shared" si="62"/>
        <v>0</v>
      </c>
      <c r="CO109" s="32">
        <f t="shared" si="63"/>
        <v>0</v>
      </c>
      <c r="CP109" s="23">
        <f t="shared" si="64"/>
        <v>0</v>
      </c>
      <c r="CQ109" s="32">
        <f t="shared" si="65"/>
        <v>0</v>
      </c>
      <c r="CR109" s="23">
        <f t="shared" si="66"/>
        <v>2</v>
      </c>
      <c r="CS109" s="23" t="str">
        <f t="shared" si="52"/>
        <v>Đạt mục tiêu</v>
      </c>
      <c r="CT109" s="37"/>
    </row>
    <row r="110" spans="1:98" ht="104.25" customHeight="1" x14ac:dyDescent="0.25">
      <c r="A110" s="6">
        <v>87</v>
      </c>
      <c r="B110" s="3">
        <v>201</v>
      </c>
      <c r="C110" s="12" t="s">
        <v>386</v>
      </c>
      <c r="D110" s="13" t="s">
        <v>18</v>
      </c>
      <c r="E110" s="12" t="s">
        <v>387</v>
      </c>
      <c r="F110" s="16" t="s">
        <v>18</v>
      </c>
      <c r="G110" s="12" t="s">
        <v>386</v>
      </c>
      <c r="H110" s="18" t="s">
        <v>1340</v>
      </c>
      <c r="I110" s="18" t="s">
        <v>1261</v>
      </c>
      <c r="J110" s="22" t="s">
        <v>14</v>
      </c>
      <c r="K110" s="3"/>
      <c r="L110" s="3"/>
      <c r="M110" s="3" t="s">
        <v>21</v>
      </c>
      <c r="N110" s="3"/>
      <c r="O110" s="3"/>
      <c r="P110" s="3"/>
      <c r="Q110" s="3"/>
      <c r="R110" s="3"/>
      <c r="S110" s="3"/>
      <c r="T110" s="26">
        <f t="shared" si="51"/>
        <v>1</v>
      </c>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162"/>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v>2</v>
      </c>
      <c r="CG110" s="162"/>
      <c r="CH110" s="162"/>
      <c r="CI110" s="162"/>
      <c r="CJ110" s="162"/>
      <c r="CK110" s="3"/>
      <c r="CL110" s="23">
        <f t="shared" si="60"/>
        <v>1</v>
      </c>
      <c r="CM110" s="32">
        <f t="shared" si="61"/>
        <v>1</v>
      </c>
      <c r="CN110" s="23">
        <f t="shared" si="62"/>
        <v>0</v>
      </c>
      <c r="CO110" s="32">
        <f t="shared" si="63"/>
        <v>0</v>
      </c>
      <c r="CP110" s="23">
        <f t="shared" si="64"/>
        <v>0</v>
      </c>
      <c r="CQ110" s="32">
        <f t="shared" si="65"/>
        <v>0</v>
      </c>
      <c r="CR110" s="23">
        <f t="shared" si="66"/>
        <v>2</v>
      </c>
      <c r="CS110" s="23" t="str">
        <f t="shared" si="52"/>
        <v>Đạt mục tiêu</v>
      </c>
      <c r="CT110" s="37"/>
    </row>
    <row r="111" spans="1:98" ht="80.25" customHeight="1" x14ac:dyDescent="0.25">
      <c r="A111" s="6">
        <v>88</v>
      </c>
      <c r="B111" s="3">
        <v>206</v>
      </c>
      <c r="C111" s="12" t="s">
        <v>395</v>
      </c>
      <c r="D111" s="13" t="s">
        <v>71</v>
      </c>
      <c r="E111" s="12" t="s">
        <v>396</v>
      </c>
      <c r="F111" s="16" t="s">
        <v>71</v>
      </c>
      <c r="G111" s="12" t="s">
        <v>396</v>
      </c>
      <c r="H111" s="12" t="s">
        <v>396</v>
      </c>
      <c r="I111" s="18" t="s">
        <v>1329</v>
      </c>
      <c r="J111" s="22" t="s">
        <v>14</v>
      </c>
      <c r="K111" s="3"/>
      <c r="L111" s="3"/>
      <c r="M111" s="3"/>
      <c r="N111" s="3"/>
      <c r="O111" s="3"/>
      <c r="P111" s="3"/>
      <c r="Q111" s="10" t="s">
        <v>21</v>
      </c>
      <c r="R111" s="3"/>
      <c r="S111" s="3"/>
      <c r="T111" s="26">
        <f t="shared" si="51"/>
        <v>1</v>
      </c>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162"/>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v>2</v>
      </c>
      <c r="CG111" s="162"/>
      <c r="CH111" s="162"/>
      <c r="CI111" s="162"/>
      <c r="CJ111" s="162"/>
      <c r="CK111" s="3"/>
      <c r="CL111" s="23">
        <f t="shared" si="60"/>
        <v>1</v>
      </c>
      <c r="CM111" s="32">
        <f t="shared" si="61"/>
        <v>1</v>
      </c>
      <c r="CN111" s="23">
        <f t="shared" si="62"/>
        <v>0</v>
      </c>
      <c r="CO111" s="32">
        <f t="shared" si="63"/>
        <v>0</v>
      </c>
      <c r="CP111" s="23">
        <f t="shared" si="64"/>
        <v>0</v>
      </c>
      <c r="CQ111" s="32">
        <f t="shared" si="65"/>
        <v>0</v>
      </c>
      <c r="CR111" s="23">
        <f t="shared" si="66"/>
        <v>2</v>
      </c>
      <c r="CS111" s="23" t="str">
        <f t="shared" si="52"/>
        <v>Đạt mục tiêu</v>
      </c>
      <c r="CT111" s="37"/>
    </row>
    <row r="112" spans="1:98" s="2" customFormat="1" ht="91.5" customHeight="1" x14ac:dyDescent="0.25">
      <c r="A112" s="6">
        <v>89</v>
      </c>
      <c r="B112" s="7">
        <v>225</v>
      </c>
      <c r="C112" s="440" t="s">
        <v>401</v>
      </c>
      <c r="D112" s="440"/>
      <c r="E112" s="440"/>
      <c r="F112" s="9" t="s">
        <v>1249</v>
      </c>
      <c r="G112" s="9" t="s">
        <v>1249</v>
      </c>
      <c r="H112" s="9" t="s">
        <v>1249</v>
      </c>
      <c r="I112" s="9" t="s">
        <v>1249</v>
      </c>
      <c r="J112" s="21" t="s">
        <v>1249</v>
      </c>
      <c r="K112" s="21" t="s">
        <v>1249</v>
      </c>
      <c r="L112" s="21" t="s">
        <v>1249</v>
      </c>
      <c r="M112" s="21" t="s">
        <v>1249</v>
      </c>
      <c r="N112" s="21" t="s">
        <v>1249</v>
      </c>
      <c r="O112" s="21" t="s">
        <v>1249</v>
      </c>
      <c r="P112" s="21" t="s">
        <v>1249</v>
      </c>
      <c r="Q112" s="21" t="s">
        <v>1249</v>
      </c>
      <c r="R112" s="21" t="s">
        <v>1249</v>
      </c>
      <c r="S112" s="21" t="s">
        <v>1249</v>
      </c>
      <c r="T112" s="21" t="s">
        <v>1249</v>
      </c>
      <c r="U112" s="21" t="s">
        <v>1249</v>
      </c>
      <c r="V112" s="21" t="s">
        <v>1249</v>
      </c>
      <c r="W112" s="21" t="s">
        <v>1249</v>
      </c>
      <c r="X112" s="21" t="s">
        <v>1249</v>
      </c>
      <c r="Y112" s="21" t="s">
        <v>1249</v>
      </c>
      <c r="Z112" s="21" t="s">
        <v>1249</v>
      </c>
      <c r="AA112" s="21" t="s">
        <v>1249</v>
      </c>
      <c r="AB112" s="21" t="s">
        <v>1249</v>
      </c>
      <c r="AC112" s="21" t="s">
        <v>1249</v>
      </c>
      <c r="AD112" s="21" t="s">
        <v>1249</v>
      </c>
      <c r="AE112" s="21" t="s">
        <v>1249</v>
      </c>
      <c r="AF112" s="21" t="s">
        <v>1249</v>
      </c>
      <c r="AG112" s="21" t="s">
        <v>1249</v>
      </c>
      <c r="AH112" s="21" t="s">
        <v>1249</v>
      </c>
      <c r="AI112" s="21" t="s">
        <v>1249</v>
      </c>
      <c r="AJ112" s="21" t="s">
        <v>1249</v>
      </c>
      <c r="AK112" s="21" t="s">
        <v>1249</v>
      </c>
      <c r="AL112" s="21" t="s">
        <v>1249</v>
      </c>
      <c r="AM112" s="21" t="s">
        <v>1249</v>
      </c>
      <c r="AN112" s="21" t="s">
        <v>1249</v>
      </c>
      <c r="AO112" s="21" t="s">
        <v>1249</v>
      </c>
      <c r="AP112" s="21" t="s">
        <v>1249</v>
      </c>
      <c r="AQ112" s="21" t="s">
        <v>1249</v>
      </c>
      <c r="AR112" s="21" t="s">
        <v>1249</v>
      </c>
      <c r="AS112" s="21" t="s">
        <v>1249</v>
      </c>
      <c r="AT112" s="21" t="s">
        <v>1249</v>
      </c>
      <c r="AU112" s="21" t="s">
        <v>1249</v>
      </c>
      <c r="AV112" s="21" t="s">
        <v>1249</v>
      </c>
      <c r="AW112" s="21" t="s">
        <v>1249</v>
      </c>
      <c r="AX112" s="21" t="s">
        <v>1249</v>
      </c>
      <c r="AY112" s="21" t="s">
        <v>1249</v>
      </c>
      <c r="AZ112" s="21" t="s">
        <v>1249</v>
      </c>
      <c r="BA112" s="21" t="s">
        <v>1249</v>
      </c>
      <c r="BB112" s="21"/>
      <c r="BC112" s="21" t="s">
        <v>1249</v>
      </c>
      <c r="BD112" s="21" t="s">
        <v>1249</v>
      </c>
      <c r="BE112" s="21" t="s">
        <v>1249</v>
      </c>
      <c r="BF112" s="21" t="s">
        <v>1249</v>
      </c>
      <c r="BG112" s="21" t="s">
        <v>1249</v>
      </c>
      <c r="BH112" s="21" t="s">
        <v>1249</v>
      </c>
      <c r="BI112" s="21" t="s">
        <v>1249</v>
      </c>
      <c r="BJ112" s="21" t="s">
        <v>1249</v>
      </c>
      <c r="BK112" s="21" t="s">
        <v>1249</v>
      </c>
      <c r="BL112" s="21" t="s">
        <v>1249</v>
      </c>
      <c r="BM112" s="21" t="s">
        <v>1249</v>
      </c>
      <c r="BN112" s="21" t="s">
        <v>1249</v>
      </c>
      <c r="BO112" s="21" t="s">
        <v>1249</v>
      </c>
      <c r="BP112" s="21" t="s">
        <v>1249</v>
      </c>
      <c r="BQ112" s="21" t="s">
        <v>1249</v>
      </c>
      <c r="BR112" s="21" t="s">
        <v>1249</v>
      </c>
      <c r="BS112" s="21" t="s">
        <v>1249</v>
      </c>
      <c r="BT112" s="21" t="s">
        <v>1249</v>
      </c>
      <c r="BU112" s="21" t="s">
        <v>1249</v>
      </c>
      <c r="BV112" s="21" t="s">
        <v>1249</v>
      </c>
      <c r="BW112" s="21" t="s">
        <v>1249</v>
      </c>
      <c r="BX112" s="21" t="s">
        <v>1249</v>
      </c>
      <c r="BY112" s="21" t="s">
        <v>1249</v>
      </c>
      <c r="BZ112" s="21" t="s">
        <v>1249</v>
      </c>
      <c r="CA112" s="21" t="s">
        <v>1249</v>
      </c>
      <c r="CB112" s="21" t="s">
        <v>1249</v>
      </c>
      <c r="CC112" s="21" t="s">
        <v>1249</v>
      </c>
      <c r="CD112" s="21" t="s">
        <v>1249</v>
      </c>
      <c r="CE112" s="21" t="s">
        <v>1249</v>
      </c>
      <c r="CF112" s="21" t="s">
        <v>1249</v>
      </c>
      <c r="CG112" s="21"/>
      <c r="CH112" s="21"/>
      <c r="CI112" s="21"/>
      <c r="CJ112" s="21"/>
      <c r="CK112" s="21" t="s">
        <v>1249</v>
      </c>
      <c r="CL112" s="21" t="s">
        <v>1249</v>
      </c>
      <c r="CM112" s="21" t="s">
        <v>1249</v>
      </c>
      <c r="CN112" s="21" t="s">
        <v>1249</v>
      </c>
      <c r="CO112" s="21" t="s">
        <v>1249</v>
      </c>
      <c r="CP112" s="21" t="s">
        <v>1249</v>
      </c>
      <c r="CQ112" s="21" t="s">
        <v>1249</v>
      </c>
      <c r="CR112" s="21" t="s">
        <v>1249</v>
      </c>
      <c r="CS112" s="21" t="s">
        <v>1249</v>
      </c>
      <c r="CT112" s="21" t="s">
        <v>1249</v>
      </c>
    </row>
    <row r="113" spans="1:98" s="2" customFormat="1" ht="44.25" customHeight="1" x14ac:dyDescent="0.25">
      <c r="A113" s="6">
        <v>90</v>
      </c>
      <c r="B113" s="7">
        <v>226</v>
      </c>
      <c r="C113" s="440" t="s">
        <v>403</v>
      </c>
      <c r="D113" s="440"/>
      <c r="E113" s="440"/>
      <c r="F113" s="9" t="s">
        <v>1249</v>
      </c>
      <c r="G113" s="9" t="s">
        <v>1249</v>
      </c>
      <c r="H113" s="9" t="s">
        <v>1249</v>
      </c>
      <c r="I113" s="9" t="s">
        <v>1249</v>
      </c>
      <c r="J113" s="21" t="s">
        <v>1249</v>
      </c>
      <c r="K113" s="21" t="s">
        <v>1249</v>
      </c>
      <c r="L113" s="21" t="s">
        <v>1249</v>
      </c>
      <c r="M113" s="21" t="s">
        <v>1249</v>
      </c>
      <c r="N113" s="21" t="s">
        <v>1249</v>
      </c>
      <c r="O113" s="21" t="s">
        <v>1249</v>
      </c>
      <c r="P113" s="21" t="s">
        <v>1249</v>
      </c>
      <c r="Q113" s="21" t="s">
        <v>1249</v>
      </c>
      <c r="R113" s="21" t="s">
        <v>1249</v>
      </c>
      <c r="S113" s="21" t="s">
        <v>1249</v>
      </c>
      <c r="T113" s="21" t="s">
        <v>1249</v>
      </c>
      <c r="U113" s="21" t="s">
        <v>1249</v>
      </c>
      <c r="V113" s="21" t="s">
        <v>1249</v>
      </c>
      <c r="W113" s="21" t="s">
        <v>1249</v>
      </c>
      <c r="X113" s="21" t="s">
        <v>1249</v>
      </c>
      <c r="Y113" s="21" t="s">
        <v>1249</v>
      </c>
      <c r="Z113" s="21" t="s">
        <v>1249</v>
      </c>
      <c r="AA113" s="21" t="s">
        <v>1249</v>
      </c>
      <c r="AB113" s="21" t="s">
        <v>1249</v>
      </c>
      <c r="AC113" s="21" t="s">
        <v>1249</v>
      </c>
      <c r="AD113" s="21" t="s">
        <v>1249</v>
      </c>
      <c r="AE113" s="21" t="s">
        <v>1249</v>
      </c>
      <c r="AF113" s="21" t="s">
        <v>1249</v>
      </c>
      <c r="AG113" s="21" t="s">
        <v>1249</v>
      </c>
      <c r="AH113" s="21" t="s">
        <v>1249</v>
      </c>
      <c r="AI113" s="21" t="s">
        <v>1249</v>
      </c>
      <c r="AJ113" s="21" t="s">
        <v>1249</v>
      </c>
      <c r="AK113" s="21" t="s">
        <v>1249</v>
      </c>
      <c r="AL113" s="21" t="s">
        <v>1249</v>
      </c>
      <c r="AM113" s="21" t="s">
        <v>1249</v>
      </c>
      <c r="AN113" s="21" t="s">
        <v>1249</v>
      </c>
      <c r="AO113" s="21" t="s">
        <v>1249</v>
      </c>
      <c r="AP113" s="21" t="s">
        <v>1249</v>
      </c>
      <c r="AQ113" s="21" t="s">
        <v>1249</v>
      </c>
      <c r="AR113" s="21" t="s">
        <v>1249</v>
      </c>
      <c r="AS113" s="21" t="s">
        <v>1249</v>
      </c>
      <c r="AT113" s="21" t="s">
        <v>1249</v>
      </c>
      <c r="AU113" s="21" t="s">
        <v>1249</v>
      </c>
      <c r="AV113" s="21" t="s">
        <v>1249</v>
      </c>
      <c r="AW113" s="21" t="s">
        <v>1249</v>
      </c>
      <c r="AX113" s="21" t="s">
        <v>1249</v>
      </c>
      <c r="AY113" s="21" t="s">
        <v>1249</v>
      </c>
      <c r="AZ113" s="21" t="s">
        <v>1249</v>
      </c>
      <c r="BA113" s="21" t="s">
        <v>1249</v>
      </c>
      <c r="BB113" s="21"/>
      <c r="BC113" s="21" t="s">
        <v>1249</v>
      </c>
      <c r="BD113" s="21" t="s">
        <v>1249</v>
      </c>
      <c r="BE113" s="21" t="s">
        <v>1249</v>
      </c>
      <c r="BF113" s="21" t="s">
        <v>1249</v>
      </c>
      <c r="BG113" s="21" t="s">
        <v>1249</v>
      </c>
      <c r="BH113" s="21" t="s">
        <v>1249</v>
      </c>
      <c r="BI113" s="21" t="s">
        <v>1249</v>
      </c>
      <c r="BJ113" s="21" t="s">
        <v>1249</v>
      </c>
      <c r="BK113" s="21" t="s">
        <v>1249</v>
      </c>
      <c r="BL113" s="21" t="s">
        <v>1249</v>
      </c>
      <c r="BM113" s="21" t="s">
        <v>1249</v>
      </c>
      <c r="BN113" s="21" t="s">
        <v>1249</v>
      </c>
      <c r="BO113" s="21" t="s">
        <v>1249</v>
      </c>
      <c r="BP113" s="21" t="s">
        <v>1249</v>
      </c>
      <c r="BQ113" s="21" t="s">
        <v>1249</v>
      </c>
      <c r="BR113" s="21" t="s">
        <v>1249</v>
      </c>
      <c r="BS113" s="21" t="s">
        <v>1249</v>
      </c>
      <c r="BT113" s="21" t="s">
        <v>1249</v>
      </c>
      <c r="BU113" s="21" t="s">
        <v>1249</v>
      </c>
      <c r="BV113" s="21" t="s">
        <v>1249</v>
      </c>
      <c r="BW113" s="21" t="s">
        <v>1249</v>
      </c>
      <c r="BX113" s="21" t="s">
        <v>1249</v>
      </c>
      <c r="BY113" s="21" t="s">
        <v>1249</v>
      </c>
      <c r="BZ113" s="21" t="s">
        <v>1249</v>
      </c>
      <c r="CA113" s="21" t="s">
        <v>1249</v>
      </c>
      <c r="CB113" s="21" t="s">
        <v>1249</v>
      </c>
      <c r="CC113" s="21" t="s">
        <v>1249</v>
      </c>
      <c r="CD113" s="21" t="s">
        <v>1249</v>
      </c>
      <c r="CE113" s="21" t="s">
        <v>1249</v>
      </c>
      <c r="CF113" s="21" t="s">
        <v>1249</v>
      </c>
      <c r="CG113" s="21"/>
      <c r="CH113" s="21"/>
      <c r="CI113" s="21"/>
      <c r="CJ113" s="21"/>
      <c r="CK113" s="21" t="s">
        <v>1249</v>
      </c>
      <c r="CL113" s="21" t="s">
        <v>1249</v>
      </c>
      <c r="CM113" s="21" t="s">
        <v>1249</v>
      </c>
      <c r="CN113" s="21" t="s">
        <v>1249</v>
      </c>
      <c r="CO113" s="21" t="s">
        <v>1249</v>
      </c>
      <c r="CP113" s="21" t="s">
        <v>1249</v>
      </c>
      <c r="CQ113" s="21" t="s">
        <v>1249</v>
      </c>
      <c r="CR113" s="21" t="s">
        <v>1249</v>
      </c>
      <c r="CS113" s="21" t="s">
        <v>1249</v>
      </c>
      <c r="CT113" s="21" t="s">
        <v>1249</v>
      </c>
    </row>
    <row r="114" spans="1:98" s="2" customFormat="1" ht="55.5" customHeight="1" x14ac:dyDescent="0.25">
      <c r="A114" s="6">
        <v>91</v>
      </c>
      <c r="B114" s="7">
        <v>227</v>
      </c>
      <c r="C114" s="440" t="s">
        <v>404</v>
      </c>
      <c r="D114" s="440"/>
      <c r="E114" s="440"/>
      <c r="F114" s="9" t="s">
        <v>1249</v>
      </c>
      <c r="G114" s="9" t="s">
        <v>1249</v>
      </c>
      <c r="H114" s="9" t="s">
        <v>1249</v>
      </c>
      <c r="I114" s="9" t="s">
        <v>1249</v>
      </c>
      <c r="J114" s="21" t="s">
        <v>1249</v>
      </c>
      <c r="K114" s="21" t="s">
        <v>1249</v>
      </c>
      <c r="L114" s="21" t="s">
        <v>1249</v>
      </c>
      <c r="M114" s="21" t="s">
        <v>1249</v>
      </c>
      <c r="N114" s="21" t="s">
        <v>1249</v>
      </c>
      <c r="O114" s="21" t="s">
        <v>1249</v>
      </c>
      <c r="P114" s="21" t="s">
        <v>1249</v>
      </c>
      <c r="Q114" s="21" t="s">
        <v>1249</v>
      </c>
      <c r="R114" s="21" t="s">
        <v>1249</v>
      </c>
      <c r="S114" s="21" t="s">
        <v>1249</v>
      </c>
      <c r="T114" s="21" t="s">
        <v>1249</v>
      </c>
      <c r="U114" s="21" t="s">
        <v>1249</v>
      </c>
      <c r="V114" s="21" t="s">
        <v>1249</v>
      </c>
      <c r="W114" s="21" t="s">
        <v>1249</v>
      </c>
      <c r="X114" s="21" t="s">
        <v>1249</v>
      </c>
      <c r="Y114" s="21" t="s">
        <v>1249</v>
      </c>
      <c r="Z114" s="21" t="s">
        <v>1249</v>
      </c>
      <c r="AA114" s="21" t="s">
        <v>1249</v>
      </c>
      <c r="AB114" s="21" t="s">
        <v>1249</v>
      </c>
      <c r="AC114" s="21" t="s">
        <v>1249</v>
      </c>
      <c r="AD114" s="21" t="s">
        <v>1249</v>
      </c>
      <c r="AE114" s="21" t="s">
        <v>1249</v>
      </c>
      <c r="AF114" s="21" t="s">
        <v>1249</v>
      </c>
      <c r="AG114" s="21" t="s">
        <v>1249</v>
      </c>
      <c r="AH114" s="21" t="s">
        <v>1249</v>
      </c>
      <c r="AI114" s="21" t="s">
        <v>1249</v>
      </c>
      <c r="AJ114" s="21" t="s">
        <v>1249</v>
      </c>
      <c r="AK114" s="21" t="s">
        <v>1249</v>
      </c>
      <c r="AL114" s="21" t="s">
        <v>1249</v>
      </c>
      <c r="AM114" s="21" t="s">
        <v>1249</v>
      </c>
      <c r="AN114" s="21" t="s">
        <v>1249</v>
      </c>
      <c r="AO114" s="21" t="s">
        <v>1249</v>
      </c>
      <c r="AP114" s="21" t="s">
        <v>1249</v>
      </c>
      <c r="AQ114" s="21" t="s">
        <v>1249</v>
      </c>
      <c r="AR114" s="21" t="s">
        <v>1249</v>
      </c>
      <c r="AS114" s="21" t="s">
        <v>1249</v>
      </c>
      <c r="AT114" s="21" t="s">
        <v>1249</v>
      </c>
      <c r="AU114" s="21" t="s">
        <v>1249</v>
      </c>
      <c r="AV114" s="21" t="s">
        <v>1249</v>
      </c>
      <c r="AW114" s="21" t="s">
        <v>1249</v>
      </c>
      <c r="AX114" s="21" t="s">
        <v>1249</v>
      </c>
      <c r="AY114" s="21" t="s">
        <v>1249</v>
      </c>
      <c r="AZ114" s="21" t="s">
        <v>1249</v>
      </c>
      <c r="BA114" s="21" t="s">
        <v>1249</v>
      </c>
      <c r="BB114" s="21"/>
      <c r="BC114" s="21" t="s">
        <v>1249</v>
      </c>
      <c r="BD114" s="21" t="s">
        <v>1249</v>
      </c>
      <c r="BE114" s="21" t="s">
        <v>1249</v>
      </c>
      <c r="BF114" s="21" t="s">
        <v>1249</v>
      </c>
      <c r="BG114" s="21" t="s">
        <v>1249</v>
      </c>
      <c r="BH114" s="21" t="s">
        <v>1249</v>
      </c>
      <c r="BI114" s="21" t="s">
        <v>1249</v>
      </c>
      <c r="BJ114" s="21" t="s">
        <v>1249</v>
      </c>
      <c r="BK114" s="21" t="s">
        <v>1249</v>
      </c>
      <c r="BL114" s="21" t="s">
        <v>1249</v>
      </c>
      <c r="BM114" s="21" t="s">
        <v>1249</v>
      </c>
      <c r="BN114" s="21" t="s">
        <v>1249</v>
      </c>
      <c r="BO114" s="21" t="s">
        <v>1249</v>
      </c>
      <c r="BP114" s="21" t="s">
        <v>1249</v>
      </c>
      <c r="BQ114" s="21" t="s">
        <v>1249</v>
      </c>
      <c r="BR114" s="21" t="s">
        <v>1249</v>
      </c>
      <c r="BS114" s="21" t="s">
        <v>1249</v>
      </c>
      <c r="BT114" s="21" t="s">
        <v>1249</v>
      </c>
      <c r="BU114" s="21" t="s">
        <v>1249</v>
      </c>
      <c r="BV114" s="21" t="s">
        <v>1249</v>
      </c>
      <c r="BW114" s="21" t="s">
        <v>1249</v>
      </c>
      <c r="BX114" s="21" t="s">
        <v>1249</v>
      </c>
      <c r="BY114" s="21" t="s">
        <v>1249</v>
      </c>
      <c r="BZ114" s="21" t="s">
        <v>1249</v>
      </c>
      <c r="CA114" s="21" t="s">
        <v>1249</v>
      </c>
      <c r="CB114" s="21" t="s">
        <v>1249</v>
      </c>
      <c r="CC114" s="21" t="s">
        <v>1249</v>
      </c>
      <c r="CD114" s="21" t="s">
        <v>1249</v>
      </c>
      <c r="CE114" s="21" t="s">
        <v>1249</v>
      </c>
      <c r="CF114" s="21" t="s">
        <v>1249</v>
      </c>
      <c r="CG114" s="21"/>
      <c r="CH114" s="21"/>
      <c r="CI114" s="21"/>
      <c r="CJ114" s="21"/>
      <c r="CK114" s="21" t="s">
        <v>1249</v>
      </c>
      <c r="CL114" s="21" t="s">
        <v>1249</v>
      </c>
      <c r="CM114" s="21" t="s">
        <v>1249</v>
      </c>
      <c r="CN114" s="21" t="s">
        <v>1249</v>
      </c>
      <c r="CO114" s="21" t="s">
        <v>1249</v>
      </c>
      <c r="CP114" s="21" t="s">
        <v>1249</v>
      </c>
      <c r="CQ114" s="21" t="s">
        <v>1249</v>
      </c>
      <c r="CR114" s="21" t="s">
        <v>1249</v>
      </c>
      <c r="CS114" s="21" t="s">
        <v>1249</v>
      </c>
      <c r="CT114" s="21" t="s">
        <v>1249</v>
      </c>
    </row>
    <row r="115" spans="1:98" ht="174.75" customHeight="1" x14ac:dyDescent="0.25">
      <c r="A115" s="6">
        <v>92</v>
      </c>
      <c r="B115" s="3">
        <v>212</v>
      </c>
      <c r="C115" s="12" t="s">
        <v>405</v>
      </c>
      <c r="D115" s="13" t="s">
        <v>18</v>
      </c>
      <c r="E115" s="39" t="s">
        <v>406</v>
      </c>
      <c r="F115" s="16" t="s">
        <v>28</v>
      </c>
      <c r="G115" s="12" t="s">
        <v>1341</v>
      </c>
      <c r="H115" s="41" t="s">
        <v>1342</v>
      </c>
      <c r="I115" s="18" t="s">
        <v>1261</v>
      </c>
      <c r="J115" s="22" t="s">
        <v>402</v>
      </c>
      <c r="K115" s="3"/>
      <c r="L115" s="28" t="s">
        <v>21</v>
      </c>
      <c r="M115" s="3"/>
      <c r="N115" s="3"/>
      <c r="O115" s="3"/>
      <c r="P115" s="3"/>
      <c r="Q115" s="3"/>
      <c r="R115" s="3"/>
      <c r="S115" s="3"/>
      <c r="T115" s="26">
        <f t="shared" si="51"/>
        <v>1</v>
      </c>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162"/>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v>2</v>
      </c>
      <c r="CG115" s="162"/>
      <c r="CH115" s="162"/>
      <c r="CI115" s="162"/>
      <c r="CJ115" s="162"/>
      <c r="CK115" s="3"/>
      <c r="CL115" s="23">
        <f>COUNTIF($BD115:$CK115,2)</f>
        <v>1</v>
      </c>
      <c r="CM115" s="32">
        <f>CL115/COUNTA($BD115:$CK115)</f>
        <v>1</v>
      </c>
      <c r="CN115" s="23">
        <f>COUNTIF($BD115:$CK115,1)</f>
        <v>0</v>
      </c>
      <c r="CO115" s="32">
        <f>CN115/COUNTA($BD115:$CK115)</f>
        <v>0</v>
      </c>
      <c r="CP115" s="23">
        <f>COUNTIF($BD115:$CK115,0)</f>
        <v>0</v>
      </c>
      <c r="CQ115" s="32">
        <f>CP115/COUNTA($BD115:$CK115)</f>
        <v>0</v>
      </c>
      <c r="CR115" s="23">
        <f>(((CL115*2)+(CN115*1)+(CP115*0)))/COUNTA($BD115:$CK115)</f>
        <v>2</v>
      </c>
      <c r="CS115" s="23" t="str">
        <f t="shared" si="52"/>
        <v>Đạt mục tiêu</v>
      </c>
      <c r="CT115" s="37"/>
    </row>
    <row r="116" spans="1:98" ht="80.25" customHeight="1" x14ac:dyDescent="0.25">
      <c r="A116" s="6">
        <v>93</v>
      </c>
      <c r="B116" s="3">
        <v>214</v>
      </c>
      <c r="C116" s="12" t="s">
        <v>409</v>
      </c>
      <c r="D116" s="13" t="s">
        <v>20</v>
      </c>
      <c r="E116" s="12" t="s">
        <v>408</v>
      </c>
      <c r="F116" s="16" t="s">
        <v>20</v>
      </c>
      <c r="G116" s="12" t="s">
        <v>1343</v>
      </c>
      <c r="H116" s="18" t="s">
        <v>1344</v>
      </c>
      <c r="I116" s="18" t="s">
        <v>1261</v>
      </c>
      <c r="J116" s="22" t="s">
        <v>402</v>
      </c>
      <c r="K116" s="3"/>
      <c r="L116" s="23" t="s">
        <v>21</v>
      </c>
      <c r="M116" s="3"/>
      <c r="N116" s="3"/>
      <c r="O116" s="3"/>
      <c r="P116" s="3"/>
      <c r="Q116" s="3"/>
      <c r="R116" s="3"/>
      <c r="S116" s="3"/>
      <c r="T116" s="26">
        <f t="shared" si="51"/>
        <v>1</v>
      </c>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162"/>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v>2</v>
      </c>
      <c r="CG116" s="162"/>
      <c r="CH116" s="162"/>
      <c r="CI116" s="162"/>
      <c r="CJ116" s="162"/>
      <c r="CK116" s="3"/>
      <c r="CL116" s="23">
        <f>COUNTIF($BD116:$CK116,2)</f>
        <v>1</v>
      </c>
      <c r="CM116" s="32">
        <f>CL116/COUNTA($BD116:$CK116)</f>
        <v>1</v>
      </c>
      <c r="CN116" s="23">
        <f>COUNTIF($BD116:$CK116,1)</f>
        <v>0</v>
      </c>
      <c r="CO116" s="32">
        <f>CN116/COUNTA($BD116:$CK116)</f>
        <v>0</v>
      </c>
      <c r="CP116" s="23">
        <f>COUNTIF($BD116:$CK116,0)</f>
        <v>0</v>
      </c>
      <c r="CQ116" s="32">
        <f>CP116/COUNTA($BD116:$CK116)</f>
        <v>0</v>
      </c>
      <c r="CR116" s="23">
        <f>(((CL116*2)+(CN116*1)+(CP116*0)))/COUNTA($BD116:$CK116)</f>
        <v>2</v>
      </c>
      <c r="CS116" s="23" t="str">
        <f t="shared" si="52"/>
        <v>Đạt mục tiêu</v>
      </c>
      <c r="CT116" s="37"/>
    </row>
    <row r="117" spans="1:98" s="2" customFormat="1" ht="18.75" x14ac:dyDescent="0.25">
      <c r="A117" s="6">
        <v>94</v>
      </c>
      <c r="B117" s="7">
        <v>232</v>
      </c>
      <c r="C117" s="440" t="s">
        <v>1345</v>
      </c>
      <c r="D117" s="440"/>
      <c r="E117" s="440"/>
      <c r="F117" s="9" t="s">
        <v>1249</v>
      </c>
      <c r="G117" s="9" t="s">
        <v>1249</v>
      </c>
      <c r="H117" s="9" t="s">
        <v>1249</v>
      </c>
      <c r="I117" s="9" t="s">
        <v>1249</v>
      </c>
      <c r="J117" s="21" t="s">
        <v>1249</v>
      </c>
      <c r="K117" s="21" t="s">
        <v>1249</v>
      </c>
      <c r="L117" s="21" t="s">
        <v>1249</v>
      </c>
      <c r="M117" s="21" t="s">
        <v>1249</v>
      </c>
      <c r="N117" s="21" t="s">
        <v>1249</v>
      </c>
      <c r="O117" s="21" t="s">
        <v>1249</v>
      </c>
      <c r="P117" s="21" t="s">
        <v>1249</v>
      </c>
      <c r="Q117" s="21" t="s">
        <v>1249</v>
      </c>
      <c r="R117" s="21" t="s">
        <v>1249</v>
      </c>
      <c r="S117" s="21" t="s">
        <v>1249</v>
      </c>
      <c r="T117" s="21" t="s">
        <v>1249</v>
      </c>
      <c r="U117" s="21" t="s">
        <v>1249</v>
      </c>
      <c r="V117" s="21" t="s">
        <v>1249</v>
      </c>
      <c r="W117" s="21" t="s">
        <v>1249</v>
      </c>
      <c r="X117" s="21" t="s">
        <v>1249</v>
      </c>
      <c r="Y117" s="21" t="s">
        <v>1249</v>
      </c>
      <c r="Z117" s="21" t="s">
        <v>1249</v>
      </c>
      <c r="AA117" s="21" t="s">
        <v>1249</v>
      </c>
      <c r="AB117" s="21" t="s">
        <v>1249</v>
      </c>
      <c r="AC117" s="21" t="s">
        <v>1249</v>
      </c>
      <c r="AD117" s="21" t="s">
        <v>1249</v>
      </c>
      <c r="AE117" s="21" t="s">
        <v>1249</v>
      </c>
      <c r="AF117" s="21" t="s">
        <v>1249</v>
      </c>
      <c r="AG117" s="21" t="s">
        <v>1249</v>
      </c>
      <c r="AH117" s="21" t="s">
        <v>1249</v>
      </c>
      <c r="AI117" s="21" t="s">
        <v>1249</v>
      </c>
      <c r="AJ117" s="21" t="s">
        <v>1249</v>
      </c>
      <c r="AK117" s="21" t="s">
        <v>1249</v>
      </c>
      <c r="AL117" s="21" t="s">
        <v>1249</v>
      </c>
      <c r="AM117" s="21" t="s">
        <v>1249</v>
      </c>
      <c r="AN117" s="21" t="s">
        <v>1249</v>
      </c>
      <c r="AO117" s="21" t="s">
        <v>1249</v>
      </c>
      <c r="AP117" s="21" t="s">
        <v>1249</v>
      </c>
      <c r="AQ117" s="21" t="s">
        <v>1249</v>
      </c>
      <c r="AR117" s="21" t="s">
        <v>1249</v>
      </c>
      <c r="AS117" s="21" t="s">
        <v>1249</v>
      </c>
      <c r="AT117" s="21" t="s">
        <v>1249</v>
      </c>
      <c r="AU117" s="21" t="s">
        <v>1249</v>
      </c>
      <c r="AV117" s="21" t="s">
        <v>1249</v>
      </c>
      <c r="AW117" s="21" t="s">
        <v>1249</v>
      </c>
      <c r="AX117" s="21" t="s">
        <v>1249</v>
      </c>
      <c r="AY117" s="21" t="s">
        <v>1249</v>
      </c>
      <c r="AZ117" s="21" t="s">
        <v>1249</v>
      </c>
      <c r="BA117" s="21" t="s">
        <v>1249</v>
      </c>
      <c r="BB117" s="21"/>
      <c r="BC117" s="21" t="s">
        <v>1249</v>
      </c>
      <c r="BD117" s="21" t="s">
        <v>1249</v>
      </c>
      <c r="BE117" s="21" t="s">
        <v>1249</v>
      </c>
      <c r="BF117" s="21" t="s">
        <v>1249</v>
      </c>
      <c r="BG117" s="21" t="s">
        <v>1249</v>
      </c>
      <c r="BH117" s="21" t="s">
        <v>1249</v>
      </c>
      <c r="BI117" s="21" t="s">
        <v>1249</v>
      </c>
      <c r="BJ117" s="21" t="s">
        <v>1249</v>
      </c>
      <c r="BK117" s="21" t="s">
        <v>1249</v>
      </c>
      <c r="BL117" s="21" t="s">
        <v>1249</v>
      </c>
      <c r="BM117" s="21" t="s">
        <v>1249</v>
      </c>
      <c r="BN117" s="21" t="s">
        <v>1249</v>
      </c>
      <c r="BO117" s="21" t="s">
        <v>1249</v>
      </c>
      <c r="BP117" s="21" t="s">
        <v>1249</v>
      </c>
      <c r="BQ117" s="21" t="s">
        <v>1249</v>
      </c>
      <c r="BR117" s="21" t="s">
        <v>1249</v>
      </c>
      <c r="BS117" s="21" t="s">
        <v>1249</v>
      </c>
      <c r="BT117" s="21" t="s">
        <v>1249</v>
      </c>
      <c r="BU117" s="21" t="s">
        <v>1249</v>
      </c>
      <c r="BV117" s="21" t="s">
        <v>1249</v>
      </c>
      <c r="BW117" s="21" t="s">
        <v>1249</v>
      </c>
      <c r="BX117" s="21" t="s">
        <v>1249</v>
      </c>
      <c r="BY117" s="21" t="s">
        <v>1249</v>
      </c>
      <c r="BZ117" s="21" t="s">
        <v>1249</v>
      </c>
      <c r="CA117" s="21" t="s">
        <v>1249</v>
      </c>
      <c r="CB117" s="21" t="s">
        <v>1249</v>
      </c>
      <c r="CC117" s="21" t="s">
        <v>1249</v>
      </c>
      <c r="CD117" s="21" t="s">
        <v>1249</v>
      </c>
      <c r="CE117" s="21" t="s">
        <v>1249</v>
      </c>
      <c r="CF117" s="21" t="s">
        <v>1249</v>
      </c>
      <c r="CG117" s="21"/>
      <c r="CH117" s="21"/>
      <c r="CI117" s="21"/>
      <c r="CJ117" s="21"/>
      <c r="CK117" s="21" t="s">
        <v>1249</v>
      </c>
      <c r="CL117" s="21" t="s">
        <v>1249</v>
      </c>
      <c r="CM117" s="21" t="s">
        <v>1249</v>
      </c>
      <c r="CN117" s="21" t="s">
        <v>1249</v>
      </c>
      <c r="CO117" s="21" t="s">
        <v>1249</v>
      </c>
      <c r="CP117" s="21" t="s">
        <v>1249</v>
      </c>
      <c r="CQ117" s="21" t="s">
        <v>1249</v>
      </c>
      <c r="CR117" s="21" t="s">
        <v>1249</v>
      </c>
      <c r="CS117" s="21" t="s">
        <v>1249</v>
      </c>
      <c r="CT117" s="21" t="s">
        <v>1249</v>
      </c>
    </row>
    <row r="118" spans="1:98" s="2" customFormat="1" ht="47.25" customHeight="1" x14ac:dyDescent="0.25">
      <c r="A118" s="6">
        <v>95</v>
      </c>
      <c r="B118" s="7">
        <v>233</v>
      </c>
      <c r="C118" s="440" t="s">
        <v>412</v>
      </c>
      <c r="D118" s="440"/>
      <c r="E118" s="440"/>
      <c r="F118" s="9" t="s">
        <v>1249</v>
      </c>
      <c r="G118" s="9" t="s">
        <v>1249</v>
      </c>
      <c r="H118" s="9" t="s">
        <v>1249</v>
      </c>
      <c r="I118" s="9" t="s">
        <v>1249</v>
      </c>
      <c r="J118" s="21" t="s">
        <v>1249</v>
      </c>
      <c r="K118" s="21" t="s">
        <v>1249</v>
      </c>
      <c r="L118" s="21" t="s">
        <v>1249</v>
      </c>
      <c r="M118" s="21" t="s">
        <v>1249</v>
      </c>
      <c r="N118" s="21" t="s">
        <v>1249</v>
      </c>
      <c r="O118" s="21" t="s">
        <v>1249</v>
      </c>
      <c r="P118" s="21" t="s">
        <v>1249</v>
      </c>
      <c r="Q118" s="21" t="s">
        <v>1249</v>
      </c>
      <c r="R118" s="21" t="s">
        <v>1249</v>
      </c>
      <c r="S118" s="21" t="s">
        <v>1249</v>
      </c>
      <c r="T118" s="21" t="s">
        <v>1249</v>
      </c>
      <c r="U118" s="21" t="s">
        <v>1249</v>
      </c>
      <c r="V118" s="21" t="s">
        <v>1249</v>
      </c>
      <c r="W118" s="21" t="s">
        <v>1249</v>
      </c>
      <c r="X118" s="21" t="s">
        <v>1249</v>
      </c>
      <c r="Y118" s="21" t="s">
        <v>1249</v>
      </c>
      <c r="Z118" s="21" t="s">
        <v>1249</v>
      </c>
      <c r="AA118" s="21" t="s">
        <v>1249</v>
      </c>
      <c r="AB118" s="21" t="s">
        <v>1249</v>
      </c>
      <c r="AC118" s="21" t="s">
        <v>1249</v>
      </c>
      <c r="AD118" s="21" t="s">
        <v>1249</v>
      </c>
      <c r="AE118" s="21" t="s">
        <v>1249</v>
      </c>
      <c r="AF118" s="21" t="s">
        <v>1249</v>
      </c>
      <c r="AG118" s="21" t="s">
        <v>1249</v>
      </c>
      <c r="AH118" s="21" t="s">
        <v>1249</v>
      </c>
      <c r="AI118" s="21" t="s">
        <v>1249</v>
      </c>
      <c r="AJ118" s="21" t="s">
        <v>1249</v>
      </c>
      <c r="AK118" s="21" t="s">
        <v>1249</v>
      </c>
      <c r="AL118" s="21" t="s">
        <v>1249</v>
      </c>
      <c r="AM118" s="21" t="s">
        <v>1249</v>
      </c>
      <c r="AN118" s="21" t="s">
        <v>1249</v>
      </c>
      <c r="AO118" s="21" t="s">
        <v>1249</v>
      </c>
      <c r="AP118" s="21" t="s">
        <v>1249</v>
      </c>
      <c r="AQ118" s="21" t="s">
        <v>1249</v>
      </c>
      <c r="AR118" s="21" t="s">
        <v>1249</v>
      </c>
      <c r="AS118" s="21" t="s">
        <v>1249</v>
      </c>
      <c r="AT118" s="21" t="s">
        <v>1249</v>
      </c>
      <c r="AU118" s="21" t="s">
        <v>1249</v>
      </c>
      <c r="AV118" s="21" t="s">
        <v>1249</v>
      </c>
      <c r="AW118" s="21" t="s">
        <v>1249</v>
      </c>
      <c r="AX118" s="21" t="s">
        <v>1249</v>
      </c>
      <c r="AY118" s="21" t="s">
        <v>1249</v>
      </c>
      <c r="AZ118" s="21" t="s">
        <v>1249</v>
      </c>
      <c r="BA118" s="21" t="s">
        <v>1249</v>
      </c>
      <c r="BB118" s="21"/>
      <c r="BC118" s="21" t="s">
        <v>1249</v>
      </c>
      <c r="BD118" s="21" t="s">
        <v>1249</v>
      </c>
      <c r="BE118" s="21" t="s">
        <v>1249</v>
      </c>
      <c r="BF118" s="21" t="s">
        <v>1249</v>
      </c>
      <c r="BG118" s="21" t="s">
        <v>1249</v>
      </c>
      <c r="BH118" s="21" t="s">
        <v>1249</v>
      </c>
      <c r="BI118" s="21" t="s">
        <v>1249</v>
      </c>
      <c r="BJ118" s="21" t="s">
        <v>1249</v>
      </c>
      <c r="BK118" s="21" t="s">
        <v>1249</v>
      </c>
      <c r="BL118" s="21" t="s">
        <v>1249</v>
      </c>
      <c r="BM118" s="21" t="s">
        <v>1249</v>
      </c>
      <c r="BN118" s="21" t="s">
        <v>1249</v>
      </c>
      <c r="BO118" s="21" t="s">
        <v>1249</v>
      </c>
      <c r="BP118" s="21" t="s">
        <v>1249</v>
      </c>
      <c r="BQ118" s="21" t="s">
        <v>1249</v>
      </c>
      <c r="BR118" s="21" t="s">
        <v>1249</v>
      </c>
      <c r="BS118" s="21" t="s">
        <v>1249</v>
      </c>
      <c r="BT118" s="21" t="s">
        <v>1249</v>
      </c>
      <c r="BU118" s="21" t="s">
        <v>1249</v>
      </c>
      <c r="BV118" s="21" t="s">
        <v>1249</v>
      </c>
      <c r="BW118" s="21" t="s">
        <v>1249</v>
      </c>
      <c r="BX118" s="21" t="s">
        <v>1249</v>
      </c>
      <c r="BY118" s="21" t="s">
        <v>1249</v>
      </c>
      <c r="BZ118" s="21" t="s">
        <v>1249</v>
      </c>
      <c r="CA118" s="21" t="s">
        <v>1249</v>
      </c>
      <c r="CB118" s="21" t="s">
        <v>1249</v>
      </c>
      <c r="CC118" s="21" t="s">
        <v>1249</v>
      </c>
      <c r="CD118" s="21" t="s">
        <v>1249</v>
      </c>
      <c r="CE118" s="21" t="s">
        <v>1249</v>
      </c>
      <c r="CF118" s="21" t="s">
        <v>1249</v>
      </c>
      <c r="CG118" s="21"/>
      <c r="CH118" s="21"/>
      <c r="CI118" s="21"/>
      <c r="CJ118" s="21"/>
      <c r="CK118" s="21" t="s">
        <v>1249</v>
      </c>
      <c r="CL118" s="21" t="s">
        <v>1249</v>
      </c>
      <c r="CM118" s="21" t="s">
        <v>1249</v>
      </c>
      <c r="CN118" s="21" t="s">
        <v>1249</v>
      </c>
      <c r="CO118" s="21" t="s">
        <v>1249</v>
      </c>
      <c r="CP118" s="21" t="s">
        <v>1249</v>
      </c>
      <c r="CQ118" s="21" t="s">
        <v>1249</v>
      </c>
      <c r="CR118" s="21" t="s">
        <v>1249</v>
      </c>
      <c r="CS118" s="21" t="s">
        <v>1249</v>
      </c>
      <c r="CT118" s="21" t="s">
        <v>1249</v>
      </c>
    </row>
    <row r="119" spans="1:98" ht="96" customHeight="1" x14ac:dyDescent="0.25">
      <c r="A119" s="6">
        <v>96</v>
      </c>
      <c r="B119" s="3">
        <v>218</v>
      </c>
      <c r="C119" s="12" t="s">
        <v>413</v>
      </c>
      <c r="D119" s="13" t="s">
        <v>28</v>
      </c>
      <c r="E119" s="12" t="s">
        <v>1346</v>
      </c>
      <c r="F119" s="16" t="s">
        <v>28</v>
      </c>
      <c r="G119" s="12" t="s">
        <v>1892</v>
      </c>
      <c r="H119" s="12" t="s">
        <v>1891</v>
      </c>
      <c r="I119" s="18" t="s">
        <v>1261</v>
      </c>
      <c r="J119" s="22" t="s">
        <v>402</v>
      </c>
      <c r="K119" s="23" t="s">
        <v>21</v>
      </c>
      <c r="L119" s="3"/>
      <c r="M119" s="23"/>
      <c r="N119" s="3"/>
      <c r="O119" s="3"/>
      <c r="P119" s="3"/>
      <c r="Q119" s="3"/>
      <c r="R119" s="3"/>
      <c r="S119" s="3"/>
      <c r="T119" s="26">
        <f t="shared" si="51"/>
        <v>1</v>
      </c>
      <c r="U119" s="3" t="s">
        <v>1277</v>
      </c>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162"/>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v>2</v>
      </c>
      <c r="CG119" s="162"/>
      <c r="CH119" s="162"/>
      <c r="CI119" s="162"/>
      <c r="CJ119" s="162"/>
      <c r="CK119" s="3"/>
      <c r="CL119" s="23">
        <f>COUNTIF($BD119:$CK119,2)</f>
        <v>1</v>
      </c>
      <c r="CM119" s="32">
        <f>CL119/COUNTA($BD119:$CK119)</f>
        <v>1</v>
      </c>
      <c r="CN119" s="23">
        <f>COUNTIF($BD119:$CK119,1)</f>
        <v>0</v>
      </c>
      <c r="CO119" s="32">
        <f>CN119/COUNTA($BD119:$CK119)</f>
        <v>0</v>
      </c>
      <c r="CP119" s="23">
        <f>COUNTIF($BD119:$CK119,0)</f>
        <v>0</v>
      </c>
      <c r="CQ119" s="32">
        <f>CP119/COUNTA($BD119:$CK119)</f>
        <v>0</v>
      </c>
      <c r="CR119" s="23">
        <f>(((CL119*2)+(CN119*1)+(CP119*0)))/COUNTA($BD119:$CK119)</f>
        <v>2</v>
      </c>
      <c r="CS119" s="23" t="str">
        <f t="shared" si="52"/>
        <v>Đạt mục tiêu</v>
      </c>
      <c r="CT119" s="37"/>
    </row>
    <row r="120" spans="1:98" ht="107.25" customHeight="1" x14ac:dyDescent="0.25">
      <c r="A120" s="6">
        <v>96</v>
      </c>
      <c r="B120" s="3">
        <v>218</v>
      </c>
      <c r="C120" s="12" t="s">
        <v>413</v>
      </c>
      <c r="D120" s="13" t="s">
        <v>28</v>
      </c>
      <c r="E120" s="12" t="s">
        <v>1347</v>
      </c>
      <c r="F120" s="16" t="s">
        <v>28</v>
      </c>
      <c r="G120" s="12" t="s">
        <v>1348</v>
      </c>
      <c r="H120" s="39" t="s">
        <v>1349</v>
      </c>
      <c r="I120" s="18" t="s">
        <v>1261</v>
      </c>
      <c r="J120" s="22" t="s">
        <v>402</v>
      </c>
      <c r="K120" s="10"/>
      <c r="L120" s="3"/>
      <c r="M120" s="23" t="s">
        <v>21</v>
      </c>
      <c r="N120" s="3"/>
      <c r="O120" s="3"/>
      <c r="P120" s="3"/>
      <c r="Q120" s="3"/>
      <c r="R120" s="3"/>
      <c r="S120" s="3"/>
      <c r="T120" s="26">
        <f t="shared" si="51"/>
        <v>1</v>
      </c>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162"/>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v>2</v>
      </c>
      <c r="CG120" s="162"/>
      <c r="CH120" s="162"/>
      <c r="CI120" s="162"/>
      <c r="CJ120" s="162"/>
      <c r="CK120" s="3"/>
      <c r="CL120" s="23">
        <f>COUNTIF($BD120:$CK120,2)</f>
        <v>1</v>
      </c>
      <c r="CM120" s="32">
        <f>CL120/COUNTA($BD120:$CK120)</f>
        <v>1</v>
      </c>
      <c r="CN120" s="23">
        <f>COUNTIF($BD120:$CK120,1)</f>
        <v>0</v>
      </c>
      <c r="CO120" s="32">
        <f>CN120/COUNTA($BD120:$CK120)</f>
        <v>0</v>
      </c>
      <c r="CP120" s="23">
        <f>COUNTIF($BD120:$CK120,0)</f>
        <v>0</v>
      </c>
      <c r="CQ120" s="32">
        <f>CP120/COUNTA($BD120:$CK120)</f>
        <v>0</v>
      </c>
      <c r="CR120" s="23">
        <f>(((CL120*2)+(CN120*1)+(CP120*0)))/COUNTA($BD120:$CK120)</f>
        <v>2</v>
      </c>
      <c r="CS120" s="23" t="str">
        <f t="shared" si="52"/>
        <v>Đạt mục tiêu</v>
      </c>
      <c r="CT120" s="37"/>
    </row>
    <row r="121" spans="1:98" ht="133.5" customHeight="1" x14ac:dyDescent="0.25">
      <c r="A121" s="6">
        <v>97</v>
      </c>
      <c r="B121" s="3">
        <v>219</v>
      </c>
      <c r="C121" s="12" t="s">
        <v>415</v>
      </c>
      <c r="D121" s="13" t="s">
        <v>28</v>
      </c>
      <c r="E121" s="12" t="s">
        <v>416</v>
      </c>
      <c r="F121" s="16" t="s">
        <v>28</v>
      </c>
      <c r="G121" s="12" t="s">
        <v>1350</v>
      </c>
      <c r="H121" s="12" t="s">
        <v>1351</v>
      </c>
      <c r="I121" s="18" t="s">
        <v>1251</v>
      </c>
      <c r="J121" s="22" t="s">
        <v>402</v>
      </c>
      <c r="K121" s="3" t="s">
        <v>21</v>
      </c>
      <c r="L121" s="3"/>
      <c r="M121" s="3"/>
      <c r="N121" s="3"/>
      <c r="O121" s="3"/>
      <c r="P121" s="3"/>
      <c r="Q121" s="3"/>
      <c r="R121" s="3"/>
      <c r="S121" s="3"/>
      <c r="T121" s="26">
        <f t="shared" si="51"/>
        <v>1</v>
      </c>
      <c r="U121" s="3"/>
      <c r="V121" s="3"/>
      <c r="W121" s="3"/>
      <c r="X121" s="3" t="s">
        <v>1277</v>
      </c>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162"/>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v>2</v>
      </c>
      <c r="CG121" s="162"/>
      <c r="CH121" s="162"/>
      <c r="CI121" s="162"/>
      <c r="CJ121" s="162"/>
      <c r="CK121" s="3"/>
      <c r="CL121" s="23">
        <f>COUNTIF($BD121:$CK121,2)</f>
        <v>1</v>
      </c>
      <c r="CM121" s="32">
        <f>CL121/COUNTA($BD121:$CK121)</f>
        <v>1</v>
      </c>
      <c r="CN121" s="23">
        <f>COUNTIF($BD121:$CK121,1)</f>
        <v>0</v>
      </c>
      <c r="CO121" s="32">
        <f>CN121/COUNTA($BD121:$CK121)</f>
        <v>0</v>
      </c>
      <c r="CP121" s="23">
        <f>COUNTIF($BD121:$CK121,0)</f>
        <v>0</v>
      </c>
      <c r="CQ121" s="32">
        <f>CP121/COUNTA($BD121:$CK121)</f>
        <v>0</v>
      </c>
      <c r="CR121" s="23">
        <f>(((CL121*2)+(CN121*1)+(CP121*0)))/COUNTA($BD121:$CK121)</f>
        <v>2</v>
      </c>
      <c r="CS121" s="23" t="str">
        <f t="shared" si="52"/>
        <v>Đạt mục tiêu</v>
      </c>
      <c r="CT121" s="37"/>
    </row>
    <row r="122" spans="1:98" ht="84.75" customHeight="1" x14ac:dyDescent="0.25">
      <c r="A122" s="6">
        <v>98</v>
      </c>
      <c r="B122" s="3">
        <v>220</v>
      </c>
      <c r="C122" s="12" t="s">
        <v>417</v>
      </c>
      <c r="D122" s="13" t="s">
        <v>28</v>
      </c>
      <c r="E122" s="12" t="s">
        <v>418</v>
      </c>
      <c r="F122" s="16" t="s">
        <v>28</v>
      </c>
      <c r="G122" s="12" t="s">
        <v>1352</v>
      </c>
      <c r="H122" s="18" t="s">
        <v>1353</v>
      </c>
      <c r="I122" s="18" t="s">
        <v>1261</v>
      </c>
      <c r="J122" s="22" t="s">
        <v>402</v>
      </c>
      <c r="K122" s="3"/>
      <c r="L122" s="3"/>
      <c r="M122" s="3" t="s">
        <v>21</v>
      </c>
      <c r="N122" s="3"/>
      <c r="O122" s="3"/>
      <c r="P122" s="3"/>
      <c r="Q122" s="3"/>
      <c r="R122" s="3"/>
      <c r="S122" s="3"/>
      <c r="T122" s="26">
        <f t="shared" si="51"/>
        <v>1</v>
      </c>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162"/>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v>2</v>
      </c>
      <c r="CG122" s="162"/>
      <c r="CH122" s="162"/>
      <c r="CI122" s="162"/>
      <c r="CJ122" s="162"/>
      <c r="CK122" s="3"/>
      <c r="CL122" s="23">
        <f>COUNTIF($BD122:$CK122,2)</f>
        <v>1</v>
      </c>
      <c r="CM122" s="32">
        <f>CL122/COUNTA($BD122:$CK122)</f>
        <v>1</v>
      </c>
      <c r="CN122" s="23">
        <f>COUNTIF($BD122:$CK122,1)</f>
        <v>0</v>
      </c>
      <c r="CO122" s="32">
        <f>CN122/COUNTA($BD122:$CK122)</f>
        <v>0</v>
      </c>
      <c r="CP122" s="23">
        <f>COUNTIF($BD122:$CK122,0)</f>
        <v>0</v>
      </c>
      <c r="CQ122" s="32">
        <f>CP122/COUNTA($BD122:$CK122)</f>
        <v>0</v>
      </c>
      <c r="CR122" s="23">
        <f>(((CL122*2)+(CN122*1)+(CP122*0)))/COUNTA($BD122:$CK122)</f>
        <v>2</v>
      </c>
      <c r="CS122" s="23" t="str">
        <f t="shared" si="52"/>
        <v>Đạt mục tiêu</v>
      </c>
      <c r="CT122" s="37"/>
    </row>
    <row r="123" spans="1:98" ht="57" customHeight="1" x14ac:dyDescent="0.25">
      <c r="A123" s="6">
        <v>99</v>
      </c>
      <c r="B123" s="3">
        <v>221</v>
      </c>
      <c r="C123" s="12" t="s">
        <v>419</v>
      </c>
      <c r="D123" s="13" t="s">
        <v>28</v>
      </c>
      <c r="E123" s="12" t="s">
        <v>420</v>
      </c>
      <c r="F123" s="16" t="s">
        <v>28</v>
      </c>
      <c r="G123" s="12" t="s">
        <v>419</v>
      </c>
      <c r="H123" s="18" t="s">
        <v>1857</v>
      </c>
      <c r="I123" s="18" t="s">
        <v>1261</v>
      </c>
      <c r="J123" s="22" t="s">
        <v>402</v>
      </c>
      <c r="K123" s="3"/>
      <c r="L123" s="3"/>
      <c r="M123" s="3" t="s">
        <v>21</v>
      </c>
      <c r="N123" s="3"/>
      <c r="O123" s="3"/>
      <c r="P123" s="3"/>
      <c r="Q123" s="3"/>
      <c r="R123" s="23" t="s">
        <v>21</v>
      </c>
      <c r="S123" s="3"/>
      <c r="T123" s="26">
        <f t="shared" si="51"/>
        <v>2</v>
      </c>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162"/>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v>2</v>
      </c>
      <c r="CG123" s="162"/>
      <c r="CH123" s="162"/>
      <c r="CI123" s="162"/>
      <c r="CJ123" s="162"/>
      <c r="CK123" s="3"/>
      <c r="CL123" s="23">
        <f>COUNTIF($BD123:$CK123,2)</f>
        <v>1</v>
      </c>
      <c r="CM123" s="32">
        <f>CL123/COUNTA($BD123:$CK123)</f>
        <v>1</v>
      </c>
      <c r="CN123" s="23">
        <f>COUNTIF($BD123:$CK123,1)</f>
        <v>0</v>
      </c>
      <c r="CO123" s="32">
        <f>CN123/COUNTA($BD123:$CK123)</f>
        <v>0</v>
      </c>
      <c r="CP123" s="23">
        <f>COUNTIF($BD123:$CK123,0)</f>
        <v>0</v>
      </c>
      <c r="CQ123" s="32">
        <f>CP123/COUNTA($BD123:$CK123)</f>
        <v>0</v>
      </c>
      <c r="CR123" s="23">
        <f>(((CL123*2)+(CN123*1)+(CP123*0)))/COUNTA($BD123:$CK123)</f>
        <v>2</v>
      </c>
      <c r="CS123" s="23" t="str">
        <f t="shared" si="52"/>
        <v>Đạt mục tiêu</v>
      </c>
      <c r="CT123" s="37"/>
    </row>
    <row r="124" spans="1:98" s="2" customFormat="1" ht="43.5" customHeight="1" x14ac:dyDescent="0.25">
      <c r="A124" s="6">
        <v>100</v>
      </c>
      <c r="B124" s="7">
        <v>239</v>
      </c>
      <c r="C124" s="440" t="s">
        <v>423</v>
      </c>
      <c r="D124" s="440"/>
      <c r="E124" s="440"/>
      <c r="F124" s="9" t="s">
        <v>1249</v>
      </c>
      <c r="G124" s="9" t="s">
        <v>1249</v>
      </c>
      <c r="H124" s="9" t="s">
        <v>1249</v>
      </c>
      <c r="I124" s="9" t="s">
        <v>1249</v>
      </c>
      <c r="J124" s="21" t="s">
        <v>1249</v>
      </c>
      <c r="K124" s="21" t="s">
        <v>1249</v>
      </c>
      <c r="L124" s="21" t="s">
        <v>1249</v>
      </c>
      <c r="M124" s="21" t="s">
        <v>1249</v>
      </c>
      <c r="N124" s="21" t="s">
        <v>1249</v>
      </c>
      <c r="O124" s="21" t="s">
        <v>1249</v>
      </c>
      <c r="P124" s="21" t="s">
        <v>1249</v>
      </c>
      <c r="Q124" s="21" t="s">
        <v>1249</v>
      </c>
      <c r="R124" s="21" t="s">
        <v>1249</v>
      </c>
      <c r="S124" s="21" t="s">
        <v>1249</v>
      </c>
      <c r="T124" s="21" t="s">
        <v>1249</v>
      </c>
      <c r="U124" s="21" t="s">
        <v>1249</v>
      </c>
      <c r="V124" s="21" t="s">
        <v>1249</v>
      </c>
      <c r="W124" s="21" t="s">
        <v>1249</v>
      </c>
      <c r="X124" s="21" t="s">
        <v>1249</v>
      </c>
      <c r="Y124" s="21" t="s">
        <v>1249</v>
      </c>
      <c r="Z124" s="21" t="s">
        <v>1249</v>
      </c>
      <c r="AA124" s="21" t="s">
        <v>1249</v>
      </c>
      <c r="AB124" s="21" t="s">
        <v>1249</v>
      </c>
      <c r="AC124" s="21" t="s">
        <v>1249</v>
      </c>
      <c r="AD124" s="21" t="s">
        <v>1249</v>
      </c>
      <c r="AE124" s="21" t="s">
        <v>1249</v>
      </c>
      <c r="AF124" s="21" t="s">
        <v>1249</v>
      </c>
      <c r="AG124" s="21" t="s">
        <v>1249</v>
      </c>
      <c r="AH124" s="21" t="s">
        <v>1249</v>
      </c>
      <c r="AI124" s="21" t="s">
        <v>1249</v>
      </c>
      <c r="AJ124" s="21" t="s">
        <v>1249</v>
      </c>
      <c r="AK124" s="21" t="s">
        <v>1249</v>
      </c>
      <c r="AL124" s="21" t="s">
        <v>1249</v>
      </c>
      <c r="AM124" s="21" t="s">
        <v>1249</v>
      </c>
      <c r="AN124" s="21" t="s">
        <v>1249</v>
      </c>
      <c r="AO124" s="21" t="s">
        <v>1249</v>
      </c>
      <c r="AP124" s="21" t="s">
        <v>1249</v>
      </c>
      <c r="AQ124" s="21" t="s">
        <v>1249</v>
      </c>
      <c r="AR124" s="21" t="s">
        <v>1249</v>
      </c>
      <c r="AS124" s="21" t="s">
        <v>1249</v>
      </c>
      <c r="AT124" s="21" t="s">
        <v>1249</v>
      </c>
      <c r="AU124" s="21" t="s">
        <v>1249</v>
      </c>
      <c r="AV124" s="21" t="s">
        <v>1249</v>
      </c>
      <c r="AW124" s="21" t="s">
        <v>1249</v>
      </c>
      <c r="AX124" s="21" t="s">
        <v>1249</v>
      </c>
      <c r="AY124" s="21" t="s">
        <v>1249</v>
      </c>
      <c r="AZ124" s="21" t="s">
        <v>1249</v>
      </c>
      <c r="BA124" s="21" t="s">
        <v>1249</v>
      </c>
      <c r="BB124" s="21"/>
      <c r="BC124" s="21" t="s">
        <v>1249</v>
      </c>
      <c r="BD124" s="21" t="s">
        <v>1249</v>
      </c>
      <c r="BE124" s="21" t="s">
        <v>1249</v>
      </c>
      <c r="BF124" s="21" t="s">
        <v>1249</v>
      </c>
      <c r="BG124" s="21" t="s">
        <v>1249</v>
      </c>
      <c r="BH124" s="21" t="s">
        <v>1249</v>
      </c>
      <c r="BI124" s="21" t="s">
        <v>1249</v>
      </c>
      <c r="BJ124" s="21" t="s">
        <v>1249</v>
      </c>
      <c r="BK124" s="21" t="s">
        <v>1249</v>
      </c>
      <c r="BL124" s="21" t="s">
        <v>1249</v>
      </c>
      <c r="BM124" s="21" t="s">
        <v>1249</v>
      </c>
      <c r="BN124" s="21" t="s">
        <v>1249</v>
      </c>
      <c r="BO124" s="21" t="s">
        <v>1249</v>
      </c>
      <c r="BP124" s="21" t="s">
        <v>1249</v>
      </c>
      <c r="BQ124" s="21" t="s">
        <v>1249</v>
      </c>
      <c r="BR124" s="21" t="s">
        <v>1249</v>
      </c>
      <c r="BS124" s="21" t="s">
        <v>1249</v>
      </c>
      <c r="BT124" s="21" t="s">
        <v>1249</v>
      </c>
      <c r="BU124" s="21" t="s">
        <v>1249</v>
      </c>
      <c r="BV124" s="21" t="s">
        <v>1249</v>
      </c>
      <c r="BW124" s="21" t="s">
        <v>1249</v>
      </c>
      <c r="BX124" s="21" t="s">
        <v>1249</v>
      </c>
      <c r="BY124" s="21" t="s">
        <v>1249</v>
      </c>
      <c r="BZ124" s="21" t="s">
        <v>1249</v>
      </c>
      <c r="CA124" s="21" t="s">
        <v>1249</v>
      </c>
      <c r="CB124" s="21" t="s">
        <v>1249</v>
      </c>
      <c r="CC124" s="21" t="s">
        <v>1249</v>
      </c>
      <c r="CD124" s="21" t="s">
        <v>1249</v>
      </c>
      <c r="CE124" s="21" t="s">
        <v>1249</v>
      </c>
      <c r="CF124" s="21" t="s">
        <v>1249</v>
      </c>
      <c r="CG124" s="21"/>
      <c r="CH124" s="21"/>
      <c r="CI124" s="21"/>
      <c r="CJ124" s="21"/>
      <c r="CK124" s="21" t="s">
        <v>1249</v>
      </c>
      <c r="CL124" s="21" t="s">
        <v>1249</v>
      </c>
      <c r="CM124" s="21" t="s">
        <v>1249</v>
      </c>
      <c r="CN124" s="21" t="s">
        <v>1249</v>
      </c>
      <c r="CO124" s="21" t="s">
        <v>1249</v>
      </c>
      <c r="CP124" s="21" t="s">
        <v>1249</v>
      </c>
      <c r="CQ124" s="21" t="s">
        <v>1249</v>
      </c>
      <c r="CR124" s="21" t="s">
        <v>1249</v>
      </c>
      <c r="CS124" s="21" t="s">
        <v>1249</v>
      </c>
      <c r="CT124" s="21" t="s">
        <v>1249</v>
      </c>
    </row>
    <row r="125" spans="1:98" s="2" customFormat="1" ht="45" customHeight="1" x14ac:dyDescent="0.25">
      <c r="A125" s="6">
        <v>101</v>
      </c>
      <c r="B125" s="7">
        <v>243</v>
      </c>
      <c r="C125" s="440" t="s">
        <v>430</v>
      </c>
      <c r="D125" s="440"/>
      <c r="E125" s="440"/>
      <c r="F125" s="9" t="s">
        <v>1249</v>
      </c>
      <c r="G125" s="9" t="s">
        <v>1249</v>
      </c>
      <c r="H125" s="9" t="s">
        <v>1249</v>
      </c>
      <c r="I125" s="9" t="s">
        <v>1249</v>
      </c>
      <c r="J125" s="21" t="s">
        <v>1249</v>
      </c>
      <c r="K125" s="21" t="s">
        <v>1249</v>
      </c>
      <c r="L125" s="21" t="s">
        <v>1249</v>
      </c>
      <c r="M125" s="21" t="s">
        <v>1249</v>
      </c>
      <c r="N125" s="21" t="s">
        <v>1249</v>
      </c>
      <c r="O125" s="21" t="s">
        <v>1249</v>
      </c>
      <c r="P125" s="21" t="s">
        <v>1249</v>
      </c>
      <c r="Q125" s="21" t="s">
        <v>1249</v>
      </c>
      <c r="R125" s="21" t="s">
        <v>1249</v>
      </c>
      <c r="S125" s="21" t="s">
        <v>1249</v>
      </c>
      <c r="T125" s="21" t="s">
        <v>1249</v>
      </c>
      <c r="U125" s="21" t="s">
        <v>1249</v>
      </c>
      <c r="V125" s="21" t="s">
        <v>1249</v>
      </c>
      <c r="W125" s="21" t="s">
        <v>1249</v>
      </c>
      <c r="X125" s="21" t="s">
        <v>1249</v>
      </c>
      <c r="Y125" s="21" t="s">
        <v>1249</v>
      </c>
      <c r="Z125" s="21" t="s">
        <v>1249</v>
      </c>
      <c r="AA125" s="21" t="s">
        <v>1249</v>
      </c>
      <c r="AB125" s="21" t="s">
        <v>1249</v>
      </c>
      <c r="AC125" s="21" t="s">
        <v>1249</v>
      </c>
      <c r="AD125" s="21" t="s">
        <v>1249</v>
      </c>
      <c r="AE125" s="21" t="s">
        <v>1249</v>
      </c>
      <c r="AF125" s="21" t="s">
        <v>1249</v>
      </c>
      <c r="AG125" s="21" t="s">
        <v>1249</v>
      </c>
      <c r="AH125" s="21" t="s">
        <v>1249</v>
      </c>
      <c r="AI125" s="21" t="s">
        <v>1249</v>
      </c>
      <c r="AJ125" s="21" t="s">
        <v>1249</v>
      </c>
      <c r="AK125" s="21" t="s">
        <v>1249</v>
      </c>
      <c r="AL125" s="21" t="s">
        <v>1249</v>
      </c>
      <c r="AM125" s="21" t="s">
        <v>1249</v>
      </c>
      <c r="AN125" s="21" t="s">
        <v>1249</v>
      </c>
      <c r="AO125" s="21" t="s">
        <v>1249</v>
      </c>
      <c r="AP125" s="21" t="s">
        <v>1249</v>
      </c>
      <c r="AQ125" s="21" t="s">
        <v>1249</v>
      </c>
      <c r="AR125" s="21" t="s">
        <v>1249</v>
      </c>
      <c r="AS125" s="21" t="s">
        <v>1249</v>
      </c>
      <c r="AT125" s="21" t="s">
        <v>1249</v>
      </c>
      <c r="AU125" s="21" t="s">
        <v>1249</v>
      </c>
      <c r="AV125" s="21" t="s">
        <v>1249</v>
      </c>
      <c r="AW125" s="21" t="s">
        <v>1249</v>
      </c>
      <c r="AX125" s="21" t="s">
        <v>1249</v>
      </c>
      <c r="AY125" s="21" t="s">
        <v>1249</v>
      </c>
      <c r="AZ125" s="21" t="s">
        <v>1249</v>
      </c>
      <c r="BA125" s="21" t="s">
        <v>1249</v>
      </c>
      <c r="BB125" s="21"/>
      <c r="BC125" s="21" t="s">
        <v>1249</v>
      </c>
      <c r="BD125" s="21" t="s">
        <v>1249</v>
      </c>
      <c r="BE125" s="21" t="s">
        <v>1249</v>
      </c>
      <c r="BF125" s="21" t="s">
        <v>1249</v>
      </c>
      <c r="BG125" s="21" t="s">
        <v>1249</v>
      </c>
      <c r="BH125" s="21" t="s">
        <v>1249</v>
      </c>
      <c r="BI125" s="21" t="s">
        <v>1249</v>
      </c>
      <c r="BJ125" s="21" t="s">
        <v>1249</v>
      </c>
      <c r="BK125" s="21" t="s">
        <v>1249</v>
      </c>
      <c r="BL125" s="21" t="s">
        <v>1249</v>
      </c>
      <c r="BM125" s="21" t="s">
        <v>1249</v>
      </c>
      <c r="BN125" s="21" t="s">
        <v>1249</v>
      </c>
      <c r="BO125" s="21" t="s">
        <v>1249</v>
      </c>
      <c r="BP125" s="21" t="s">
        <v>1249</v>
      </c>
      <c r="BQ125" s="21" t="s">
        <v>1249</v>
      </c>
      <c r="BR125" s="21" t="s">
        <v>1249</v>
      </c>
      <c r="BS125" s="21" t="s">
        <v>1249</v>
      </c>
      <c r="BT125" s="21" t="s">
        <v>1249</v>
      </c>
      <c r="BU125" s="21" t="s">
        <v>1249</v>
      </c>
      <c r="BV125" s="21" t="s">
        <v>1249</v>
      </c>
      <c r="BW125" s="21" t="s">
        <v>1249</v>
      </c>
      <c r="BX125" s="21" t="s">
        <v>1249</v>
      </c>
      <c r="BY125" s="21" t="s">
        <v>1249</v>
      </c>
      <c r="BZ125" s="21" t="s">
        <v>1249</v>
      </c>
      <c r="CA125" s="21" t="s">
        <v>1249</v>
      </c>
      <c r="CB125" s="21" t="s">
        <v>1249</v>
      </c>
      <c r="CC125" s="21" t="s">
        <v>1249</v>
      </c>
      <c r="CD125" s="21" t="s">
        <v>1249</v>
      </c>
      <c r="CE125" s="21" t="s">
        <v>1249</v>
      </c>
      <c r="CF125" s="21" t="s">
        <v>1249</v>
      </c>
      <c r="CG125" s="21"/>
      <c r="CH125" s="21"/>
      <c r="CI125" s="21"/>
      <c r="CJ125" s="21"/>
      <c r="CK125" s="21" t="s">
        <v>1249</v>
      </c>
      <c r="CL125" s="21" t="s">
        <v>1249</v>
      </c>
      <c r="CM125" s="21" t="s">
        <v>1249</v>
      </c>
      <c r="CN125" s="21" t="s">
        <v>1249</v>
      </c>
      <c r="CO125" s="21" t="s">
        <v>1249</v>
      </c>
      <c r="CP125" s="21" t="s">
        <v>1249</v>
      </c>
      <c r="CQ125" s="21" t="s">
        <v>1249</v>
      </c>
      <c r="CR125" s="21" t="s">
        <v>1249</v>
      </c>
      <c r="CS125" s="21" t="s">
        <v>1249</v>
      </c>
      <c r="CT125" s="21" t="s">
        <v>1249</v>
      </c>
    </row>
    <row r="126" spans="1:98" ht="127.5" customHeight="1" x14ac:dyDescent="0.25">
      <c r="A126" s="6">
        <v>102</v>
      </c>
      <c r="B126" s="3">
        <v>225</v>
      </c>
      <c r="C126" s="12" t="s">
        <v>426</v>
      </c>
      <c r="D126" s="13" t="s">
        <v>28</v>
      </c>
      <c r="E126" s="12" t="s">
        <v>426</v>
      </c>
      <c r="F126" s="16"/>
      <c r="G126" s="18" t="s">
        <v>1354</v>
      </c>
      <c r="H126" s="18" t="s">
        <v>1858</v>
      </c>
      <c r="I126" s="18" t="s">
        <v>1261</v>
      </c>
      <c r="J126" s="22" t="s">
        <v>402</v>
      </c>
      <c r="K126" s="3"/>
      <c r="L126" s="3"/>
      <c r="M126" s="3"/>
      <c r="N126" s="3"/>
      <c r="O126" s="3"/>
      <c r="P126" s="3"/>
      <c r="Q126" s="23" t="s">
        <v>21</v>
      </c>
      <c r="R126" s="3"/>
      <c r="S126" s="3"/>
      <c r="T126" s="26">
        <f t="shared" si="51"/>
        <v>1</v>
      </c>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162"/>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v>2</v>
      </c>
      <c r="CG126" s="162"/>
      <c r="CH126" s="162"/>
      <c r="CI126" s="162"/>
      <c r="CJ126" s="162"/>
      <c r="CK126" s="3"/>
      <c r="CL126" s="23">
        <f t="shared" ref="CL126:CL132" si="67">COUNTIF($BD126:$CK126,2)</f>
        <v>1</v>
      </c>
      <c r="CM126" s="32">
        <f t="shared" ref="CM126:CM132" si="68">CL126/COUNTA($BD126:$CK126)</f>
        <v>1</v>
      </c>
      <c r="CN126" s="23">
        <f t="shared" ref="CN126:CN132" si="69">COUNTIF($BD126:$CK126,1)</f>
        <v>0</v>
      </c>
      <c r="CO126" s="32">
        <f t="shared" ref="CO126:CO132" si="70">CN126/COUNTA($BD126:$CK126)</f>
        <v>0</v>
      </c>
      <c r="CP126" s="23">
        <f t="shared" ref="CP126:CP132" si="71">COUNTIF($BD126:$CK126,0)</f>
        <v>0</v>
      </c>
      <c r="CQ126" s="32">
        <f t="shared" ref="CQ126:CQ132" si="72">CP126/COUNTA($BD126:$CK126)</f>
        <v>0</v>
      </c>
      <c r="CR126" s="23">
        <f t="shared" ref="CR126:CR132" si="73">(((CL126*2)+(CN126*1)+(CP126*0)))/COUNTA($BD126:$CK126)</f>
        <v>2</v>
      </c>
      <c r="CS126" s="23" t="str">
        <f t="shared" si="52"/>
        <v>Đạt mục tiêu</v>
      </c>
      <c r="CT126" s="37"/>
    </row>
    <row r="127" spans="1:98" ht="99" customHeight="1" x14ac:dyDescent="0.25">
      <c r="A127" s="6">
        <v>103</v>
      </c>
      <c r="B127" s="3">
        <v>232</v>
      </c>
      <c r="C127" s="12" t="s">
        <v>431</v>
      </c>
      <c r="D127" s="13" t="s">
        <v>28</v>
      </c>
      <c r="E127" s="12" t="s">
        <v>1355</v>
      </c>
      <c r="F127" s="16" t="s">
        <v>28</v>
      </c>
      <c r="G127" s="12" t="s">
        <v>1355</v>
      </c>
      <c r="H127" s="18" t="s">
        <v>1647</v>
      </c>
      <c r="I127" s="18" t="s">
        <v>1261</v>
      </c>
      <c r="J127" s="22" t="s">
        <v>402</v>
      </c>
      <c r="K127" s="3"/>
      <c r="L127" s="3"/>
      <c r="M127" s="3"/>
      <c r="N127" s="3"/>
      <c r="O127" s="23" t="s">
        <v>21</v>
      </c>
      <c r="P127" s="23"/>
      <c r="Q127" s="3"/>
      <c r="R127" s="3"/>
      <c r="S127" s="3"/>
      <c r="T127" s="26">
        <f t="shared" si="51"/>
        <v>1</v>
      </c>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162"/>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v>2</v>
      </c>
      <c r="CG127" s="162"/>
      <c r="CH127" s="162"/>
      <c r="CI127" s="162"/>
      <c r="CJ127" s="162"/>
      <c r="CK127" s="3"/>
      <c r="CL127" s="23">
        <f t="shared" si="67"/>
        <v>1</v>
      </c>
      <c r="CM127" s="32">
        <f t="shared" si="68"/>
        <v>1</v>
      </c>
      <c r="CN127" s="23">
        <f t="shared" si="69"/>
        <v>0</v>
      </c>
      <c r="CO127" s="32">
        <f t="shared" si="70"/>
        <v>0</v>
      </c>
      <c r="CP127" s="23">
        <f t="shared" si="71"/>
        <v>0</v>
      </c>
      <c r="CQ127" s="32">
        <f t="shared" si="72"/>
        <v>0</v>
      </c>
      <c r="CR127" s="23">
        <f t="shared" si="73"/>
        <v>2</v>
      </c>
      <c r="CS127" s="23" t="str">
        <f t="shared" si="52"/>
        <v>Đạt mục tiêu</v>
      </c>
      <c r="CT127" s="37"/>
    </row>
    <row r="128" spans="1:98" ht="125.25" customHeight="1" x14ac:dyDescent="0.25">
      <c r="A128" s="6">
        <v>103</v>
      </c>
      <c r="B128" s="3">
        <v>232</v>
      </c>
      <c r="C128" s="12" t="s">
        <v>431</v>
      </c>
      <c r="D128" s="13" t="s">
        <v>28</v>
      </c>
      <c r="E128" s="12" t="s">
        <v>978</v>
      </c>
      <c r="F128" s="16"/>
      <c r="G128" s="18" t="s">
        <v>1356</v>
      </c>
      <c r="H128" s="18" t="s">
        <v>1357</v>
      </c>
      <c r="I128" s="18" t="s">
        <v>1261</v>
      </c>
      <c r="J128" s="22" t="s">
        <v>402</v>
      </c>
      <c r="K128" s="3"/>
      <c r="L128" s="3"/>
      <c r="M128" s="3"/>
      <c r="N128" s="3"/>
      <c r="O128" s="23"/>
      <c r="P128" s="23" t="s">
        <v>21</v>
      </c>
      <c r="Q128" s="3"/>
      <c r="R128" s="3"/>
      <c r="S128" s="3"/>
      <c r="T128" s="26">
        <f t="shared" si="51"/>
        <v>1</v>
      </c>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162"/>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v>2</v>
      </c>
      <c r="CG128" s="162"/>
      <c r="CH128" s="162"/>
      <c r="CI128" s="162"/>
      <c r="CJ128" s="162"/>
      <c r="CK128" s="3"/>
      <c r="CL128" s="23">
        <f t="shared" si="67"/>
        <v>1</v>
      </c>
      <c r="CM128" s="32">
        <f t="shared" si="68"/>
        <v>1</v>
      </c>
      <c r="CN128" s="23">
        <f t="shared" si="69"/>
        <v>0</v>
      </c>
      <c r="CO128" s="32">
        <f t="shared" si="70"/>
        <v>0</v>
      </c>
      <c r="CP128" s="23">
        <f t="shared" si="71"/>
        <v>0</v>
      </c>
      <c r="CQ128" s="32">
        <f t="shared" si="72"/>
        <v>0</v>
      </c>
      <c r="CR128" s="23">
        <f t="shared" si="73"/>
        <v>2</v>
      </c>
      <c r="CS128" s="23" t="str">
        <f t="shared" si="52"/>
        <v>Đạt mục tiêu</v>
      </c>
      <c r="CT128" s="37"/>
    </row>
    <row r="129" spans="1:98" ht="39" customHeight="1" x14ac:dyDescent="0.25">
      <c r="A129" s="6">
        <v>104</v>
      </c>
      <c r="B129" s="3">
        <v>233</v>
      </c>
      <c r="C129" s="12" t="s">
        <v>432</v>
      </c>
      <c r="D129" s="13" t="s">
        <v>28</v>
      </c>
      <c r="E129" s="12" t="s">
        <v>1358</v>
      </c>
      <c r="F129" s="16" t="s">
        <v>28</v>
      </c>
      <c r="G129" s="18" t="s">
        <v>1359</v>
      </c>
      <c r="H129" s="18" t="s">
        <v>1360</v>
      </c>
      <c r="I129" s="18" t="s">
        <v>1261</v>
      </c>
      <c r="J129" s="22" t="s">
        <v>402</v>
      </c>
      <c r="K129" s="3"/>
      <c r="L129" s="3"/>
      <c r="M129" s="3"/>
      <c r="N129" s="3"/>
      <c r="O129" s="3"/>
      <c r="P129" s="3" t="s">
        <v>21</v>
      </c>
      <c r="Q129" s="3"/>
      <c r="R129" s="3"/>
      <c r="S129" s="3"/>
      <c r="T129" s="26">
        <f t="shared" si="51"/>
        <v>1</v>
      </c>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162"/>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v>2</v>
      </c>
      <c r="CG129" s="162"/>
      <c r="CH129" s="162"/>
      <c r="CI129" s="162"/>
      <c r="CJ129" s="162"/>
      <c r="CK129" s="3"/>
      <c r="CL129" s="23">
        <f t="shared" si="67"/>
        <v>1</v>
      </c>
      <c r="CM129" s="32">
        <f t="shared" si="68"/>
        <v>1</v>
      </c>
      <c r="CN129" s="23">
        <f t="shared" si="69"/>
        <v>0</v>
      </c>
      <c r="CO129" s="32">
        <f t="shared" si="70"/>
        <v>0</v>
      </c>
      <c r="CP129" s="23">
        <f t="shared" si="71"/>
        <v>0</v>
      </c>
      <c r="CQ129" s="32">
        <f t="shared" si="72"/>
        <v>0</v>
      </c>
      <c r="CR129" s="23">
        <f t="shared" si="73"/>
        <v>2</v>
      </c>
      <c r="CS129" s="23" t="str">
        <f t="shared" si="52"/>
        <v>Đạt mục tiêu</v>
      </c>
      <c r="CT129" s="37"/>
    </row>
    <row r="130" spans="1:98" ht="39" customHeight="1" x14ac:dyDescent="0.25">
      <c r="A130" s="6">
        <v>104</v>
      </c>
      <c r="B130" s="3">
        <v>233</v>
      </c>
      <c r="C130" s="12" t="s">
        <v>432</v>
      </c>
      <c r="D130" s="13" t="s">
        <v>28</v>
      </c>
      <c r="E130" s="12" t="s">
        <v>984</v>
      </c>
      <c r="F130" s="16" t="s">
        <v>28</v>
      </c>
      <c r="G130" s="18" t="s">
        <v>1361</v>
      </c>
      <c r="H130" s="18" t="s">
        <v>1362</v>
      </c>
      <c r="I130" s="18" t="s">
        <v>1261</v>
      </c>
      <c r="J130" s="22" t="s">
        <v>402</v>
      </c>
      <c r="K130" s="3"/>
      <c r="L130" s="3"/>
      <c r="M130" s="3"/>
      <c r="N130" s="3"/>
      <c r="O130" s="3" t="s">
        <v>21</v>
      </c>
      <c r="P130" s="3"/>
      <c r="Q130" s="3"/>
      <c r="R130" s="3"/>
      <c r="S130" s="3"/>
      <c r="T130" s="26">
        <f t="shared" si="51"/>
        <v>1</v>
      </c>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162"/>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v>2</v>
      </c>
      <c r="CG130" s="162"/>
      <c r="CH130" s="162"/>
      <c r="CI130" s="162"/>
      <c r="CJ130" s="162"/>
      <c r="CK130" s="3"/>
      <c r="CL130" s="23">
        <f t="shared" si="67"/>
        <v>1</v>
      </c>
      <c r="CM130" s="32">
        <f t="shared" si="68"/>
        <v>1</v>
      </c>
      <c r="CN130" s="23">
        <f t="shared" si="69"/>
        <v>0</v>
      </c>
      <c r="CO130" s="32">
        <f t="shared" si="70"/>
        <v>0</v>
      </c>
      <c r="CP130" s="23">
        <f t="shared" si="71"/>
        <v>0</v>
      </c>
      <c r="CQ130" s="32">
        <f t="shared" si="72"/>
        <v>0</v>
      </c>
      <c r="CR130" s="23">
        <f t="shared" si="73"/>
        <v>2</v>
      </c>
      <c r="CS130" s="23" t="str">
        <f t="shared" si="52"/>
        <v>Đạt mục tiêu</v>
      </c>
      <c r="CT130" s="37"/>
    </row>
    <row r="131" spans="1:98" ht="146.25" customHeight="1" x14ac:dyDescent="0.25">
      <c r="A131" s="6">
        <v>105</v>
      </c>
      <c r="B131" s="3">
        <v>240</v>
      </c>
      <c r="C131" s="12" t="s">
        <v>433</v>
      </c>
      <c r="D131" s="13" t="s">
        <v>28</v>
      </c>
      <c r="E131" s="12" t="s">
        <v>434</v>
      </c>
      <c r="F131" s="16" t="s">
        <v>28</v>
      </c>
      <c r="G131" s="12" t="s">
        <v>1363</v>
      </c>
      <c r="H131" s="12" t="s">
        <v>1363</v>
      </c>
      <c r="I131" s="18" t="s">
        <v>1251</v>
      </c>
      <c r="J131" s="22" t="s">
        <v>402</v>
      </c>
      <c r="K131" s="24"/>
      <c r="L131" s="24"/>
      <c r="M131" s="24"/>
      <c r="N131" s="24"/>
      <c r="O131" s="24"/>
      <c r="P131" s="24" t="s">
        <v>21</v>
      </c>
      <c r="Q131" s="24"/>
      <c r="R131" s="24"/>
      <c r="S131" s="24"/>
      <c r="T131" s="26">
        <f t="shared" si="51"/>
        <v>1</v>
      </c>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162"/>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v>2</v>
      </c>
      <c r="CG131" s="162"/>
      <c r="CH131" s="162"/>
      <c r="CI131" s="162"/>
      <c r="CJ131" s="162"/>
      <c r="CK131" s="3"/>
      <c r="CL131" s="23">
        <f t="shared" si="67"/>
        <v>1</v>
      </c>
      <c r="CM131" s="32">
        <f t="shared" si="68"/>
        <v>1</v>
      </c>
      <c r="CN131" s="23">
        <f t="shared" si="69"/>
        <v>0</v>
      </c>
      <c r="CO131" s="32">
        <f t="shared" si="70"/>
        <v>0</v>
      </c>
      <c r="CP131" s="23">
        <f t="shared" si="71"/>
        <v>0</v>
      </c>
      <c r="CQ131" s="32">
        <f t="shared" si="72"/>
        <v>0</v>
      </c>
      <c r="CR131" s="23">
        <f t="shared" si="73"/>
        <v>2</v>
      </c>
      <c r="CS131" s="23" t="str">
        <f t="shared" si="52"/>
        <v>Đạt mục tiêu</v>
      </c>
      <c r="CT131" s="37"/>
    </row>
    <row r="132" spans="1:98" ht="79.5" customHeight="1" x14ac:dyDescent="0.25">
      <c r="A132" s="6">
        <v>106</v>
      </c>
      <c r="B132" s="3">
        <v>242</v>
      </c>
      <c r="C132" s="12" t="s">
        <v>436</v>
      </c>
      <c r="D132" s="13" t="s">
        <v>71</v>
      </c>
      <c r="E132" s="12" t="s">
        <v>437</v>
      </c>
      <c r="F132" s="16" t="s">
        <v>71</v>
      </c>
      <c r="G132" s="18" t="s">
        <v>1364</v>
      </c>
      <c r="H132" s="18" t="s">
        <v>1365</v>
      </c>
      <c r="I132" s="18" t="s">
        <v>1261</v>
      </c>
      <c r="J132" s="22" t="s">
        <v>402</v>
      </c>
      <c r="K132" s="3"/>
      <c r="L132" s="3"/>
      <c r="M132" s="3"/>
      <c r="N132" s="3"/>
      <c r="O132" s="3"/>
      <c r="P132" s="169" t="s">
        <v>21</v>
      </c>
      <c r="Q132" s="3"/>
      <c r="R132" s="3"/>
      <c r="S132" s="3"/>
      <c r="T132" s="26">
        <f t="shared" si="51"/>
        <v>1</v>
      </c>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162"/>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v>2</v>
      </c>
      <c r="CG132" s="162"/>
      <c r="CH132" s="162"/>
      <c r="CI132" s="162"/>
      <c r="CJ132" s="162"/>
      <c r="CK132" s="3"/>
      <c r="CL132" s="23">
        <f t="shared" si="67"/>
        <v>1</v>
      </c>
      <c r="CM132" s="32">
        <f t="shared" si="68"/>
        <v>1</v>
      </c>
      <c r="CN132" s="23">
        <f t="shared" si="69"/>
        <v>0</v>
      </c>
      <c r="CO132" s="32">
        <f t="shared" si="70"/>
        <v>0</v>
      </c>
      <c r="CP132" s="23">
        <f t="shared" si="71"/>
        <v>0</v>
      </c>
      <c r="CQ132" s="32">
        <f t="shared" si="72"/>
        <v>0</v>
      </c>
      <c r="CR132" s="23">
        <f t="shared" si="73"/>
        <v>2</v>
      </c>
      <c r="CS132" s="23" t="str">
        <f t="shared" si="52"/>
        <v>Đạt mục tiêu</v>
      </c>
      <c r="CT132" s="37"/>
    </row>
    <row r="133" spans="1:98" s="2" customFormat="1" ht="56.25" customHeight="1" x14ac:dyDescent="0.25">
      <c r="A133" s="6">
        <v>107</v>
      </c>
      <c r="B133" s="7">
        <v>253</v>
      </c>
      <c r="C133" s="440" t="s">
        <v>1366</v>
      </c>
      <c r="D133" s="440"/>
      <c r="E133" s="440"/>
      <c r="F133" s="9" t="s">
        <v>1249</v>
      </c>
      <c r="G133" s="9" t="s">
        <v>1249</v>
      </c>
      <c r="H133" s="9" t="s">
        <v>1249</v>
      </c>
      <c r="I133" s="9" t="s">
        <v>1249</v>
      </c>
      <c r="J133" s="21" t="s">
        <v>1249</v>
      </c>
      <c r="K133" s="21" t="s">
        <v>1249</v>
      </c>
      <c r="L133" s="21" t="s">
        <v>1249</v>
      </c>
      <c r="M133" s="21" t="s">
        <v>1249</v>
      </c>
      <c r="N133" s="21" t="s">
        <v>1249</v>
      </c>
      <c r="O133" s="21" t="s">
        <v>1249</v>
      </c>
      <c r="P133" s="21" t="s">
        <v>1249</v>
      </c>
      <c r="Q133" s="21" t="s">
        <v>1249</v>
      </c>
      <c r="R133" s="21" t="s">
        <v>1249</v>
      </c>
      <c r="S133" s="21" t="s">
        <v>1249</v>
      </c>
      <c r="T133" s="21" t="s">
        <v>1249</v>
      </c>
      <c r="U133" s="21" t="s">
        <v>1249</v>
      </c>
      <c r="V133" s="21" t="s">
        <v>1249</v>
      </c>
      <c r="W133" s="21" t="s">
        <v>1249</v>
      </c>
      <c r="X133" s="21" t="s">
        <v>1249</v>
      </c>
      <c r="Y133" s="21" t="s">
        <v>1249</v>
      </c>
      <c r="Z133" s="21" t="s">
        <v>1249</v>
      </c>
      <c r="AA133" s="21" t="s">
        <v>1249</v>
      </c>
      <c r="AB133" s="21" t="s">
        <v>1249</v>
      </c>
      <c r="AC133" s="21" t="s">
        <v>1249</v>
      </c>
      <c r="AD133" s="21" t="s">
        <v>1249</v>
      </c>
      <c r="AE133" s="21" t="s">
        <v>1249</v>
      </c>
      <c r="AF133" s="21" t="s">
        <v>1249</v>
      </c>
      <c r="AG133" s="21" t="s">
        <v>1249</v>
      </c>
      <c r="AH133" s="21" t="s">
        <v>1249</v>
      </c>
      <c r="AI133" s="21" t="s">
        <v>1249</v>
      </c>
      <c r="AJ133" s="21" t="s">
        <v>1249</v>
      </c>
      <c r="AK133" s="21" t="s">
        <v>1249</v>
      </c>
      <c r="AL133" s="21" t="s">
        <v>1249</v>
      </c>
      <c r="AM133" s="21" t="s">
        <v>1249</v>
      </c>
      <c r="AN133" s="21" t="s">
        <v>1249</v>
      </c>
      <c r="AO133" s="21" t="s">
        <v>1249</v>
      </c>
      <c r="AP133" s="21" t="s">
        <v>1249</v>
      </c>
      <c r="AQ133" s="21" t="s">
        <v>1249</v>
      </c>
      <c r="AR133" s="21" t="s">
        <v>1249</v>
      </c>
      <c r="AS133" s="21" t="s">
        <v>1249</v>
      </c>
      <c r="AT133" s="21" t="s">
        <v>1249</v>
      </c>
      <c r="AU133" s="21" t="s">
        <v>1249</v>
      </c>
      <c r="AV133" s="21" t="s">
        <v>1249</v>
      </c>
      <c r="AW133" s="21" t="s">
        <v>1249</v>
      </c>
      <c r="AX133" s="21" t="s">
        <v>1249</v>
      </c>
      <c r="AY133" s="21" t="s">
        <v>1249</v>
      </c>
      <c r="AZ133" s="21" t="s">
        <v>1249</v>
      </c>
      <c r="BA133" s="21" t="s">
        <v>1249</v>
      </c>
      <c r="BB133" s="21"/>
      <c r="BC133" s="21" t="s">
        <v>1249</v>
      </c>
      <c r="BD133" s="21" t="s">
        <v>1249</v>
      </c>
      <c r="BE133" s="21" t="s">
        <v>1249</v>
      </c>
      <c r="BF133" s="21" t="s">
        <v>1249</v>
      </c>
      <c r="BG133" s="21" t="s">
        <v>1249</v>
      </c>
      <c r="BH133" s="21" t="s">
        <v>1249</v>
      </c>
      <c r="BI133" s="21" t="s">
        <v>1249</v>
      </c>
      <c r="BJ133" s="21" t="s">
        <v>1249</v>
      </c>
      <c r="BK133" s="21" t="s">
        <v>1249</v>
      </c>
      <c r="BL133" s="21" t="s">
        <v>1249</v>
      </c>
      <c r="BM133" s="21" t="s">
        <v>1249</v>
      </c>
      <c r="BN133" s="21" t="s">
        <v>1249</v>
      </c>
      <c r="BO133" s="21" t="s">
        <v>1249</v>
      </c>
      <c r="BP133" s="21" t="s">
        <v>1249</v>
      </c>
      <c r="BQ133" s="21" t="s">
        <v>1249</v>
      </c>
      <c r="BR133" s="21" t="s">
        <v>1249</v>
      </c>
      <c r="BS133" s="21" t="s">
        <v>1249</v>
      </c>
      <c r="BT133" s="21" t="s">
        <v>1249</v>
      </c>
      <c r="BU133" s="21" t="s">
        <v>1249</v>
      </c>
      <c r="BV133" s="21" t="s">
        <v>1249</v>
      </c>
      <c r="BW133" s="21" t="s">
        <v>1249</v>
      </c>
      <c r="BX133" s="21" t="s">
        <v>1249</v>
      </c>
      <c r="BY133" s="21" t="s">
        <v>1249</v>
      </c>
      <c r="BZ133" s="21" t="s">
        <v>1249</v>
      </c>
      <c r="CA133" s="21" t="s">
        <v>1249</v>
      </c>
      <c r="CB133" s="21" t="s">
        <v>1249</v>
      </c>
      <c r="CC133" s="21" t="s">
        <v>1249</v>
      </c>
      <c r="CD133" s="21" t="s">
        <v>1249</v>
      </c>
      <c r="CE133" s="21" t="s">
        <v>1249</v>
      </c>
      <c r="CF133" s="21" t="s">
        <v>1249</v>
      </c>
      <c r="CG133" s="21"/>
      <c r="CH133" s="21"/>
      <c r="CI133" s="21"/>
      <c r="CJ133" s="21"/>
      <c r="CK133" s="21" t="s">
        <v>1249</v>
      </c>
      <c r="CL133" s="21" t="s">
        <v>1249</v>
      </c>
      <c r="CM133" s="21" t="s">
        <v>1249</v>
      </c>
      <c r="CN133" s="21" t="s">
        <v>1249</v>
      </c>
      <c r="CO133" s="21" t="s">
        <v>1249</v>
      </c>
      <c r="CP133" s="21" t="s">
        <v>1249</v>
      </c>
      <c r="CQ133" s="21" t="s">
        <v>1249</v>
      </c>
      <c r="CR133" s="21" t="s">
        <v>1249</v>
      </c>
      <c r="CS133" s="21" t="s">
        <v>1249</v>
      </c>
      <c r="CT133" s="21" t="s">
        <v>1249</v>
      </c>
    </row>
    <row r="134" spans="1:98" s="2" customFormat="1" ht="47.25" customHeight="1" x14ac:dyDescent="0.25">
      <c r="A134" s="6">
        <v>108</v>
      </c>
      <c r="B134" s="7">
        <v>254</v>
      </c>
      <c r="C134" s="440" t="s">
        <v>439</v>
      </c>
      <c r="D134" s="440"/>
      <c r="E134" s="440"/>
      <c r="F134" s="9" t="s">
        <v>1249</v>
      </c>
      <c r="G134" s="9" t="s">
        <v>1249</v>
      </c>
      <c r="H134" s="9" t="s">
        <v>1249</v>
      </c>
      <c r="I134" s="9" t="s">
        <v>1249</v>
      </c>
      <c r="J134" s="21" t="s">
        <v>1249</v>
      </c>
      <c r="K134" s="21" t="s">
        <v>1249</v>
      </c>
      <c r="L134" s="21" t="s">
        <v>1249</v>
      </c>
      <c r="M134" s="21" t="s">
        <v>1249</v>
      </c>
      <c r="N134" s="21" t="s">
        <v>1249</v>
      </c>
      <c r="O134" s="21" t="s">
        <v>1249</v>
      </c>
      <c r="P134" s="21" t="s">
        <v>1249</v>
      </c>
      <c r="Q134" s="21" t="s">
        <v>1249</v>
      </c>
      <c r="R134" s="21" t="s">
        <v>1249</v>
      </c>
      <c r="S134" s="21" t="s">
        <v>1249</v>
      </c>
      <c r="T134" s="21" t="s">
        <v>1249</v>
      </c>
      <c r="U134" s="21" t="s">
        <v>1249</v>
      </c>
      <c r="V134" s="21" t="s">
        <v>1249</v>
      </c>
      <c r="W134" s="21" t="s">
        <v>1249</v>
      </c>
      <c r="X134" s="21" t="s">
        <v>1249</v>
      </c>
      <c r="Y134" s="21" t="s">
        <v>1249</v>
      </c>
      <c r="Z134" s="21" t="s">
        <v>1249</v>
      </c>
      <c r="AA134" s="21" t="s">
        <v>1249</v>
      </c>
      <c r="AB134" s="21" t="s">
        <v>1249</v>
      </c>
      <c r="AC134" s="21" t="s">
        <v>1249</v>
      </c>
      <c r="AD134" s="21" t="s">
        <v>1249</v>
      </c>
      <c r="AE134" s="21" t="s">
        <v>1249</v>
      </c>
      <c r="AF134" s="21" t="s">
        <v>1249</v>
      </c>
      <c r="AG134" s="21" t="s">
        <v>1249</v>
      </c>
      <c r="AH134" s="21" t="s">
        <v>1249</v>
      </c>
      <c r="AI134" s="21" t="s">
        <v>1249</v>
      </c>
      <c r="AJ134" s="21" t="s">
        <v>1249</v>
      </c>
      <c r="AK134" s="21" t="s">
        <v>1249</v>
      </c>
      <c r="AL134" s="21" t="s">
        <v>1249</v>
      </c>
      <c r="AM134" s="21" t="s">
        <v>1249</v>
      </c>
      <c r="AN134" s="21" t="s">
        <v>1249</v>
      </c>
      <c r="AO134" s="21" t="s">
        <v>1249</v>
      </c>
      <c r="AP134" s="21" t="s">
        <v>1249</v>
      </c>
      <c r="AQ134" s="21" t="s">
        <v>1249</v>
      </c>
      <c r="AR134" s="21" t="s">
        <v>1249</v>
      </c>
      <c r="AS134" s="21" t="s">
        <v>1249</v>
      </c>
      <c r="AT134" s="21" t="s">
        <v>1249</v>
      </c>
      <c r="AU134" s="21" t="s">
        <v>1249</v>
      </c>
      <c r="AV134" s="21" t="s">
        <v>1249</v>
      </c>
      <c r="AW134" s="21" t="s">
        <v>1249</v>
      </c>
      <c r="AX134" s="21" t="s">
        <v>1249</v>
      </c>
      <c r="AY134" s="21" t="s">
        <v>1249</v>
      </c>
      <c r="AZ134" s="21" t="s">
        <v>1249</v>
      </c>
      <c r="BA134" s="21" t="s">
        <v>1249</v>
      </c>
      <c r="BB134" s="21"/>
      <c r="BC134" s="21" t="s">
        <v>1249</v>
      </c>
      <c r="BD134" s="21" t="s">
        <v>1249</v>
      </c>
      <c r="BE134" s="21" t="s">
        <v>1249</v>
      </c>
      <c r="BF134" s="21" t="s">
        <v>1249</v>
      </c>
      <c r="BG134" s="21" t="s">
        <v>1249</v>
      </c>
      <c r="BH134" s="21" t="s">
        <v>1249</v>
      </c>
      <c r="BI134" s="21" t="s">
        <v>1249</v>
      </c>
      <c r="BJ134" s="21" t="s">
        <v>1249</v>
      </c>
      <c r="BK134" s="21" t="s">
        <v>1249</v>
      </c>
      <c r="BL134" s="21" t="s">
        <v>1249</v>
      </c>
      <c r="BM134" s="21" t="s">
        <v>1249</v>
      </c>
      <c r="BN134" s="21" t="s">
        <v>1249</v>
      </c>
      <c r="BO134" s="21" t="s">
        <v>1249</v>
      </c>
      <c r="BP134" s="21" t="s">
        <v>1249</v>
      </c>
      <c r="BQ134" s="21" t="s">
        <v>1249</v>
      </c>
      <c r="BR134" s="21" t="s">
        <v>1249</v>
      </c>
      <c r="BS134" s="21" t="s">
        <v>1249</v>
      </c>
      <c r="BT134" s="21" t="s">
        <v>1249</v>
      </c>
      <c r="BU134" s="21" t="s">
        <v>1249</v>
      </c>
      <c r="BV134" s="21" t="s">
        <v>1249</v>
      </c>
      <c r="BW134" s="21" t="s">
        <v>1249</v>
      </c>
      <c r="BX134" s="21" t="s">
        <v>1249</v>
      </c>
      <c r="BY134" s="21" t="s">
        <v>1249</v>
      </c>
      <c r="BZ134" s="21" t="s">
        <v>1249</v>
      </c>
      <c r="CA134" s="21" t="s">
        <v>1249</v>
      </c>
      <c r="CB134" s="21" t="s">
        <v>1249</v>
      </c>
      <c r="CC134" s="21" t="s">
        <v>1249</v>
      </c>
      <c r="CD134" s="21" t="s">
        <v>1249</v>
      </c>
      <c r="CE134" s="21" t="s">
        <v>1249</v>
      </c>
      <c r="CF134" s="21" t="s">
        <v>1249</v>
      </c>
      <c r="CG134" s="21"/>
      <c r="CH134" s="21"/>
      <c r="CI134" s="21"/>
      <c r="CJ134" s="21"/>
      <c r="CK134" s="21" t="s">
        <v>1249</v>
      </c>
      <c r="CL134" s="21" t="s">
        <v>1249</v>
      </c>
      <c r="CM134" s="21" t="s">
        <v>1249</v>
      </c>
      <c r="CN134" s="21" t="s">
        <v>1249</v>
      </c>
      <c r="CO134" s="21" t="s">
        <v>1249</v>
      </c>
      <c r="CP134" s="21" t="s">
        <v>1249</v>
      </c>
      <c r="CQ134" s="21" t="s">
        <v>1249</v>
      </c>
      <c r="CR134" s="21" t="s">
        <v>1249</v>
      </c>
      <c r="CS134" s="21" t="s">
        <v>1249</v>
      </c>
      <c r="CT134" s="21" t="s">
        <v>1249</v>
      </c>
    </row>
    <row r="135" spans="1:98" ht="123" customHeight="1" x14ac:dyDescent="0.25">
      <c r="A135" s="6">
        <v>109</v>
      </c>
      <c r="B135" s="3">
        <v>246</v>
      </c>
      <c r="C135" s="12" t="s">
        <v>442</v>
      </c>
      <c r="D135" s="13" t="s">
        <v>28</v>
      </c>
      <c r="E135" s="12" t="s">
        <v>443</v>
      </c>
      <c r="F135" s="16" t="s">
        <v>28</v>
      </c>
      <c r="G135" s="12" t="s">
        <v>443</v>
      </c>
      <c r="H135" s="18" t="s">
        <v>1665</v>
      </c>
      <c r="I135" s="18" t="s">
        <v>1261</v>
      </c>
      <c r="J135" s="22" t="s">
        <v>402</v>
      </c>
      <c r="K135" s="3"/>
      <c r="L135" s="3"/>
      <c r="M135" s="3"/>
      <c r="N135" s="3" t="s">
        <v>21</v>
      </c>
      <c r="O135" s="3"/>
      <c r="P135" s="3"/>
      <c r="Q135" s="3"/>
      <c r="R135" s="28"/>
      <c r="S135" s="3"/>
      <c r="T135" s="26">
        <f t="shared" si="51"/>
        <v>1</v>
      </c>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162"/>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v>2</v>
      </c>
      <c r="CG135" s="162"/>
      <c r="CH135" s="162"/>
      <c r="CI135" s="162"/>
      <c r="CJ135" s="162"/>
      <c r="CK135" s="3"/>
      <c r="CL135" s="23">
        <f>COUNTIF($BD135:$CK135,2)</f>
        <v>1</v>
      </c>
      <c r="CM135" s="32">
        <f>CL135/COUNTA($BD135:$CK135)</f>
        <v>1</v>
      </c>
      <c r="CN135" s="23">
        <f>COUNTIF($BD135:$CK135,1)</f>
        <v>0</v>
      </c>
      <c r="CO135" s="32">
        <f>CN135/COUNTA($BD135:$CK135)</f>
        <v>0</v>
      </c>
      <c r="CP135" s="23">
        <f>COUNTIF($BD135:$CK135,0)</f>
        <v>0</v>
      </c>
      <c r="CQ135" s="32">
        <f>CP135/COUNTA($BD135:$CK135)</f>
        <v>0</v>
      </c>
      <c r="CR135" s="23">
        <f>(((CL135*2)+(CN135*1)+(CP135*0)))/COUNTA($BD135:$CK135)</f>
        <v>2</v>
      </c>
      <c r="CS135" s="23" t="str">
        <f t="shared" si="52"/>
        <v>Đạt mục tiêu</v>
      </c>
      <c r="CT135" s="37"/>
    </row>
    <row r="136" spans="1:98" s="2" customFormat="1" ht="63.75" customHeight="1" x14ac:dyDescent="0.25">
      <c r="A136" s="6">
        <v>110</v>
      </c>
      <c r="B136" s="7">
        <v>261</v>
      </c>
      <c r="C136" s="440" t="s">
        <v>452</v>
      </c>
      <c r="D136" s="440"/>
      <c r="E136" s="440"/>
      <c r="F136" s="9" t="s">
        <v>1249</v>
      </c>
      <c r="G136" s="9" t="s">
        <v>1249</v>
      </c>
      <c r="H136" s="9" t="s">
        <v>1249</v>
      </c>
      <c r="I136" s="9" t="s">
        <v>1249</v>
      </c>
      <c r="J136" s="21" t="s">
        <v>1249</v>
      </c>
      <c r="K136" s="21" t="s">
        <v>1249</v>
      </c>
      <c r="L136" s="21" t="s">
        <v>1249</v>
      </c>
      <c r="M136" s="21" t="s">
        <v>1249</v>
      </c>
      <c r="N136" s="21" t="s">
        <v>1249</v>
      </c>
      <c r="O136" s="21" t="s">
        <v>1249</v>
      </c>
      <c r="P136" s="21" t="s">
        <v>1249</v>
      </c>
      <c r="Q136" s="21" t="s">
        <v>1249</v>
      </c>
      <c r="R136" s="21" t="s">
        <v>1249</v>
      </c>
      <c r="S136" s="21" t="s">
        <v>1249</v>
      </c>
      <c r="T136" s="21" t="s">
        <v>1249</v>
      </c>
      <c r="U136" s="21" t="s">
        <v>1249</v>
      </c>
      <c r="V136" s="21" t="s">
        <v>1249</v>
      </c>
      <c r="W136" s="21" t="s">
        <v>1249</v>
      </c>
      <c r="X136" s="21" t="s">
        <v>1249</v>
      </c>
      <c r="Y136" s="21" t="s">
        <v>1249</v>
      </c>
      <c r="Z136" s="21" t="s">
        <v>1249</v>
      </c>
      <c r="AA136" s="21" t="s">
        <v>1249</v>
      </c>
      <c r="AB136" s="21" t="s">
        <v>1249</v>
      </c>
      <c r="AC136" s="21" t="s">
        <v>1249</v>
      </c>
      <c r="AD136" s="21" t="s">
        <v>1249</v>
      </c>
      <c r="AE136" s="21" t="s">
        <v>1249</v>
      </c>
      <c r="AF136" s="21" t="s">
        <v>1249</v>
      </c>
      <c r="AG136" s="21" t="s">
        <v>1249</v>
      </c>
      <c r="AH136" s="21" t="s">
        <v>1249</v>
      </c>
      <c r="AI136" s="21" t="s">
        <v>1249</v>
      </c>
      <c r="AJ136" s="21" t="s">
        <v>1249</v>
      </c>
      <c r="AK136" s="21" t="s">
        <v>1249</v>
      </c>
      <c r="AL136" s="21" t="s">
        <v>1249</v>
      </c>
      <c r="AM136" s="21" t="s">
        <v>1249</v>
      </c>
      <c r="AN136" s="21" t="s">
        <v>1249</v>
      </c>
      <c r="AO136" s="21" t="s">
        <v>1249</v>
      </c>
      <c r="AP136" s="21" t="s">
        <v>1249</v>
      </c>
      <c r="AQ136" s="21" t="s">
        <v>1249</v>
      </c>
      <c r="AR136" s="21" t="s">
        <v>1249</v>
      </c>
      <c r="AS136" s="21" t="s">
        <v>1249</v>
      </c>
      <c r="AT136" s="21" t="s">
        <v>1249</v>
      </c>
      <c r="AU136" s="21" t="s">
        <v>1249</v>
      </c>
      <c r="AV136" s="21" t="s">
        <v>1249</v>
      </c>
      <c r="AW136" s="21" t="s">
        <v>1249</v>
      </c>
      <c r="AX136" s="21" t="s">
        <v>1249</v>
      </c>
      <c r="AY136" s="21" t="s">
        <v>1249</v>
      </c>
      <c r="AZ136" s="21" t="s">
        <v>1249</v>
      </c>
      <c r="BA136" s="21" t="s">
        <v>1249</v>
      </c>
      <c r="BB136" s="21"/>
      <c r="BC136" s="21" t="s">
        <v>1249</v>
      </c>
      <c r="BD136" s="21" t="s">
        <v>1249</v>
      </c>
      <c r="BE136" s="21" t="s">
        <v>1249</v>
      </c>
      <c r="BF136" s="21" t="s">
        <v>1249</v>
      </c>
      <c r="BG136" s="21" t="s">
        <v>1249</v>
      </c>
      <c r="BH136" s="21" t="s">
        <v>1249</v>
      </c>
      <c r="BI136" s="21" t="s">
        <v>1249</v>
      </c>
      <c r="BJ136" s="21" t="s">
        <v>1249</v>
      </c>
      <c r="BK136" s="21" t="s">
        <v>1249</v>
      </c>
      <c r="BL136" s="21" t="s">
        <v>1249</v>
      </c>
      <c r="BM136" s="21" t="s">
        <v>1249</v>
      </c>
      <c r="BN136" s="21" t="s">
        <v>1249</v>
      </c>
      <c r="BO136" s="21" t="s">
        <v>1249</v>
      </c>
      <c r="BP136" s="21" t="s">
        <v>1249</v>
      </c>
      <c r="BQ136" s="21" t="s">
        <v>1249</v>
      </c>
      <c r="BR136" s="21" t="s">
        <v>1249</v>
      </c>
      <c r="BS136" s="21" t="s">
        <v>1249</v>
      </c>
      <c r="BT136" s="21" t="s">
        <v>1249</v>
      </c>
      <c r="BU136" s="21" t="s">
        <v>1249</v>
      </c>
      <c r="BV136" s="21" t="s">
        <v>1249</v>
      </c>
      <c r="BW136" s="21" t="s">
        <v>1249</v>
      </c>
      <c r="BX136" s="21" t="s">
        <v>1249</v>
      </c>
      <c r="BY136" s="21" t="s">
        <v>1249</v>
      </c>
      <c r="BZ136" s="21" t="s">
        <v>1249</v>
      </c>
      <c r="CA136" s="21" t="s">
        <v>1249</v>
      </c>
      <c r="CB136" s="21" t="s">
        <v>1249</v>
      </c>
      <c r="CC136" s="21" t="s">
        <v>1249</v>
      </c>
      <c r="CD136" s="21" t="s">
        <v>1249</v>
      </c>
      <c r="CE136" s="21" t="s">
        <v>1249</v>
      </c>
      <c r="CF136" s="21" t="s">
        <v>1249</v>
      </c>
      <c r="CG136" s="21"/>
      <c r="CH136" s="21"/>
      <c r="CI136" s="21"/>
      <c r="CJ136" s="21"/>
      <c r="CK136" s="21" t="s">
        <v>1249</v>
      </c>
      <c r="CL136" s="21" t="s">
        <v>1249</v>
      </c>
      <c r="CM136" s="21" t="s">
        <v>1249</v>
      </c>
      <c r="CN136" s="21" t="s">
        <v>1249</v>
      </c>
      <c r="CO136" s="21" t="s">
        <v>1249</v>
      </c>
      <c r="CP136" s="21" t="s">
        <v>1249</v>
      </c>
      <c r="CQ136" s="21" t="s">
        <v>1249</v>
      </c>
      <c r="CR136" s="21" t="s">
        <v>1249</v>
      </c>
      <c r="CS136" s="21" t="s">
        <v>1249</v>
      </c>
      <c r="CT136" s="21" t="s">
        <v>1249</v>
      </c>
    </row>
    <row r="137" spans="1:98" ht="75" customHeight="1" x14ac:dyDescent="0.25">
      <c r="A137" s="6">
        <v>111</v>
      </c>
      <c r="B137" s="3">
        <v>253</v>
      </c>
      <c r="C137" s="12" t="s">
        <v>455</v>
      </c>
      <c r="D137" s="13" t="s">
        <v>28</v>
      </c>
      <c r="E137" s="12" t="s">
        <v>456</v>
      </c>
      <c r="F137" s="16" t="s">
        <v>28</v>
      </c>
      <c r="G137" s="12" t="s">
        <v>456</v>
      </c>
      <c r="H137" s="18" t="s">
        <v>1886</v>
      </c>
      <c r="I137" s="18" t="s">
        <v>1261</v>
      </c>
      <c r="J137" s="22" t="s">
        <v>402</v>
      </c>
      <c r="K137" s="3"/>
      <c r="L137" s="3"/>
      <c r="M137" s="3"/>
      <c r="N137" s="3"/>
      <c r="O137" s="3"/>
      <c r="P137" s="3"/>
      <c r="Q137" s="3"/>
      <c r="R137" s="28" t="s">
        <v>21</v>
      </c>
      <c r="S137" s="3"/>
      <c r="T137" s="26">
        <f t="shared" si="51"/>
        <v>1</v>
      </c>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162"/>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v>2</v>
      </c>
      <c r="CG137" s="162"/>
      <c r="CH137" s="162"/>
      <c r="CI137" s="162"/>
      <c r="CJ137" s="162"/>
      <c r="CK137" s="3"/>
      <c r="CL137" s="23">
        <f>COUNTIF($BD137:$CK137,2)</f>
        <v>1</v>
      </c>
      <c r="CM137" s="32">
        <f>CL137/COUNTA($BD137:$CK137)</f>
        <v>1</v>
      </c>
      <c r="CN137" s="23">
        <f>COUNTIF($BD137:$CK137,1)</f>
        <v>0</v>
      </c>
      <c r="CO137" s="32">
        <f>CN137/COUNTA($BD137:$CK137)</f>
        <v>0</v>
      </c>
      <c r="CP137" s="23">
        <f>COUNTIF($BD137:$CK137,0)</f>
        <v>0</v>
      </c>
      <c r="CQ137" s="32">
        <f>CP137/COUNTA($BD137:$CK137)</f>
        <v>0</v>
      </c>
      <c r="CR137" s="23">
        <f>(((CL137*2)+(CN137*1)+(CP137*0)))/COUNTA($BD137:$CK137)</f>
        <v>2</v>
      </c>
      <c r="CS137" s="23" t="str">
        <f t="shared" si="52"/>
        <v>Đạt mục tiêu</v>
      </c>
      <c r="CT137" s="37"/>
    </row>
    <row r="138" spans="1:98" s="2" customFormat="1" ht="22.5" customHeight="1" x14ac:dyDescent="0.25">
      <c r="A138" s="6">
        <v>112</v>
      </c>
      <c r="B138" s="7">
        <v>265</v>
      </c>
      <c r="C138" s="440" t="s">
        <v>459</v>
      </c>
      <c r="D138" s="440"/>
      <c r="E138" s="440"/>
      <c r="F138" s="9" t="s">
        <v>1249</v>
      </c>
      <c r="G138" s="9" t="s">
        <v>1249</v>
      </c>
      <c r="H138" s="9" t="s">
        <v>1249</v>
      </c>
      <c r="I138" s="9" t="s">
        <v>1249</v>
      </c>
      <c r="J138" s="21" t="s">
        <v>1249</v>
      </c>
      <c r="K138" s="21" t="s">
        <v>1249</v>
      </c>
      <c r="L138" s="21" t="s">
        <v>1249</v>
      </c>
      <c r="M138" s="21" t="s">
        <v>1249</v>
      </c>
      <c r="N138" s="21" t="s">
        <v>1249</v>
      </c>
      <c r="O138" s="21" t="s">
        <v>1249</v>
      </c>
      <c r="P138" s="21" t="s">
        <v>1249</v>
      </c>
      <c r="Q138" s="21" t="s">
        <v>1249</v>
      </c>
      <c r="R138" s="21" t="s">
        <v>1249</v>
      </c>
      <c r="S138" s="21" t="s">
        <v>1249</v>
      </c>
      <c r="T138" s="21" t="s">
        <v>1249</v>
      </c>
      <c r="U138" s="21" t="s">
        <v>1249</v>
      </c>
      <c r="V138" s="21" t="s">
        <v>1249</v>
      </c>
      <c r="W138" s="21" t="s">
        <v>1249</v>
      </c>
      <c r="X138" s="21" t="s">
        <v>1249</v>
      </c>
      <c r="Y138" s="21" t="s">
        <v>1249</v>
      </c>
      <c r="Z138" s="21" t="s">
        <v>1249</v>
      </c>
      <c r="AA138" s="21" t="s">
        <v>1249</v>
      </c>
      <c r="AB138" s="21" t="s">
        <v>1249</v>
      </c>
      <c r="AC138" s="21" t="s">
        <v>1249</v>
      </c>
      <c r="AD138" s="21" t="s">
        <v>1249</v>
      </c>
      <c r="AE138" s="21" t="s">
        <v>1249</v>
      </c>
      <c r="AF138" s="21" t="s">
        <v>1249</v>
      </c>
      <c r="AG138" s="21" t="s">
        <v>1249</v>
      </c>
      <c r="AH138" s="21" t="s">
        <v>1249</v>
      </c>
      <c r="AI138" s="21" t="s">
        <v>1249</v>
      </c>
      <c r="AJ138" s="21" t="s">
        <v>1249</v>
      </c>
      <c r="AK138" s="21" t="s">
        <v>1249</v>
      </c>
      <c r="AL138" s="21" t="s">
        <v>1249</v>
      </c>
      <c r="AM138" s="21" t="s">
        <v>1249</v>
      </c>
      <c r="AN138" s="21" t="s">
        <v>1249</v>
      </c>
      <c r="AO138" s="21" t="s">
        <v>1249</v>
      </c>
      <c r="AP138" s="21" t="s">
        <v>1249</v>
      </c>
      <c r="AQ138" s="21" t="s">
        <v>1249</v>
      </c>
      <c r="AR138" s="21" t="s">
        <v>1249</v>
      </c>
      <c r="AS138" s="21" t="s">
        <v>1249</v>
      </c>
      <c r="AT138" s="21" t="s">
        <v>1249</v>
      </c>
      <c r="AU138" s="21" t="s">
        <v>1249</v>
      </c>
      <c r="AV138" s="21" t="s">
        <v>1249</v>
      </c>
      <c r="AW138" s="21" t="s">
        <v>1249</v>
      </c>
      <c r="AX138" s="21" t="s">
        <v>1249</v>
      </c>
      <c r="AY138" s="21" t="s">
        <v>1249</v>
      </c>
      <c r="AZ138" s="21" t="s">
        <v>1249</v>
      </c>
      <c r="BA138" s="21" t="s">
        <v>1249</v>
      </c>
      <c r="BB138" s="21"/>
      <c r="BC138" s="21" t="s">
        <v>1249</v>
      </c>
      <c r="BD138" s="21" t="s">
        <v>1249</v>
      </c>
      <c r="BE138" s="21" t="s">
        <v>1249</v>
      </c>
      <c r="BF138" s="21" t="s">
        <v>1249</v>
      </c>
      <c r="BG138" s="21" t="s">
        <v>1249</v>
      </c>
      <c r="BH138" s="21" t="s">
        <v>1249</v>
      </c>
      <c r="BI138" s="21" t="s">
        <v>1249</v>
      </c>
      <c r="BJ138" s="21" t="s">
        <v>1249</v>
      </c>
      <c r="BK138" s="21" t="s">
        <v>1249</v>
      </c>
      <c r="BL138" s="21" t="s">
        <v>1249</v>
      </c>
      <c r="BM138" s="21" t="s">
        <v>1249</v>
      </c>
      <c r="BN138" s="21" t="s">
        <v>1249</v>
      </c>
      <c r="BO138" s="21" t="s">
        <v>1249</v>
      </c>
      <c r="BP138" s="21" t="s">
        <v>1249</v>
      </c>
      <c r="BQ138" s="21" t="s">
        <v>1249</v>
      </c>
      <c r="BR138" s="21" t="s">
        <v>1249</v>
      </c>
      <c r="BS138" s="21" t="s">
        <v>1249</v>
      </c>
      <c r="BT138" s="21" t="s">
        <v>1249</v>
      </c>
      <c r="BU138" s="21" t="s">
        <v>1249</v>
      </c>
      <c r="BV138" s="21" t="s">
        <v>1249</v>
      </c>
      <c r="BW138" s="21" t="s">
        <v>1249</v>
      </c>
      <c r="BX138" s="21" t="s">
        <v>1249</v>
      </c>
      <c r="BY138" s="21" t="s">
        <v>1249</v>
      </c>
      <c r="BZ138" s="21" t="s">
        <v>1249</v>
      </c>
      <c r="CA138" s="21" t="s">
        <v>1249</v>
      </c>
      <c r="CB138" s="21" t="s">
        <v>1249</v>
      </c>
      <c r="CC138" s="21" t="s">
        <v>1249</v>
      </c>
      <c r="CD138" s="21" t="s">
        <v>1249</v>
      </c>
      <c r="CE138" s="21" t="s">
        <v>1249</v>
      </c>
      <c r="CF138" s="21" t="s">
        <v>1249</v>
      </c>
      <c r="CG138" s="21"/>
      <c r="CH138" s="21"/>
      <c r="CI138" s="21"/>
      <c r="CJ138" s="21"/>
      <c r="CK138" s="21" t="s">
        <v>1249</v>
      </c>
      <c r="CL138" s="21" t="s">
        <v>1249</v>
      </c>
      <c r="CM138" s="21" t="s">
        <v>1249</v>
      </c>
      <c r="CN138" s="21" t="s">
        <v>1249</v>
      </c>
      <c r="CO138" s="21" t="s">
        <v>1249</v>
      </c>
      <c r="CP138" s="21" t="s">
        <v>1249</v>
      </c>
      <c r="CQ138" s="21" t="s">
        <v>1249</v>
      </c>
      <c r="CR138" s="21" t="s">
        <v>1249</v>
      </c>
      <c r="CS138" s="21" t="s">
        <v>1249</v>
      </c>
      <c r="CT138" s="21" t="s">
        <v>1249</v>
      </c>
    </row>
    <row r="139" spans="1:98" ht="291" customHeight="1" x14ac:dyDescent="0.25">
      <c r="A139" s="6">
        <v>113</v>
      </c>
      <c r="B139" s="3">
        <v>257</v>
      </c>
      <c r="C139" s="42" t="s">
        <v>463</v>
      </c>
      <c r="D139" s="42" t="s">
        <v>463</v>
      </c>
      <c r="E139" s="42" t="s">
        <v>463</v>
      </c>
      <c r="F139" s="42" t="s">
        <v>463</v>
      </c>
      <c r="G139" s="42" t="s">
        <v>463</v>
      </c>
      <c r="H139" s="18" t="s">
        <v>1664</v>
      </c>
      <c r="I139" s="18" t="s">
        <v>1261</v>
      </c>
      <c r="J139" s="22" t="s">
        <v>402</v>
      </c>
      <c r="K139" s="3"/>
      <c r="L139" s="3"/>
      <c r="M139" s="3"/>
      <c r="N139" s="3"/>
      <c r="O139" s="3"/>
      <c r="P139" s="3"/>
      <c r="Q139" s="3"/>
      <c r="R139" s="23" t="s">
        <v>21</v>
      </c>
      <c r="S139" s="3"/>
      <c r="T139" s="26">
        <f t="shared" ref="T139:T202" si="74">COUNTIF(K139:S139,"x")</f>
        <v>1</v>
      </c>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162"/>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v>2</v>
      </c>
      <c r="CG139" s="162"/>
      <c r="CH139" s="162"/>
      <c r="CI139" s="162"/>
      <c r="CJ139" s="162"/>
      <c r="CK139" s="3"/>
      <c r="CL139" s="23">
        <f t="shared" ref="CL139:CL147" si="75">COUNTIF($BD139:$CK139,2)</f>
        <v>1</v>
      </c>
      <c r="CM139" s="32">
        <f t="shared" ref="CM139:CM147" si="76">CL139/COUNTA($BD139:$CK139)</f>
        <v>1</v>
      </c>
      <c r="CN139" s="23">
        <f t="shared" ref="CN139:CN147" si="77">COUNTIF($BD139:$CK139,1)</f>
        <v>0</v>
      </c>
      <c r="CO139" s="32">
        <f t="shared" ref="CO139:CO147" si="78">CN139/COUNTA($BD139:$CK139)</f>
        <v>0</v>
      </c>
      <c r="CP139" s="23">
        <f t="shared" ref="CP139:CP147" si="79">COUNTIF($BD139:$CK139,0)</f>
        <v>0</v>
      </c>
      <c r="CQ139" s="32">
        <f t="shared" ref="CQ139:CQ147" si="80">CP139/COUNTA($BD139:$CK139)</f>
        <v>0</v>
      </c>
      <c r="CR139" s="23">
        <f t="shared" ref="CR139:CR147" si="81">(((CL139*2)+(CN139*1)+(CP139*0)))/COUNTA($BD139:$CK139)</f>
        <v>2</v>
      </c>
      <c r="CS139" s="23" t="str">
        <f t="shared" ref="CS139:CS202" si="82">IF(CR139&gt;=1.6,"Đạt mục tiêu",IF(CR139&gt;=1,"Cần cố gắng","Chưa đạt"))</f>
        <v>Đạt mục tiêu</v>
      </c>
      <c r="CT139" s="37"/>
    </row>
    <row r="140" spans="1:98" ht="99.75" customHeight="1" x14ac:dyDescent="0.25">
      <c r="A140" s="6">
        <v>113</v>
      </c>
      <c r="B140" s="3">
        <v>257</v>
      </c>
      <c r="C140" s="42" t="s">
        <v>463</v>
      </c>
      <c r="D140" s="43" t="s">
        <v>28</v>
      </c>
      <c r="E140" s="12" t="s">
        <v>465</v>
      </c>
      <c r="F140" s="16" t="s">
        <v>28</v>
      </c>
      <c r="G140" s="18" t="s">
        <v>1367</v>
      </c>
      <c r="H140" s="18" t="s">
        <v>1367</v>
      </c>
      <c r="I140" s="18" t="s">
        <v>1251</v>
      </c>
      <c r="J140" s="22" t="s">
        <v>402</v>
      </c>
      <c r="K140" s="3"/>
      <c r="L140" s="3"/>
      <c r="M140" s="3"/>
      <c r="N140" s="3"/>
      <c r="O140" s="3"/>
      <c r="P140" s="3"/>
      <c r="Q140" s="3"/>
      <c r="R140" s="3" t="s">
        <v>21</v>
      </c>
      <c r="S140" s="3"/>
      <c r="T140" s="26">
        <f t="shared" si="74"/>
        <v>1</v>
      </c>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162"/>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v>2</v>
      </c>
      <c r="CG140" s="162"/>
      <c r="CH140" s="162"/>
      <c r="CI140" s="162"/>
      <c r="CJ140" s="162"/>
      <c r="CK140" s="3"/>
      <c r="CL140" s="23">
        <f t="shared" si="75"/>
        <v>1</v>
      </c>
      <c r="CM140" s="32">
        <f t="shared" si="76"/>
        <v>1</v>
      </c>
      <c r="CN140" s="23">
        <f t="shared" si="77"/>
        <v>0</v>
      </c>
      <c r="CO140" s="32">
        <f t="shared" si="78"/>
        <v>0</v>
      </c>
      <c r="CP140" s="23">
        <f t="shared" si="79"/>
        <v>0</v>
      </c>
      <c r="CQ140" s="32">
        <f t="shared" si="80"/>
        <v>0</v>
      </c>
      <c r="CR140" s="23">
        <f t="shared" si="81"/>
        <v>2</v>
      </c>
      <c r="CS140" s="23" t="str">
        <f t="shared" si="82"/>
        <v>Đạt mục tiêu</v>
      </c>
      <c r="CT140" s="37"/>
    </row>
    <row r="141" spans="1:98" ht="246.75" customHeight="1" x14ac:dyDescent="0.25">
      <c r="A141" s="6">
        <v>113</v>
      </c>
      <c r="B141" s="3">
        <v>257</v>
      </c>
      <c r="C141" s="42" t="s">
        <v>463</v>
      </c>
      <c r="D141" s="43" t="s">
        <v>28</v>
      </c>
      <c r="E141" s="12" t="s">
        <v>466</v>
      </c>
      <c r="F141" s="16" t="s">
        <v>28</v>
      </c>
      <c r="G141" s="18" t="s">
        <v>1367</v>
      </c>
      <c r="H141" s="18" t="s">
        <v>1367</v>
      </c>
      <c r="I141" s="18" t="s">
        <v>1329</v>
      </c>
      <c r="J141" s="22" t="s">
        <v>402</v>
      </c>
      <c r="K141" s="3"/>
      <c r="L141" s="3"/>
      <c r="M141" s="3"/>
      <c r="N141" s="3"/>
      <c r="O141" s="3"/>
      <c r="P141" s="3"/>
      <c r="Q141" s="3"/>
      <c r="R141" s="3" t="s">
        <v>21</v>
      </c>
      <c r="S141" s="3"/>
      <c r="T141" s="26">
        <f t="shared" si="74"/>
        <v>1</v>
      </c>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162"/>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v>2</v>
      </c>
      <c r="CG141" s="162"/>
      <c r="CH141" s="162"/>
      <c r="CI141" s="162"/>
      <c r="CJ141" s="162"/>
      <c r="CK141" s="3"/>
      <c r="CL141" s="23">
        <f t="shared" si="75"/>
        <v>1</v>
      </c>
      <c r="CM141" s="32">
        <f t="shared" si="76"/>
        <v>1</v>
      </c>
      <c r="CN141" s="23">
        <f t="shared" si="77"/>
        <v>0</v>
      </c>
      <c r="CO141" s="32">
        <f t="shared" si="78"/>
        <v>0</v>
      </c>
      <c r="CP141" s="23">
        <f t="shared" si="79"/>
        <v>0</v>
      </c>
      <c r="CQ141" s="32">
        <f t="shared" si="80"/>
        <v>0</v>
      </c>
      <c r="CR141" s="23">
        <f t="shared" si="81"/>
        <v>2</v>
      </c>
      <c r="CS141" s="23" t="str">
        <f t="shared" si="82"/>
        <v>Đạt mục tiêu</v>
      </c>
      <c r="CT141" s="37"/>
    </row>
    <row r="142" spans="1:98" ht="159.75" customHeight="1" x14ac:dyDescent="0.25">
      <c r="A142" s="6">
        <v>113</v>
      </c>
      <c r="B142" s="3">
        <v>257</v>
      </c>
      <c r="C142" s="42" t="s">
        <v>463</v>
      </c>
      <c r="D142" s="43" t="s">
        <v>28</v>
      </c>
      <c r="E142" s="12" t="s">
        <v>467</v>
      </c>
      <c r="F142" s="16" t="s">
        <v>28</v>
      </c>
      <c r="G142" s="18" t="s">
        <v>1367</v>
      </c>
      <c r="H142" s="18" t="s">
        <v>1367</v>
      </c>
      <c r="I142" s="18" t="s">
        <v>1251</v>
      </c>
      <c r="J142" s="22" t="s">
        <v>402</v>
      </c>
      <c r="K142" s="3"/>
      <c r="L142" s="3"/>
      <c r="M142" s="3"/>
      <c r="N142" s="3"/>
      <c r="O142" s="3"/>
      <c r="P142" s="3"/>
      <c r="Q142" s="3"/>
      <c r="R142" s="3" t="s">
        <v>21</v>
      </c>
      <c r="S142" s="3"/>
      <c r="T142" s="26">
        <f t="shared" si="74"/>
        <v>1</v>
      </c>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162"/>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v>2</v>
      </c>
      <c r="CG142" s="162"/>
      <c r="CH142" s="162"/>
      <c r="CI142" s="162"/>
      <c r="CJ142" s="162"/>
      <c r="CK142" s="3"/>
      <c r="CL142" s="23">
        <f t="shared" si="75"/>
        <v>1</v>
      </c>
      <c r="CM142" s="32">
        <f t="shared" si="76"/>
        <v>1</v>
      </c>
      <c r="CN142" s="23">
        <f t="shared" si="77"/>
        <v>0</v>
      </c>
      <c r="CO142" s="32">
        <f t="shared" si="78"/>
        <v>0</v>
      </c>
      <c r="CP142" s="23">
        <f t="shared" si="79"/>
        <v>0</v>
      </c>
      <c r="CQ142" s="32">
        <f t="shared" si="80"/>
        <v>0</v>
      </c>
      <c r="CR142" s="23">
        <f t="shared" si="81"/>
        <v>2</v>
      </c>
      <c r="CS142" s="23" t="str">
        <f t="shared" si="82"/>
        <v>Đạt mục tiêu</v>
      </c>
      <c r="CT142" s="37"/>
    </row>
    <row r="143" spans="1:98" ht="31.5" x14ac:dyDescent="0.25">
      <c r="A143" s="6">
        <v>114</v>
      </c>
      <c r="B143" s="49">
        <v>276</v>
      </c>
      <c r="C143" s="450" t="s">
        <v>468</v>
      </c>
      <c r="D143" s="450"/>
      <c r="E143" s="450"/>
      <c r="F143" s="40" t="s">
        <v>1249</v>
      </c>
      <c r="G143" s="40" t="s">
        <v>1249</v>
      </c>
      <c r="H143" s="40" t="s">
        <v>1249</v>
      </c>
      <c r="I143" s="40" t="s">
        <v>1249</v>
      </c>
      <c r="J143" s="48" t="s">
        <v>1249</v>
      </c>
      <c r="K143" s="48" t="s">
        <v>1249</v>
      </c>
      <c r="L143" s="48" t="s">
        <v>1249</v>
      </c>
      <c r="M143" s="48" t="s">
        <v>1249</v>
      </c>
      <c r="N143" s="48" t="s">
        <v>1249</v>
      </c>
      <c r="O143" s="48" t="s">
        <v>1249</v>
      </c>
      <c r="P143" s="48" t="s">
        <v>1249</v>
      </c>
      <c r="Q143" s="48" t="s">
        <v>1249</v>
      </c>
      <c r="R143" s="48" t="s">
        <v>1249</v>
      </c>
      <c r="S143" s="48" t="s">
        <v>1249</v>
      </c>
      <c r="T143" s="26">
        <f t="shared" si="74"/>
        <v>0</v>
      </c>
      <c r="U143" s="48" t="s">
        <v>1249</v>
      </c>
      <c r="V143" s="48" t="s">
        <v>1249</v>
      </c>
      <c r="W143" s="48" t="s">
        <v>1249</v>
      </c>
      <c r="X143" s="48" t="s">
        <v>1249</v>
      </c>
      <c r="Y143" s="48" t="s">
        <v>1249</v>
      </c>
      <c r="Z143" s="48" t="s">
        <v>1249</v>
      </c>
      <c r="AA143" s="48" t="s">
        <v>1249</v>
      </c>
      <c r="AB143" s="48" t="s">
        <v>1249</v>
      </c>
      <c r="AC143" s="48" t="s">
        <v>1249</v>
      </c>
      <c r="AD143" s="48" t="s">
        <v>1249</v>
      </c>
      <c r="AE143" s="48" t="s">
        <v>1249</v>
      </c>
      <c r="AF143" s="48" t="s">
        <v>1249</v>
      </c>
      <c r="AG143" s="48" t="s">
        <v>1249</v>
      </c>
      <c r="AH143" s="48" t="s">
        <v>1249</v>
      </c>
      <c r="AI143" s="48" t="s">
        <v>1249</v>
      </c>
      <c r="AJ143" s="48" t="s">
        <v>1249</v>
      </c>
      <c r="AK143" s="48" t="s">
        <v>1249</v>
      </c>
      <c r="AL143" s="48" t="s">
        <v>1249</v>
      </c>
      <c r="AM143" s="48" t="s">
        <v>1249</v>
      </c>
      <c r="AN143" s="48" t="s">
        <v>1249</v>
      </c>
      <c r="AO143" s="48" t="s">
        <v>1249</v>
      </c>
      <c r="AP143" s="48" t="s">
        <v>1249</v>
      </c>
      <c r="AQ143" s="48" t="s">
        <v>1249</v>
      </c>
      <c r="AR143" s="48" t="s">
        <v>1249</v>
      </c>
      <c r="AS143" s="48" t="s">
        <v>1249</v>
      </c>
      <c r="AT143" s="48" t="s">
        <v>1249</v>
      </c>
      <c r="AU143" s="48" t="s">
        <v>1249</v>
      </c>
      <c r="AV143" s="48" t="s">
        <v>1249</v>
      </c>
      <c r="AW143" s="48" t="s">
        <v>1249</v>
      </c>
      <c r="AX143" s="48" t="s">
        <v>1249</v>
      </c>
      <c r="AY143" s="48" t="s">
        <v>1249</v>
      </c>
      <c r="AZ143" s="48" t="s">
        <v>1249</v>
      </c>
      <c r="BA143" s="48" t="s">
        <v>1249</v>
      </c>
      <c r="BB143" s="48"/>
      <c r="BC143" s="48" t="s">
        <v>1249</v>
      </c>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v>2</v>
      </c>
      <c r="CG143" s="162"/>
      <c r="CH143" s="162"/>
      <c r="CI143" s="162"/>
      <c r="CJ143" s="162"/>
      <c r="CK143" s="3"/>
      <c r="CL143" s="23">
        <f t="shared" si="75"/>
        <v>1</v>
      </c>
      <c r="CM143" s="32">
        <f t="shared" si="76"/>
        <v>1</v>
      </c>
      <c r="CN143" s="23">
        <f t="shared" si="77"/>
        <v>0</v>
      </c>
      <c r="CO143" s="32">
        <f t="shared" si="78"/>
        <v>0</v>
      </c>
      <c r="CP143" s="23">
        <f t="shared" si="79"/>
        <v>0</v>
      </c>
      <c r="CQ143" s="32">
        <f t="shared" si="80"/>
        <v>0</v>
      </c>
      <c r="CR143" s="23">
        <f t="shared" si="81"/>
        <v>2</v>
      </c>
      <c r="CS143" s="23" t="str">
        <f t="shared" si="82"/>
        <v>Đạt mục tiêu</v>
      </c>
      <c r="CT143" s="37"/>
    </row>
    <row r="144" spans="1:98" ht="117.75" customHeight="1" x14ac:dyDescent="0.25">
      <c r="A144" s="6">
        <v>115</v>
      </c>
      <c r="B144" s="3">
        <v>261</v>
      </c>
      <c r="C144" s="12" t="s">
        <v>471</v>
      </c>
      <c r="D144" s="13" t="s">
        <v>28</v>
      </c>
      <c r="E144" s="12" t="s">
        <v>472</v>
      </c>
      <c r="F144" s="16" t="s">
        <v>28</v>
      </c>
      <c r="G144" s="18" t="s">
        <v>1368</v>
      </c>
      <c r="H144" s="18" t="s">
        <v>1663</v>
      </c>
      <c r="I144" s="18" t="s">
        <v>1329</v>
      </c>
      <c r="J144" s="22" t="s">
        <v>402</v>
      </c>
      <c r="K144" s="3"/>
      <c r="L144" s="3"/>
      <c r="M144" s="3"/>
      <c r="N144" s="3"/>
      <c r="O144" s="3"/>
      <c r="P144" s="3"/>
      <c r="Q144" s="3"/>
      <c r="R144" s="23" t="s">
        <v>21</v>
      </c>
      <c r="S144" s="3"/>
      <c r="T144" s="26">
        <f t="shared" si="74"/>
        <v>1</v>
      </c>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162"/>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v>2</v>
      </c>
      <c r="CG144" s="162"/>
      <c r="CH144" s="162"/>
      <c r="CI144" s="162"/>
      <c r="CJ144" s="162"/>
      <c r="CK144" s="3"/>
      <c r="CL144" s="23">
        <f t="shared" si="75"/>
        <v>1</v>
      </c>
      <c r="CM144" s="32">
        <f t="shared" si="76"/>
        <v>1</v>
      </c>
      <c r="CN144" s="23">
        <f t="shared" si="77"/>
        <v>0</v>
      </c>
      <c r="CO144" s="32">
        <f t="shared" si="78"/>
        <v>0</v>
      </c>
      <c r="CP144" s="23">
        <f t="shared" si="79"/>
        <v>0</v>
      </c>
      <c r="CQ144" s="32">
        <f t="shared" si="80"/>
        <v>0</v>
      </c>
      <c r="CR144" s="23">
        <f t="shared" si="81"/>
        <v>2</v>
      </c>
      <c r="CS144" s="23" t="str">
        <f t="shared" si="82"/>
        <v>Đạt mục tiêu</v>
      </c>
      <c r="CT144" s="37"/>
    </row>
    <row r="145" spans="1:98" ht="108" customHeight="1" x14ac:dyDescent="0.25">
      <c r="A145" s="6">
        <v>116</v>
      </c>
      <c r="B145" s="3">
        <v>263</v>
      </c>
      <c r="C145" s="12" t="s">
        <v>475</v>
      </c>
      <c r="D145" s="13" t="s">
        <v>28</v>
      </c>
      <c r="E145" s="12" t="s">
        <v>476</v>
      </c>
      <c r="F145" s="16" t="s">
        <v>28</v>
      </c>
      <c r="G145" s="12" t="s">
        <v>476</v>
      </c>
      <c r="H145" s="18" t="s">
        <v>1369</v>
      </c>
      <c r="I145" s="18" t="s">
        <v>1261</v>
      </c>
      <c r="J145" s="22" t="s">
        <v>402</v>
      </c>
      <c r="K145" s="3"/>
      <c r="L145" s="3"/>
      <c r="M145" s="3"/>
      <c r="N145" s="3"/>
      <c r="O145" s="3"/>
      <c r="P145" s="3"/>
      <c r="Q145" s="3"/>
      <c r="R145" s="23" t="s">
        <v>21</v>
      </c>
      <c r="S145" s="3"/>
      <c r="T145" s="26">
        <f t="shared" si="74"/>
        <v>1</v>
      </c>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162"/>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v>2</v>
      </c>
      <c r="CG145" s="162"/>
      <c r="CH145" s="162"/>
      <c r="CI145" s="162"/>
      <c r="CJ145" s="162"/>
      <c r="CK145" s="3"/>
      <c r="CL145" s="23">
        <f t="shared" si="75"/>
        <v>1</v>
      </c>
      <c r="CM145" s="32">
        <f t="shared" si="76"/>
        <v>1</v>
      </c>
      <c r="CN145" s="23">
        <f t="shared" si="77"/>
        <v>0</v>
      </c>
      <c r="CO145" s="32">
        <f t="shared" si="78"/>
        <v>0</v>
      </c>
      <c r="CP145" s="23">
        <f t="shared" si="79"/>
        <v>0</v>
      </c>
      <c r="CQ145" s="32">
        <f t="shared" si="80"/>
        <v>0</v>
      </c>
      <c r="CR145" s="23">
        <f t="shared" si="81"/>
        <v>2</v>
      </c>
      <c r="CS145" s="23" t="str">
        <f t="shared" si="82"/>
        <v>Đạt mục tiêu</v>
      </c>
      <c r="CT145" s="37"/>
    </row>
    <row r="146" spans="1:98" s="2" customFormat="1" ht="31.5" x14ac:dyDescent="0.25">
      <c r="A146" s="6">
        <v>117</v>
      </c>
      <c r="B146" s="7"/>
      <c r="C146" s="440" t="s">
        <v>477</v>
      </c>
      <c r="D146" s="440"/>
      <c r="E146" s="440"/>
      <c r="F146" s="9" t="s">
        <v>1249</v>
      </c>
      <c r="G146" s="9" t="s">
        <v>1249</v>
      </c>
      <c r="H146" s="9" t="s">
        <v>1249</v>
      </c>
      <c r="I146" s="9" t="s">
        <v>1249</v>
      </c>
      <c r="J146" s="21" t="s">
        <v>1249</v>
      </c>
      <c r="K146" s="21" t="s">
        <v>1249</v>
      </c>
      <c r="L146" s="21" t="s">
        <v>1249</v>
      </c>
      <c r="M146" s="21" t="s">
        <v>1249</v>
      </c>
      <c r="N146" s="21" t="s">
        <v>1249</v>
      </c>
      <c r="O146" s="21" t="s">
        <v>1249</v>
      </c>
      <c r="P146" s="21" t="s">
        <v>1249</v>
      </c>
      <c r="Q146" s="21" t="s">
        <v>1249</v>
      </c>
      <c r="R146" s="21" t="s">
        <v>1249</v>
      </c>
      <c r="S146" s="21" t="s">
        <v>1249</v>
      </c>
      <c r="T146" s="27">
        <f t="shared" si="74"/>
        <v>0</v>
      </c>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v>2</v>
      </c>
      <c r="CG146" s="27"/>
      <c r="CH146" s="27"/>
      <c r="CI146" s="27"/>
      <c r="CJ146" s="27"/>
      <c r="CK146" s="27"/>
      <c r="CL146" s="33">
        <f t="shared" si="75"/>
        <v>1</v>
      </c>
      <c r="CM146" s="34">
        <f t="shared" si="76"/>
        <v>1</v>
      </c>
      <c r="CN146" s="33">
        <f t="shared" si="77"/>
        <v>0</v>
      </c>
      <c r="CO146" s="34">
        <f t="shared" si="78"/>
        <v>0</v>
      </c>
      <c r="CP146" s="33">
        <f t="shared" si="79"/>
        <v>0</v>
      </c>
      <c r="CQ146" s="34">
        <f t="shared" si="80"/>
        <v>0</v>
      </c>
      <c r="CR146" s="33">
        <f t="shared" si="81"/>
        <v>2</v>
      </c>
      <c r="CS146" s="33" t="str">
        <f t="shared" si="82"/>
        <v>Đạt mục tiêu</v>
      </c>
      <c r="CT146" s="38"/>
    </row>
    <row r="147" spans="1:98" ht="72" customHeight="1" x14ac:dyDescent="0.25">
      <c r="A147" s="6">
        <v>118</v>
      </c>
      <c r="B147" s="3">
        <v>265</v>
      </c>
      <c r="C147" s="12" t="s">
        <v>478</v>
      </c>
      <c r="D147" s="13" t="s">
        <v>28</v>
      </c>
      <c r="E147" s="12" t="s">
        <v>479</v>
      </c>
      <c r="F147" s="16" t="s">
        <v>28</v>
      </c>
      <c r="G147" s="18" t="s">
        <v>1370</v>
      </c>
      <c r="H147" s="18" t="s">
        <v>1887</v>
      </c>
      <c r="I147" s="18" t="s">
        <v>1251</v>
      </c>
      <c r="J147" s="22" t="s">
        <v>402</v>
      </c>
      <c r="K147" s="3"/>
      <c r="L147" s="3"/>
      <c r="M147" s="3"/>
      <c r="N147" s="3"/>
      <c r="O147" s="3" t="s">
        <v>21</v>
      </c>
      <c r="P147" s="3"/>
      <c r="Q147" s="3"/>
      <c r="R147" s="3"/>
      <c r="S147" s="3"/>
      <c r="T147" s="26">
        <f t="shared" si="74"/>
        <v>1</v>
      </c>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162"/>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v>2</v>
      </c>
      <c r="CG147" s="162"/>
      <c r="CH147" s="162"/>
      <c r="CI147" s="162"/>
      <c r="CJ147" s="162"/>
      <c r="CK147" s="3"/>
      <c r="CL147" s="23">
        <f t="shared" si="75"/>
        <v>1</v>
      </c>
      <c r="CM147" s="32">
        <f t="shared" si="76"/>
        <v>1</v>
      </c>
      <c r="CN147" s="23">
        <f t="shared" si="77"/>
        <v>0</v>
      </c>
      <c r="CO147" s="32">
        <f t="shared" si="78"/>
        <v>0</v>
      </c>
      <c r="CP147" s="23">
        <f t="shared" si="79"/>
        <v>0</v>
      </c>
      <c r="CQ147" s="32">
        <f t="shared" si="80"/>
        <v>0</v>
      </c>
      <c r="CR147" s="23">
        <f t="shared" si="81"/>
        <v>2</v>
      </c>
      <c r="CS147" s="23" t="str">
        <f t="shared" si="82"/>
        <v>Đạt mục tiêu</v>
      </c>
      <c r="CT147" s="37"/>
    </row>
    <row r="148" spans="1:98" s="2" customFormat="1" ht="18.75" x14ac:dyDescent="0.25">
      <c r="A148" s="6">
        <v>119</v>
      </c>
      <c r="B148" s="7">
        <v>285</v>
      </c>
      <c r="C148" s="440" t="s">
        <v>480</v>
      </c>
      <c r="D148" s="440"/>
      <c r="E148" s="440"/>
      <c r="F148" s="9" t="s">
        <v>1249</v>
      </c>
      <c r="G148" s="9" t="s">
        <v>1249</v>
      </c>
      <c r="H148" s="9" t="s">
        <v>1249</v>
      </c>
      <c r="I148" s="9" t="s">
        <v>1249</v>
      </c>
      <c r="J148" s="21" t="s">
        <v>1249</v>
      </c>
      <c r="K148" s="21" t="s">
        <v>1249</v>
      </c>
      <c r="L148" s="21" t="s">
        <v>1249</v>
      </c>
      <c r="M148" s="21" t="s">
        <v>1249</v>
      </c>
      <c r="N148" s="21" t="s">
        <v>1249</v>
      </c>
      <c r="O148" s="21" t="s">
        <v>1249</v>
      </c>
      <c r="P148" s="21" t="s">
        <v>1249</v>
      </c>
      <c r="Q148" s="21" t="s">
        <v>1249</v>
      </c>
      <c r="R148" s="21" t="s">
        <v>1249</v>
      </c>
      <c r="S148" s="21" t="s">
        <v>1249</v>
      </c>
      <c r="T148" s="21" t="s">
        <v>1249</v>
      </c>
      <c r="U148" s="21" t="s">
        <v>1249</v>
      </c>
      <c r="V148" s="21" t="s">
        <v>1249</v>
      </c>
      <c r="W148" s="21" t="s">
        <v>1249</v>
      </c>
      <c r="X148" s="21" t="s">
        <v>1249</v>
      </c>
      <c r="Y148" s="21" t="s">
        <v>1249</v>
      </c>
      <c r="Z148" s="21" t="s">
        <v>1249</v>
      </c>
      <c r="AA148" s="21" t="s">
        <v>1249</v>
      </c>
      <c r="AB148" s="21" t="s">
        <v>1249</v>
      </c>
      <c r="AC148" s="21" t="s">
        <v>1249</v>
      </c>
      <c r="AD148" s="21" t="s">
        <v>1249</v>
      </c>
      <c r="AE148" s="21" t="s">
        <v>1249</v>
      </c>
      <c r="AF148" s="21" t="s">
        <v>1249</v>
      </c>
      <c r="AG148" s="21" t="s">
        <v>1249</v>
      </c>
      <c r="AH148" s="21" t="s">
        <v>1249</v>
      </c>
      <c r="AI148" s="21" t="s">
        <v>1249</v>
      </c>
      <c r="AJ148" s="21" t="s">
        <v>1249</v>
      </c>
      <c r="AK148" s="21" t="s">
        <v>1249</v>
      </c>
      <c r="AL148" s="21" t="s">
        <v>1249</v>
      </c>
      <c r="AM148" s="21" t="s">
        <v>1249</v>
      </c>
      <c r="AN148" s="21" t="s">
        <v>1249</v>
      </c>
      <c r="AO148" s="21" t="s">
        <v>1249</v>
      </c>
      <c r="AP148" s="21" t="s">
        <v>1249</v>
      </c>
      <c r="AQ148" s="21" t="s">
        <v>1249</v>
      </c>
      <c r="AR148" s="21" t="s">
        <v>1249</v>
      </c>
      <c r="AS148" s="21" t="s">
        <v>1249</v>
      </c>
      <c r="AT148" s="21" t="s">
        <v>1249</v>
      </c>
      <c r="AU148" s="21" t="s">
        <v>1249</v>
      </c>
      <c r="AV148" s="21" t="s">
        <v>1249</v>
      </c>
      <c r="AW148" s="21" t="s">
        <v>1249</v>
      </c>
      <c r="AX148" s="21" t="s">
        <v>1249</v>
      </c>
      <c r="AY148" s="21" t="s">
        <v>1249</v>
      </c>
      <c r="AZ148" s="21" t="s">
        <v>1249</v>
      </c>
      <c r="BA148" s="21" t="s">
        <v>1249</v>
      </c>
      <c r="BB148" s="21"/>
      <c r="BC148" s="21" t="s">
        <v>1249</v>
      </c>
      <c r="BD148" s="21" t="s">
        <v>1249</v>
      </c>
      <c r="BE148" s="21" t="s">
        <v>1249</v>
      </c>
      <c r="BF148" s="21" t="s">
        <v>1249</v>
      </c>
      <c r="BG148" s="21" t="s">
        <v>1249</v>
      </c>
      <c r="BH148" s="21" t="s">
        <v>1249</v>
      </c>
      <c r="BI148" s="21" t="s">
        <v>1249</v>
      </c>
      <c r="BJ148" s="21" t="s">
        <v>1249</v>
      </c>
      <c r="BK148" s="21" t="s">
        <v>1249</v>
      </c>
      <c r="BL148" s="21" t="s">
        <v>1249</v>
      </c>
      <c r="BM148" s="21" t="s">
        <v>1249</v>
      </c>
      <c r="BN148" s="21" t="s">
        <v>1249</v>
      </c>
      <c r="BO148" s="21" t="s">
        <v>1249</v>
      </c>
      <c r="BP148" s="21" t="s">
        <v>1249</v>
      </c>
      <c r="BQ148" s="21" t="s">
        <v>1249</v>
      </c>
      <c r="BR148" s="21" t="s">
        <v>1249</v>
      </c>
      <c r="BS148" s="21" t="s">
        <v>1249</v>
      </c>
      <c r="BT148" s="21" t="s">
        <v>1249</v>
      </c>
      <c r="BU148" s="21" t="s">
        <v>1249</v>
      </c>
      <c r="BV148" s="21" t="s">
        <v>1249</v>
      </c>
      <c r="BW148" s="21" t="s">
        <v>1249</v>
      </c>
      <c r="BX148" s="21" t="s">
        <v>1249</v>
      </c>
      <c r="BY148" s="21" t="s">
        <v>1249</v>
      </c>
      <c r="BZ148" s="21" t="s">
        <v>1249</v>
      </c>
      <c r="CA148" s="21" t="s">
        <v>1249</v>
      </c>
      <c r="CB148" s="21" t="s">
        <v>1249</v>
      </c>
      <c r="CC148" s="21" t="s">
        <v>1249</v>
      </c>
      <c r="CD148" s="21" t="s">
        <v>1249</v>
      </c>
      <c r="CE148" s="21" t="s">
        <v>1249</v>
      </c>
      <c r="CF148" s="21" t="s">
        <v>1249</v>
      </c>
      <c r="CG148" s="21"/>
      <c r="CH148" s="21"/>
      <c r="CI148" s="21"/>
      <c r="CJ148" s="21"/>
      <c r="CK148" s="21" t="s">
        <v>1249</v>
      </c>
      <c r="CL148" s="21" t="s">
        <v>1249</v>
      </c>
      <c r="CM148" s="21" t="s">
        <v>1249</v>
      </c>
      <c r="CN148" s="21" t="s">
        <v>1249</v>
      </c>
      <c r="CO148" s="21" t="s">
        <v>1249</v>
      </c>
      <c r="CP148" s="21" t="s">
        <v>1249</v>
      </c>
      <c r="CQ148" s="21" t="s">
        <v>1249</v>
      </c>
      <c r="CR148" s="21" t="s">
        <v>1249</v>
      </c>
      <c r="CS148" s="21" t="s">
        <v>1249</v>
      </c>
      <c r="CT148" s="21" t="s">
        <v>1249</v>
      </c>
    </row>
    <row r="149" spans="1:98" ht="152.25" customHeight="1" x14ac:dyDescent="0.25">
      <c r="A149" s="6">
        <v>120</v>
      </c>
      <c r="B149" s="3">
        <v>267</v>
      </c>
      <c r="C149" s="14" t="s">
        <v>481</v>
      </c>
      <c r="D149" s="50" t="s">
        <v>71</v>
      </c>
      <c r="E149" s="12" t="s">
        <v>482</v>
      </c>
      <c r="F149" s="16" t="s">
        <v>71</v>
      </c>
      <c r="G149" s="12" t="s">
        <v>1371</v>
      </c>
      <c r="H149" s="18" t="s">
        <v>1372</v>
      </c>
      <c r="I149" s="18" t="s">
        <v>1265</v>
      </c>
      <c r="J149" s="22" t="s">
        <v>402</v>
      </c>
      <c r="K149" s="3"/>
      <c r="L149" s="3"/>
      <c r="M149" s="3"/>
      <c r="N149" s="3"/>
      <c r="O149" s="3"/>
      <c r="P149" s="3"/>
      <c r="Q149" s="3"/>
      <c r="R149" s="3"/>
      <c r="S149" s="3" t="s">
        <v>21</v>
      </c>
      <c r="T149" s="26">
        <f t="shared" si="74"/>
        <v>1</v>
      </c>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162"/>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v>2</v>
      </c>
      <c r="CG149" s="162"/>
      <c r="CH149" s="162"/>
      <c r="CI149" s="162"/>
      <c r="CJ149" s="162"/>
      <c r="CK149" s="3"/>
      <c r="CL149" s="23">
        <f>COUNTIF($BD149:$CK149,2)</f>
        <v>1</v>
      </c>
      <c r="CM149" s="32">
        <f>CL149/COUNTA($BD149:$CK149)</f>
        <v>1</v>
      </c>
      <c r="CN149" s="23">
        <f>COUNTIF($BD149:$CK149,1)</f>
        <v>0</v>
      </c>
      <c r="CO149" s="32">
        <f>CN149/COUNTA($BD149:$CK149)</f>
        <v>0</v>
      </c>
      <c r="CP149" s="23">
        <f>COUNTIF($BD149:$CK149,0)</f>
        <v>0</v>
      </c>
      <c r="CQ149" s="32">
        <f>CP149/COUNTA($BD149:$CK149)</f>
        <v>0</v>
      </c>
      <c r="CR149" s="23">
        <f>(((CL149*2)+(CN149*1)+(CP149*0)))/COUNTA($BD149:$CK149)</f>
        <v>2</v>
      </c>
      <c r="CS149" s="23" t="str">
        <f t="shared" si="82"/>
        <v>Đạt mục tiêu</v>
      </c>
      <c r="CT149" s="37"/>
    </row>
    <row r="150" spans="1:98" s="2" customFormat="1" ht="75.75" customHeight="1" x14ac:dyDescent="0.25">
      <c r="A150" s="6">
        <v>121</v>
      </c>
      <c r="B150" s="19">
        <v>289</v>
      </c>
      <c r="C150" s="440" t="s">
        <v>487</v>
      </c>
      <c r="D150" s="440"/>
      <c r="E150" s="440"/>
      <c r="F150" s="9" t="s">
        <v>1249</v>
      </c>
      <c r="G150" s="9" t="s">
        <v>1249</v>
      </c>
      <c r="H150" s="9" t="s">
        <v>1249</v>
      </c>
      <c r="I150" s="9" t="s">
        <v>1249</v>
      </c>
      <c r="J150" s="21" t="s">
        <v>1249</v>
      </c>
      <c r="K150" s="21" t="s">
        <v>1249</v>
      </c>
      <c r="L150" s="21" t="s">
        <v>1249</v>
      </c>
      <c r="M150" s="21" t="s">
        <v>1249</v>
      </c>
      <c r="N150" s="21" t="s">
        <v>1249</v>
      </c>
      <c r="O150" s="21" t="s">
        <v>1249</v>
      </c>
      <c r="P150" s="21" t="s">
        <v>1249</v>
      </c>
      <c r="Q150" s="21" t="s">
        <v>1249</v>
      </c>
      <c r="R150" s="21" t="s">
        <v>1249</v>
      </c>
      <c r="S150" s="21" t="s">
        <v>1249</v>
      </c>
      <c r="T150" s="21" t="s">
        <v>1249</v>
      </c>
      <c r="U150" s="21" t="s">
        <v>1249</v>
      </c>
      <c r="V150" s="21" t="s">
        <v>1249</v>
      </c>
      <c r="W150" s="21" t="s">
        <v>1249</v>
      </c>
      <c r="X150" s="21" t="s">
        <v>1249</v>
      </c>
      <c r="Y150" s="21" t="s">
        <v>1249</v>
      </c>
      <c r="Z150" s="21" t="s">
        <v>1249</v>
      </c>
      <c r="AA150" s="21" t="s">
        <v>1249</v>
      </c>
      <c r="AB150" s="21" t="s">
        <v>1249</v>
      </c>
      <c r="AC150" s="21" t="s">
        <v>1249</v>
      </c>
      <c r="AD150" s="21" t="s">
        <v>1249</v>
      </c>
      <c r="AE150" s="21" t="s">
        <v>1249</v>
      </c>
      <c r="AF150" s="21" t="s">
        <v>1249</v>
      </c>
      <c r="AG150" s="21" t="s">
        <v>1249</v>
      </c>
      <c r="AH150" s="21" t="s">
        <v>1249</v>
      </c>
      <c r="AI150" s="21" t="s">
        <v>1249</v>
      </c>
      <c r="AJ150" s="21" t="s">
        <v>1249</v>
      </c>
      <c r="AK150" s="21" t="s">
        <v>1249</v>
      </c>
      <c r="AL150" s="21" t="s">
        <v>1249</v>
      </c>
      <c r="AM150" s="21" t="s">
        <v>1249</v>
      </c>
      <c r="AN150" s="21" t="s">
        <v>1249</v>
      </c>
      <c r="AO150" s="21" t="s">
        <v>1249</v>
      </c>
      <c r="AP150" s="21" t="s">
        <v>1249</v>
      </c>
      <c r="AQ150" s="21" t="s">
        <v>1249</v>
      </c>
      <c r="AR150" s="21" t="s">
        <v>1249</v>
      </c>
      <c r="AS150" s="21" t="s">
        <v>1249</v>
      </c>
      <c r="AT150" s="21" t="s">
        <v>1249</v>
      </c>
      <c r="AU150" s="21" t="s">
        <v>1249</v>
      </c>
      <c r="AV150" s="21" t="s">
        <v>1249</v>
      </c>
      <c r="AW150" s="21" t="s">
        <v>1249</v>
      </c>
      <c r="AX150" s="21" t="s">
        <v>1249</v>
      </c>
      <c r="AY150" s="21" t="s">
        <v>1249</v>
      </c>
      <c r="AZ150" s="21" t="s">
        <v>1249</v>
      </c>
      <c r="BA150" s="21" t="s">
        <v>1249</v>
      </c>
      <c r="BB150" s="21"/>
      <c r="BC150" s="21" t="s">
        <v>1249</v>
      </c>
      <c r="BD150" s="21" t="s">
        <v>1249</v>
      </c>
      <c r="BE150" s="21" t="s">
        <v>1249</v>
      </c>
      <c r="BF150" s="21" t="s">
        <v>1249</v>
      </c>
      <c r="BG150" s="21" t="s">
        <v>1249</v>
      </c>
      <c r="BH150" s="21" t="s">
        <v>1249</v>
      </c>
      <c r="BI150" s="21" t="s">
        <v>1249</v>
      </c>
      <c r="BJ150" s="21" t="s">
        <v>1249</v>
      </c>
      <c r="BK150" s="21" t="s">
        <v>1249</v>
      </c>
      <c r="BL150" s="21" t="s">
        <v>1249</v>
      </c>
      <c r="BM150" s="21" t="s">
        <v>1249</v>
      </c>
      <c r="BN150" s="21" t="s">
        <v>1249</v>
      </c>
      <c r="BO150" s="21" t="s">
        <v>1249</v>
      </c>
      <c r="BP150" s="21" t="s">
        <v>1249</v>
      </c>
      <c r="BQ150" s="21" t="s">
        <v>1249</v>
      </c>
      <c r="BR150" s="21" t="s">
        <v>1249</v>
      </c>
      <c r="BS150" s="21" t="s">
        <v>1249</v>
      </c>
      <c r="BT150" s="21" t="s">
        <v>1249</v>
      </c>
      <c r="BU150" s="21" t="s">
        <v>1249</v>
      </c>
      <c r="BV150" s="21" t="s">
        <v>1249</v>
      </c>
      <c r="BW150" s="21" t="s">
        <v>1249</v>
      </c>
      <c r="BX150" s="21" t="s">
        <v>1249</v>
      </c>
      <c r="BY150" s="21" t="s">
        <v>1249</v>
      </c>
      <c r="BZ150" s="21" t="s">
        <v>1249</v>
      </c>
      <c r="CA150" s="21" t="s">
        <v>1249</v>
      </c>
      <c r="CB150" s="21" t="s">
        <v>1249</v>
      </c>
      <c r="CC150" s="21" t="s">
        <v>1249</v>
      </c>
      <c r="CD150" s="21" t="s">
        <v>1249</v>
      </c>
      <c r="CE150" s="21" t="s">
        <v>1249</v>
      </c>
      <c r="CF150" s="21" t="s">
        <v>1249</v>
      </c>
      <c r="CG150" s="21"/>
      <c r="CH150" s="21"/>
      <c r="CI150" s="21"/>
      <c r="CJ150" s="21"/>
      <c r="CK150" s="21" t="s">
        <v>1249</v>
      </c>
      <c r="CL150" s="21" t="s">
        <v>1249</v>
      </c>
      <c r="CM150" s="21" t="s">
        <v>1249</v>
      </c>
      <c r="CN150" s="21" t="s">
        <v>1249</v>
      </c>
      <c r="CO150" s="21" t="s">
        <v>1249</v>
      </c>
      <c r="CP150" s="21" t="s">
        <v>1249</v>
      </c>
      <c r="CQ150" s="21" t="s">
        <v>1249</v>
      </c>
      <c r="CR150" s="21" t="s">
        <v>1249</v>
      </c>
      <c r="CS150" s="21" t="s">
        <v>1249</v>
      </c>
      <c r="CT150" s="21" t="s">
        <v>1249</v>
      </c>
    </row>
    <row r="151" spans="1:98" s="2" customFormat="1" ht="69.75" customHeight="1" x14ac:dyDescent="0.25">
      <c r="A151" s="6">
        <v>122</v>
      </c>
      <c r="B151" s="19">
        <v>290</v>
      </c>
      <c r="C151" s="440" t="s">
        <v>488</v>
      </c>
      <c r="D151" s="440"/>
      <c r="E151" s="440"/>
      <c r="F151" s="9" t="s">
        <v>1249</v>
      </c>
      <c r="G151" s="9" t="s">
        <v>1249</v>
      </c>
      <c r="H151" s="9" t="s">
        <v>1249</v>
      </c>
      <c r="I151" s="9" t="s">
        <v>1249</v>
      </c>
      <c r="J151" s="21" t="s">
        <v>1249</v>
      </c>
      <c r="K151" s="21" t="s">
        <v>1249</v>
      </c>
      <c r="L151" s="21" t="s">
        <v>1249</v>
      </c>
      <c r="M151" s="21" t="s">
        <v>1249</v>
      </c>
      <c r="N151" s="21" t="s">
        <v>1249</v>
      </c>
      <c r="O151" s="21" t="s">
        <v>1249</v>
      </c>
      <c r="P151" s="21" t="s">
        <v>1249</v>
      </c>
      <c r="Q151" s="21" t="s">
        <v>1249</v>
      </c>
      <c r="R151" s="21" t="s">
        <v>1249</v>
      </c>
      <c r="S151" s="21" t="s">
        <v>1249</v>
      </c>
      <c r="T151" s="21" t="s">
        <v>1249</v>
      </c>
      <c r="U151" s="21" t="s">
        <v>1249</v>
      </c>
      <c r="V151" s="21" t="s">
        <v>1249</v>
      </c>
      <c r="W151" s="21" t="s">
        <v>1249</v>
      </c>
      <c r="X151" s="21" t="s">
        <v>1249</v>
      </c>
      <c r="Y151" s="21" t="s">
        <v>1249</v>
      </c>
      <c r="Z151" s="21" t="s">
        <v>1249</v>
      </c>
      <c r="AA151" s="21" t="s">
        <v>1249</v>
      </c>
      <c r="AB151" s="21" t="s">
        <v>1249</v>
      </c>
      <c r="AC151" s="21" t="s">
        <v>1249</v>
      </c>
      <c r="AD151" s="21" t="s">
        <v>1249</v>
      </c>
      <c r="AE151" s="21" t="s">
        <v>1249</v>
      </c>
      <c r="AF151" s="21" t="s">
        <v>1249</v>
      </c>
      <c r="AG151" s="21" t="s">
        <v>1249</v>
      </c>
      <c r="AH151" s="21" t="s">
        <v>1249</v>
      </c>
      <c r="AI151" s="21" t="s">
        <v>1249</v>
      </c>
      <c r="AJ151" s="21" t="s">
        <v>1249</v>
      </c>
      <c r="AK151" s="21" t="s">
        <v>1249</v>
      </c>
      <c r="AL151" s="21" t="s">
        <v>1249</v>
      </c>
      <c r="AM151" s="21" t="s">
        <v>1249</v>
      </c>
      <c r="AN151" s="21" t="s">
        <v>1249</v>
      </c>
      <c r="AO151" s="21" t="s">
        <v>1249</v>
      </c>
      <c r="AP151" s="21" t="s">
        <v>1249</v>
      </c>
      <c r="AQ151" s="21" t="s">
        <v>1249</v>
      </c>
      <c r="AR151" s="21" t="s">
        <v>1249</v>
      </c>
      <c r="AS151" s="21" t="s">
        <v>1249</v>
      </c>
      <c r="AT151" s="21" t="s">
        <v>1249</v>
      </c>
      <c r="AU151" s="21" t="s">
        <v>1249</v>
      </c>
      <c r="AV151" s="21" t="s">
        <v>1249</v>
      </c>
      <c r="AW151" s="21" t="s">
        <v>1249</v>
      </c>
      <c r="AX151" s="21" t="s">
        <v>1249</v>
      </c>
      <c r="AY151" s="21" t="s">
        <v>1249</v>
      </c>
      <c r="AZ151" s="21" t="s">
        <v>1249</v>
      </c>
      <c r="BA151" s="21" t="s">
        <v>1249</v>
      </c>
      <c r="BB151" s="21"/>
      <c r="BC151" s="21" t="s">
        <v>1249</v>
      </c>
      <c r="BD151" s="21" t="s">
        <v>1249</v>
      </c>
      <c r="BE151" s="21" t="s">
        <v>1249</v>
      </c>
      <c r="BF151" s="21" t="s">
        <v>1249</v>
      </c>
      <c r="BG151" s="21" t="s">
        <v>1249</v>
      </c>
      <c r="BH151" s="21" t="s">
        <v>1249</v>
      </c>
      <c r="BI151" s="21" t="s">
        <v>1249</v>
      </c>
      <c r="BJ151" s="21" t="s">
        <v>1249</v>
      </c>
      <c r="BK151" s="21" t="s">
        <v>1249</v>
      </c>
      <c r="BL151" s="21" t="s">
        <v>1249</v>
      </c>
      <c r="BM151" s="21" t="s">
        <v>1249</v>
      </c>
      <c r="BN151" s="21" t="s">
        <v>1249</v>
      </c>
      <c r="BO151" s="21" t="s">
        <v>1249</v>
      </c>
      <c r="BP151" s="21" t="s">
        <v>1249</v>
      </c>
      <c r="BQ151" s="21" t="s">
        <v>1249</v>
      </c>
      <c r="BR151" s="21" t="s">
        <v>1249</v>
      </c>
      <c r="BS151" s="21" t="s">
        <v>1249</v>
      </c>
      <c r="BT151" s="21" t="s">
        <v>1249</v>
      </c>
      <c r="BU151" s="21" t="s">
        <v>1249</v>
      </c>
      <c r="BV151" s="21" t="s">
        <v>1249</v>
      </c>
      <c r="BW151" s="21" t="s">
        <v>1249</v>
      </c>
      <c r="BX151" s="21" t="s">
        <v>1249</v>
      </c>
      <c r="BY151" s="21" t="s">
        <v>1249</v>
      </c>
      <c r="BZ151" s="21" t="s">
        <v>1249</v>
      </c>
      <c r="CA151" s="21" t="s">
        <v>1249</v>
      </c>
      <c r="CB151" s="21" t="s">
        <v>1249</v>
      </c>
      <c r="CC151" s="21" t="s">
        <v>1249</v>
      </c>
      <c r="CD151" s="21" t="s">
        <v>1249</v>
      </c>
      <c r="CE151" s="21" t="s">
        <v>1249</v>
      </c>
      <c r="CF151" s="21" t="s">
        <v>1249</v>
      </c>
      <c r="CG151" s="21"/>
      <c r="CH151" s="21"/>
      <c r="CI151" s="21"/>
      <c r="CJ151" s="21"/>
      <c r="CK151" s="21" t="s">
        <v>1249</v>
      </c>
      <c r="CL151" s="21" t="s">
        <v>1249</v>
      </c>
      <c r="CM151" s="21" t="s">
        <v>1249</v>
      </c>
      <c r="CN151" s="21" t="s">
        <v>1249</v>
      </c>
      <c r="CO151" s="21" t="s">
        <v>1249</v>
      </c>
      <c r="CP151" s="21" t="s">
        <v>1249</v>
      </c>
      <c r="CQ151" s="21" t="s">
        <v>1249</v>
      </c>
      <c r="CR151" s="21" t="s">
        <v>1249</v>
      </c>
      <c r="CS151" s="21" t="s">
        <v>1249</v>
      </c>
      <c r="CT151" s="21" t="s">
        <v>1249</v>
      </c>
    </row>
    <row r="152" spans="1:98" ht="125.25" customHeight="1" x14ac:dyDescent="0.25">
      <c r="A152" s="6">
        <v>123</v>
      </c>
      <c r="B152" s="53">
        <v>276</v>
      </c>
      <c r="C152" s="54" t="s">
        <v>1003</v>
      </c>
      <c r="D152" s="13" t="s">
        <v>18</v>
      </c>
      <c r="E152" s="51" t="s">
        <v>1004</v>
      </c>
      <c r="F152" s="16" t="s">
        <v>28</v>
      </c>
      <c r="G152" s="51" t="s">
        <v>1004</v>
      </c>
      <c r="H152" s="18" t="s">
        <v>1373</v>
      </c>
      <c r="I152" s="18" t="s">
        <v>1261</v>
      </c>
      <c r="J152" s="22" t="s">
        <v>402</v>
      </c>
      <c r="K152" s="23" t="s">
        <v>21</v>
      </c>
      <c r="M152" s="3"/>
      <c r="N152" s="3"/>
      <c r="O152" s="23"/>
      <c r="P152" s="3"/>
      <c r="Q152" s="23"/>
      <c r="R152" s="23"/>
      <c r="S152" s="23"/>
      <c r="T152" s="26">
        <f t="shared" si="74"/>
        <v>1</v>
      </c>
      <c r="U152" s="3"/>
      <c r="V152" s="3"/>
      <c r="W152" s="24" t="s">
        <v>1262</v>
      </c>
      <c r="X152" s="3" t="s">
        <v>1319</v>
      </c>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162"/>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v>2</v>
      </c>
      <c r="CG152" s="162"/>
      <c r="CH152" s="162"/>
      <c r="CI152" s="162"/>
      <c r="CJ152" s="162"/>
      <c r="CK152" s="3"/>
      <c r="CL152" s="23">
        <f t="shared" ref="CL152:CL162" si="83">COUNTIF($BD152:$CK152,2)</f>
        <v>1</v>
      </c>
      <c r="CM152" s="32">
        <f t="shared" ref="CM152:CM162" si="84">CL152/COUNTA($BD152:$CK152)</f>
        <v>1</v>
      </c>
      <c r="CN152" s="23">
        <f t="shared" ref="CN152:CN162" si="85">COUNTIF($BD152:$CK152,1)</f>
        <v>0</v>
      </c>
      <c r="CO152" s="32">
        <f t="shared" ref="CO152:CO162" si="86">CN152/COUNTA($BD152:$CK152)</f>
        <v>0</v>
      </c>
      <c r="CP152" s="23">
        <f t="shared" ref="CP152:CP162" si="87">COUNTIF($BD152:$CK152,0)</f>
        <v>0</v>
      </c>
      <c r="CQ152" s="32">
        <f t="shared" ref="CQ152:CQ162" si="88">CP152/COUNTA($BD152:$CK152)</f>
        <v>0</v>
      </c>
      <c r="CR152" s="23">
        <f t="shared" ref="CR152:CR162" si="89">(((CL152*2)+(CN152*1)+(CP152*0)))/COUNTA($BD152:$CK152)</f>
        <v>2</v>
      </c>
      <c r="CS152" s="23" t="str">
        <f t="shared" si="82"/>
        <v>Đạt mục tiêu</v>
      </c>
      <c r="CT152" s="37"/>
    </row>
    <row r="153" spans="1:98" ht="111.75" customHeight="1" x14ac:dyDescent="0.25">
      <c r="A153" s="6">
        <v>124</v>
      </c>
      <c r="B153" s="53">
        <v>277</v>
      </c>
      <c r="C153" s="54" t="s">
        <v>1005</v>
      </c>
      <c r="D153" s="13" t="s">
        <v>18</v>
      </c>
      <c r="E153" s="51" t="s">
        <v>1006</v>
      </c>
      <c r="F153" s="16" t="s">
        <v>28</v>
      </c>
      <c r="G153" s="51" t="s">
        <v>1006</v>
      </c>
      <c r="H153" s="18" t="s">
        <v>1374</v>
      </c>
      <c r="I153" s="18" t="s">
        <v>1261</v>
      </c>
      <c r="J153" s="22" t="s">
        <v>402</v>
      </c>
      <c r="K153" s="3"/>
      <c r="L153" s="23"/>
      <c r="M153" s="23" t="s">
        <v>21</v>
      </c>
      <c r="O153" s="58"/>
      <c r="P153" s="3"/>
      <c r="Q153" s="23"/>
      <c r="R153" s="23"/>
      <c r="S153" s="23"/>
      <c r="T153" s="26">
        <f t="shared" si="74"/>
        <v>1</v>
      </c>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162"/>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v>2</v>
      </c>
      <c r="CG153" s="162"/>
      <c r="CH153" s="162"/>
      <c r="CI153" s="162"/>
      <c r="CJ153" s="162"/>
      <c r="CK153" s="3"/>
      <c r="CL153" s="23">
        <f t="shared" si="83"/>
        <v>1</v>
      </c>
      <c r="CM153" s="32">
        <f t="shared" si="84"/>
        <v>1</v>
      </c>
      <c r="CN153" s="23">
        <f t="shared" si="85"/>
        <v>0</v>
      </c>
      <c r="CO153" s="32">
        <f t="shared" si="86"/>
        <v>0</v>
      </c>
      <c r="CP153" s="23">
        <f t="shared" si="87"/>
        <v>0</v>
      </c>
      <c r="CQ153" s="32">
        <f t="shared" si="88"/>
        <v>0</v>
      </c>
      <c r="CR153" s="23">
        <f t="shared" si="89"/>
        <v>2</v>
      </c>
      <c r="CS153" s="23" t="str">
        <f t="shared" si="82"/>
        <v>Đạt mục tiêu</v>
      </c>
      <c r="CT153" s="37"/>
    </row>
    <row r="154" spans="1:98" ht="126.75" customHeight="1" x14ac:dyDescent="0.25">
      <c r="A154" s="6">
        <v>125</v>
      </c>
      <c r="B154" s="53">
        <v>278</v>
      </c>
      <c r="C154" s="54" t="s">
        <v>1007</v>
      </c>
      <c r="D154" s="13" t="s">
        <v>18</v>
      </c>
      <c r="E154" s="51" t="s">
        <v>1008</v>
      </c>
      <c r="F154" s="16" t="s">
        <v>28</v>
      </c>
      <c r="G154" s="51" t="s">
        <v>1008</v>
      </c>
      <c r="H154" s="18" t="s">
        <v>1375</v>
      </c>
      <c r="I154" s="18" t="s">
        <v>1261</v>
      </c>
      <c r="J154" s="22" t="s">
        <v>402</v>
      </c>
      <c r="K154" s="3"/>
      <c r="L154" s="23"/>
      <c r="M154" s="3"/>
      <c r="N154" s="3"/>
      <c r="O154" s="23" t="s">
        <v>21</v>
      </c>
      <c r="P154" s="23"/>
      <c r="Q154" s="58"/>
      <c r="R154" s="23"/>
      <c r="S154" s="23"/>
      <c r="T154" s="26">
        <f t="shared" si="74"/>
        <v>1</v>
      </c>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162"/>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v>2</v>
      </c>
      <c r="CG154" s="162"/>
      <c r="CH154" s="162"/>
      <c r="CI154" s="162"/>
      <c r="CJ154" s="162"/>
      <c r="CK154" s="3"/>
      <c r="CL154" s="23">
        <f t="shared" si="83"/>
        <v>1</v>
      </c>
      <c r="CM154" s="32">
        <f t="shared" si="84"/>
        <v>1</v>
      </c>
      <c r="CN154" s="23">
        <f t="shared" si="85"/>
        <v>0</v>
      </c>
      <c r="CO154" s="32">
        <f t="shared" si="86"/>
        <v>0</v>
      </c>
      <c r="CP154" s="23">
        <f t="shared" si="87"/>
        <v>0</v>
      </c>
      <c r="CQ154" s="32">
        <f t="shared" si="88"/>
        <v>0</v>
      </c>
      <c r="CR154" s="23">
        <f t="shared" si="89"/>
        <v>2</v>
      </c>
      <c r="CS154" s="23" t="str">
        <f t="shared" si="82"/>
        <v>Đạt mục tiêu</v>
      </c>
      <c r="CT154" s="37"/>
    </row>
    <row r="155" spans="1:98" ht="131.25" customHeight="1" x14ac:dyDescent="0.25">
      <c r="A155" s="6">
        <v>126</v>
      </c>
      <c r="B155" s="53">
        <v>279</v>
      </c>
      <c r="C155" s="54" t="s">
        <v>1009</v>
      </c>
      <c r="D155" s="13" t="s">
        <v>18</v>
      </c>
      <c r="E155" s="51" t="s">
        <v>1010</v>
      </c>
      <c r="F155" s="16" t="s">
        <v>28</v>
      </c>
      <c r="G155" s="51" t="s">
        <v>1010</v>
      </c>
      <c r="H155" s="18" t="s">
        <v>1376</v>
      </c>
      <c r="I155" s="18" t="s">
        <v>1261</v>
      </c>
      <c r="J155" s="22" t="s">
        <v>402</v>
      </c>
      <c r="K155" s="3"/>
      <c r="L155" s="23"/>
      <c r="M155" s="3"/>
      <c r="N155" s="3"/>
      <c r="O155" s="23"/>
      <c r="P155" s="3"/>
      <c r="Q155" s="23" t="s">
        <v>21</v>
      </c>
      <c r="R155" s="58"/>
      <c r="S155" s="23"/>
      <c r="T155" s="26">
        <f t="shared" si="74"/>
        <v>1</v>
      </c>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162"/>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v>2</v>
      </c>
      <c r="CG155" s="162"/>
      <c r="CH155" s="162"/>
      <c r="CI155" s="162"/>
      <c r="CJ155" s="162"/>
      <c r="CK155" s="3"/>
      <c r="CL155" s="23">
        <f t="shared" si="83"/>
        <v>1</v>
      </c>
      <c r="CM155" s="32">
        <f t="shared" si="84"/>
        <v>1</v>
      </c>
      <c r="CN155" s="23">
        <f t="shared" si="85"/>
        <v>0</v>
      </c>
      <c r="CO155" s="32">
        <f t="shared" si="86"/>
        <v>0</v>
      </c>
      <c r="CP155" s="23">
        <f t="shared" si="87"/>
        <v>0</v>
      </c>
      <c r="CQ155" s="32">
        <f t="shared" si="88"/>
        <v>0</v>
      </c>
      <c r="CR155" s="23">
        <f t="shared" si="89"/>
        <v>2</v>
      </c>
      <c r="CS155" s="23" t="str">
        <f t="shared" si="82"/>
        <v>Đạt mục tiêu</v>
      </c>
      <c r="CT155" s="37"/>
    </row>
    <row r="156" spans="1:98" ht="167.25" customHeight="1" x14ac:dyDescent="0.25">
      <c r="A156" s="6">
        <v>127</v>
      </c>
      <c r="B156" s="55">
        <v>298</v>
      </c>
      <c r="C156" s="12" t="s">
        <v>1377</v>
      </c>
      <c r="D156" s="13" t="s">
        <v>18</v>
      </c>
      <c r="E156" s="12" t="s">
        <v>498</v>
      </c>
      <c r="F156" s="16" t="s">
        <v>18</v>
      </c>
      <c r="G156" s="47" t="s">
        <v>1378</v>
      </c>
      <c r="H156" s="18" t="s">
        <v>1379</v>
      </c>
      <c r="I156" s="18" t="s">
        <v>1261</v>
      </c>
      <c r="J156" s="22" t="s">
        <v>402</v>
      </c>
      <c r="K156" s="3"/>
      <c r="L156" s="23" t="s">
        <v>21</v>
      </c>
      <c r="M156" s="3"/>
      <c r="N156" s="58"/>
      <c r="O156" s="3"/>
      <c r="P156" s="23"/>
      <c r="Q156" s="23"/>
      <c r="R156" s="23"/>
      <c r="S156" s="23"/>
      <c r="T156" s="26">
        <f t="shared" si="74"/>
        <v>1</v>
      </c>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162"/>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v>2</v>
      </c>
      <c r="CG156" s="162"/>
      <c r="CH156" s="162"/>
      <c r="CI156" s="162"/>
      <c r="CJ156" s="162"/>
      <c r="CK156" s="3"/>
      <c r="CL156" s="23">
        <f t="shared" si="83"/>
        <v>1</v>
      </c>
      <c r="CM156" s="32">
        <f t="shared" si="84"/>
        <v>1</v>
      </c>
      <c r="CN156" s="23">
        <f t="shared" si="85"/>
        <v>0</v>
      </c>
      <c r="CO156" s="32">
        <f t="shared" si="86"/>
        <v>0</v>
      </c>
      <c r="CP156" s="23">
        <f t="shared" si="87"/>
        <v>0</v>
      </c>
      <c r="CQ156" s="32">
        <f t="shared" si="88"/>
        <v>0</v>
      </c>
      <c r="CR156" s="23">
        <f t="shared" si="89"/>
        <v>2</v>
      </c>
      <c r="CS156" s="23" t="str">
        <f t="shared" si="82"/>
        <v>Đạt mục tiêu</v>
      </c>
      <c r="CT156" s="37"/>
    </row>
    <row r="157" spans="1:98" ht="174" customHeight="1" x14ac:dyDescent="0.25">
      <c r="A157" s="6">
        <v>128</v>
      </c>
      <c r="B157" s="55">
        <v>298</v>
      </c>
      <c r="C157" s="12" t="s">
        <v>1380</v>
      </c>
      <c r="D157" s="13" t="s">
        <v>18</v>
      </c>
      <c r="E157" s="12" t="s">
        <v>498</v>
      </c>
      <c r="F157" s="16" t="s">
        <v>18</v>
      </c>
      <c r="G157" s="47" t="s">
        <v>1378</v>
      </c>
      <c r="H157" s="18" t="s">
        <v>1381</v>
      </c>
      <c r="I157" s="18" t="s">
        <v>1261</v>
      </c>
      <c r="J157" s="22" t="s">
        <v>402</v>
      </c>
      <c r="K157" s="3"/>
      <c r="L157" s="3"/>
      <c r="M157" s="3"/>
      <c r="N157" s="23" t="s">
        <v>21</v>
      </c>
      <c r="P157" s="58"/>
      <c r="Q157" s="23"/>
      <c r="R157" s="23"/>
      <c r="S157" s="23"/>
      <c r="T157" s="26">
        <f t="shared" si="74"/>
        <v>1</v>
      </c>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162"/>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v>2</v>
      </c>
      <c r="CG157" s="162"/>
      <c r="CH157" s="162"/>
      <c r="CI157" s="162"/>
      <c r="CJ157" s="162"/>
      <c r="CK157" s="3"/>
      <c r="CL157" s="23">
        <f t="shared" si="83"/>
        <v>1</v>
      </c>
      <c r="CM157" s="32">
        <f t="shared" si="84"/>
        <v>1</v>
      </c>
      <c r="CN157" s="23">
        <f t="shared" si="85"/>
        <v>0</v>
      </c>
      <c r="CO157" s="32">
        <f t="shared" si="86"/>
        <v>0</v>
      </c>
      <c r="CP157" s="23">
        <f t="shared" si="87"/>
        <v>0</v>
      </c>
      <c r="CQ157" s="32">
        <f t="shared" si="88"/>
        <v>0</v>
      </c>
      <c r="CR157" s="23">
        <f t="shared" si="89"/>
        <v>2</v>
      </c>
      <c r="CS157" s="23" t="str">
        <f t="shared" si="82"/>
        <v>Đạt mục tiêu</v>
      </c>
      <c r="CT157" s="37"/>
    </row>
    <row r="158" spans="1:98" ht="147.75" customHeight="1" x14ac:dyDescent="0.25">
      <c r="A158" s="6">
        <v>129</v>
      </c>
      <c r="B158" s="55">
        <v>298</v>
      </c>
      <c r="C158" s="12" t="s">
        <v>1382</v>
      </c>
      <c r="D158" s="13" t="s">
        <v>18</v>
      </c>
      <c r="E158" s="12" t="s">
        <v>498</v>
      </c>
      <c r="F158" s="16" t="s">
        <v>18</v>
      </c>
      <c r="G158" s="47" t="s">
        <v>1378</v>
      </c>
      <c r="H158" s="18" t="s">
        <v>1383</v>
      </c>
      <c r="I158" s="18" t="s">
        <v>1261</v>
      </c>
      <c r="J158" s="22" t="s">
        <v>402</v>
      </c>
      <c r="K158" s="3"/>
      <c r="L158" s="3"/>
      <c r="M158" s="3"/>
      <c r="N158" s="23"/>
      <c r="O158" s="3"/>
      <c r="P158" s="23" t="s">
        <v>21</v>
      </c>
      <c r="R158" s="23"/>
      <c r="S158" s="23"/>
      <c r="T158" s="26">
        <f t="shared" si="74"/>
        <v>1</v>
      </c>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162"/>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v>2</v>
      </c>
      <c r="CG158" s="162"/>
      <c r="CH158" s="162"/>
      <c r="CI158" s="162"/>
      <c r="CJ158" s="162"/>
      <c r="CK158" s="3"/>
      <c r="CL158" s="23">
        <f t="shared" si="83"/>
        <v>1</v>
      </c>
      <c r="CM158" s="32">
        <f t="shared" si="84"/>
        <v>1</v>
      </c>
      <c r="CN158" s="23">
        <f t="shared" si="85"/>
        <v>0</v>
      </c>
      <c r="CO158" s="32">
        <f t="shared" si="86"/>
        <v>0</v>
      </c>
      <c r="CP158" s="23">
        <f t="shared" si="87"/>
        <v>0</v>
      </c>
      <c r="CQ158" s="32">
        <f t="shared" si="88"/>
        <v>0</v>
      </c>
      <c r="CR158" s="23">
        <f t="shared" si="89"/>
        <v>2</v>
      </c>
      <c r="CS158" s="23" t="str">
        <f t="shared" si="82"/>
        <v>Đạt mục tiêu</v>
      </c>
      <c r="CT158" s="37"/>
    </row>
    <row r="159" spans="1:98" ht="147.75" customHeight="1" x14ac:dyDescent="0.25">
      <c r="A159" s="6">
        <v>130</v>
      </c>
      <c r="B159" s="55">
        <v>298</v>
      </c>
      <c r="C159" s="12" t="s">
        <v>1384</v>
      </c>
      <c r="D159" s="13" t="s">
        <v>18</v>
      </c>
      <c r="E159" s="12" t="s">
        <v>498</v>
      </c>
      <c r="F159" s="16" t="s">
        <v>18</v>
      </c>
      <c r="G159" s="47" t="s">
        <v>1378</v>
      </c>
      <c r="H159" s="18" t="s">
        <v>1385</v>
      </c>
      <c r="I159" s="18" t="s">
        <v>1261</v>
      </c>
      <c r="J159" s="22" t="s">
        <v>402</v>
      </c>
      <c r="K159" s="3"/>
      <c r="L159" s="3"/>
      <c r="M159" s="3"/>
      <c r="N159" s="23"/>
      <c r="O159" s="3"/>
      <c r="P159" s="23"/>
      <c r="Q159" s="23"/>
      <c r="R159" s="181" t="s">
        <v>21</v>
      </c>
      <c r="S159" s="23"/>
      <c r="T159" s="26">
        <f t="shared" si="74"/>
        <v>1</v>
      </c>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162"/>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v>2</v>
      </c>
      <c r="CG159" s="162"/>
      <c r="CH159" s="162"/>
      <c r="CI159" s="162"/>
      <c r="CJ159" s="162"/>
      <c r="CK159" s="3"/>
      <c r="CL159" s="23">
        <f t="shared" si="83"/>
        <v>1</v>
      </c>
      <c r="CM159" s="32">
        <f t="shared" si="84"/>
        <v>1</v>
      </c>
      <c r="CN159" s="23">
        <f t="shared" si="85"/>
        <v>0</v>
      </c>
      <c r="CO159" s="32">
        <f t="shared" si="86"/>
        <v>0</v>
      </c>
      <c r="CP159" s="23">
        <f t="shared" si="87"/>
        <v>0</v>
      </c>
      <c r="CQ159" s="32">
        <f t="shared" si="88"/>
        <v>0</v>
      </c>
      <c r="CR159" s="23">
        <f t="shared" si="89"/>
        <v>2</v>
      </c>
      <c r="CS159" s="23" t="str">
        <f t="shared" si="82"/>
        <v>Đạt mục tiêu</v>
      </c>
      <c r="CT159" s="37"/>
    </row>
    <row r="160" spans="1:98" ht="98.25" customHeight="1" x14ac:dyDescent="0.25">
      <c r="A160" s="6">
        <v>131</v>
      </c>
      <c r="B160" s="28">
        <v>299</v>
      </c>
      <c r="C160" s="12" t="s">
        <v>1386</v>
      </c>
      <c r="D160" s="13" t="s">
        <v>18</v>
      </c>
      <c r="E160" s="51" t="s">
        <v>1042</v>
      </c>
      <c r="F160" s="16" t="s">
        <v>28</v>
      </c>
      <c r="G160" s="56" t="s">
        <v>1387</v>
      </c>
      <c r="H160" s="39" t="s">
        <v>1388</v>
      </c>
      <c r="I160" s="18" t="s">
        <v>1261</v>
      </c>
      <c r="J160" s="22" t="s">
        <v>402</v>
      </c>
      <c r="K160" s="3"/>
      <c r="L160" s="3"/>
      <c r="N160" s="3"/>
      <c r="O160" s="23" t="s">
        <v>21</v>
      </c>
      <c r="P160" s="3"/>
      <c r="Q160" s="58"/>
      <c r="R160" s="3"/>
      <c r="S160" s="3"/>
      <c r="T160" s="26">
        <f t="shared" si="74"/>
        <v>1</v>
      </c>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162"/>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v>2</v>
      </c>
      <c r="CG160" s="162"/>
      <c r="CH160" s="162"/>
      <c r="CI160" s="162"/>
      <c r="CJ160" s="162"/>
      <c r="CK160" s="3"/>
      <c r="CL160" s="23">
        <f t="shared" si="83"/>
        <v>1</v>
      </c>
      <c r="CM160" s="32">
        <f t="shared" si="84"/>
        <v>1</v>
      </c>
      <c r="CN160" s="23">
        <f t="shared" si="85"/>
        <v>0</v>
      </c>
      <c r="CO160" s="32">
        <f t="shared" si="86"/>
        <v>0</v>
      </c>
      <c r="CP160" s="23">
        <f t="shared" si="87"/>
        <v>0</v>
      </c>
      <c r="CQ160" s="32">
        <f t="shared" si="88"/>
        <v>0</v>
      </c>
      <c r="CR160" s="23">
        <f t="shared" si="89"/>
        <v>2</v>
      </c>
      <c r="CS160" s="23" t="str">
        <f t="shared" si="82"/>
        <v>Đạt mục tiêu</v>
      </c>
      <c r="CT160" s="37"/>
    </row>
    <row r="161" spans="1:98" ht="98.25" customHeight="1" x14ac:dyDescent="0.25">
      <c r="A161" s="6">
        <v>132</v>
      </c>
      <c r="B161" s="28">
        <v>300</v>
      </c>
      <c r="C161" s="12" t="s">
        <v>1390</v>
      </c>
      <c r="D161" s="13" t="s">
        <v>18</v>
      </c>
      <c r="E161" s="51" t="s">
        <v>1044</v>
      </c>
      <c r="F161" s="16" t="s">
        <v>28</v>
      </c>
      <c r="G161" s="56" t="s">
        <v>1391</v>
      </c>
      <c r="H161" s="12" t="s">
        <v>1392</v>
      </c>
      <c r="I161" s="18" t="s">
        <v>1261</v>
      </c>
      <c r="J161" s="22" t="s">
        <v>402</v>
      </c>
      <c r="K161" s="3"/>
      <c r="L161" s="3"/>
      <c r="M161" s="3"/>
      <c r="N161" s="3"/>
      <c r="O161" s="23" t="s">
        <v>21</v>
      </c>
      <c r="P161" s="23"/>
      <c r="Q161" s="23"/>
      <c r="R161" s="3"/>
      <c r="S161" s="3"/>
      <c r="T161" s="26">
        <f t="shared" si="74"/>
        <v>1</v>
      </c>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162"/>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v>2</v>
      </c>
      <c r="CG161" s="162"/>
      <c r="CH161" s="162"/>
      <c r="CI161" s="162"/>
      <c r="CJ161" s="162"/>
      <c r="CK161" s="3"/>
      <c r="CL161" s="23">
        <f t="shared" si="83"/>
        <v>1</v>
      </c>
      <c r="CM161" s="32">
        <f t="shared" si="84"/>
        <v>1</v>
      </c>
      <c r="CN161" s="23">
        <f t="shared" si="85"/>
        <v>0</v>
      </c>
      <c r="CO161" s="32">
        <f t="shared" si="86"/>
        <v>0</v>
      </c>
      <c r="CP161" s="23">
        <f t="shared" si="87"/>
        <v>0</v>
      </c>
      <c r="CQ161" s="32">
        <f t="shared" si="88"/>
        <v>0</v>
      </c>
      <c r="CR161" s="23">
        <f t="shared" si="89"/>
        <v>2</v>
      </c>
      <c r="CS161" s="23" t="str">
        <f t="shared" si="82"/>
        <v>Đạt mục tiêu</v>
      </c>
      <c r="CT161" s="37"/>
    </row>
    <row r="162" spans="1:98" ht="98.25" customHeight="1" x14ac:dyDescent="0.25">
      <c r="A162" s="6">
        <v>133</v>
      </c>
      <c r="B162" s="28">
        <v>301</v>
      </c>
      <c r="C162" s="12" t="s">
        <v>501</v>
      </c>
      <c r="D162" s="13" t="s">
        <v>18</v>
      </c>
      <c r="E162" s="51" t="s">
        <v>1046</v>
      </c>
      <c r="F162" s="16" t="s">
        <v>28</v>
      </c>
      <c r="G162" s="56" t="s">
        <v>502</v>
      </c>
      <c r="H162" s="12" t="s">
        <v>1393</v>
      </c>
      <c r="I162" s="18" t="s">
        <v>1261</v>
      </c>
      <c r="J162" s="22" t="s">
        <v>402</v>
      </c>
      <c r="K162" s="3"/>
      <c r="L162" s="3"/>
      <c r="M162" s="3"/>
      <c r="N162" s="3"/>
      <c r="O162" s="3"/>
      <c r="P162" s="3"/>
      <c r="Q162" s="23" t="s">
        <v>21</v>
      </c>
      <c r="R162" s="23"/>
      <c r="S162" s="3"/>
      <c r="T162" s="26">
        <f t="shared" si="74"/>
        <v>1</v>
      </c>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162"/>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v>2</v>
      </c>
      <c r="CG162" s="162"/>
      <c r="CH162" s="162"/>
      <c r="CI162" s="162"/>
      <c r="CJ162" s="162"/>
      <c r="CK162" s="3"/>
      <c r="CL162" s="23">
        <f t="shared" si="83"/>
        <v>1</v>
      </c>
      <c r="CM162" s="32">
        <f t="shared" si="84"/>
        <v>1</v>
      </c>
      <c r="CN162" s="23">
        <f t="shared" si="85"/>
        <v>0</v>
      </c>
      <c r="CO162" s="32">
        <f t="shared" si="86"/>
        <v>0</v>
      </c>
      <c r="CP162" s="23">
        <f t="shared" si="87"/>
        <v>0</v>
      </c>
      <c r="CQ162" s="32">
        <f t="shared" si="88"/>
        <v>0</v>
      </c>
      <c r="CR162" s="23">
        <f t="shared" si="89"/>
        <v>2</v>
      </c>
      <c r="CS162" s="23" t="str">
        <f t="shared" si="82"/>
        <v>Đạt mục tiêu</v>
      </c>
      <c r="CT162" s="37"/>
    </row>
    <row r="163" spans="1:98" s="2" customFormat="1" ht="30.75" customHeight="1" x14ac:dyDescent="0.25">
      <c r="A163" s="6">
        <v>134</v>
      </c>
      <c r="B163" s="7">
        <v>309</v>
      </c>
      <c r="C163" s="440" t="s">
        <v>508</v>
      </c>
      <c r="D163" s="440"/>
      <c r="E163" s="440"/>
      <c r="F163" s="9" t="s">
        <v>1249</v>
      </c>
      <c r="G163" s="9" t="s">
        <v>1249</v>
      </c>
      <c r="H163" s="9" t="s">
        <v>1249</v>
      </c>
      <c r="I163" s="9" t="s">
        <v>1249</v>
      </c>
      <c r="J163" s="21" t="s">
        <v>1249</v>
      </c>
      <c r="K163" s="21" t="s">
        <v>1249</v>
      </c>
      <c r="L163" s="21" t="s">
        <v>1249</v>
      </c>
      <c r="M163" s="21" t="s">
        <v>1249</v>
      </c>
      <c r="N163" s="21" t="s">
        <v>1249</v>
      </c>
      <c r="O163" s="21" t="s">
        <v>1249</v>
      </c>
      <c r="P163" s="21" t="s">
        <v>1249</v>
      </c>
      <c r="Q163" s="21" t="s">
        <v>1249</v>
      </c>
      <c r="R163" s="21" t="s">
        <v>1249</v>
      </c>
      <c r="S163" s="21" t="s">
        <v>1249</v>
      </c>
      <c r="T163" s="21" t="s">
        <v>1249</v>
      </c>
      <c r="U163" s="21" t="s">
        <v>1249</v>
      </c>
      <c r="V163" s="21" t="s">
        <v>1249</v>
      </c>
      <c r="W163" s="21" t="s">
        <v>1249</v>
      </c>
      <c r="X163" s="21" t="s">
        <v>1249</v>
      </c>
      <c r="Y163" s="21" t="s">
        <v>1249</v>
      </c>
      <c r="Z163" s="21" t="s">
        <v>1249</v>
      </c>
      <c r="AA163" s="21" t="s">
        <v>1249</v>
      </c>
      <c r="AB163" s="21" t="s">
        <v>1249</v>
      </c>
      <c r="AC163" s="21" t="s">
        <v>1249</v>
      </c>
      <c r="AD163" s="21" t="s">
        <v>1249</v>
      </c>
      <c r="AE163" s="21" t="s">
        <v>1249</v>
      </c>
      <c r="AF163" s="21" t="s">
        <v>1249</v>
      </c>
      <c r="AG163" s="21" t="s">
        <v>1249</v>
      </c>
      <c r="AH163" s="21" t="s">
        <v>1249</v>
      </c>
      <c r="AI163" s="21" t="s">
        <v>1249</v>
      </c>
      <c r="AJ163" s="21" t="s">
        <v>1249</v>
      </c>
      <c r="AK163" s="21" t="s">
        <v>1249</v>
      </c>
      <c r="AL163" s="21" t="s">
        <v>1249</v>
      </c>
      <c r="AM163" s="21" t="s">
        <v>1249</v>
      </c>
      <c r="AN163" s="21" t="s">
        <v>1249</v>
      </c>
      <c r="AO163" s="21" t="s">
        <v>1249</v>
      </c>
      <c r="AP163" s="21" t="s">
        <v>1249</v>
      </c>
      <c r="AQ163" s="21" t="s">
        <v>1249</v>
      </c>
      <c r="AR163" s="21" t="s">
        <v>1249</v>
      </c>
      <c r="AS163" s="21" t="s">
        <v>1249</v>
      </c>
      <c r="AT163" s="21" t="s">
        <v>1249</v>
      </c>
      <c r="AU163" s="21" t="s">
        <v>1249</v>
      </c>
      <c r="AV163" s="21" t="s">
        <v>1249</v>
      </c>
      <c r="AW163" s="21" t="s">
        <v>1249</v>
      </c>
      <c r="AX163" s="21" t="s">
        <v>1249</v>
      </c>
      <c r="AY163" s="21" t="s">
        <v>1249</v>
      </c>
      <c r="AZ163" s="21" t="s">
        <v>1249</v>
      </c>
      <c r="BA163" s="21" t="s">
        <v>1249</v>
      </c>
      <c r="BB163" s="21"/>
      <c r="BC163" s="21" t="s">
        <v>1249</v>
      </c>
      <c r="BD163" s="21" t="s">
        <v>1249</v>
      </c>
      <c r="BE163" s="21" t="s">
        <v>1249</v>
      </c>
      <c r="BF163" s="21" t="s">
        <v>1249</v>
      </c>
      <c r="BG163" s="21" t="s">
        <v>1249</v>
      </c>
      <c r="BH163" s="21" t="s">
        <v>1249</v>
      </c>
      <c r="BI163" s="21" t="s">
        <v>1249</v>
      </c>
      <c r="BJ163" s="21" t="s">
        <v>1249</v>
      </c>
      <c r="BK163" s="21" t="s">
        <v>1249</v>
      </c>
      <c r="BL163" s="21" t="s">
        <v>1249</v>
      </c>
      <c r="BM163" s="21" t="s">
        <v>1249</v>
      </c>
      <c r="BN163" s="21" t="s">
        <v>1249</v>
      </c>
      <c r="BO163" s="21" t="s">
        <v>1249</v>
      </c>
      <c r="BP163" s="21" t="s">
        <v>1249</v>
      </c>
      <c r="BQ163" s="21" t="s">
        <v>1249</v>
      </c>
      <c r="BR163" s="21" t="s">
        <v>1249</v>
      </c>
      <c r="BS163" s="21" t="s">
        <v>1249</v>
      </c>
      <c r="BT163" s="21" t="s">
        <v>1249</v>
      </c>
      <c r="BU163" s="21" t="s">
        <v>1249</v>
      </c>
      <c r="BV163" s="21" t="s">
        <v>1249</v>
      </c>
      <c r="BW163" s="21" t="s">
        <v>1249</v>
      </c>
      <c r="BX163" s="21" t="s">
        <v>1249</v>
      </c>
      <c r="BY163" s="21" t="s">
        <v>1249</v>
      </c>
      <c r="BZ163" s="21" t="s">
        <v>1249</v>
      </c>
      <c r="CA163" s="21" t="s">
        <v>1249</v>
      </c>
      <c r="CB163" s="21" t="s">
        <v>1249</v>
      </c>
      <c r="CC163" s="21" t="s">
        <v>1249</v>
      </c>
      <c r="CD163" s="21" t="s">
        <v>1249</v>
      </c>
      <c r="CE163" s="21" t="s">
        <v>1249</v>
      </c>
      <c r="CF163" s="21" t="s">
        <v>1249</v>
      </c>
      <c r="CG163" s="21"/>
      <c r="CH163" s="21"/>
      <c r="CI163" s="21"/>
      <c r="CJ163" s="21"/>
      <c r="CK163" s="21" t="s">
        <v>1249</v>
      </c>
      <c r="CL163" s="21" t="s">
        <v>1249</v>
      </c>
      <c r="CM163" s="21" t="s">
        <v>1249</v>
      </c>
      <c r="CN163" s="21" t="s">
        <v>1249</v>
      </c>
      <c r="CO163" s="21" t="s">
        <v>1249</v>
      </c>
      <c r="CP163" s="21" t="s">
        <v>1249</v>
      </c>
      <c r="CQ163" s="21" t="s">
        <v>1249</v>
      </c>
      <c r="CR163" s="21" t="s">
        <v>1249</v>
      </c>
      <c r="CS163" s="21" t="s">
        <v>1249</v>
      </c>
      <c r="CT163" s="21" t="s">
        <v>1249</v>
      </c>
    </row>
    <row r="164" spans="1:98" ht="60.75" customHeight="1" x14ac:dyDescent="0.25">
      <c r="A164" s="6">
        <v>135</v>
      </c>
      <c r="B164" s="3">
        <v>312</v>
      </c>
      <c r="C164" s="12" t="s">
        <v>511</v>
      </c>
      <c r="D164" s="13" t="s">
        <v>28</v>
      </c>
      <c r="E164" s="12" t="s">
        <v>510</v>
      </c>
      <c r="F164" s="16" t="s">
        <v>28</v>
      </c>
      <c r="G164" s="18" t="s">
        <v>1394</v>
      </c>
      <c r="H164" s="18" t="s">
        <v>1885</v>
      </c>
      <c r="I164" s="18"/>
      <c r="J164" s="22" t="s">
        <v>402</v>
      </c>
      <c r="K164" s="3"/>
      <c r="L164" s="3"/>
      <c r="M164" s="3"/>
      <c r="N164" s="3" t="s">
        <v>21</v>
      </c>
      <c r="O164" s="3"/>
      <c r="P164" s="3"/>
      <c r="Q164" s="3"/>
      <c r="R164" s="3"/>
      <c r="S164" s="3"/>
      <c r="T164" s="26">
        <f t="shared" si="74"/>
        <v>1</v>
      </c>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162"/>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v>2</v>
      </c>
      <c r="CG164" s="162"/>
      <c r="CH164" s="162"/>
      <c r="CI164" s="162"/>
      <c r="CJ164" s="162"/>
      <c r="CK164" s="3"/>
      <c r="CL164" s="23">
        <f>COUNTIF($BD164:$CK164,2)</f>
        <v>1</v>
      </c>
      <c r="CM164" s="32">
        <f>CL164/COUNTA($BD164:$CK164)</f>
        <v>1</v>
      </c>
      <c r="CN164" s="23">
        <f>COUNTIF($BD164:$CK164,1)</f>
        <v>0</v>
      </c>
      <c r="CO164" s="32">
        <f>CN164/COUNTA($BD164:$CK164)</f>
        <v>0</v>
      </c>
      <c r="CP164" s="23">
        <f>COUNTIF($BD164:$CK164,0)</f>
        <v>0</v>
      </c>
      <c r="CQ164" s="32">
        <f>CP164/COUNTA($BD164:$CK164)</f>
        <v>0</v>
      </c>
      <c r="CR164" s="23">
        <f>(((CL164*2)+(CN164*1)+(CP164*0)))/COUNTA($BD164:$CK164)</f>
        <v>2</v>
      </c>
      <c r="CS164" s="23" t="str">
        <f t="shared" si="82"/>
        <v>Đạt mục tiêu</v>
      </c>
      <c r="CT164" s="37"/>
    </row>
    <row r="165" spans="1:98" s="2" customFormat="1" ht="45.75" customHeight="1" x14ac:dyDescent="0.25">
      <c r="A165" s="6">
        <v>136</v>
      </c>
      <c r="B165" s="7">
        <v>313</v>
      </c>
      <c r="C165" s="440" t="s">
        <v>514</v>
      </c>
      <c r="D165" s="440"/>
      <c r="E165" s="440"/>
      <c r="F165" s="9" t="s">
        <v>1249</v>
      </c>
      <c r="G165" s="9" t="s">
        <v>1249</v>
      </c>
      <c r="H165" s="9" t="s">
        <v>1249</v>
      </c>
      <c r="I165" s="9" t="s">
        <v>1249</v>
      </c>
      <c r="J165" s="21" t="s">
        <v>1249</v>
      </c>
      <c r="K165" s="21" t="s">
        <v>1249</v>
      </c>
      <c r="L165" s="21" t="s">
        <v>1249</v>
      </c>
      <c r="M165" s="21" t="s">
        <v>1249</v>
      </c>
      <c r="N165" s="21" t="s">
        <v>1249</v>
      </c>
      <c r="O165" s="21" t="s">
        <v>1249</v>
      </c>
      <c r="P165" s="21" t="s">
        <v>1249</v>
      </c>
      <c r="Q165" s="21" t="s">
        <v>1249</v>
      </c>
      <c r="R165" s="21" t="s">
        <v>1249</v>
      </c>
      <c r="S165" s="21" t="s">
        <v>1249</v>
      </c>
      <c r="T165" s="21" t="s">
        <v>1249</v>
      </c>
      <c r="U165" s="21" t="s">
        <v>1249</v>
      </c>
      <c r="V165" s="21" t="s">
        <v>1249</v>
      </c>
      <c r="W165" s="21" t="s">
        <v>1249</v>
      </c>
      <c r="X165" s="21" t="s">
        <v>1249</v>
      </c>
      <c r="Y165" s="21" t="s">
        <v>1249</v>
      </c>
      <c r="Z165" s="21" t="s">
        <v>1249</v>
      </c>
      <c r="AA165" s="21" t="s">
        <v>1249</v>
      </c>
      <c r="AB165" s="21" t="s">
        <v>1249</v>
      </c>
      <c r="AC165" s="21" t="s">
        <v>1249</v>
      </c>
      <c r="AD165" s="21" t="s">
        <v>1249</v>
      </c>
      <c r="AE165" s="21" t="s">
        <v>1249</v>
      </c>
      <c r="AF165" s="21" t="s">
        <v>1249</v>
      </c>
      <c r="AG165" s="21" t="s">
        <v>1249</v>
      </c>
      <c r="AH165" s="21" t="s">
        <v>1249</v>
      </c>
      <c r="AI165" s="21" t="s">
        <v>1249</v>
      </c>
      <c r="AJ165" s="21" t="s">
        <v>1249</v>
      </c>
      <c r="AK165" s="21" t="s">
        <v>1249</v>
      </c>
      <c r="AL165" s="21" t="s">
        <v>1249</v>
      </c>
      <c r="AM165" s="21" t="s">
        <v>1249</v>
      </c>
      <c r="AN165" s="21" t="s">
        <v>1249</v>
      </c>
      <c r="AO165" s="21" t="s">
        <v>1249</v>
      </c>
      <c r="AP165" s="21" t="s">
        <v>1249</v>
      </c>
      <c r="AQ165" s="21" t="s">
        <v>1249</v>
      </c>
      <c r="AR165" s="21" t="s">
        <v>1249</v>
      </c>
      <c r="AS165" s="21" t="s">
        <v>1249</v>
      </c>
      <c r="AT165" s="21" t="s">
        <v>1249</v>
      </c>
      <c r="AU165" s="21" t="s">
        <v>1249</v>
      </c>
      <c r="AV165" s="21" t="s">
        <v>1249</v>
      </c>
      <c r="AW165" s="21" t="s">
        <v>1249</v>
      </c>
      <c r="AX165" s="21" t="s">
        <v>1249</v>
      </c>
      <c r="AY165" s="21" t="s">
        <v>1249</v>
      </c>
      <c r="AZ165" s="21" t="s">
        <v>1249</v>
      </c>
      <c r="BA165" s="21" t="s">
        <v>1249</v>
      </c>
      <c r="BB165" s="21"/>
      <c r="BC165" s="21" t="s">
        <v>1249</v>
      </c>
      <c r="BD165" s="21" t="s">
        <v>1249</v>
      </c>
      <c r="BE165" s="21" t="s">
        <v>1249</v>
      </c>
      <c r="BF165" s="21" t="s">
        <v>1249</v>
      </c>
      <c r="BG165" s="21" t="s">
        <v>1249</v>
      </c>
      <c r="BH165" s="21" t="s">
        <v>1249</v>
      </c>
      <c r="BI165" s="21" t="s">
        <v>1249</v>
      </c>
      <c r="BJ165" s="21" t="s">
        <v>1249</v>
      </c>
      <c r="BK165" s="21" t="s">
        <v>1249</v>
      </c>
      <c r="BL165" s="21" t="s">
        <v>1249</v>
      </c>
      <c r="BM165" s="21" t="s">
        <v>1249</v>
      </c>
      <c r="BN165" s="21" t="s">
        <v>1249</v>
      </c>
      <c r="BO165" s="21" t="s">
        <v>1249</v>
      </c>
      <c r="BP165" s="21" t="s">
        <v>1249</v>
      </c>
      <c r="BQ165" s="21" t="s">
        <v>1249</v>
      </c>
      <c r="BR165" s="21" t="s">
        <v>1249</v>
      </c>
      <c r="BS165" s="21" t="s">
        <v>1249</v>
      </c>
      <c r="BT165" s="21" t="s">
        <v>1249</v>
      </c>
      <c r="BU165" s="21" t="s">
        <v>1249</v>
      </c>
      <c r="BV165" s="21" t="s">
        <v>1249</v>
      </c>
      <c r="BW165" s="21" t="s">
        <v>1249</v>
      </c>
      <c r="BX165" s="21" t="s">
        <v>1249</v>
      </c>
      <c r="BY165" s="21" t="s">
        <v>1249</v>
      </c>
      <c r="BZ165" s="21" t="s">
        <v>1249</v>
      </c>
      <c r="CA165" s="21" t="s">
        <v>1249</v>
      </c>
      <c r="CB165" s="21" t="s">
        <v>1249</v>
      </c>
      <c r="CC165" s="21" t="s">
        <v>1249</v>
      </c>
      <c r="CD165" s="21" t="s">
        <v>1249</v>
      </c>
      <c r="CE165" s="21" t="s">
        <v>1249</v>
      </c>
      <c r="CF165" s="21" t="s">
        <v>1249</v>
      </c>
      <c r="CG165" s="21"/>
      <c r="CH165" s="21"/>
      <c r="CI165" s="21"/>
      <c r="CJ165" s="21"/>
      <c r="CK165" s="21" t="s">
        <v>1249</v>
      </c>
      <c r="CL165" s="21" t="s">
        <v>1249</v>
      </c>
      <c r="CM165" s="21" t="s">
        <v>1249</v>
      </c>
      <c r="CN165" s="21" t="s">
        <v>1249</v>
      </c>
      <c r="CO165" s="21" t="s">
        <v>1249</v>
      </c>
      <c r="CP165" s="21" t="s">
        <v>1249</v>
      </c>
      <c r="CQ165" s="21" t="s">
        <v>1249</v>
      </c>
      <c r="CR165" s="21" t="s">
        <v>1249</v>
      </c>
      <c r="CS165" s="21" t="s">
        <v>1249</v>
      </c>
      <c r="CT165" s="21" t="s">
        <v>1249</v>
      </c>
    </row>
    <row r="166" spans="1:98" ht="98.25" customHeight="1" x14ac:dyDescent="0.25">
      <c r="A166" s="6">
        <v>137</v>
      </c>
      <c r="B166" s="3">
        <v>316</v>
      </c>
      <c r="C166" s="12" t="s">
        <v>517</v>
      </c>
      <c r="D166" s="13" t="s">
        <v>18</v>
      </c>
      <c r="E166" s="12" t="s">
        <v>518</v>
      </c>
      <c r="F166" s="16" t="s">
        <v>28</v>
      </c>
      <c r="G166" s="12" t="s">
        <v>518</v>
      </c>
      <c r="H166" s="12" t="s">
        <v>1395</v>
      </c>
      <c r="I166" s="18" t="s">
        <v>1261</v>
      </c>
      <c r="J166" s="22" t="s">
        <v>402</v>
      </c>
      <c r="L166" s="28" t="s">
        <v>21</v>
      </c>
      <c r="M166" s="3"/>
      <c r="N166" s="3"/>
      <c r="O166" s="3"/>
      <c r="P166" s="3"/>
      <c r="Q166" s="3"/>
      <c r="R166" s="3"/>
      <c r="S166" s="3"/>
      <c r="T166" s="26">
        <f t="shared" si="74"/>
        <v>1</v>
      </c>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162"/>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v>2</v>
      </c>
      <c r="CG166" s="162"/>
      <c r="CH166" s="162"/>
      <c r="CI166" s="162"/>
      <c r="CJ166" s="162"/>
      <c r="CK166" s="3"/>
      <c r="CL166" s="23">
        <f>COUNTIF($BD166:$CK166,2)</f>
        <v>1</v>
      </c>
      <c r="CM166" s="32">
        <f>CL166/COUNTA($BD166:$CK166)</f>
        <v>1</v>
      </c>
      <c r="CN166" s="23">
        <f>COUNTIF($BD166:$CK166,1)</f>
        <v>0</v>
      </c>
      <c r="CO166" s="32">
        <f>CN166/COUNTA($BD166:$CK166)</f>
        <v>0</v>
      </c>
      <c r="CP166" s="23">
        <f>COUNTIF($BD166:$CK166,0)</f>
        <v>0</v>
      </c>
      <c r="CQ166" s="32">
        <f>CP166/COUNTA($BD166:$CK166)</f>
        <v>0</v>
      </c>
      <c r="CR166" s="23">
        <f>(((CL166*2)+(CN166*1)+(CP166*0)))/COUNTA($BD166:$CK166)</f>
        <v>2</v>
      </c>
      <c r="CS166" s="23" t="str">
        <f t="shared" si="82"/>
        <v>Đạt mục tiêu</v>
      </c>
      <c r="CT166" s="37"/>
    </row>
    <row r="167" spans="1:98" s="2" customFormat="1" ht="42.75" customHeight="1" x14ac:dyDescent="0.25">
      <c r="A167" s="6">
        <v>138</v>
      </c>
      <c r="B167" s="7">
        <v>318</v>
      </c>
      <c r="C167" s="440" t="s">
        <v>523</v>
      </c>
      <c r="D167" s="440"/>
      <c r="E167" s="440"/>
      <c r="F167" s="9" t="s">
        <v>1249</v>
      </c>
      <c r="G167" s="9" t="s">
        <v>1249</v>
      </c>
      <c r="H167" s="9" t="s">
        <v>1249</v>
      </c>
      <c r="I167" s="9" t="s">
        <v>1249</v>
      </c>
      <c r="J167" s="21" t="s">
        <v>1249</v>
      </c>
      <c r="K167" s="21" t="s">
        <v>1249</v>
      </c>
      <c r="L167" s="21" t="s">
        <v>1249</v>
      </c>
      <c r="M167" s="21" t="s">
        <v>1249</v>
      </c>
      <c r="N167" s="21" t="s">
        <v>1249</v>
      </c>
      <c r="O167" s="21" t="s">
        <v>1249</v>
      </c>
      <c r="P167" s="21" t="s">
        <v>1249</v>
      </c>
      <c r="Q167" s="21" t="s">
        <v>1249</v>
      </c>
      <c r="R167" s="21" t="s">
        <v>1249</v>
      </c>
      <c r="S167" s="21" t="s">
        <v>1249</v>
      </c>
      <c r="T167" s="21" t="s">
        <v>1249</v>
      </c>
      <c r="U167" s="21" t="s">
        <v>1249</v>
      </c>
      <c r="V167" s="21" t="s">
        <v>1249</v>
      </c>
      <c r="W167" s="21" t="s">
        <v>1249</v>
      </c>
      <c r="X167" s="21" t="s">
        <v>1249</v>
      </c>
      <c r="Y167" s="21" t="s">
        <v>1249</v>
      </c>
      <c r="Z167" s="21" t="s">
        <v>1249</v>
      </c>
      <c r="AA167" s="21" t="s">
        <v>1249</v>
      </c>
      <c r="AB167" s="21" t="s">
        <v>1249</v>
      </c>
      <c r="AC167" s="21" t="s">
        <v>1249</v>
      </c>
      <c r="AD167" s="21" t="s">
        <v>1249</v>
      </c>
      <c r="AE167" s="21" t="s">
        <v>1249</v>
      </c>
      <c r="AF167" s="21" t="s">
        <v>1249</v>
      </c>
      <c r="AG167" s="21" t="s">
        <v>1249</v>
      </c>
      <c r="AH167" s="21" t="s">
        <v>1249</v>
      </c>
      <c r="AI167" s="21" t="s">
        <v>1249</v>
      </c>
      <c r="AJ167" s="21" t="s">
        <v>1249</v>
      </c>
      <c r="AK167" s="21" t="s">
        <v>1249</v>
      </c>
      <c r="AL167" s="21" t="s">
        <v>1249</v>
      </c>
      <c r="AM167" s="21" t="s">
        <v>1249</v>
      </c>
      <c r="AN167" s="21" t="s">
        <v>1249</v>
      </c>
      <c r="AO167" s="21" t="s">
        <v>1249</v>
      </c>
      <c r="AP167" s="21" t="s">
        <v>1249</v>
      </c>
      <c r="AQ167" s="21" t="s">
        <v>1249</v>
      </c>
      <c r="AR167" s="21" t="s">
        <v>1249</v>
      </c>
      <c r="AS167" s="21" t="s">
        <v>1249</v>
      </c>
      <c r="AT167" s="21" t="s">
        <v>1249</v>
      </c>
      <c r="AU167" s="21" t="s">
        <v>1249</v>
      </c>
      <c r="AV167" s="21" t="s">
        <v>1249</v>
      </c>
      <c r="AW167" s="21" t="s">
        <v>1249</v>
      </c>
      <c r="AX167" s="21" t="s">
        <v>1249</v>
      </c>
      <c r="AY167" s="21" t="s">
        <v>1249</v>
      </c>
      <c r="AZ167" s="21" t="s">
        <v>1249</v>
      </c>
      <c r="BA167" s="21" t="s">
        <v>1249</v>
      </c>
      <c r="BB167" s="21"/>
      <c r="BC167" s="21" t="s">
        <v>1249</v>
      </c>
      <c r="BD167" s="21" t="s">
        <v>1249</v>
      </c>
      <c r="BE167" s="21" t="s">
        <v>1249</v>
      </c>
      <c r="BF167" s="21" t="s">
        <v>1249</v>
      </c>
      <c r="BG167" s="21" t="s">
        <v>1249</v>
      </c>
      <c r="BH167" s="21" t="s">
        <v>1249</v>
      </c>
      <c r="BI167" s="21" t="s">
        <v>1249</v>
      </c>
      <c r="BJ167" s="21" t="s">
        <v>1249</v>
      </c>
      <c r="BK167" s="21" t="s">
        <v>1249</v>
      </c>
      <c r="BL167" s="21" t="s">
        <v>1249</v>
      </c>
      <c r="BM167" s="21" t="s">
        <v>1249</v>
      </c>
      <c r="BN167" s="21" t="s">
        <v>1249</v>
      </c>
      <c r="BO167" s="21" t="s">
        <v>1249</v>
      </c>
      <c r="BP167" s="21" t="s">
        <v>1249</v>
      </c>
      <c r="BQ167" s="21" t="s">
        <v>1249</v>
      </c>
      <c r="BR167" s="21" t="s">
        <v>1249</v>
      </c>
      <c r="BS167" s="21" t="s">
        <v>1249</v>
      </c>
      <c r="BT167" s="21" t="s">
        <v>1249</v>
      </c>
      <c r="BU167" s="21" t="s">
        <v>1249</v>
      </c>
      <c r="BV167" s="21" t="s">
        <v>1249</v>
      </c>
      <c r="BW167" s="21" t="s">
        <v>1249</v>
      </c>
      <c r="BX167" s="21" t="s">
        <v>1249</v>
      </c>
      <c r="BY167" s="21" t="s">
        <v>1249</v>
      </c>
      <c r="BZ167" s="21" t="s">
        <v>1249</v>
      </c>
      <c r="CA167" s="21" t="s">
        <v>1249</v>
      </c>
      <c r="CB167" s="21" t="s">
        <v>1249</v>
      </c>
      <c r="CC167" s="21" t="s">
        <v>1249</v>
      </c>
      <c r="CD167" s="21" t="s">
        <v>1249</v>
      </c>
      <c r="CE167" s="21" t="s">
        <v>1249</v>
      </c>
      <c r="CF167" s="21" t="s">
        <v>1249</v>
      </c>
      <c r="CG167" s="21"/>
      <c r="CH167" s="21"/>
      <c r="CI167" s="21"/>
      <c r="CJ167" s="21"/>
      <c r="CK167" s="21" t="s">
        <v>1249</v>
      </c>
      <c r="CL167" s="21" t="s">
        <v>1249</v>
      </c>
      <c r="CM167" s="21" t="s">
        <v>1249</v>
      </c>
      <c r="CN167" s="21" t="s">
        <v>1249</v>
      </c>
      <c r="CO167" s="21" t="s">
        <v>1249</v>
      </c>
      <c r="CP167" s="21" t="s">
        <v>1249</v>
      </c>
      <c r="CQ167" s="21" t="s">
        <v>1249</v>
      </c>
      <c r="CR167" s="21" t="s">
        <v>1249</v>
      </c>
      <c r="CS167" s="21" t="s">
        <v>1249</v>
      </c>
      <c r="CT167" s="21" t="s">
        <v>1249</v>
      </c>
    </row>
    <row r="168" spans="1:98" ht="102.75" customHeight="1" x14ac:dyDescent="0.25">
      <c r="A168" s="6">
        <v>139</v>
      </c>
      <c r="B168" s="3">
        <v>322</v>
      </c>
      <c r="C168" s="14" t="s">
        <v>524</v>
      </c>
      <c r="D168" s="13" t="s">
        <v>18</v>
      </c>
      <c r="E168" s="12" t="s">
        <v>525</v>
      </c>
      <c r="F168" s="16" t="s">
        <v>28</v>
      </c>
      <c r="G168" s="12" t="s">
        <v>525</v>
      </c>
      <c r="H168" s="12" t="s">
        <v>1396</v>
      </c>
      <c r="I168" s="18" t="s">
        <v>1261</v>
      </c>
      <c r="J168" s="22" t="s">
        <v>402</v>
      </c>
      <c r="K168" s="3"/>
      <c r="L168" s="3"/>
      <c r="M168" s="3"/>
      <c r="N168" s="3"/>
      <c r="O168" s="3"/>
      <c r="P168" s="3"/>
      <c r="Q168" s="3"/>
      <c r="R168" s="23"/>
      <c r="S168" s="23" t="s">
        <v>21</v>
      </c>
      <c r="T168" s="26">
        <f t="shared" si="74"/>
        <v>1</v>
      </c>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162"/>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v>2</v>
      </c>
      <c r="CG168" s="162"/>
      <c r="CH168" s="162"/>
      <c r="CI168" s="162"/>
      <c r="CJ168" s="162"/>
      <c r="CK168" s="3"/>
      <c r="CL168" s="23">
        <f>COUNTIF($BD168:$CK168,2)</f>
        <v>1</v>
      </c>
      <c r="CM168" s="32">
        <f>CL168/COUNTA($BD168:$CK168)</f>
        <v>1</v>
      </c>
      <c r="CN168" s="23">
        <f>COUNTIF($BD168:$CK168,1)</f>
        <v>0</v>
      </c>
      <c r="CO168" s="32">
        <f>CN168/COUNTA($BD168:$CK168)</f>
        <v>0</v>
      </c>
      <c r="CP168" s="23">
        <f>COUNTIF($BD168:$CK168,0)</f>
        <v>0</v>
      </c>
      <c r="CQ168" s="32">
        <f>CP168/COUNTA($BD168:$CK168)</f>
        <v>0</v>
      </c>
      <c r="CR168" s="23">
        <f>(((CL168*2)+(CN168*1)+(CP168*0)))/COUNTA($BD168:$CK168)</f>
        <v>2</v>
      </c>
      <c r="CS168" s="23" t="str">
        <f t="shared" si="82"/>
        <v>Đạt mục tiêu</v>
      </c>
      <c r="CT168" s="37"/>
    </row>
    <row r="169" spans="1:98" ht="105.75" customHeight="1" x14ac:dyDescent="0.25">
      <c r="A169" s="6">
        <v>139</v>
      </c>
      <c r="B169" s="3">
        <v>322</v>
      </c>
      <c r="C169" s="14" t="s">
        <v>524</v>
      </c>
      <c r="D169" s="13" t="s">
        <v>18</v>
      </c>
      <c r="E169" s="12" t="s">
        <v>526</v>
      </c>
      <c r="F169" s="16" t="s">
        <v>28</v>
      </c>
      <c r="G169" s="12" t="s">
        <v>526</v>
      </c>
      <c r="H169" s="12" t="s">
        <v>1397</v>
      </c>
      <c r="I169" s="18" t="s">
        <v>1261</v>
      </c>
      <c r="J169" s="22" t="s">
        <v>402</v>
      </c>
      <c r="K169" s="3"/>
      <c r="L169" s="3"/>
      <c r="M169" s="3"/>
      <c r="N169" s="3"/>
      <c r="O169" s="3"/>
      <c r="P169" s="3"/>
      <c r="Q169" s="3"/>
      <c r="R169" s="23"/>
      <c r="S169" s="23" t="s">
        <v>21</v>
      </c>
      <c r="T169" s="26">
        <f t="shared" si="74"/>
        <v>1</v>
      </c>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162"/>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v>2</v>
      </c>
      <c r="CG169" s="162"/>
      <c r="CH169" s="162"/>
      <c r="CI169" s="162"/>
      <c r="CJ169" s="162"/>
      <c r="CK169" s="3"/>
      <c r="CL169" s="23">
        <f>COUNTIF($BD169:$CK169,2)</f>
        <v>1</v>
      </c>
      <c r="CM169" s="32">
        <f>CL169/COUNTA($BD169:$CK169)</f>
        <v>1</v>
      </c>
      <c r="CN169" s="23">
        <f>COUNTIF($BD169:$CK169,1)</f>
        <v>0</v>
      </c>
      <c r="CO169" s="32">
        <f>CN169/COUNTA($BD169:$CK169)</f>
        <v>0</v>
      </c>
      <c r="CP169" s="23">
        <f>COUNTIF($BD169:$CK169,0)</f>
        <v>0</v>
      </c>
      <c r="CQ169" s="32">
        <f>CP169/COUNTA($BD169:$CK169)</f>
        <v>0</v>
      </c>
      <c r="CR169" s="23">
        <f>(((CL169*2)+(CN169*1)+(CP169*0)))/COUNTA($BD169:$CK169)</f>
        <v>2</v>
      </c>
      <c r="CS169" s="23" t="str">
        <f t="shared" si="82"/>
        <v>Đạt mục tiêu</v>
      </c>
      <c r="CT169" s="37"/>
    </row>
    <row r="170" spans="1:98" s="2" customFormat="1" ht="40.5" customHeight="1" x14ac:dyDescent="0.25">
      <c r="A170" s="6">
        <v>140</v>
      </c>
      <c r="B170" s="7">
        <v>326</v>
      </c>
      <c r="C170" s="440" t="s">
        <v>533</v>
      </c>
      <c r="D170" s="440"/>
      <c r="E170" s="440"/>
      <c r="F170" s="9" t="s">
        <v>1249</v>
      </c>
      <c r="G170" s="9" t="s">
        <v>1249</v>
      </c>
      <c r="H170" s="9" t="s">
        <v>1249</v>
      </c>
      <c r="I170" s="9" t="s">
        <v>1249</v>
      </c>
      <c r="J170" s="21" t="s">
        <v>1249</v>
      </c>
      <c r="K170" s="21" t="s">
        <v>1249</v>
      </c>
      <c r="L170" s="21" t="s">
        <v>1249</v>
      </c>
      <c r="M170" s="21" t="s">
        <v>1249</v>
      </c>
      <c r="N170" s="21" t="s">
        <v>1249</v>
      </c>
      <c r="O170" s="21" t="s">
        <v>1249</v>
      </c>
      <c r="P170" s="21" t="s">
        <v>1249</v>
      </c>
      <c r="Q170" s="21" t="s">
        <v>1249</v>
      </c>
      <c r="R170" s="21" t="s">
        <v>1249</v>
      </c>
      <c r="S170" s="21" t="s">
        <v>1249</v>
      </c>
      <c r="T170" s="21" t="s">
        <v>1249</v>
      </c>
      <c r="U170" s="21" t="s">
        <v>1249</v>
      </c>
      <c r="V170" s="21" t="s">
        <v>1249</v>
      </c>
      <c r="W170" s="21" t="s">
        <v>1249</v>
      </c>
      <c r="X170" s="21" t="s">
        <v>1249</v>
      </c>
      <c r="Y170" s="21" t="s">
        <v>1249</v>
      </c>
      <c r="Z170" s="21" t="s">
        <v>1249</v>
      </c>
      <c r="AA170" s="21" t="s">
        <v>1249</v>
      </c>
      <c r="AB170" s="21" t="s">
        <v>1249</v>
      </c>
      <c r="AC170" s="21" t="s">
        <v>1249</v>
      </c>
      <c r="AD170" s="21" t="s">
        <v>1249</v>
      </c>
      <c r="AE170" s="21" t="s">
        <v>1249</v>
      </c>
      <c r="AF170" s="21" t="s">
        <v>1249</v>
      </c>
      <c r="AG170" s="21" t="s">
        <v>1249</v>
      </c>
      <c r="AH170" s="21" t="s">
        <v>1249</v>
      </c>
      <c r="AI170" s="21" t="s">
        <v>1249</v>
      </c>
      <c r="AJ170" s="21" t="s">
        <v>1249</v>
      </c>
      <c r="AK170" s="21" t="s">
        <v>1249</v>
      </c>
      <c r="AL170" s="21" t="s">
        <v>1249</v>
      </c>
      <c r="AM170" s="21" t="s">
        <v>1249</v>
      </c>
      <c r="AN170" s="21" t="s">
        <v>1249</v>
      </c>
      <c r="AO170" s="21" t="s">
        <v>1249</v>
      </c>
      <c r="AP170" s="21" t="s">
        <v>1249</v>
      </c>
      <c r="AQ170" s="21" t="s">
        <v>1249</v>
      </c>
      <c r="AR170" s="21" t="s">
        <v>1249</v>
      </c>
      <c r="AS170" s="21" t="s">
        <v>1249</v>
      </c>
      <c r="AT170" s="21" t="s">
        <v>1249</v>
      </c>
      <c r="AU170" s="21" t="s">
        <v>1249</v>
      </c>
      <c r="AV170" s="21" t="s">
        <v>1249</v>
      </c>
      <c r="AW170" s="21" t="s">
        <v>1249</v>
      </c>
      <c r="AX170" s="21" t="s">
        <v>1249</v>
      </c>
      <c r="AY170" s="21" t="s">
        <v>1249</v>
      </c>
      <c r="AZ170" s="21" t="s">
        <v>1249</v>
      </c>
      <c r="BA170" s="21" t="s">
        <v>1249</v>
      </c>
      <c r="BB170" s="21"/>
      <c r="BC170" s="21" t="s">
        <v>1249</v>
      </c>
      <c r="BD170" s="21" t="s">
        <v>1249</v>
      </c>
      <c r="BE170" s="21" t="s">
        <v>1249</v>
      </c>
      <c r="BF170" s="21" t="s">
        <v>1249</v>
      </c>
      <c r="BG170" s="21" t="s">
        <v>1249</v>
      </c>
      <c r="BH170" s="21" t="s">
        <v>1249</v>
      </c>
      <c r="BI170" s="21" t="s">
        <v>1249</v>
      </c>
      <c r="BJ170" s="21" t="s">
        <v>1249</v>
      </c>
      <c r="BK170" s="21" t="s">
        <v>1249</v>
      </c>
      <c r="BL170" s="21" t="s">
        <v>1249</v>
      </c>
      <c r="BM170" s="21" t="s">
        <v>1249</v>
      </c>
      <c r="BN170" s="21" t="s">
        <v>1249</v>
      </c>
      <c r="BO170" s="21" t="s">
        <v>1249</v>
      </c>
      <c r="BP170" s="21" t="s">
        <v>1249</v>
      </c>
      <c r="BQ170" s="21" t="s">
        <v>1249</v>
      </c>
      <c r="BR170" s="21" t="s">
        <v>1249</v>
      </c>
      <c r="BS170" s="21" t="s">
        <v>1249</v>
      </c>
      <c r="BT170" s="21" t="s">
        <v>1249</v>
      </c>
      <c r="BU170" s="21" t="s">
        <v>1249</v>
      </c>
      <c r="BV170" s="21" t="s">
        <v>1249</v>
      </c>
      <c r="BW170" s="21" t="s">
        <v>1249</v>
      </c>
      <c r="BX170" s="21" t="s">
        <v>1249</v>
      </c>
      <c r="BY170" s="21" t="s">
        <v>1249</v>
      </c>
      <c r="BZ170" s="21" t="s">
        <v>1249</v>
      </c>
      <c r="CA170" s="21" t="s">
        <v>1249</v>
      </c>
      <c r="CB170" s="21" t="s">
        <v>1249</v>
      </c>
      <c r="CC170" s="21" t="s">
        <v>1249</v>
      </c>
      <c r="CD170" s="21" t="s">
        <v>1249</v>
      </c>
      <c r="CE170" s="21" t="s">
        <v>1249</v>
      </c>
      <c r="CF170" s="21" t="s">
        <v>1249</v>
      </c>
      <c r="CG170" s="21"/>
      <c r="CH170" s="21"/>
      <c r="CI170" s="21"/>
      <c r="CJ170" s="21"/>
      <c r="CK170" s="21" t="s">
        <v>1249</v>
      </c>
      <c r="CL170" s="21" t="s">
        <v>1249</v>
      </c>
      <c r="CM170" s="21" t="s">
        <v>1249</v>
      </c>
      <c r="CN170" s="21" t="s">
        <v>1249</v>
      </c>
      <c r="CO170" s="21" t="s">
        <v>1249</v>
      </c>
      <c r="CP170" s="21" t="s">
        <v>1249</v>
      </c>
      <c r="CQ170" s="21" t="s">
        <v>1249</v>
      </c>
      <c r="CR170" s="21" t="s">
        <v>1249</v>
      </c>
      <c r="CS170" s="21" t="s">
        <v>1249</v>
      </c>
      <c r="CT170" s="21" t="s">
        <v>1249</v>
      </c>
    </row>
    <row r="171" spans="1:98" ht="117.75" customHeight="1" x14ac:dyDescent="0.25">
      <c r="A171" s="6">
        <v>141</v>
      </c>
      <c r="B171" s="27">
        <v>328</v>
      </c>
      <c r="C171" s="39" t="s">
        <v>1398</v>
      </c>
      <c r="D171" s="57" t="s">
        <v>18</v>
      </c>
      <c r="E171" s="39" t="s">
        <v>534</v>
      </c>
      <c r="F171" s="52" t="s">
        <v>28</v>
      </c>
      <c r="G171" s="41" t="s">
        <v>1399</v>
      </c>
      <c r="H171" s="41" t="s">
        <v>1859</v>
      </c>
      <c r="I171" s="18" t="s">
        <v>1261</v>
      </c>
      <c r="J171" s="22" t="s">
        <v>402</v>
      </c>
      <c r="K171" s="3"/>
      <c r="L171" s="23" t="s">
        <v>21</v>
      </c>
      <c r="M171" s="3"/>
      <c r="N171" s="3"/>
      <c r="O171" s="23"/>
      <c r="P171" s="3"/>
      <c r="Q171" s="3"/>
      <c r="R171" s="23"/>
      <c r="S171" s="23"/>
      <c r="T171" s="26">
        <f t="shared" si="74"/>
        <v>1</v>
      </c>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162"/>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v>2</v>
      </c>
      <c r="CG171" s="162"/>
      <c r="CH171" s="162"/>
      <c r="CI171" s="162"/>
      <c r="CJ171" s="162"/>
      <c r="CK171" s="3"/>
      <c r="CL171" s="23">
        <f>COUNTIF($BD171:$CK171,2)</f>
        <v>1</v>
      </c>
      <c r="CM171" s="32">
        <f>CL171/COUNTA($BD171:$CK171)</f>
        <v>1</v>
      </c>
      <c r="CN171" s="23">
        <f>COUNTIF($BD171:$CK171,1)</f>
        <v>0</v>
      </c>
      <c r="CO171" s="32">
        <f>CN171/COUNTA($BD171:$CK171)</f>
        <v>0</v>
      </c>
      <c r="CP171" s="23">
        <f>COUNTIF($BD171:$CK171,0)</f>
        <v>0</v>
      </c>
      <c r="CQ171" s="32">
        <f>CP171/COUNTA($BD171:$CK171)</f>
        <v>0</v>
      </c>
      <c r="CR171" s="23">
        <f>(((CL171*2)+(CN171*1)+(CP171*0)))/COUNTA($BD171:$CK171)</f>
        <v>2</v>
      </c>
      <c r="CS171" s="23" t="str">
        <f t="shared" si="82"/>
        <v>Đạt mục tiêu</v>
      </c>
      <c r="CT171" s="37"/>
    </row>
    <row r="172" spans="1:98" ht="126" customHeight="1" x14ac:dyDescent="0.25">
      <c r="A172" s="6">
        <v>142</v>
      </c>
      <c r="B172" s="27">
        <v>328</v>
      </c>
      <c r="C172" s="39" t="s">
        <v>1398</v>
      </c>
      <c r="D172" s="57" t="s">
        <v>18</v>
      </c>
      <c r="E172" s="39" t="s">
        <v>534</v>
      </c>
      <c r="F172" s="52" t="s">
        <v>28</v>
      </c>
      <c r="G172" s="41" t="s">
        <v>1399</v>
      </c>
      <c r="H172" s="41" t="s">
        <v>1860</v>
      </c>
      <c r="I172" s="18" t="s">
        <v>1261</v>
      </c>
      <c r="J172" s="22" t="s">
        <v>402</v>
      </c>
      <c r="K172" s="3"/>
      <c r="L172" s="3"/>
      <c r="M172" s="3"/>
      <c r="N172" s="3"/>
      <c r="O172" s="23" t="s">
        <v>21</v>
      </c>
      <c r="P172" s="23"/>
      <c r="Q172" s="3"/>
      <c r="R172" s="23"/>
      <c r="S172" s="23"/>
      <c r="T172" s="26">
        <f t="shared" si="74"/>
        <v>1</v>
      </c>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162"/>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v>2</v>
      </c>
      <c r="CG172" s="162"/>
      <c r="CH172" s="162"/>
      <c r="CI172" s="162"/>
      <c r="CJ172" s="162"/>
      <c r="CK172" s="3"/>
      <c r="CL172" s="23">
        <f>COUNTIF($BD172:$CK172,2)</f>
        <v>1</v>
      </c>
      <c r="CM172" s="32">
        <f>CL172/COUNTA($BD172:$CK172)</f>
        <v>1</v>
      </c>
      <c r="CN172" s="23">
        <f>COUNTIF($BD172:$CK172,1)</f>
        <v>0</v>
      </c>
      <c r="CO172" s="32">
        <f>CN172/COUNTA($BD172:$CK172)</f>
        <v>0</v>
      </c>
      <c r="CP172" s="23">
        <f>COUNTIF($BD172:$CK172,0)</f>
        <v>0</v>
      </c>
      <c r="CQ172" s="32">
        <f>CP172/COUNTA($BD172:$CK172)</f>
        <v>0</v>
      </c>
      <c r="CR172" s="23">
        <f>(((CL172*2)+(CN172*1)+(CP172*0)))/COUNTA($BD172:$CK172)</f>
        <v>2</v>
      </c>
      <c r="CS172" s="23" t="str">
        <f t="shared" si="82"/>
        <v>Đạt mục tiêu</v>
      </c>
      <c r="CT172" s="37"/>
    </row>
    <row r="173" spans="1:98" ht="96" customHeight="1" x14ac:dyDescent="0.25">
      <c r="A173" s="6">
        <v>143</v>
      </c>
      <c r="B173" s="3">
        <v>332</v>
      </c>
      <c r="C173" s="12" t="s">
        <v>535</v>
      </c>
      <c r="D173" s="13" t="s">
        <v>71</v>
      </c>
      <c r="E173" s="12" t="s">
        <v>536</v>
      </c>
      <c r="F173" s="16" t="s">
        <v>71</v>
      </c>
      <c r="G173" s="18" t="s">
        <v>1400</v>
      </c>
      <c r="H173" s="18" t="s">
        <v>1400</v>
      </c>
      <c r="I173" s="18" t="s">
        <v>1261</v>
      </c>
      <c r="J173" s="22" t="s">
        <v>402</v>
      </c>
      <c r="K173" s="3"/>
      <c r="L173" s="3"/>
      <c r="M173" s="3"/>
      <c r="N173" s="3"/>
      <c r="O173" s="3"/>
      <c r="P173" s="3"/>
      <c r="Q173" s="3"/>
      <c r="R173" s="3"/>
      <c r="S173" s="3" t="s">
        <v>21</v>
      </c>
      <c r="T173" s="26">
        <f t="shared" si="74"/>
        <v>1</v>
      </c>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162"/>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v>2</v>
      </c>
      <c r="CG173" s="162"/>
      <c r="CH173" s="162"/>
      <c r="CI173" s="162"/>
      <c r="CJ173" s="162"/>
      <c r="CK173" s="3"/>
      <c r="CL173" s="23">
        <f>COUNTIF($BD173:$CK173,2)</f>
        <v>1</v>
      </c>
      <c r="CM173" s="32">
        <f>CL173/COUNTA($BD173:$CK173)</f>
        <v>1</v>
      </c>
      <c r="CN173" s="23">
        <f>COUNTIF($BD173:$CK173,1)</f>
        <v>0</v>
      </c>
      <c r="CO173" s="32">
        <f>CN173/COUNTA($BD173:$CK173)</f>
        <v>0</v>
      </c>
      <c r="CP173" s="23">
        <f>COUNTIF($BD173:$CK173,0)</f>
        <v>0</v>
      </c>
      <c r="CQ173" s="32">
        <f>CP173/COUNTA($BD173:$CK173)</f>
        <v>0</v>
      </c>
      <c r="CR173" s="23">
        <f>(((CL173*2)+(CN173*1)+(CP173*0)))/COUNTA($BD173:$CK173)</f>
        <v>2</v>
      </c>
      <c r="CS173" s="23" t="str">
        <f t="shared" si="82"/>
        <v>Đạt mục tiêu</v>
      </c>
      <c r="CT173" s="37"/>
    </row>
    <row r="174" spans="1:98" ht="78.75" customHeight="1" x14ac:dyDescent="0.25">
      <c r="A174" s="6">
        <v>144</v>
      </c>
      <c r="B174" s="3">
        <v>333</v>
      </c>
      <c r="C174" s="12" t="s">
        <v>537</v>
      </c>
      <c r="D174" s="13" t="s">
        <v>18</v>
      </c>
      <c r="E174" s="12" t="s">
        <v>538</v>
      </c>
      <c r="F174" s="16" t="s">
        <v>18</v>
      </c>
      <c r="G174" s="18" t="s">
        <v>1401</v>
      </c>
      <c r="H174" s="18" t="s">
        <v>1402</v>
      </c>
      <c r="I174" s="18" t="s">
        <v>1261</v>
      </c>
      <c r="J174" s="22" t="s">
        <v>402</v>
      </c>
      <c r="K174" s="3"/>
      <c r="L174" s="3"/>
      <c r="M174" s="3"/>
      <c r="N174" s="3"/>
      <c r="O174" s="3"/>
      <c r="P174" s="3"/>
      <c r="Q174" s="3" t="s">
        <v>21</v>
      </c>
      <c r="R174" s="3"/>
      <c r="S174" s="3"/>
      <c r="T174" s="26">
        <f t="shared" si="74"/>
        <v>1</v>
      </c>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162"/>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v>2</v>
      </c>
      <c r="CG174" s="162"/>
      <c r="CH174" s="162"/>
      <c r="CI174" s="162"/>
      <c r="CJ174" s="162"/>
      <c r="CK174" s="3"/>
      <c r="CL174" s="23">
        <f>COUNTIF($BD174:$CK174,2)</f>
        <v>1</v>
      </c>
      <c r="CM174" s="32">
        <f>CL174/COUNTA($BD174:$CK174)</f>
        <v>1</v>
      </c>
      <c r="CN174" s="23">
        <f>COUNTIF($BD174:$CK174,1)</f>
        <v>0</v>
      </c>
      <c r="CO174" s="32">
        <f>CN174/COUNTA($BD174:$CK174)</f>
        <v>0</v>
      </c>
      <c r="CP174" s="23">
        <f>COUNTIF($BD174:$CK174,0)</f>
        <v>0</v>
      </c>
      <c r="CQ174" s="32">
        <f>CP174/COUNTA($BD174:$CK174)</f>
        <v>0</v>
      </c>
      <c r="CR174" s="23">
        <f>(((CL174*2)+(CN174*1)+(CP174*0)))/COUNTA($BD174:$CK174)</f>
        <v>2</v>
      </c>
      <c r="CS174" s="23" t="str">
        <f t="shared" si="82"/>
        <v>Đạt mục tiêu</v>
      </c>
      <c r="CT174" s="37"/>
    </row>
    <row r="175" spans="1:98" ht="117.75" customHeight="1" x14ac:dyDescent="0.25">
      <c r="A175" s="6">
        <v>145</v>
      </c>
      <c r="B175" s="3">
        <v>335</v>
      </c>
      <c r="C175" s="12" t="s">
        <v>541</v>
      </c>
      <c r="D175" s="13" t="s">
        <v>28</v>
      </c>
      <c r="E175" s="12" t="s">
        <v>542</v>
      </c>
      <c r="F175" s="16" t="s">
        <v>28</v>
      </c>
      <c r="G175" s="18" t="s">
        <v>1403</v>
      </c>
      <c r="H175" s="18" t="s">
        <v>1404</v>
      </c>
      <c r="I175" s="18" t="s">
        <v>1251</v>
      </c>
      <c r="J175" s="22" t="s">
        <v>402</v>
      </c>
      <c r="K175" s="3"/>
      <c r="L175" s="3"/>
      <c r="M175" s="3"/>
      <c r="N175" s="3"/>
      <c r="O175" s="3"/>
      <c r="P175" s="3"/>
      <c r="Q175" s="3" t="s">
        <v>21</v>
      </c>
      <c r="R175" s="3"/>
      <c r="S175" s="3"/>
      <c r="T175" s="26">
        <f t="shared" si="74"/>
        <v>1</v>
      </c>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162"/>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v>2</v>
      </c>
      <c r="CG175" s="162"/>
      <c r="CH175" s="162"/>
      <c r="CI175" s="162"/>
      <c r="CJ175" s="162"/>
      <c r="CK175" s="3"/>
      <c r="CL175" s="23">
        <f>COUNTIF($BD175:$CK175,2)</f>
        <v>1</v>
      </c>
      <c r="CM175" s="32">
        <f>CL175/COUNTA($BD175:$CK175)</f>
        <v>1</v>
      </c>
      <c r="CN175" s="23">
        <f>COUNTIF($BD175:$CK175,1)</f>
        <v>0</v>
      </c>
      <c r="CO175" s="32">
        <f>CN175/COUNTA($BD175:$CK175)</f>
        <v>0</v>
      </c>
      <c r="CP175" s="23">
        <f>COUNTIF($BD175:$CK175,0)</f>
        <v>0</v>
      </c>
      <c r="CQ175" s="32">
        <f>CP175/COUNTA($BD175:$CK175)</f>
        <v>0</v>
      </c>
      <c r="CR175" s="23">
        <f>(((CL175*2)+(CN175*1)+(CP175*0)))/COUNTA($BD175:$CK175)</f>
        <v>2</v>
      </c>
      <c r="CS175" s="23" t="str">
        <f t="shared" si="82"/>
        <v>Đạt mục tiêu</v>
      </c>
      <c r="CT175" s="37"/>
    </row>
    <row r="176" spans="1:98" s="2" customFormat="1" ht="84.75" customHeight="1" x14ac:dyDescent="0.25">
      <c r="A176" s="6">
        <v>146</v>
      </c>
      <c r="B176" s="7">
        <v>336</v>
      </c>
      <c r="C176" s="440" t="s">
        <v>545</v>
      </c>
      <c r="D176" s="440"/>
      <c r="E176" s="440"/>
      <c r="F176" s="9" t="s">
        <v>1249</v>
      </c>
      <c r="G176" s="9" t="s">
        <v>1249</v>
      </c>
      <c r="H176" s="9" t="s">
        <v>1249</v>
      </c>
      <c r="I176" s="9" t="s">
        <v>1249</v>
      </c>
      <c r="J176" s="21" t="s">
        <v>1249</v>
      </c>
      <c r="K176" s="21" t="s">
        <v>1249</v>
      </c>
      <c r="L176" s="21" t="s">
        <v>1249</v>
      </c>
      <c r="M176" s="21" t="s">
        <v>1249</v>
      </c>
      <c r="N176" s="21" t="s">
        <v>1249</v>
      </c>
      <c r="O176" s="21" t="s">
        <v>1249</v>
      </c>
      <c r="P176" s="21" t="s">
        <v>1249</v>
      </c>
      <c r="Q176" s="21" t="s">
        <v>1249</v>
      </c>
      <c r="R176" s="21" t="s">
        <v>1249</v>
      </c>
      <c r="S176" s="21" t="s">
        <v>1249</v>
      </c>
      <c r="T176" s="21" t="s">
        <v>1249</v>
      </c>
      <c r="U176" s="21" t="s">
        <v>1249</v>
      </c>
      <c r="V176" s="21" t="s">
        <v>1249</v>
      </c>
      <c r="W176" s="21" t="s">
        <v>1249</v>
      </c>
      <c r="X176" s="21" t="s">
        <v>1249</v>
      </c>
      <c r="Y176" s="21" t="s">
        <v>1249</v>
      </c>
      <c r="Z176" s="21" t="s">
        <v>1249</v>
      </c>
      <c r="AA176" s="21" t="s">
        <v>1249</v>
      </c>
      <c r="AB176" s="21" t="s">
        <v>1249</v>
      </c>
      <c r="AC176" s="21" t="s">
        <v>1249</v>
      </c>
      <c r="AD176" s="21" t="s">
        <v>1249</v>
      </c>
      <c r="AE176" s="21" t="s">
        <v>1249</v>
      </c>
      <c r="AF176" s="21" t="s">
        <v>1249</v>
      </c>
      <c r="AG176" s="21" t="s">
        <v>1249</v>
      </c>
      <c r="AH176" s="21" t="s">
        <v>1249</v>
      </c>
      <c r="AI176" s="21" t="s">
        <v>1249</v>
      </c>
      <c r="AJ176" s="21" t="s">
        <v>1249</v>
      </c>
      <c r="AK176" s="21" t="s">
        <v>1249</v>
      </c>
      <c r="AL176" s="21" t="s">
        <v>1249</v>
      </c>
      <c r="AM176" s="21" t="s">
        <v>1249</v>
      </c>
      <c r="AN176" s="21" t="s">
        <v>1249</v>
      </c>
      <c r="AO176" s="21" t="s">
        <v>1249</v>
      </c>
      <c r="AP176" s="21" t="s">
        <v>1249</v>
      </c>
      <c r="AQ176" s="21" t="s">
        <v>1249</v>
      </c>
      <c r="AR176" s="21" t="s">
        <v>1249</v>
      </c>
      <c r="AS176" s="21" t="s">
        <v>1249</v>
      </c>
      <c r="AT176" s="21" t="s">
        <v>1249</v>
      </c>
      <c r="AU176" s="21" t="s">
        <v>1249</v>
      </c>
      <c r="AV176" s="21" t="s">
        <v>1249</v>
      </c>
      <c r="AW176" s="21" t="s">
        <v>1249</v>
      </c>
      <c r="AX176" s="21" t="s">
        <v>1249</v>
      </c>
      <c r="AY176" s="21" t="s">
        <v>1249</v>
      </c>
      <c r="AZ176" s="21" t="s">
        <v>1249</v>
      </c>
      <c r="BA176" s="21" t="s">
        <v>1249</v>
      </c>
      <c r="BB176" s="21"/>
      <c r="BC176" s="21" t="s">
        <v>1249</v>
      </c>
      <c r="BD176" s="21" t="s">
        <v>1249</v>
      </c>
      <c r="BE176" s="21" t="s">
        <v>1249</v>
      </c>
      <c r="BF176" s="21" t="s">
        <v>1249</v>
      </c>
      <c r="BG176" s="21" t="s">
        <v>1249</v>
      </c>
      <c r="BH176" s="21" t="s">
        <v>1249</v>
      </c>
      <c r="BI176" s="21" t="s">
        <v>1249</v>
      </c>
      <c r="BJ176" s="21" t="s">
        <v>1249</v>
      </c>
      <c r="BK176" s="21" t="s">
        <v>1249</v>
      </c>
      <c r="BL176" s="21" t="s">
        <v>1249</v>
      </c>
      <c r="BM176" s="21" t="s">
        <v>1249</v>
      </c>
      <c r="BN176" s="21" t="s">
        <v>1249</v>
      </c>
      <c r="BO176" s="21" t="s">
        <v>1249</v>
      </c>
      <c r="BP176" s="21" t="s">
        <v>1249</v>
      </c>
      <c r="BQ176" s="21" t="s">
        <v>1249</v>
      </c>
      <c r="BR176" s="21" t="s">
        <v>1249</v>
      </c>
      <c r="BS176" s="21" t="s">
        <v>1249</v>
      </c>
      <c r="BT176" s="21" t="s">
        <v>1249</v>
      </c>
      <c r="BU176" s="21" t="s">
        <v>1249</v>
      </c>
      <c r="BV176" s="21" t="s">
        <v>1249</v>
      </c>
      <c r="BW176" s="21" t="s">
        <v>1249</v>
      </c>
      <c r="BX176" s="21" t="s">
        <v>1249</v>
      </c>
      <c r="BY176" s="21" t="s">
        <v>1249</v>
      </c>
      <c r="BZ176" s="21" t="s">
        <v>1249</v>
      </c>
      <c r="CA176" s="21" t="s">
        <v>1249</v>
      </c>
      <c r="CB176" s="21" t="s">
        <v>1249</v>
      </c>
      <c r="CC176" s="21" t="s">
        <v>1249</v>
      </c>
      <c r="CD176" s="21" t="s">
        <v>1249</v>
      </c>
      <c r="CE176" s="21" t="s">
        <v>1249</v>
      </c>
      <c r="CF176" s="21" t="s">
        <v>1249</v>
      </c>
      <c r="CG176" s="21"/>
      <c r="CH176" s="21"/>
      <c r="CI176" s="21"/>
      <c r="CJ176" s="21"/>
      <c r="CK176" s="21" t="s">
        <v>1249</v>
      </c>
      <c r="CL176" s="21" t="s">
        <v>1249</v>
      </c>
      <c r="CM176" s="21" t="s">
        <v>1249</v>
      </c>
      <c r="CN176" s="21" t="s">
        <v>1249</v>
      </c>
      <c r="CO176" s="21" t="s">
        <v>1249</v>
      </c>
      <c r="CP176" s="21" t="s">
        <v>1249</v>
      </c>
      <c r="CQ176" s="21" t="s">
        <v>1249</v>
      </c>
      <c r="CR176" s="21" t="s">
        <v>1249</v>
      </c>
      <c r="CS176" s="21" t="s">
        <v>1249</v>
      </c>
      <c r="CT176" s="21" t="s">
        <v>1249</v>
      </c>
    </row>
    <row r="177" spans="1:98" ht="150.75" customHeight="1" x14ac:dyDescent="0.25">
      <c r="A177" s="6">
        <v>147</v>
      </c>
      <c r="B177" s="3">
        <v>340</v>
      </c>
      <c r="C177" s="12" t="s">
        <v>548</v>
      </c>
      <c r="D177" s="13" t="s">
        <v>28</v>
      </c>
      <c r="E177" s="12" t="s">
        <v>1405</v>
      </c>
      <c r="F177" s="16" t="s">
        <v>28</v>
      </c>
      <c r="G177" s="12" t="s">
        <v>1405</v>
      </c>
      <c r="H177" s="12" t="s">
        <v>1406</v>
      </c>
      <c r="I177" s="18" t="s">
        <v>1261</v>
      </c>
      <c r="J177" s="22" t="s">
        <v>402</v>
      </c>
      <c r="K177" s="3"/>
      <c r="L177" s="23" t="s">
        <v>21</v>
      </c>
      <c r="M177" s="3"/>
      <c r="N177" s="23"/>
      <c r="O177" s="3"/>
      <c r="P177" s="3"/>
      <c r="Q177" s="3"/>
      <c r="R177" s="3"/>
      <c r="S177" s="3"/>
      <c r="T177" s="26">
        <f t="shared" si="74"/>
        <v>1</v>
      </c>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162"/>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v>2</v>
      </c>
      <c r="CG177" s="162"/>
      <c r="CH177" s="162"/>
      <c r="CI177" s="162"/>
      <c r="CJ177" s="162"/>
      <c r="CK177" s="3"/>
      <c r="CL177" s="23">
        <f>COUNTIF($BD177:$CK177,2)</f>
        <v>1</v>
      </c>
      <c r="CM177" s="32">
        <f>CL177/COUNTA($BD177:$CK177)</f>
        <v>1</v>
      </c>
      <c r="CN177" s="23">
        <f>COUNTIF($BD177:$CK177,1)</f>
        <v>0</v>
      </c>
      <c r="CO177" s="32">
        <f>CN177/COUNTA($BD177:$CK177)</f>
        <v>0</v>
      </c>
      <c r="CP177" s="23">
        <f>COUNTIF($BD177:$CK177,0)</f>
        <v>0</v>
      </c>
      <c r="CQ177" s="32">
        <f>CP177/COUNTA($BD177:$CK177)</f>
        <v>0</v>
      </c>
      <c r="CR177" s="23">
        <f>(((CL177*2)+(CN177*1)+(CP177*0)))/COUNTA($BD177:$CK177)</f>
        <v>2</v>
      </c>
      <c r="CS177" s="23" t="str">
        <f t="shared" si="82"/>
        <v>Đạt mục tiêu</v>
      </c>
      <c r="CT177" s="37"/>
    </row>
    <row r="178" spans="1:98" ht="156" customHeight="1" x14ac:dyDescent="0.25">
      <c r="A178" s="6">
        <v>147</v>
      </c>
      <c r="B178" s="3">
        <v>340</v>
      </c>
      <c r="C178" s="12" t="s">
        <v>548</v>
      </c>
      <c r="D178" s="13" t="s">
        <v>28</v>
      </c>
      <c r="E178" s="12" t="s">
        <v>1407</v>
      </c>
      <c r="F178" s="16" t="s">
        <v>28</v>
      </c>
      <c r="G178" s="12" t="s">
        <v>1408</v>
      </c>
      <c r="H178" s="12" t="s">
        <v>1409</v>
      </c>
      <c r="I178" s="18" t="s">
        <v>1261</v>
      </c>
      <c r="J178" s="22" t="s">
        <v>402</v>
      </c>
      <c r="K178" s="3"/>
      <c r="L178" s="23"/>
      <c r="M178" s="3"/>
      <c r="N178" s="23" t="s">
        <v>21</v>
      </c>
      <c r="O178" s="3"/>
      <c r="P178" s="3"/>
      <c r="Q178" s="3"/>
      <c r="R178" s="3"/>
      <c r="S178" s="3"/>
      <c r="T178" s="26">
        <f t="shared" si="74"/>
        <v>1</v>
      </c>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162"/>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v>2</v>
      </c>
      <c r="CG178" s="162"/>
      <c r="CH178" s="162"/>
      <c r="CI178" s="162"/>
      <c r="CJ178" s="162"/>
      <c r="CK178" s="3"/>
      <c r="CL178" s="23">
        <f>COUNTIF($BD178:$CK178,2)</f>
        <v>1</v>
      </c>
      <c r="CM178" s="32">
        <f>CL178/COUNTA($BD178:$CK178)</f>
        <v>1</v>
      </c>
      <c r="CN178" s="23">
        <f>COUNTIF($BD178:$CK178,1)</f>
        <v>0</v>
      </c>
      <c r="CO178" s="32">
        <f>CN178/COUNTA($BD178:$CK178)</f>
        <v>0</v>
      </c>
      <c r="CP178" s="23">
        <f>COUNTIF($BD178:$CK178,0)</f>
        <v>0</v>
      </c>
      <c r="CQ178" s="32">
        <f>CP178/COUNTA($BD178:$CK178)</f>
        <v>0</v>
      </c>
      <c r="CR178" s="23">
        <f>(((CL178*2)+(CN178*1)+(CP178*0)))/COUNTA($BD178:$CK178)</f>
        <v>2</v>
      </c>
      <c r="CS178" s="23" t="str">
        <f t="shared" si="82"/>
        <v>Đạt mục tiêu</v>
      </c>
      <c r="CT178" s="37"/>
    </row>
    <row r="179" spans="1:98" ht="74.25" customHeight="1" x14ac:dyDescent="0.25">
      <c r="A179" s="6">
        <v>148</v>
      </c>
      <c r="B179" s="3">
        <v>342</v>
      </c>
      <c r="C179" s="12" t="s">
        <v>552</v>
      </c>
      <c r="D179" s="13" t="s">
        <v>28</v>
      </c>
      <c r="E179" s="12" t="s">
        <v>553</v>
      </c>
      <c r="F179" s="16" t="s">
        <v>28</v>
      </c>
      <c r="G179" s="12" t="s">
        <v>553</v>
      </c>
      <c r="H179" s="12" t="s">
        <v>1410</v>
      </c>
      <c r="I179" s="18" t="s">
        <v>1261</v>
      </c>
      <c r="J179" s="22" t="s">
        <v>402</v>
      </c>
      <c r="K179" s="23" t="s">
        <v>21</v>
      </c>
      <c r="L179" s="3"/>
      <c r="M179" s="3"/>
      <c r="N179" s="3"/>
      <c r="O179" s="3"/>
      <c r="P179" s="3"/>
      <c r="Q179" s="3"/>
      <c r="R179" s="3"/>
      <c r="S179" s="3"/>
      <c r="T179" s="26">
        <f t="shared" si="74"/>
        <v>1</v>
      </c>
      <c r="U179" s="3" t="s">
        <v>1271</v>
      </c>
      <c r="V179" s="3" t="s">
        <v>1302</v>
      </c>
      <c r="W179" s="3"/>
      <c r="X179" s="3" t="s">
        <v>1262</v>
      </c>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162"/>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v>2</v>
      </c>
      <c r="CG179" s="162"/>
      <c r="CH179" s="162"/>
      <c r="CI179" s="162"/>
      <c r="CJ179" s="162"/>
      <c r="CK179" s="3"/>
      <c r="CL179" s="23">
        <f>COUNTIF($BD179:$CK179,2)</f>
        <v>1</v>
      </c>
      <c r="CM179" s="32">
        <f>CL179/COUNTA($BD179:$CK179)</f>
        <v>1</v>
      </c>
      <c r="CN179" s="23">
        <f>COUNTIF($BD179:$CK179,1)</f>
        <v>0</v>
      </c>
      <c r="CO179" s="32">
        <f>CN179/COUNTA($BD179:$CK179)</f>
        <v>0</v>
      </c>
      <c r="CP179" s="23">
        <f>COUNTIF($BD179:$CK179,0)</f>
        <v>0</v>
      </c>
      <c r="CQ179" s="32">
        <f>CP179/COUNTA($BD179:$CK179)</f>
        <v>0</v>
      </c>
      <c r="CR179" s="23">
        <f>(((CL179*2)+(CN179*1)+(CP179*0)))/COUNTA($BD179:$CK179)</f>
        <v>2</v>
      </c>
      <c r="CS179" s="23" t="str">
        <f t="shared" si="82"/>
        <v>Đạt mục tiêu</v>
      </c>
      <c r="CT179" s="37"/>
    </row>
    <row r="180" spans="1:98" s="2" customFormat="1" ht="51.75" customHeight="1" x14ac:dyDescent="0.25">
      <c r="A180" s="6">
        <v>149</v>
      </c>
      <c r="B180" s="7">
        <v>346</v>
      </c>
      <c r="C180" s="440" t="s">
        <v>564</v>
      </c>
      <c r="D180" s="440"/>
      <c r="E180" s="440"/>
      <c r="F180" s="9" t="s">
        <v>1249</v>
      </c>
      <c r="G180" s="9" t="s">
        <v>1249</v>
      </c>
      <c r="H180" s="9" t="s">
        <v>1249</v>
      </c>
      <c r="I180" s="9" t="s">
        <v>1249</v>
      </c>
      <c r="J180" s="21" t="s">
        <v>1249</v>
      </c>
      <c r="K180" s="21" t="s">
        <v>1249</v>
      </c>
      <c r="L180" s="21" t="s">
        <v>1249</v>
      </c>
      <c r="M180" s="21" t="s">
        <v>1249</v>
      </c>
      <c r="N180" s="21" t="s">
        <v>1249</v>
      </c>
      <c r="O180" s="21" t="s">
        <v>1249</v>
      </c>
      <c r="P180" s="21" t="s">
        <v>1249</v>
      </c>
      <c r="Q180" s="21" t="s">
        <v>1249</v>
      </c>
      <c r="R180" s="21" t="s">
        <v>1249</v>
      </c>
      <c r="S180" s="21" t="s">
        <v>1249</v>
      </c>
      <c r="T180" s="21" t="s">
        <v>1249</v>
      </c>
      <c r="U180" s="21" t="s">
        <v>1249</v>
      </c>
      <c r="V180" s="21" t="s">
        <v>1249</v>
      </c>
      <c r="W180" s="21" t="s">
        <v>1249</v>
      </c>
      <c r="X180" s="21" t="s">
        <v>1249</v>
      </c>
      <c r="Y180" s="21" t="s">
        <v>1249</v>
      </c>
      <c r="Z180" s="21" t="s">
        <v>1249</v>
      </c>
      <c r="AA180" s="21" t="s">
        <v>1249</v>
      </c>
      <c r="AB180" s="21" t="s">
        <v>1249</v>
      </c>
      <c r="AC180" s="21" t="s">
        <v>1249</v>
      </c>
      <c r="AD180" s="21" t="s">
        <v>1249</v>
      </c>
      <c r="AE180" s="21" t="s">
        <v>1249</v>
      </c>
      <c r="AF180" s="21" t="s">
        <v>1249</v>
      </c>
      <c r="AG180" s="21" t="s">
        <v>1249</v>
      </c>
      <c r="AH180" s="21" t="s">
        <v>1249</v>
      </c>
      <c r="AI180" s="21" t="s">
        <v>1249</v>
      </c>
      <c r="AJ180" s="21" t="s">
        <v>1249</v>
      </c>
      <c r="AK180" s="21" t="s">
        <v>1249</v>
      </c>
      <c r="AL180" s="21" t="s">
        <v>1249</v>
      </c>
      <c r="AM180" s="21" t="s">
        <v>1249</v>
      </c>
      <c r="AN180" s="21" t="s">
        <v>1249</v>
      </c>
      <c r="AO180" s="21" t="s">
        <v>1249</v>
      </c>
      <c r="AP180" s="21" t="s">
        <v>1249</v>
      </c>
      <c r="AQ180" s="21" t="s">
        <v>1249</v>
      </c>
      <c r="AR180" s="21" t="s">
        <v>1249</v>
      </c>
      <c r="AS180" s="21" t="s">
        <v>1249</v>
      </c>
      <c r="AT180" s="21" t="s">
        <v>1249</v>
      </c>
      <c r="AU180" s="21" t="s">
        <v>1249</v>
      </c>
      <c r="AV180" s="21" t="s">
        <v>1249</v>
      </c>
      <c r="AW180" s="21" t="s">
        <v>1249</v>
      </c>
      <c r="AX180" s="21" t="s">
        <v>1249</v>
      </c>
      <c r="AY180" s="21" t="s">
        <v>1249</v>
      </c>
      <c r="AZ180" s="21" t="s">
        <v>1249</v>
      </c>
      <c r="BA180" s="21" t="s">
        <v>1249</v>
      </c>
      <c r="BB180" s="21"/>
      <c r="BC180" s="21" t="s">
        <v>1249</v>
      </c>
      <c r="BD180" s="21" t="s">
        <v>1249</v>
      </c>
      <c r="BE180" s="21" t="s">
        <v>1249</v>
      </c>
      <c r="BF180" s="21" t="s">
        <v>1249</v>
      </c>
      <c r="BG180" s="21" t="s">
        <v>1249</v>
      </c>
      <c r="BH180" s="21" t="s">
        <v>1249</v>
      </c>
      <c r="BI180" s="21" t="s">
        <v>1249</v>
      </c>
      <c r="BJ180" s="21" t="s">
        <v>1249</v>
      </c>
      <c r="BK180" s="21" t="s">
        <v>1249</v>
      </c>
      <c r="BL180" s="21" t="s">
        <v>1249</v>
      </c>
      <c r="BM180" s="21" t="s">
        <v>1249</v>
      </c>
      <c r="BN180" s="21" t="s">
        <v>1249</v>
      </c>
      <c r="BO180" s="21" t="s">
        <v>1249</v>
      </c>
      <c r="BP180" s="21" t="s">
        <v>1249</v>
      </c>
      <c r="BQ180" s="21" t="s">
        <v>1249</v>
      </c>
      <c r="BR180" s="21" t="s">
        <v>1249</v>
      </c>
      <c r="BS180" s="21" t="s">
        <v>1249</v>
      </c>
      <c r="BT180" s="21" t="s">
        <v>1249</v>
      </c>
      <c r="BU180" s="21" t="s">
        <v>1249</v>
      </c>
      <c r="BV180" s="21" t="s">
        <v>1249</v>
      </c>
      <c r="BW180" s="21" t="s">
        <v>1249</v>
      </c>
      <c r="BX180" s="21" t="s">
        <v>1249</v>
      </c>
      <c r="BY180" s="21" t="s">
        <v>1249</v>
      </c>
      <c r="BZ180" s="21" t="s">
        <v>1249</v>
      </c>
      <c r="CA180" s="21" t="s">
        <v>1249</v>
      </c>
      <c r="CB180" s="21" t="s">
        <v>1249</v>
      </c>
      <c r="CC180" s="21" t="s">
        <v>1249</v>
      </c>
      <c r="CD180" s="21" t="s">
        <v>1249</v>
      </c>
      <c r="CE180" s="21" t="s">
        <v>1249</v>
      </c>
      <c r="CF180" s="21" t="s">
        <v>1249</v>
      </c>
      <c r="CG180" s="21"/>
      <c r="CH180" s="21"/>
      <c r="CI180" s="21"/>
      <c r="CJ180" s="21"/>
      <c r="CK180" s="21" t="s">
        <v>1249</v>
      </c>
      <c r="CL180" s="21" t="s">
        <v>1249</v>
      </c>
      <c r="CM180" s="21" t="s">
        <v>1249</v>
      </c>
      <c r="CN180" s="21" t="s">
        <v>1249</v>
      </c>
      <c r="CO180" s="21" t="s">
        <v>1249</v>
      </c>
      <c r="CP180" s="21" t="s">
        <v>1249</v>
      </c>
      <c r="CQ180" s="21" t="s">
        <v>1249</v>
      </c>
      <c r="CR180" s="21" t="s">
        <v>1249</v>
      </c>
      <c r="CS180" s="21" t="s">
        <v>1249</v>
      </c>
      <c r="CT180" s="21" t="s">
        <v>1249</v>
      </c>
    </row>
    <row r="181" spans="1:98" s="2" customFormat="1" ht="90.75" customHeight="1" x14ac:dyDescent="0.25">
      <c r="A181" s="6">
        <v>150</v>
      </c>
      <c r="B181" s="7">
        <v>347</v>
      </c>
      <c r="C181" s="440" t="s">
        <v>565</v>
      </c>
      <c r="D181" s="440"/>
      <c r="E181" s="440"/>
      <c r="F181" s="9" t="s">
        <v>1249</v>
      </c>
      <c r="G181" s="9" t="s">
        <v>1249</v>
      </c>
      <c r="H181" s="9" t="s">
        <v>1249</v>
      </c>
      <c r="I181" s="9" t="s">
        <v>1249</v>
      </c>
      <c r="J181" s="21" t="s">
        <v>1249</v>
      </c>
      <c r="K181" s="21" t="s">
        <v>1249</v>
      </c>
      <c r="L181" s="21" t="s">
        <v>1249</v>
      </c>
      <c r="M181" s="21" t="s">
        <v>1249</v>
      </c>
      <c r="N181" s="21" t="s">
        <v>1249</v>
      </c>
      <c r="O181" s="21" t="s">
        <v>1249</v>
      </c>
      <c r="P181" s="21" t="s">
        <v>1249</v>
      </c>
      <c r="Q181" s="21" t="s">
        <v>1249</v>
      </c>
      <c r="R181" s="21" t="s">
        <v>1249</v>
      </c>
      <c r="S181" s="21" t="s">
        <v>1249</v>
      </c>
      <c r="T181" s="21" t="s">
        <v>1249</v>
      </c>
      <c r="U181" s="21" t="s">
        <v>1249</v>
      </c>
      <c r="V181" s="21" t="s">
        <v>1249</v>
      </c>
      <c r="W181" s="21" t="s">
        <v>1249</v>
      </c>
      <c r="X181" s="21" t="s">
        <v>1249</v>
      </c>
      <c r="Y181" s="21" t="s">
        <v>1249</v>
      </c>
      <c r="Z181" s="21" t="s">
        <v>1249</v>
      </c>
      <c r="AA181" s="21" t="s">
        <v>1249</v>
      </c>
      <c r="AB181" s="21" t="s">
        <v>1249</v>
      </c>
      <c r="AC181" s="21" t="s">
        <v>1249</v>
      </c>
      <c r="AD181" s="21" t="s">
        <v>1249</v>
      </c>
      <c r="AE181" s="21" t="s">
        <v>1249</v>
      </c>
      <c r="AF181" s="21" t="s">
        <v>1249</v>
      </c>
      <c r="AG181" s="21" t="s">
        <v>1249</v>
      </c>
      <c r="AH181" s="21" t="s">
        <v>1249</v>
      </c>
      <c r="AI181" s="21" t="s">
        <v>1249</v>
      </c>
      <c r="AJ181" s="21" t="s">
        <v>1249</v>
      </c>
      <c r="AK181" s="21" t="s">
        <v>1249</v>
      </c>
      <c r="AL181" s="21" t="s">
        <v>1249</v>
      </c>
      <c r="AM181" s="21" t="s">
        <v>1249</v>
      </c>
      <c r="AN181" s="21" t="s">
        <v>1249</v>
      </c>
      <c r="AO181" s="21" t="s">
        <v>1249</v>
      </c>
      <c r="AP181" s="21" t="s">
        <v>1249</v>
      </c>
      <c r="AQ181" s="21" t="s">
        <v>1249</v>
      </c>
      <c r="AR181" s="21" t="s">
        <v>1249</v>
      </c>
      <c r="AS181" s="21" t="s">
        <v>1249</v>
      </c>
      <c r="AT181" s="21" t="s">
        <v>1249</v>
      </c>
      <c r="AU181" s="21" t="s">
        <v>1249</v>
      </c>
      <c r="AV181" s="21" t="s">
        <v>1249</v>
      </c>
      <c r="AW181" s="21" t="s">
        <v>1249</v>
      </c>
      <c r="AX181" s="21" t="s">
        <v>1249</v>
      </c>
      <c r="AY181" s="21" t="s">
        <v>1249</v>
      </c>
      <c r="AZ181" s="21" t="s">
        <v>1249</v>
      </c>
      <c r="BA181" s="21" t="s">
        <v>1249</v>
      </c>
      <c r="BB181" s="21"/>
      <c r="BC181" s="21" t="s">
        <v>1249</v>
      </c>
      <c r="BD181" s="21" t="s">
        <v>1249</v>
      </c>
      <c r="BE181" s="21" t="s">
        <v>1249</v>
      </c>
      <c r="BF181" s="21" t="s">
        <v>1249</v>
      </c>
      <c r="BG181" s="21" t="s">
        <v>1249</v>
      </c>
      <c r="BH181" s="21" t="s">
        <v>1249</v>
      </c>
      <c r="BI181" s="21" t="s">
        <v>1249</v>
      </c>
      <c r="BJ181" s="21" t="s">
        <v>1249</v>
      </c>
      <c r="BK181" s="21" t="s">
        <v>1249</v>
      </c>
      <c r="BL181" s="21" t="s">
        <v>1249</v>
      </c>
      <c r="BM181" s="21" t="s">
        <v>1249</v>
      </c>
      <c r="BN181" s="21" t="s">
        <v>1249</v>
      </c>
      <c r="BO181" s="21" t="s">
        <v>1249</v>
      </c>
      <c r="BP181" s="21" t="s">
        <v>1249</v>
      </c>
      <c r="BQ181" s="21" t="s">
        <v>1249</v>
      </c>
      <c r="BR181" s="21" t="s">
        <v>1249</v>
      </c>
      <c r="BS181" s="21" t="s">
        <v>1249</v>
      </c>
      <c r="BT181" s="21" t="s">
        <v>1249</v>
      </c>
      <c r="BU181" s="21" t="s">
        <v>1249</v>
      </c>
      <c r="BV181" s="21" t="s">
        <v>1249</v>
      </c>
      <c r="BW181" s="21" t="s">
        <v>1249</v>
      </c>
      <c r="BX181" s="21" t="s">
        <v>1249</v>
      </c>
      <c r="BY181" s="21" t="s">
        <v>1249</v>
      </c>
      <c r="BZ181" s="21" t="s">
        <v>1249</v>
      </c>
      <c r="CA181" s="21" t="s">
        <v>1249</v>
      </c>
      <c r="CB181" s="21" t="s">
        <v>1249</v>
      </c>
      <c r="CC181" s="21" t="s">
        <v>1249</v>
      </c>
      <c r="CD181" s="21" t="s">
        <v>1249</v>
      </c>
      <c r="CE181" s="21" t="s">
        <v>1249</v>
      </c>
      <c r="CF181" s="21" t="s">
        <v>1249</v>
      </c>
      <c r="CG181" s="21"/>
      <c r="CH181" s="21"/>
      <c r="CI181" s="21"/>
      <c r="CJ181" s="21"/>
      <c r="CK181" s="21" t="s">
        <v>1249</v>
      </c>
      <c r="CL181" s="21" t="s">
        <v>1249</v>
      </c>
      <c r="CM181" s="21" t="s">
        <v>1249</v>
      </c>
      <c r="CN181" s="21" t="s">
        <v>1249</v>
      </c>
      <c r="CO181" s="21" t="s">
        <v>1249</v>
      </c>
      <c r="CP181" s="21" t="s">
        <v>1249</v>
      </c>
      <c r="CQ181" s="21" t="s">
        <v>1249</v>
      </c>
      <c r="CR181" s="21" t="s">
        <v>1249</v>
      </c>
      <c r="CS181" s="21" t="s">
        <v>1249</v>
      </c>
      <c r="CT181" s="21" t="s">
        <v>1249</v>
      </c>
    </row>
    <row r="182" spans="1:98" ht="134.25" customHeight="1" x14ac:dyDescent="0.25">
      <c r="A182" s="6">
        <v>151</v>
      </c>
      <c r="B182" s="3">
        <v>351</v>
      </c>
      <c r="C182" s="12" t="s">
        <v>568</v>
      </c>
      <c r="D182" s="13" t="s">
        <v>18</v>
      </c>
      <c r="E182" s="12" t="s">
        <v>569</v>
      </c>
      <c r="F182" s="16" t="s">
        <v>28</v>
      </c>
      <c r="G182" s="12" t="s">
        <v>1411</v>
      </c>
      <c r="H182" s="18" t="s">
        <v>1412</v>
      </c>
      <c r="I182" s="18" t="s">
        <v>1261</v>
      </c>
      <c r="J182" s="22" t="s">
        <v>402</v>
      </c>
      <c r="K182" s="3"/>
      <c r="L182" s="28" t="s">
        <v>21</v>
      </c>
      <c r="M182" s="3"/>
      <c r="N182" s="3"/>
      <c r="O182" s="3"/>
      <c r="P182" s="3"/>
      <c r="Q182" s="3"/>
      <c r="R182" s="3"/>
      <c r="S182" s="3"/>
      <c r="T182" s="26">
        <f t="shared" si="74"/>
        <v>1</v>
      </c>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162"/>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v>2</v>
      </c>
      <c r="CG182" s="162"/>
      <c r="CH182" s="162"/>
      <c r="CI182" s="162"/>
      <c r="CJ182" s="162"/>
      <c r="CK182" s="3"/>
      <c r="CL182" s="23">
        <f>COUNTIF($BD182:$CK182,2)</f>
        <v>1</v>
      </c>
      <c r="CM182" s="32">
        <f>CL182/COUNTA($BD182:$CK182)</f>
        <v>1</v>
      </c>
      <c r="CN182" s="23">
        <f>COUNTIF($BD182:$CK182,1)</f>
        <v>0</v>
      </c>
      <c r="CO182" s="32">
        <f>CN182/COUNTA($BD182:$CK182)</f>
        <v>0</v>
      </c>
      <c r="CP182" s="23">
        <f>COUNTIF($BD182:$CK182,0)</f>
        <v>0</v>
      </c>
      <c r="CQ182" s="32">
        <f>CP182/COUNTA($BD182:$CK182)</f>
        <v>0</v>
      </c>
      <c r="CR182" s="23">
        <f>(((CL182*2)+(CN182*1)+(CP182*0)))/COUNTA($BD182:$CK182)</f>
        <v>2</v>
      </c>
      <c r="CS182" s="23" t="str">
        <f t="shared" si="82"/>
        <v>Đạt mục tiêu</v>
      </c>
      <c r="CT182" s="37"/>
    </row>
    <row r="183" spans="1:98" ht="153" customHeight="1" x14ac:dyDescent="0.25">
      <c r="A183" s="6">
        <v>152</v>
      </c>
      <c r="B183" s="3">
        <v>354</v>
      </c>
      <c r="C183" s="12" t="s">
        <v>574</v>
      </c>
      <c r="D183" s="13" t="s">
        <v>18</v>
      </c>
      <c r="E183" s="12" t="s">
        <v>575</v>
      </c>
      <c r="F183" s="16" t="s">
        <v>28</v>
      </c>
      <c r="G183" s="18" t="s">
        <v>1413</v>
      </c>
      <c r="H183" s="41" t="s">
        <v>1414</v>
      </c>
      <c r="I183" s="18" t="s">
        <v>1261</v>
      </c>
      <c r="J183" s="22" t="s">
        <v>402</v>
      </c>
      <c r="K183" s="3"/>
      <c r="L183" s="3"/>
      <c r="M183" s="23" t="s">
        <v>21</v>
      </c>
      <c r="N183" s="3"/>
      <c r="O183" s="3"/>
      <c r="P183" s="3"/>
      <c r="Q183" s="3"/>
      <c r="R183" s="3"/>
      <c r="S183" s="3"/>
      <c r="T183" s="26">
        <f t="shared" si="74"/>
        <v>1</v>
      </c>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162"/>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v>2</v>
      </c>
      <c r="CG183" s="162"/>
      <c r="CH183" s="162"/>
      <c r="CI183" s="162"/>
      <c r="CJ183" s="162"/>
      <c r="CK183" s="3"/>
      <c r="CL183" s="23">
        <f>COUNTIF($BD183:$CK183,2)</f>
        <v>1</v>
      </c>
      <c r="CM183" s="32">
        <f>CL183/COUNTA($BD183:$CK183)</f>
        <v>1</v>
      </c>
      <c r="CN183" s="23">
        <f>COUNTIF($BD183:$CK183,1)</f>
        <v>0</v>
      </c>
      <c r="CO183" s="32">
        <f>CN183/COUNTA($BD183:$CK183)</f>
        <v>0</v>
      </c>
      <c r="CP183" s="23">
        <f>COUNTIF($BD183:$CK183,0)</f>
        <v>0</v>
      </c>
      <c r="CQ183" s="32">
        <f>CP183/COUNTA($BD183:$CK183)</f>
        <v>0</v>
      </c>
      <c r="CR183" s="23">
        <f>(((CL183*2)+(CN183*1)+(CP183*0)))/COUNTA($BD183:$CK183)</f>
        <v>2</v>
      </c>
      <c r="CS183" s="23" t="str">
        <f t="shared" si="82"/>
        <v>Đạt mục tiêu</v>
      </c>
      <c r="CT183" s="37"/>
    </row>
    <row r="184" spans="1:98" ht="138" customHeight="1" x14ac:dyDescent="0.25">
      <c r="A184" s="6">
        <v>153</v>
      </c>
      <c r="B184" s="3">
        <v>357</v>
      </c>
      <c r="C184" s="12" t="s">
        <v>580</v>
      </c>
      <c r="D184" s="13" t="s">
        <v>18</v>
      </c>
      <c r="E184" s="12" t="s">
        <v>581</v>
      </c>
      <c r="F184" s="16" t="s">
        <v>28</v>
      </c>
      <c r="G184" s="12" t="s">
        <v>1415</v>
      </c>
      <c r="H184" s="12" t="s">
        <v>1415</v>
      </c>
      <c r="I184" s="18" t="s">
        <v>1261</v>
      </c>
      <c r="J184" s="22" t="s">
        <v>402</v>
      </c>
      <c r="K184" s="23" t="s">
        <v>21</v>
      </c>
      <c r="L184" s="3"/>
      <c r="M184" s="3"/>
      <c r="N184" s="3"/>
      <c r="O184" s="3"/>
      <c r="P184" s="3"/>
      <c r="Q184" s="3"/>
      <c r="R184" s="3"/>
      <c r="S184" s="3"/>
      <c r="T184" s="26">
        <f t="shared" si="74"/>
        <v>1</v>
      </c>
      <c r="U184" s="24" t="s">
        <v>1271</v>
      </c>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162"/>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v>2</v>
      </c>
      <c r="CG184" s="162"/>
      <c r="CH184" s="162"/>
      <c r="CI184" s="162"/>
      <c r="CJ184" s="162"/>
      <c r="CK184" s="3"/>
      <c r="CL184" s="23">
        <f>COUNTIF($BD184:$CK184,2)</f>
        <v>1</v>
      </c>
      <c r="CM184" s="32">
        <f>CL184/COUNTA($BD184:$CK184)</f>
        <v>1</v>
      </c>
      <c r="CN184" s="23">
        <f>COUNTIF($BD184:$CK184,1)</f>
        <v>0</v>
      </c>
      <c r="CO184" s="32">
        <f>CN184/COUNTA($BD184:$CK184)</f>
        <v>0</v>
      </c>
      <c r="CP184" s="23">
        <f>COUNTIF($BD184:$CK184,0)</f>
        <v>0</v>
      </c>
      <c r="CQ184" s="32">
        <f>CP184/COUNTA($BD184:$CK184)</f>
        <v>0</v>
      </c>
      <c r="CR184" s="23">
        <f>(((CL184*2)+(CN184*1)+(CP184*0)))/COUNTA($BD184:$CK184)</f>
        <v>2</v>
      </c>
      <c r="CS184" s="23" t="str">
        <f t="shared" si="82"/>
        <v>Đạt mục tiêu</v>
      </c>
      <c r="CT184" s="37"/>
    </row>
    <row r="185" spans="1:98" ht="115.5" customHeight="1" x14ac:dyDescent="0.25">
      <c r="A185" s="6">
        <v>154</v>
      </c>
      <c r="B185" s="3">
        <v>360</v>
      </c>
      <c r="C185" s="12" t="s">
        <v>586</v>
      </c>
      <c r="D185" s="13" t="s">
        <v>18</v>
      </c>
      <c r="E185" s="12" t="s">
        <v>587</v>
      </c>
      <c r="F185" s="16" t="s">
        <v>28</v>
      </c>
      <c r="G185" s="12" t="s">
        <v>1416</v>
      </c>
      <c r="H185" s="12" t="s">
        <v>1417</v>
      </c>
      <c r="I185" s="18" t="s">
        <v>1261</v>
      </c>
      <c r="J185" s="22" t="s">
        <v>402</v>
      </c>
      <c r="K185" s="23" t="s">
        <v>21</v>
      </c>
      <c r="L185" s="3"/>
      <c r="M185" s="3"/>
      <c r="N185" s="3"/>
      <c r="O185" s="3"/>
      <c r="P185" s="3"/>
      <c r="Q185" s="3"/>
      <c r="R185" s="3"/>
      <c r="S185" s="3"/>
      <c r="T185" s="26">
        <f t="shared" si="74"/>
        <v>1</v>
      </c>
      <c r="U185" s="3"/>
      <c r="V185" s="3"/>
      <c r="W185" s="3"/>
      <c r="X185" s="3" t="s">
        <v>1277</v>
      </c>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162"/>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v>2</v>
      </c>
      <c r="CG185" s="162"/>
      <c r="CH185" s="162"/>
      <c r="CI185" s="162"/>
      <c r="CJ185" s="162"/>
      <c r="CK185" s="3"/>
      <c r="CL185" s="23">
        <f>COUNTIF($BD185:$CK185,2)</f>
        <v>1</v>
      </c>
      <c r="CM185" s="32">
        <f>CL185/COUNTA($BD185:$CK185)</f>
        <v>1</v>
      </c>
      <c r="CN185" s="23">
        <f>COUNTIF($BD185:$CK185,1)</f>
        <v>0</v>
      </c>
      <c r="CO185" s="32">
        <f>CN185/COUNTA($BD185:$CK185)</f>
        <v>0</v>
      </c>
      <c r="CP185" s="23">
        <f>COUNTIF($BD185:$CK185,0)</f>
        <v>0</v>
      </c>
      <c r="CQ185" s="32">
        <f>CP185/COUNTA($BD185:$CK185)</f>
        <v>0</v>
      </c>
      <c r="CR185" s="23">
        <f>(((CL185*2)+(CN185*1)+(CP185*0)))/COUNTA($BD185:$CK185)</f>
        <v>2</v>
      </c>
      <c r="CS185" s="23" t="str">
        <f t="shared" si="82"/>
        <v>Đạt mục tiêu</v>
      </c>
      <c r="CT185" s="37"/>
    </row>
    <row r="186" spans="1:98" s="2" customFormat="1" ht="94.5" customHeight="1" x14ac:dyDescent="0.25">
      <c r="A186" s="6">
        <v>155</v>
      </c>
      <c r="B186" s="7">
        <v>361</v>
      </c>
      <c r="C186" s="440" t="s">
        <v>592</v>
      </c>
      <c r="D186" s="440"/>
      <c r="E186" s="440"/>
      <c r="F186" s="9" t="s">
        <v>1249</v>
      </c>
      <c r="G186" s="9" t="s">
        <v>1249</v>
      </c>
      <c r="H186" s="9" t="s">
        <v>1249</v>
      </c>
      <c r="I186" s="9" t="s">
        <v>1249</v>
      </c>
      <c r="J186" s="21" t="s">
        <v>1249</v>
      </c>
      <c r="K186" s="21" t="s">
        <v>1249</v>
      </c>
      <c r="L186" s="21" t="s">
        <v>1249</v>
      </c>
      <c r="M186" s="21" t="s">
        <v>1249</v>
      </c>
      <c r="N186" s="21" t="s">
        <v>1249</v>
      </c>
      <c r="O186" s="21" t="s">
        <v>1249</v>
      </c>
      <c r="P186" s="21" t="s">
        <v>1249</v>
      </c>
      <c r="Q186" s="21" t="s">
        <v>1249</v>
      </c>
      <c r="R186" s="21" t="s">
        <v>1249</v>
      </c>
      <c r="S186" s="21" t="s">
        <v>1249</v>
      </c>
      <c r="T186" s="21" t="s">
        <v>1249</v>
      </c>
      <c r="U186" s="21" t="s">
        <v>1249</v>
      </c>
      <c r="V186" s="21" t="s">
        <v>1249</v>
      </c>
      <c r="W186" s="21" t="s">
        <v>1249</v>
      </c>
      <c r="X186" s="21" t="s">
        <v>1249</v>
      </c>
      <c r="Y186" s="21" t="s">
        <v>1249</v>
      </c>
      <c r="Z186" s="21" t="s">
        <v>1249</v>
      </c>
      <c r="AA186" s="21" t="s">
        <v>1249</v>
      </c>
      <c r="AB186" s="21" t="s">
        <v>1249</v>
      </c>
      <c r="AC186" s="21" t="s">
        <v>1249</v>
      </c>
      <c r="AD186" s="21" t="s">
        <v>1249</v>
      </c>
      <c r="AE186" s="21" t="s">
        <v>1249</v>
      </c>
      <c r="AF186" s="21" t="s">
        <v>1249</v>
      </c>
      <c r="AG186" s="21" t="s">
        <v>1249</v>
      </c>
      <c r="AH186" s="21" t="s">
        <v>1249</v>
      </c>
      <c r="AI186" s="21" t="s">
        <v>1249</v>
      </c>
      <c r="AJ186" s="21" t="s">
        <v>1249</v>
      </c>
      <c r="AK186" s="21" t="s">
        <v>1249</v>
      </c>
      <c r="AL186" s="21" t="s">
        <v>1249</v>
      </c>
      <c r="AM186" s="21" t="s">
        <v>1249</v>
      </c>
      <c r="AN186" s="21" t="s">
        <v>1249</v>
      </c>
      <c r="AO186" s="21" t="s">
        <v>1249</v>
      </c>
      <c r="AP186" s="21" t="s">
        <v>1249</v>
      </c>
      <c r="AQ186" s="21" t="s">
        <v>1249</v>
      </c>
      <c r="AR186" s="21" t="s">
        <v>1249</v>
      </c>
      <c r="AS186" s="21" t="s">
        <v>1249</v>
      </c>
      <c r="AT186" s="21" t="s">
        <v>1249</v>
      </c>
      <c r="AU186" s="21" t="s">
        <v>1249</v>
      </c>
      <c r="AV186" s="21" t="s">
        <v>1249</v>
      </c>
      <c r="AW186" s="21" t="s">
        <v>1249</v>
      </c>
      <c r="AX186" s="21" t="s">
        <v>1249</v>
      </c>
      <c r="AY186" s="21" t="s">
        <v>1249</v>
      </c>
      <c r="AZ186" s="21" t="s">
        <v>1249</v>
      </c>
      <c r="BA186" s="21" t="s">
        <v>1249</v>
      </c>
      <c r="BB186" s="21"/>
      <c r="BC186" s="21" t="s">
        <v>1249</v>
      </c>
      <c r="BD186" s="21" t="s">
        <v>1249</v>
      </c>
      <c r="BE186" s="21" t="s">
        <v>1249</v>
      </c>
      <c r="BF186" s="21" t="s">
        <v>1249</v>
      </c>
      <c r="BG186" s="21" t="s">
        <v>1249</v>
      </c>
      <c r="BH186" s="21" t="s">
        <v>1249</v>
      </c>
      <c r="BI186" s="21" t="s">
        <v>1249</v>
      </c>
      <c r="BJ186" s="21" t="s">
        <v>1249</v>
      </c>
      <c r="BK186" s="21" t="s">
        <v>1249</v>
      </c>
      <c r="BL186" s="21" t="s">
        <v>1249</v>
      </c>
      <c r="BM186" s="21" t="s">
        <v>1249</v>
      </c>
      <c r="BN186" s="21" t="s">
        <v>1249</v>
      </c>
      <c r="BO186" s="21" t="s">
        <v>1249</v>
      </c>
      <c r="BP186" s="21" t="s">
        <v>1249</v>
      </c>
      <c r="BQ186" s="21" t="s">
        <v>1249</v>
      </c>
      <c r="BR186" s="21" t="s">
        <v>1249</v>
      </c>
      <c r="BS186" s="21" t="s">
        <v>1249</v>
      </c>
      <c r="BT186" s="21" t="s">
        <v>1249</v>
      </c>
      <c r="BU186" s="21" t="s">
        <v>1249</v>
      </c>
      <c r="BV186" s="21" t="s">
        <v>1249</v>
      </c>
      <c r="BW186" s="21" t="s">
        <v>1249</v>
      </c>
      <c r="BX186" s="21" t="s">
        <v>1249</v>
      </c>
      <c r="BY186" s="21" t="s">
        <v>1249</v>
      </c>
      <c r="BZ186" s="21" t="s">
        <v>1249</v>
      </c>
      <c r="CA186" s="21" t="s">
        <v>1249</v>
      </c>
      <c r="CB186" s="21" t="s">
        <v>1249</v>
      </c>
      <c r="CC186" s="21" t="s">
        <v>1249</v>
      </c>
      <c r="CD186" s="21" t="s">
        <v>1249</v>
      </c>
      <c r="CE186" s="21" t="s">
        <v>1249</v>
      </c>
      <c r="CF186" s="21" t="s">
        <v>1249</v>
      </c>
      <c r="CG186" s="21"/>
      <c r="CH186" s="21"/>
      <c r="CI186" s="21"/>
      <c r="CJ186" s="21"/>
      <c r="CK186" s="21" t="s">
        <v>1249</v>
      </c>
      <c r="CL186" s="21" t="s">
        <v>1249</v>
      </c>
      <c r="CM186" s="21" t="s">
        <v>1249</v>
      </c>
      <c r="CN186" s="21" t="s">
        <v>1249</v>
      </c>
      <c r="CO186" s="21" t="s">
        <v>1249</v>
      </c>
      <c r="CP186" s="21" t="s">
        <v>1249</v>
      </c>
      <c r="CQ186" s="21" t="s">
        <v>1249</v>
      </c>
      <c r="CR186" s="21" t="s">
        <v>1249</v>
      </c>
      <c r="CS186" s="21" t="s">
        <v>1249</v>
      </c>
      <c r="CT186" s="21" t="s">
        <v>1249</v>
      </c>
    </row>
    <row r="187" spans="1:98" ht="222" customHeight="1" x14ac:dyDescent="0.25">
      <c r="A187" s="6">
        <v>156</v>
      </c>
      <c r="B187" s="3">
        <v>365</v>
      </c>
      <c r="C187" s="12" t="s">
        <v>595</v>
      </c>
      <c r="D187" s="12" t="s">
        <v>595</v>
      </c>
      <c r="E187" s="12" t="s">
        <v>595</v>
      </c>
      <c r="F187" s="12" t="s">
        <v>595</v>
      </c>
      <c r="G187" s="12" t="s">
        <v>595</v>
      </c>
      <c r="H187" s="18" t="s">
        <v>1861</v>
      </c>
      <c r="I187" s="18" t="s">
        <v>1261</v>
      </c>
      <c r="J187" s="22" t="s">
        <v>402</v>
      </c>
      <c r="K187" s="3"/>
      <c r="L187" s="3"/>
      <c r="M187" s="3"/>
      <c r="N187" s="23" t="s">
        <v>21</v>
      </c>
      <c r="O187" s="3"/>
      <c r="P187" s="3"/>
      <c r="Q187" s="3"/>
      <c r="R187" s="3"/>
      <c r="S187" s="3"/>
      <c r="T187" s="26">
        <f t="shared" si="74"/>
        <v>1</v>
      </c>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162"/>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v>2</v>
      </c>
      <c r="CG187" s="162"/>
      <c r="CH187" s="162"/>
      <c r="CI187" s="162"/>
      <c r="CJ187" s="162"/>
      <c r="CK187" s="3"/>
      <c r="CL187" s="23">
        <f>COUNTIF($BD187:$CK187,2)</f>
        <v>1</v>
      </c>
      <c r="CM187" s="32">
        <f>CL187/COUNTA($BD187:$CK187)</f>
        <v>1</v>
      </c>
      <c r="CN187" s="23">
        <f>COUNTIF($BD187:$CK187,1)</f>
        <v>0</v>
      </c>
      <c r="CO187" s="32">
        <f>CN187/COUNTA($BD187:$CK187)</f>
        <v>0</v>
      </c>
      <c r="CP187" s="23">
        <f>COUNTIF($BD187:$CK187,0)</f>
        <v>0</v>
      </c>
      <c r="CQ187" s="32">
        <f>CP187/COUNTA($BD187:$CK187)</f>
        <v>0</v>
      </c>
      <c r="CR187" s="23">
        <f>(((CL187*2)+(CN187*1)+(CP187*0)))/COUNTA($BD187:$CK187)</f>
        <v>2</v>
      </c>
      <c r="CS187" s="23" t="str">
        <f t="shared" si="82"/>
        <v>Đạt mục tiêu</v>
      </c>
      <c r="CT187" s="37"/>
    </row>
    <row r="188" spans="1:98" s="2" customFormat="1" ht="69" customHeight="1" x14ac:dyDescent="0.25">
      <c r="A188" s="6">
        <v>157</v>
      </c>
      <c r="B188" s="7">
        <v>365</v>
      </c>
      <c r="C188" s="440" t="s">
        <v>599</v>
      </c>
      <c r="D188" s="440"/>
      <c r="E188" s="440"/>
      <c r="F188" s="9" t="s">
        <v>1249</v>
      </c>
      <c r="G188" s="9" t="s">
        <v>1249</v>
      </c>
      <c r="H188" s="9" t="s">
        <v>1249</v>
      </c>
      <c r="I188" s="9" t="s">
        <v>1249</v>
      </c>
      <c r="J188" s="21" t="s">
        <v>1249</v>
      </c>
      <c r="K188" s="21" t="s">
        <v>1249</v>
      </c>
      <c r="L188" s="21" t="s">
        <v>1249</v>
      </c>
      <c r="M188" s="21" t="s">
        <v>1249</v>
      </c>
      <c r="N188" s="21" t="s">
        <v>1249</v>
      </c>
      <c r="O188" s="21" t="s">
        <v>1249</v>
      </c>
      <c r="P188" s="21" t="s">
        <v>1249</v>
      </c>
      <c r="Q188" s="21" t="s">
        <v>1249</v>
      </c>
      <c r="R188" s="21" t="s">
        <v>1249</v>
      </c>
      <c r="S188" s="21" t="s">
        <v>1249</v>
      </c>
      <c r="T188" s="21" t="s">
        <v>1249</v>
      </c>
      <c r="U188" s="21" t="s">
        <v>1249</v>
      </c>
      <c r="V188" s="21" t="s">
        <v>1249</v>
      </c>
      <c r="W188" s="21" t="s">
        <v>1249</v>
      </c>
      <c r="X188" s="21" t="s">
        <v>1249</v>
      </c>
      <c r="Y188" s="21" t="s">
        <v>1249</v>
      </c>
      <c r="Z188" s="21" t="s">
        <v>1249</v>
      </c>
      <c r="AA188" s="21" t="s">
        <v>1249</v>
      </c>
      <c r="AB188" s="21" t="s">
        <v>1249</v>
      </c>
      <c r="AC188" s="21" t="s">
        <v>1249</v>
      </c>
      <c r="AD188" s="21" t="s">
        <v>1249</v>
      </c>
      <c r="AE188" s="21" t="s">
        <v>1249</v>
      </c>
      <c r="AF188" s="21" t="s">
        <v>1249</v>
      </c>
      <c r="AG188" s="21" t="s">
        <v>1249</v>
      </c>
      <c r="AH188" s="21" t="s">
        <v>1249</v>
      </c>
      <c r="AI188" s="21" t="s">
        <v>1249</v>
      </c>
      <c r="AJ188" s="21" t="s">
        <v>1249</v>
      </c>
      <c r="AK188" s="21" t="s">
        <v>1249</v>
      </c>
      <c r="AL188" s="21" t="s">
        <v>1249</v>
      </c>
      <c r="AM188" s="21" t="s">
        <v>1249</v>
      </c>
      <c r="AN188" s="21" t="s">
        <v>1249</v>
      </c>
      <c r="AO188" s="21" t="s">
        <v>1249</v>
      </c>
      <c r="AP188" s="21" t="s">
        <v>1249</v>
      </c>
      <c r="AQ188" s="21" t="s">
        <v>1249</v>
      </c>
      <c r="AR188" s="21" t="s">
        <v>1249</v>
      </c>
      <c r="AS188" s="21" t="s">
        <v>1249</v>
      </c>
      <c r="AT188" s="21" t="s">
        <v>1249</v>
      </c>
      <c r="AU188" s="21" t="s">
        <v>1249</v>
      </c>
      <c r="AV188" s="21" t="s">
        <v>1249</v>
      </c>
      <c r="AW188" s="21" t="s">
        <v>1249</v>
      </c>
      <c r="AX188" s="21" t="s">
        <v>1249</v>
      </c>
      <c r="AY188" s="21" t="s">
        <v>1249</v>
      </c>
      <c r="AZ188" s="21" t="s">
        <v>1249</v>
      </c>
      <c r="BA188" s="21" t="s">
        <v>1249</v>
      </c>
      <c r="BB188" s="21"/>
      <c r="BC188" s="21" t="s">
        <v>1249</v>
      </c>
      <c r="BD188" s="21" t="s">
        <v>1249</v>
      </c>
      <c r="BE188" s="21" t="s">
        <v>1249</v>
      </c>
      <c r="BF188" s="21" t="s">
        <v>1249</v>
      </c>
      <c r="BG188" s="21" t="s">
        <v>1249</v>
      </c>
      <c r="BH188" s="21" t="s">
        <v>1249</v>
      </c>
      <c r="BI188" s="21" t="s">
        <v>1249</v>
      </c>
      <c r="BJ188" s="21" t="s">
        <v>1249</v>
      </c>
      <c r="BK188" s="21" t="s">
        <v>1249</v>
      </c>
      <c r="BL188" s="21" t="s">
        <v>1249</v>
      </c>
      <c r="BM188" s="21" t="s">
        <v>1249</v>
      </c>
      <c r="BN188" s="21" t="s">
        <v>1249</v>
      </c>
      <c r="BO188" s="21" t="s">
        <v>1249</v>
      </c>
      <c r="BP188" s="21" t="s">
        <v>1249</v>
      </c>
      <c r="BQ188" s="21" t="s">
        <v>1249</v>
      </c>
      <c r="BR188" s="21" t="s">
        <v>1249</v>
      </c>
      <c r="BS188" s="21" t="s">
        <v>1249</v>
      </c>
      <c r="BT188" s="21" t="s">
        <v>1249</v>
      </c>
      <c r="BU188" s="21" t="s">
        <v>1249</v>
      </c>
      <c r="BV188" s="21" t="s">
        <v>1249</v>
      </c>
      <c r="BW188" s="21" t="s">
        <v>1249</v>
      </c>
      <c r="BX188" s="21" t="s">
        <v>1249</v>
      </c>
      <c r="BY188" s="21" t="s">
        <v>1249</v>
      </c>
      <c r="BZ188" s="21" t="s">
        <v>1249</v>
      </c>
      <c r="CA188" s="21" t="s">
        <v>1249</v>
      </c>
      <c r="CB188" s="21" t="s">
        <v>1249</v>
      </c>
      <c r="CC188" s="21" t="s">
        <v>1249</v>
      </c>
      <c r="CD188" s="21" t="s">
        <v>1249</v>
      </c>
      <c r="CE188" s="21" t="s">
        <v>1249</v>
      </c>
      <c r="CF188" s="21" t="s">
        <v>1249</v>
      </c>
      <c r="CG188" s="21"/>
      <c r="CH188" s="21"/>
      <c r="CI188" s="21"/>
      <c r="CJ188" s="21"/>
      <c r="CK188" s="21" t="s">
        <v>1249</v>
      </c>
      <c r="CL188" s="21" t="s">
        <v>1249</v>
      </c>
      <c r="CM188" s="21" t="s">
        <v>1249</v>
      </c>
      <c r="CN188" s="21" t="s">
        <v>1249</v>
      </c>
      <c r="CO188" s="21" t="s">
        <v>1249</v>
      </c>
      <c r="CP188" s="21" t="s">
        <v>1249</v>
      </c>
      <c r="CQ188" s="21" t="s">
        <v>1249</v>
      </c>
      <c r="CR188" s="21" t="s">
        <v>1249</v>
      </c>
      <c r="CS188" s="21" t="s">
        <v>1249</v>
      </c>
      <c r="CT188" s="21" t="s">
        <v>1249</v>
      </c>
    </row>
    <row r="189" spans="1:98" ht="144.75" customHeight="1" x14ac:dyDescent="0.25">
      <c r="A189" s="6">
        <v>158</v>
      </c>
      <c r="B189" s="3">
        <v>369</v>
      </c>
      <c r="C189" s="12" t="s">
        <v>601</v>
      </c>
      <c r="D189" s="13" t="s">
        <v>28</v>
      </c>
      <c r="E189" s="12" t="s">
        <v>602</v>
      </c>
      <c r="F189" s="16" t="s">
        <v>28</v>
      </c>
      <c r="G189" s="12" t="s">
        <v>1418</v>
      </c>
      <c r="H189" s="12" t="s">
        <v>1853</v>
      </c>
      <c r="I189" s="18" t="s">
        <v>1261</v>
      </c>
      <c r="J189" s="22" t="s">
        <v>402</v>
      </c>
      <c r="K189" s="23" t="s">
        <v>21</v>
      </c>
      <c r="L189" s="23" t="s">
        <v>21</v>
      </c>
      <c r="M189" s="23"/>
      <c r="N189" s="3"/>
      <c r="O189" s="23" t="s">
        <v>21</v>
      </c>
      <c r="P189" s="23"/>
      <c r="Q189" s="23"/>
      <c r="R189" s="3"/>
      <c r="S189" s="3"/>
      <c r="T189" s="26">
        <f t="shared" si="74"/>
        <v>3</v>
      </c>
      <c r="U189" s="3"/>
      <c r="V189" s="3" t="s">
        <v>1389</v>
      </c>
      <c r="W189" s="3"/>
      <c r="X189" s="3"/>
      <c r="Y189" s="3" t="s">
        <v>1419</v>
      </c>
      <c r="Z189" s="3" t="s">
        <v>1419</v>
      </c>
      <c r="AA189" s="3" t="s">
        <v>1419</v>
      </c>
      <c r="AB189" s="3" t="s">
        <v>1419</v>
      </c>
      <c r="AC189" s="3" t="s">
        <v>1419</v>
      </c>
      <c r="AD189" s="3" t="s">
        <v>1419</v>
      </c>
      <c r="AE189" s="3" t="s">
        <v>1419</v>
      </c>
      <c r="AF189" s="3" t="s">
        <v>1419</v>
      </c>
      <c r="AG189" s="3" t="s">
        <v>1419</v>
      </c>
      <c r="AH189" s="3" t="s">
        <v>1419</v>
      </c>
      <c r="AI189" s="3" t="s">
        <v>1419</v>
      </c>
      <c r="AJ189" s="3" t="s">
        <v>1419</v>
      </c>
      <c r="AK189" s="3" t="s">
        <v>1419</v>
      </c>
      <c r="AL189" s="3" t="s">
        <v>1419</v>
      </c>
      <c r="AM189" s="3" t="s">
        <v>1419</v>
      </c>
      <c r="AN189" s="3" t="s">
        <v>1419</v>
      </c>
      <c r="AO189" s="3" t="s">
        <v>1419</v>
      </c>
      <c r="AP189" s="3" t="s">
        <v>1419</v>
      </c>
      <c r="AQ189" s="3" t="s">
        <v>1419</v>
      </c>
      <c r="AR189" s="3" t="s">
        <v>1419</v>
      </c>
      <c r="AS189" s="3" t="s">
        <v>1419</v>
      </c>
      <c r="AT189" s="3" t="s">
        <v>1419</v>
      </c>
      <c r="AU189" s="3" t="s">
        <v>1419</v>
      </c>
      <c r="AV189" s="3" t="s">
        <v>1419</v>
      </c>
      <c r="AW189" s="3" t="s">
        <v>1419</v>
      </c>
      <c r="AX189" s="3" t="s">
        <v>1419</v>
      </c>
      <c r="AY189" s="3" t="s">
        <v>1419</v>
      </c>
      <c r="AZ189" s="3" t="s">
        <v>1419</v>
      </c>
      <c r="BA189" s="3" t="s">
        <v>1419</v>
      </c>
      <c r="BB189" s="162"/>
      <c r="BC189" s="3" t="s">
        <v>1419</v>
      </c>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v>2</v>
      </c>
      <c r="CG189" s="162"/>
      <c r="CH189" s="162"/>
      <c r="CI189" s="162"/>
      <c r="CJ189" s="162"/>
      <c r="CK189" s="3"/>
      <c r="CL189" s="23">
        <f t="shared" ref="CL189:CL195" si="90">COUNTIF($BD189:$CK189,2)</f>
        <v>1</v>
      </c>
      <c r="CM189" s="32">
        <f t="shared" ref="CM189:CM195" si="91">CL189/COUNTA($BD189:$CK189)</f>
        <v>1</v>
      </c>
      <c r="CN189" s="23">
        <f t="shared" ref="CN189:CN195" si="92">COUNTIF($BD189:$CK189,1)</f>
        <v>0</v>
      </c>
      <c r="CO189" s="32">
        <f t="shared" ref="CO189:CO195" si="93">CN189/COUNTA($BD189:$CK189)</f>
        <v>0</v>
      </c>
      <c r="CP189" s="23">
        <f t="shared" ref="CP189:CP195" si="94">COUNTIF($BD189:$CK189,0)</f>
        <v>0</v>
      </c>
      <c r="CQ189" s="32">
        <f t="shared" ref="CQ189:CQ195" si="95">CP189/COUNTA($BD189:$CK189)</f>
        <v>0</v>
      </c>
      <c r="CR189" s="23">
        <f t="shared" ref="CR189:CR195" si="96">(((CL189*2)+(CN189*1)+(CP189*0)))/COUNTA($BD189:$CK189)</f>
        <v>2</v>
      </c>
      <c r="CS189" s="23" t="str">
        <f t="shared" si="82"/>
        <v>Đạt mục tiêu</v>
      </c>
      <c r="CT189" s="37"/>
    </row>
    <row r="190" spans="1:98" ht="154.5" customHeight="1" x14ac:dyDescent="0.25">
      <c r="A190" s="6">
        <v>159</v>
      </c>
      <c r="B190" s="3">
        <v>354</v>
      </c>
      <c r="C190" s="12" t="s">
        <v>574</v>
      </c>
      <c r="D190" s="13" t="s">
        <v>18</v>
      </c>
      <c r="E190" s="12" t="s">
        <v>575</v>
      </c>
      <c r="F190" s="16"/>
      <c r="G190" s="18" t="s">
        <v>1413</v>
      </c>
      <c r="H190" s="18" t="s">
        <v>1594</v>
      </c>
      <c r="I190" s="18" t="s">
        <v>1261</v>
      </c>
      <c r="J190" s="22" t="s">
        <v>402</v>
      </c>
      <c r="K190" s="23"/>
      <c r="L190" s="3"/>
      <c r="M190" s="23" t="s">
        <v>21</v>
      </c>
      <c r="N190" s="3"/>
      <c r="O190" s="3"/>
      <c r="P190" s="23"/>
      <c r="Q190" s="23"/>
      <c r="R190" s="3"/>
      <c r="S190" s="3"/>
      <c r="T190" s="26">
        <f t="shared" si="74"/>
        <v>1</v>
      </c>
      <c r="U190" s="3"/>
      <c r="V190" s="3"/>
      <c r="W190" s="3"/>
      <c r="X190" s="3"/>
      <c r="Y190" s="3" t="s">
        <v>1419</v>
      </c>
      <c r="Z190" s="3" t="s">
        <v>1419</v>
      </c>
      <c r="AA190" s="3" t="s">
        <v>1419</v>
      </c>
      <c r="AB190" s="3" t="s">
        <v>1419</v>
      </c>
      <c r="AC190" s="3" t="s">
        <v>1419</v>
      </c>
      <c r="AD190" s="3" t="s">
        <v>1419</v>
      </c>
      <c r="AE190" s="3" t="s">
        <v>1419</v>
      </c>
      <c r="AF190" s="3" t="s">
        <v>1419</v>
      </c>
      <c r="AG190" s="3" t="s">
        <v>1419</v>
      </c>
      <c r="AH190" s="3" t="s">
        <v>1419</v>
      </c>
      <c r="AI190" s="3" t="s">
        <v>1419</v>
      </c>
      <c r="AJ190" s="3" t="s">
        <v>1419</v>
      </c>
      <c r="AK190" s="3" t="s">
        <v>1419</v>
      </c>
      <c r="AL190" s="3" t="s">
        <v>1419</v>
      </c>
      <c r="AM190" s="3" t="s">
        <v>1419</v>
      </c>
      <c r="AN190" s="3" t="s">
        <v>1419</v>
      </c>
      <c r="AO190" s="3" t="s">
        <v>1419</v>
      </c>
      <c r="AP190" s="3" t="s">
        <v>1419</v>
      </c>
      <c r="AQ190" s="3" t="s">
        <v>1419</v>
      </c>
      <c r="AR190" s="3" t="s">
        <v>1419</v>
      </c>
      <c r="AS190" s="3" t="s">
        <v>1419</v>
      </c>
      <c r="AT190" s="3" t="s">
        <v>1419</v>
      </c>
      <c r="AU190" s="3" t="s">
        <v>1419</v>
      </c>
      <c r="AV190" s="3" t="s">
        <v>1419</v>
      </c>
      <c r="AW190" s="3" t="s">
        <v>1419</v>
      </c>
      <c r="AX190" s="3" t="s">
        <v>1419</v>
      </c>
      <c r="AY190" s="3" t="s">
        <v>1419</v>
      </c>
      <c r="AZ190" s="3" t="s">
        <v>1419</v>
      </c>
      <c r="BA190" s="3" t="s">
        <v>1419</v>
      </c>
      <c r="BB190" s="162"/>
      <c r="BC190" s="3" t="s">
        <v>1419</v>
      </c>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v>2</v>
      </c>
      <c r="CG190" s="162"/>
      <c r="CH190" s="162"/>
      <c r="CI190" s="162"/>
      <c r="CJ190" s="162"/>
      <c r="CK190" s="3"/>
      <c r="CL190" s="23">
        <f t="shared" si="90"/>
        <v>1</v>
      </c>
      <c r="CM190" s="32">
        <f t="shared" si="91"/>
        <v>1</v>
      </c>
      <c r="CN190" s="23">
        <f t="shared" si="92"/>
        <v>0</v>
      </c>
      <c r="CO190" s="32">
        <f t="shared" si="93"/>
        <v>0</v>
      </c>
      <c r="CP190" s="23">
        <f t="shared" si="94"/>
        <v>0</v>
      </c>
      <c r="CQ190" s="32">
        <f t="shared" si="95"/>
        <v>0</v>
      </c>
      <c r="CR190" s="23">
        <f t="shared" si="96"/>
        <v>2</v>
      </c>
      <c r="CS190" s="23" t="str">
        <f t="shared" si="82"/>
        <v>Đạt mục tiêu</v>
      </c>
      <c r="CT190" s="37"/>
    </row>
    <row r="191" spans="1:98" ht="44.25" customHeight="1" x14ac:dyDescent="0.25">
      <c r="A191" s="6">
        <v>160</v>
      </c>
      <c r="B191" s="3">
        <v>369</v>
      </c>
      <c r="C191" s="12" t="s">
        <v>601</v>
      </c>
      <c r="D191" s="13" t="s">
        <v>28</v>
      </c>
      <c r="E191" s="12" t="s">
        <v>602</v>
      </c>
      <c r="F191" s="16" t="s">
        <v>28</v>
      </c>
      <c r="G191" s="12" t="s">
        <v>1420</v>
      </c>
      <c r="H191" s="12" t="s">
        <v>1421</v>
      </c>
      <c r="I191" s="18" t="s">
        <v>1261</v>
      </c>
      <c r="J191" s="22" t="s">
        <v>402</v>
      </c>
      <c r="K191" s="23"/>
      <c r="L191" s="3"/>
      <c r="M191" s="23" t="s">
        <v>21</v>
      </c>
      <c r="N191" s="3"/>
      <c r="O191" s="3"/>
      <c r="P191" s="23"/>
      <c r="Q191" s="23"/>
      <c r="R191" s="3"/>
      <c r="S191" s="3"/>
      <c r="T191" s="26">
        <f t="shared" si="74"/>
        <v>1</v>
      </c>
      <c r="U191" s="3"/>
      <c r="V191" s="3"/>
      <c r="W191" s="3"/>
      <c r="X191" s="3"/>
      <c r="Y191" s="3" t="s">
        <v>1419</v>
      </c>
      <c r="Z191" s="3" t="s">
        <v>1419</v>
      </c>
      <c r="AA191" s="3" t="s">
        <v>1419</v>
      </c>
      <c r="AB191" s="3" t="s">
        <v>1419</v>
      </c>
      <c r="AC191" s="3" t="s">
        <v>1419</v>
      </c>
      <c r="AD191" s="3" t="s">
        <v>1419</v>
      </c>
      <c r="AE191" s="3" t="s">
        <v>1419</v>
      </c>
      <c r="AF191" s="3" t="s">
        <v>1419</v>
      </c>
      <c r="AG191" s="3" t="s">
        <v>1419</v>
      </c>
      <c r="AH191" s="3" t="s">
        <v>1419</v>
      </c>
      <c r="AI191" s="3" t="s">
        <v>1419</v>
      </c>
      <c r="AJ191" s="3" t="s">
        <v>1419</v>
      </c>
      <c r="AK191" s="3" t="s">
        <v>1419</v>
      </c>
      <c r="AL191" s="3" t="s">
        <v>1419</v>
      </c>
      <c r="AM191" s="3" t="s">
        <v>1419</v>
      </c>
      <c r="AN191" s="3" t="s">
        <v>1419</v>
      </c>
      <c r="AO191" s="3" t="s">
        <v>1419</v>
      </c>
      <c r="AP191" s="3" t="s">
        <v>1419</v>
      </c>
      <c r="AQ191" s="3" t="s">
        <v>1419</v>
      </c>
      <c r="AR191" s="3" t="s">
        <v>1419</v>
      </c>
      <c r="AS191" s="3" t="s">
        <v>1419</v>
      </c>
      <c r="AT191" s="3" t="s">
        <v>1419</v>
      </c>
      <c r="AU191" s="3" t="s">
        <v>1419</v>
      </c>
      <c r="AV191" s="3" t="s">
        <v>1419</v>
      </c>
      <c r="AW191" s="3" t="s">
        <v>1419</v>
      </c>
      <c r="AX191" s="3" t="s">
        <v>1419</v>
      </c>
      <c r="AY191" s="3" t="s">
        <v>1419</v>
      </c>
      <c r="AZ191" s="3" t="s">
        <v>1419</v>
      </c>
      <c r="BA191" s="3" t="s">
        <v>1419</v>
      </c>
      <c r="BB191" s="162"/>
      <c r="BC191" s="3" t="s">
        <v>1419</v>
      </c>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v>2</v>
      </c>
      <c r="CG191" s="162"/>
      <c r="CH191" s="162"/>
      <c r="CI191" s="162"/>
      <c r="CJ191" s="162"/>
      <c r="CK191" s="3"/>
      <c r="CL191" s="23">
        <f t="shared" si="90"/>
        <v>1</v>
      </c>
      <c r="CM191" s="32">
        <f t="shared" si="91"/>
        <v>1</v>
      </c>
      <c r="CN191" s="23">
        <f t="shared" si="92"/>
        <v>0</v>
      </c>
      <c r="CO191" s="32">
        <f t="shared" si="93"/>
        <v>0</v>
      </c>
      <c r="CP191" s="23">
        <f t="shared" si="94"/>
        <v>0</v>
      </c>
      <c r="CQ191" s="32">
        <f t="shared" si="95"/>
        <v>0</v>
      </c>
      <c r="CR191" s="23">
        <f t="shared" si="96"/>
        <v>2</v>
      </c>
      <c r="CS191" s="23" t="str">
        <f t="shared" si="82"/>
        <v>Đạt mục tiêu</v>
      </c>
      <c r="CT191" s="37"/>
    </row>
    <row r="192" spans="1:98" ht="74.25" customHeight="1" x14ac:dyDescent="0.25">
      <c r="A192" s="6">
        <v>160</v>
      </c>
      <c r="B192" s="3">
        <v>369</v>
      </c>
      <c r="C192" s="12" t="s">
        <v>601</v>
      </c>
      <c r="D192" s="13" t="s">
        <v>28</v>
      </c>
      <c r="E192" s="12" t="s">
        <v>602</v>
      </c>
      <c r="F192" s="16" t="s">
        <v>28</v>
      </c>
      <c r="G192" s="12" t="s">
        <v>1422</v>
      </c>
      <c r="H192" s="12" t="s">
        <v>1646</v>
      </c>
      <c r="I192" s="18" t="s">
        <v>1261</v>
      </c>
      <c r="J192" s="22" t="s">
        <v>402</v>
      </c>
      <c r="K192" s="23"/>
      <c r="L192" s="3"/>
      <c r="M192" s="23"/>
      <c r="N192" s="3"/>
      <c r="O192" s="23" t="s">
        <v>21</v>
      </c>
      <c r="P192" s="23"/>
      <c r="Q192" s="23"/>
      <c r="R192" s="3"/>
      <c r="S192" s="3"/>
      <c r="T192" s="26">
        <f t="shared" si="74"/>
        <v>1</v>
      </c>
      <c r="U192" s="3"/>
      <c r="V192" s="3"/>
      <c r="W192" s="3"/>
      <c r="X192" s="3"/>
      <c r="Y192" s="3" t="s">
        <v>1419</v>
      </c>
      <c r="Z192" s="3" t="s">
        <v>1419</v>
      </c>
      <c r="AA192" s="3" t="s">
        <v>1419</v>
      </c>
      <c r="AB192" s="3" t="s">
        <v>1419</v>
      </c>
      <c r="AC192" s="3" t="s">
        <v>1419</v>
      </c>
      <c r="AD192" s="3" t="s">
        <v>1419</v>
      </c>
      <c r="AE192" s="3" t="s">
        <v>1419</v>
      </c>
      <c r="AF192" s="3" t="s">
        <v>1419</v>
      </c>
      <c r="AG192" s="3" t="s">
        <v>1419</v>
      </c>
      <c r="AH192" s="3" t="s">
        <v>1419</v>
      </c>
      <c r="AI192" s="3" t="s">
        <v>1419</v>
      </c>
      <c r="AJ192" s="3" t="s">
        <v>1419</v>
      </c>
      <c r="AK192" s="3" t="s">
        <v>1419</v>
      </c>
      <c r="AL192" s="3" t="s">
        <v>1419</v>
      </c>
      <c r="AM192" s="3" t="s">
        <v>1419</v>
      </c>
      <c r="AN192" s="3" t="s">
        <v>1419</v>
      </c>
      <c r="AO192" s="3" t="s">
        <v>1419</v>
      </c>
      <c r="AP192" s="3" t="s">
        <v>1419</v>
      </c>
      <c r="AQ192" s="3" t="s">
        <v>1419</v>
      </c>
      <c r="AR192" s="3" t="s">
        <v>1419</v>
      </c>
      <c r="AS192" s="3" t="s">
        <v>1419</v>
      </c>
      <c r="AT192" s="3" t="s">
        <v>1419</v>
      </c>
      <c r="AU192" s="3" t="s">
        <v>1419</v>
      </c>
      <c r="AV192" s="3" t="s">
        <v>1419</v>
      </c>
      <c r="AW192" s="3" t="s">
        <v>1419</v>
      </c>
      <c r="AX192" s="3" t="s">
        <v>1419</v>
      </c>
      <c r="AY192" s="3" t="s">
        <v>1419</v>
      </c>
      <c r="AZ192" s="3" t="s">
        <v>1419</v>
      </c>
      <c r="BA192" s="3" t="s">
        <v>1419</v>
      </c>
      <c r="BB192" s="162"/>
      <c r="BC192" s="3" t="s">
        <v>1419</v>
      </c>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v>2</v>
      </c>
      <c r="CG192" s="162"/>
      <c r="CH192" s="162"/>
      <c r="CI192" s="162"/>
      <c r="CJ192" s="162"/>
      <c r="CK192" s="3"/>
      <c r="CL192" s="23">
        <f t="shared" si="90"/>
        <v>1</v>
      </c>
      <c r="CM192" s="32">
        <f t="shared" si="91"/>
        <v>1</v>
      </c>
      <c r="CN192" s="23">
        <f t="shared" si="92"/>
        <v>0</v>
      </c>
      <c r="CO192" s="32">
        <f t="shared" si="93"/>
        <v>0</v>
      </c>
      <c r="CP192" s="23">
        <f t="shared" si="94"/>
        <v>0</v>
      </c>
      <c r="CQ192" s="32">
        <f t="shared" si="95"/>
        <v>0</v>
      </c>
      <c r="CR192" s="23">
        <f t="shared" si="96"/>
        <v>2</v>
      </c>
      <c r="CS192" s="23" t="str">
        <f t="shared" si="82"/>
        <v>Đạt mục tiêu</v>
      </c>
      <c r="CT192" s="37"/>
    </row>
    <row r="193" spans="1:98" ht="80.25" customHeight="1" x14ac:dyDescent="0.25">
      <c r="A193" s="6">
        <v>160</v>
      </c>
      <c r="B193" s="3">
        <v>369</v>
      </c>
      <c r="C193" s="12" t="s">
        <v>601</v>
      </c>
      <c r="D193" s="13" t="s">
        <v>28</v>
      </c>
      <c r="E193" s="12" t="s">
        <v>602</v>
      </c>
      <c r="F193" s="16" t="s">
        <v>28</v>
      </c>
      <c r="G193" s="12" t="s">
        <v>1423</v>
      </c>
      <c r="H193" s="12" t="s">
        <v>1424</v>
      </c>
      <c r="I193" s="18" t="s">
        <v>1261</v>
      </c>
      <c r="J193" s="22" t="s">
        <v>402</v>
      </c>
      <c r="K193" s="23"/>
      <c r="L193" s="3"/>
      <c r="M193" s="23"/>
      <c r="N193" s="3"/>
      <c r="O193" s="3"/>
      <c r="P193" s="23"/>
      <c r="Q193" s="23" t="s">
        <v>21</v>
      </c>
      <c r="R193" s="3"/>
      <c r="S193" s="3"/>
      <c r="T193" s="26">
        <f t="shared" si="74"/>
        <v>1</v>
      </c>
      <c r="U193" s="3"/>
      <c r="V193" s="3"/>
      <c r="W193" s="3"/>
      <c r="X193" s="3"/>
      <c r="Y193" s="3" t="s">
        <v>1419</v>
      </c>
      <c r="Z193" s="3" t="s">
        <v>1419</v>
      </c>
      <c r="AA193" s="3" t="s">
        <v>1419</v>
      </c>
      <c r="AB193" s="3" t="s">
        <v>1419</v>
      </c>
      <c r="AC193" s="3" t="s">
        <v>1419</v>
      </c>
      <c r="AD193" s="3" t="s">
        <v>1419</v>
      </c>
      <c r="AE193" s="3" t="s">
        <v>1419</v>
      </c>
      <c r="AF193" s="3" t="s">
        <v>1419</v>
      </c>
      <c r="AG193" s="3" t="s">
        <v>1419</v>
      </c>
      <c r="AH193" s="3" t="s">
        <v>1419</v>
      </c>
      <c r="AI193" s="3" t="s">
        <v>1419</v>
      </c>
      <c r="AJ193" s="3" t="s">
        <v>1419</v>
      </c>
      <c r="AK193" s="3" t="s">
        <v>1419</v>
      </c>
      <c r="AL193" s="3" t="s">
        <v>1419</v>
      </c>
      <c r="AM193" s="3" t="s">
        <v>1419</v>
      </c>
      <c r="AN193" s="3" t="s">
        <v>1419</v>
      </c>
      <c r="AO193" s="3" t="s">
        <v>1419</v>
      </c>
      <c r="AP193" s="3" t="s">
        <v>1419</v>
      </c>
      <c r="AQ193" s="3" t="s">
        <v>1419</v>
      </c>
      <c r="AR193" s="3" t="s">
        <v>1419</v>
      </c>
      <c r="AS193" s="3" t="s">
        <v>1419</v>
      </c>
      <c r="AT193" s="3" t="s">
        <v>1419</v>
      </c>
      <c r="AU193" s="3" t="s">
        <v>1419</v>
      </c>
      <c r="AV193" s="3" t="s">
        <v>1419</v>
      </c>
      <c r="AW193" s="3" t="s">
        <v>1419</v>
      </c>
      <c r="AX193" s="3" t="s">
        <v>1419</v>
      </c>
      <c r="AY193" s="3" t="s">
        <v>1419</v>
      </c>
      <c r="AZ193" s="3" t="s">
        <v>1419</v>
      </c>
      <c r="BA193" s="3" t="s">
        <v>1419</v>
      </c>
      <c r="BB193" s="162"/>
      <c r="BC193" s="3" t="s">
        <v>1419</v>
      </c>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v>2</v>
      </c>
      <c r="CG193" s="162"/>
      <c r="CH193" s="162"/>
      <c r="CI193" s="162"/>
      <c r="CJ193" s="162"/>
      <c r="CK193" s="3"/>
      <c r="CL193" s="23">
        <f t="shared" si="90"/>
        <v>1</v>
      </c>
      <c r="CM193" s="32">
        <f t="shared" si="91"/>
        <v>1</v>
      </c>
      <c r="CN193" s="23">
        <f t="shared" si="92"/>
        <v>0</v>
      </c>
      <c r="CO193" s="32">
        <f t="shared" si="93"/>
        <v>0</v>
      </c>
      <c r="CP193" s="23">
        <f t="shared" si="94"/>
        <v>0</v>
      </c>
      <c r="CQ193" s="32">
        <f t="shared" si="95"/>
        <v>0</v>
      </c>
      <c r="CR193" s="23">
        <f t="shared" si="96"/>
        <v>2</v>
      </c>
      <c r="CS193" s="23" t="str">
        <f t="shared" si="82"/>
        <v>Đạt mục tiêu</v>
      </c>
      <c r="CT193" s="37"/>
    </row>
    <row r="194" spans="1:98" ht="99" customHeight="1" x14ac:dyDescent="0.25">
      <c r="A194" s="6">
        <v>161</v>
      </c>
      <c r="B194" s="3">
        <v>372</v>
      </c>
      <c r="C194" s="12" t="s">
        <v>607</v>
      </c>
      <c r="D194" s="13" t="s">
        <v>28</v>
      </c>
      <c r="E194" s="12" t="s">
        <v>608</v>
      </c>
      <c r="F194" s="12" t="s">
        <v>608</v>
      </c>
      <c r="G194" s="12" t="s">
        <v>1425</v>
      </c>
      <c r="H194" s="18" t="s">
        <v>1426</v>
      </c>
      <c r="I194" s="18" t="s">
        <v>1261</v>
      </c>
      <c r="J194" s="22" t="s">
        <v>402</v>
      </c>
      <c r="K194" s="3"/>
      <c r="L194" s="3"/>
      <c r="M194" s="3"/>
      <c r="N194" s="3"/>
      <c r="O194" s="3"/>
      <c r="P194" s="3"/>
      <c r="Q194" s="3"/>
      <c r="R194" s="3"/>
      <c r="S194" s="23" t="s">
        <v>21</v>
      </c>
      <c r="T194" s="26">
        <f t="shared" si="74"/>
        <v>1</v>
      </c>
      <c r="U194" s="3"/>
      <c r="V194" s="3"/>
      <c r="W194" s="3"/>
      <c r="X194" s="3"/>
      <c r="Y194" s="3" t="s">
        <v>1419</v>
      </c>
      <c r="Z194" s="3" t="s">
        <v>1419</v>
      </c>
      <c r="AA194" s="3" t="s">
        <v>1419</v>
      </c>
      <c r="AB194" s="3" t="s">
        <v>1419</v>
      </c>
      <c r="AC194" s="3" t="s">
        <v>1419</v>
      </c>
      <c r="AD194" s="3" t="s">
        <v>1419</v>
      </c>
      <c r="AE194" s="3" t="s">
        <v>1419</v>
      </c>
      <c r="AF194" s="3" t="s">
        <v>1419</v>
      </c>
      <c r="AG194" s="3" t="s">
        <v>1419</v>
      </c>
      <c r="AH194" s="3" t="s">
        <v>1419</v>
      </c>
      <c r="AI194" s="3" t="s">
        <v>1419</v>
      </c>
      <c r="AJ194" s="3" t="s">
        <v>1419</v>
      </c>
      <c r="AK194" s="3" t="s">
        <v>1419</v>
      </c>
      <c r="AL194" s="3" t="s">
        <v>1419</v>
      </c>
      <c r="AM194" s="3" t="s">
        <v>1419</v>
      </c>
      <c r="AN194" s="3" t="s">
        <v>1419</v>
      </c>
      <c r="AO194" s="3" t="s">
        <v>1419</v>
      </c>
      <c r="AP194" s="3" t="s">
        <v>1419</v>
      </c>
      <c r="AQ194" s="3" t="s">
        <v>1419</v>
      </c>
      <c r="AR194" s="3" t="s">
        <v>1419</v>
      </c>
      <c r="AS194" s="3" t="s">
        <v>1419</v>
      </c>
      <c r="AT194" s="3" t="s">
        <v>1419</v>
      </c>
      <c r="AU194" s="3" t="s">
        <v>1419</v>
      </c>
      <c r="AV194" s="3" t="s">
        <v>1419</v>
      </c>
      <c r="AW194" s="3" t="s">
        <v>1419</v>
      </c>
      <c r="AX194" s="3" t="s">
        <v>1419</v>
      </c>
      <c r="AY194" s="3" t="s">
        <v>1419</v>
      </c>
      <c r="AZ194" s="3" t="s">
        <v>1419</v>
      </c>
      <c r="BA194" s="3" t="s">
        <v>1419</v>
      </c>
      <c r="BB194" s="162"/>
      <c r="BC194" s="3" t="s">
        <v>1419</v>
      </c>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v>2</v>
      </c>
      <c r="CG194" s="162"/>
      <c r="CH194" s="162"/>
      <c r="CI194" s="162"/>
      <c r="CJ194" s="162"/>
      <c r="CK194" s="3"/>
      <c r="CL194" s="23">
        <f t="shared" si="90"/>
        <v>1</v>
      </c>
      <c r="CM194" s="32">
        <f t="shared" si="91"/>
        <v>1</v>
      </c>
      <c r="CN194" s="23">
        <f t="shared" si="92"/>
        <v>0</v>
      </c>
      <c r="CO194" s="32">
        <f t="shared" si="93"/>
        <v>0</v>
      </c>
      <c r="CP194" s="23">
        <f t="shared" si="94"/>
        <v>0</v>
      </c>
      <c r="CQ194" s="32">
        <f t="shared" si="95"/>
        <v>0</v>
      </c>
      <c r="CR194" s="23">
        <f t="shared" si="96"/>
        <v>2</v>
      </c>
      <c r="CS194" s="23" t="str">
        <f t="shared" si="82"/>
        <v>Đạt mục tiêu</v>
      </c>
      <c r="CT194" s="37"/>
    </row>
    <row r="195" spans="1:98" ht="73.5" customHeight="1" x14ac:dyDescent="0.25">
      <c r="A195" s="6">
        <v>162</v>
      </c>
      <c r="B195" s="3">
        <v>375</v>
      </c>
      <c r="C195" s="12" t="s">
        <v>612</v>
      </c>
      <c r="D195" s="13" t="s">
        <v>71</v>
      </c>
      <c r="E195" s="12" t="s">
        <v>613</v>
      </c>
      <c r="F195" s="16" t="s">
        <v>71</v>
      </c>
      <c r="G195" s="18" t="s">
        <v>1427</v>
      </c>
      <c r="H195" s="18" t="s">
        <v>1427</v>
      </c>
      <c r="I195" s="18" t="s">
        <v>1329</v>
      </c>
      <c r="J195" s="22" t="s">
        <v>402</v>
      </c>
      <c r="K195" s="3"/>
      <c r="L195" s="3"/>
      <c r="M195" s="3"/>
      <c r="N195" s="3"/>
      <c r="O195" s="3"/>
      <c r="P195" s="3"/>
      <c r="Q195" s="3"/>
      <c r="R195" s="3"/>
      <c r="S195" s="3" t="s">
        <v>21</v>
      </c>
      <c r="T195" s="26">
        <f t="shared" si="74"/>
        <v>1</v>
      </c>
      <c r="U195" s="3"/>
      <c r="V195" s="3"/>
      <c r="W195" s="3"/>
      <c r="X195" s="3"/>
      <c r="Y195" s="3" t="s">
        <v>1419</v>
      </c>
      <c r="Z195" s="3" t="s">
        <v>1419</v>
      </c>
      <c r="AA195" s="3" t="s">
        <v>1419</v>
      </c>
      <c r="AB195" s="3" t="s">
        <v>1419</v>
      </c>
      <c r="AC195" s="3" t="s">
        <v>1419</v>
      </c>
      <c r="AD195" s="3" t="s">
        <v>1419</v>
      </c>
      <c r="AE195" s="3" t="s">
        <v>1419</v>
      </c>
      <c r="AF195" s="3" t="s">
        <v>1419</v>
      </c>
      <c r="AG195" s="3" t="s">
        <v>1419</v>
      </c>
      <c r="AH195" s="3" t="s">
        <v>1419</v>
      </c>
      <c r="AI195" s="3" t="s">
        <v>1419</v>
      </c>
      <c r="AJ195" s="3" t="s">
        <v>1419</v>
      </c>
      <c r="AK195" s="3" t="s">
        <v>1419</v>
      </c>
      <c r="AL195" s="3" t="s">
        <v>1419</v>
      </c>
      <c r="AM195" s="3" t="s">
        <v>1419</v>
      </c>
      <c r="AN195" s="3" t="s">
        <v>1419</v>
      </c>
      <c r="AO195" s="3" t="s">
        <v>1419</v>
      </c>
      <c r="AP195" s="3" t="s">
        <v>1419</v>
      </c>
      <c r="AQ195" s="3" t="s">
        <v>1419</v>
      </c>
      <c r="AR195" s="3" t="s">
        <v>1419</v>
      </c>
      <c r="AS195" s="3" t="s">
        <v>1419</v>
      </c>
      <c r="AT195" s="3" t="s">
        <v>1419</v>
      </c>
      <c r="AU195" s="3" t="s">
        <v>1419</v>
      </c>
      <c r="AV195" s="3" t="s">
        <v>1419</v>
      </c>
      <c r="AW195" s="3" t="s">
        <v>1419</v>
      </c>
      <c r="AX195" s="3" t="s">
        <v>1419</v>
      </c>
      <c r="AY195" s="3" t="s">
        <v>1419</v>
      </c>
      <c r="AZ195" s="3" t="s">
        <v>1419</v>
      </c>
      <c r="BA195" s="3" t="s">
        <v>1419</v>
      </c>
      <c r="BB195" s="162"/>
      <c r="BC195" s="3" t="s">
        <v>1419</v>
      </c>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v>2</v>
      </c>
      <c r="CG195" s="162"/>
      <c r="CH195" s="162"/>
      <c r="CI195" s="162"/>
      <c r="CJ195" s="162"/>
      <c r="CK195" s="3"/>
      <c r="CL195" s="23">
        <f t="shared" si="90"/>
        <v>1</v>
      </c>
      <c r="CM195" s="32">
        <f t="shared" si="91"/>
        <v>1</v>
      </c>
      <c r="CN195" s="23">
        <f t="shared" si="92"/>
        <v>0</v>
      </c>
      <c r="CO195" s="32">
        <f t="shared" si="93"/>
        <v>0</v>
      </c>
      <c r="CP195" s="23">
        <f t="shared" si="94"/>
        <v>0</v>
      </c>
      <c r="CQ195" s="32">
        <f t="shared" si="95"/>
        <v>0</v>
      </c>
      <c r="CR195" s="23">
        <f t="shared" si="96"/>
        <v>2</v>
      </c>
      <c r="CS195" s="23" t="str">
        <f t="shared" si="82"/>
        <v>Đạt mục tiêu</v>
      </c>
      <c r="CT195" s="37"/>
    </row>
    <row r="196" spans="1:98" s="2" customFormat="1" ht="77.25" customHeight="1" x14ac:dyDescent="0.25">
      <c r="A196" s="6">
        <v>163</v>
      </c>
      <c r="B196" s="7">
        <v>375</v>
      </c>
      <c r="C196" s="440" t="s">
        <v>616</v>
      </c>
      <c r="D196" s="440"/>
      <c r="E196" s="440"/>
      <c r="F196" s="9" t="s">
        <v>1249</v>
      </c>
      <c r="G196" s="9" t="s">
        <v>1249</v>
      </c>
      <c r="H196" s="9" t="s">
        <v>1249</v>
      </c>
      <c r="I196" s="9" t="s">
        <v>1249</v>
      </c>
      <c r="J196" s="21" t="s">
        <v>1249</v>
      </c>
      <c r="K196" s="21" t="s">
        <v>1249</v>
      </c>
      <c r="L196" s="21" t="s">
        <v>1249</v>
      </c>
      <c r="M196" s="21" t="s">
        <v>1249</v>
      </c>
      <c r="N196" s="21" t="s">
        <v>1249</v>
      </c>
      <c r="O196" s="21" t="s">
        <v>1249</v>
      </c>
      <c r="P196" s="21" t="s">
        <v>1249</v>
      </c>
      <c r="Q196" s="21" t="s">
        <v>1249</v>
      </c>
      <c r="R196" s="21" t="s">
        <v>1249</v>
      </c>
      <c r="S196" s="21" t="s">
        <v>1249</v>
      </c>
      <c r="T196" s="21" t="s">
        <v>1249</v>
      </c>
      <c r="U196" s="21" t="s">
        <v>1249</v>
      </c>
      <c r="V196" s="21" t="s">
        <v>1249</v>
      </c>
      <c r="W196" s="21" t="s">
        <v>1249</v>
      </c>
      <c r="X196" s="21" t="s">
        <v>1249</v>
      </c>
      <c r="Y196" s="21" t="s">
        <v>1249</v>
      </c>
      <c r="Z196" s="21" t="s">
        <v>1249</v>
      </c>
      <c r="AA196" s="21" t="s">
        <v>1249</v>
      </c>
      <c r="AB196" s="21" t="s">
        <v>1249</v>
      </c>
      <c r="AC196" s="21" t="s">
        <v>1249</v>
      </c>
      <c r="AD196" s="21" t="s">
        <v>1249</v>
      </c>
      <c r="AE196" s="21" t="s">
        <v>1249</v>
      </c>
      <c r="AF196" s="21" t="s">
        <v>1249</v>
      </c>
      <c r="AG196" s="21" t="s">
        <v>1249</v>
      </c>
      <c r="AH196" s="21" t="s">
        <v>1249</v>
      </c>
      <c r="AI196" s="21" t="s">
        <v>1249</v>
      </c>
      <c r="AJ196" s="21" t="s">
        <v>1249</v>
      </c>
      <c r="AK196" s="21" t="s">
        <v>1249</v>
      </c>
      <c r="AL196" s="21" t="s">
        <v>1249</v>
      </c>
      <c r="AM196" s="21" t="s">
        <v>1249</v>
      </c>
      <c r="AN196" s="21" t="s">
        <v>1249</v>
      </c>
      <c r="AO196" s="21" t="s">
        <v>1249</v>
      </c>
      <c r="AP196" s="21" t="s">
        <v>1249</v>
      </c>
      <c r="AQ196" s="21" t="s">
        <v>1249</v>
      </c>
      <c r="AR196" s="21" t="s">
        <v>1249</v>
      </c>
      <c r="AS196" s="21" t="s">
        <v>1249</v>
      </c>
      <c r="AT196" s="21" t="s">
        <v>1249</v>
      </c>
      <c r="AU196" s="21" t="s">
        <v>1249</v>
      </c>
      <c r="AV196" s="21" t="s">
        <v>1249</v>
      </c>
      <c r="AW196" s="21" t="s">
        <v>1249</v>
      </c>
      <c r="AX196" s="21" t="s">
        <v>1249</v>
      </c>
      <c r="AY196" s="21" t="s">
        <v>1249</v>
      </c>
      <c r="AZ196" s="21" t="s">
        <v>1249</v>
      </c>
      <c r="BA196" s="21" t="s">
        <v>1249</v>
      </c>
      <c r="BB196" s="21"/>
      <c r="BC196" s="21" t="s">
        <v>1249</v>
      </c>
      <c r="BD196" s="21" t="s">
        <v>1249</v>
      </c>
      <c r="BE196" s="21" t="s">
        <v>1249</v>
      </c>
      <c r="BF196" s="21" t="s">
        <v>1249</v>
      </c>
      <c r="BG196" s="21" t="s">
        <v>1249</v>
      </c>
      <c r="BH196" s="21" t="s">
        <v>1249</v>
      </c>
      <c r="BI196" s="21" t="s">
        <v>1249</v>
      </c>
      <c r="BJ196" s="21" t="s">
        <v>1249</v>
      </c>
      <c r="BK196" s="21" t="s">
        <v>1249</v>
      </c>
      <c r="BL196" s="21" t="s">
        <v>1249</v>
      </c>
      <c r="BM196" s="21" t="s">
        <v>1249</v>
      </c>
      <c r="BN196" s="21" t="s">
        <v>1249</v>
      </c>
      <c r="BO196" s="21" t="s">
        <v>1249</v>
      </c>
      <c r="BP196" s="21" t="s">
        <v>1249</v>
      </c>
      <c r="BQ196" s="21" t="s">
        <v>1249</v>
      </c>
      <c r="BR196" s="21" t="s">
        <v>1249</v>
      </c>
      <c r="BS196" s="21" t="s">
        <v>1249</v>
      </c>
      <c r="BT196" s="21" t="s">
        <v>1249</v>
      </c>
      <c r="BU196" s="21" t="s">
        <v>1249</v>
      </c>
      <c r="BV196" s="21" t="s">
        <v>1249</v>
      </c>
      <c r="BW196" s="21" t="s">
        <v>1249</v>
      </c>
      <c r="BX196" s="21" t="s">
        <v>1249</v>
      </c>
      <c r="BY196" s="21" t="s">
        <v>1249</v>
      </c>
      <c r="BZ196" s="21" t="s">
        <v>1249</v>
      </c>
      <c r="CA196" s="21" t="s">
        <v>1249</v>
      </c>
      <c r="CB196" s="21" t="s">
        <v>1249</v>
      </c>
      <c r="CC196" s="21" t="s">
        <v>1249</v>
      </c>
      <c r="CD196" s="21" t="s">
        <v>1249</v>
      </c>
      <c r="CE196" s="21" t="s">
        <v>1249</v>
      </c>
      <c r="CF196" s="21" t="s">
        <v>1249</v>
      </c>
      <c r="CG196" s="21"/>
      <c r="CH196" s="21"/>
      <c r="CI196" s="21"/>
      <c r="CJ196" s="21"/>
      <c r="CK196" s="21" t="s">
        <v>1249</v>
      </c>
      <c r="CL196" s="21" t="s">
        <v>1249</v>
      </c>
      <c r="CM196" s="21" t="s">
        <v>1249</v>
      </c>
      <c r="CN196" s="21" t="s">
        <v>1249</v>
      </c>
      <c r="CO196" s="21" t="s">
        <v>1249</v>
      </c>
      <c r="CP196" s="21" t="s">
        <v>1249</v>
      </c>
      <c r="CQ196" s="21" t="s">
        <v>1249</v>
      </c>
      <c r="CR196" s="21" t="s">
        <v>1249</v>
      </c>
      <c r="CS196" s="21" t="s">
        <v>1249</v>
      </c>
      <c r="CT196" s="21" t="s">
        <v>1249</v>
      </c>
    </row>
    <row r="197" spans="1:98" s="2" customFormat="1" ht="54" customHeight="1" x14ac:dyDescent="0.25">
      <c r="A197" s="6">
        <v>164</v>
      </c>
      <c r="B197" s="7">
        <v>376</v>
      </c>
      <c r="C197" s="440" t="s">
        <v>618</v>
      </c>
      <c r="D197" s="440"/>
      <c r="E197" s="440"/>
      <c r="F197" s="9" t="s">
        <v>1249</v>
      </c>
      <c r="G197" s="9" t="s">
        <v>1249</v>
      </c>
      <c r="H197" s="9" t="s">
        <v>1249</v>
      </c>
      <c r="I197" s="9" t="s">
        <v>1249</v>
      </c>
      <c r="J197" s="21" t="s">
        <v>1249</v>
      </c>
      <c r="K197" s="21" t="s">
        <v>1249</v>
      </c>
      <c r="L197" s="21" t="s">
        <v>1249</v>
      </c>
      <c r="M197" s="21" t="s">
        <v>1249</v>
      </c>
      <c r="N197" s="21" t="s">
        <v>1249</v>
      </c>
      <c r="O197" s="21" t="s">
        <v>1249</v>
      </c>
      <c r="P197" s="21" t="s">
        <v>1249</v>
      </c>
      <c r="Q197" s="21" t="s">
        <v>1249</v>
      </c>
      <c r="R197" s="21" t="s">
        <v>1249</v>
      </c>
      <c r="S197" s="21" t="s">
        <v>1249</v>
      </c>
      <c r="T197" s="21" t="s">
        <v>1249</v>
      </c>
      <c r="U197" s="21" t="s">
        <v>1249</v>
      </c>
      <c r="V197" s="21" t="s">
        <v>1249</v>
      </c>
      <c r="W197" s="21" t="s">
        <v>1249</v>
      </c>
      <c r="X197" s="21" t="s">
        <v>1249</v>
      </c>
      <c r="Y197" s="21" t="s">
        <v>1249</v>
      </c>
      <c r="Z197" s="21" t="s">
        <v>1249</v>
      </c>
      <c r="AA197" s="21" t="s">
        <v>1249</v>
      </c>
      <c r="AB197" s="21" t="s">
        <v>1249</v>
      </c>
      <c r="AC197" s="21" t="s">
        <v>1249</v>
      </c>
      <c r="AD197" s="21" t="s">
        <v>1249</v>
      </c>
      <c r="AE197" s="21" t="s">
        <v>1249</v>
      </c>
      <c r="AF197" s="21" t="s">
        <v>1249</v>
      </c>
      <c r="AG197" s="21" t="s">
        <v>1249</v>
      </c>
      <c r="AH197" s="21" t="s">
        <v>1249</v>
      </c>
      <c r="AI197" s="21" t="s">
        <v>1249</v>
      </c>
      <c r="AJ197" s="21" t="s">
        <v>1249</v>
      </c>
      <c r="AK197" s="21" t="s">
        <v>1249</v>
      </c>
      <c r="AL197" s="21" t="s">
        <v>1249</v>
      </c>
      <c r="AM197" s="21" t="s">
        <v>1249</v>
      </c>
      <c r="AN197" s="21" t="s">
        <v>1249</v>
      </c>
      <c r="AO197" s="21" t="s">
        <v>1249</v>
      </c>
      <c r="AP197" s="21" t="s">
        <v>1249</v>
      </c>
      <c r="AQ197" s="21" t="s">
        <v>1249</v>
      </c>
      <c r="AR197" s="21" t="s">
        <v>1249</v>
      </c>
      <c r="AS197" s="21" t="s">
        <v>1249</v>
      </c>
      <c r="AT197" s="21" t="s">
        <v>1249</v>
      </c>
      <c r="AU197" s="21" t="s">
        <v>1249</v>
      </c>
      <c r="AV197" s="21" t="s">
        <v>1249</v>
      </c>
      <c r="AW197" s="21" t="s">
        <v>1249</v>
      </c>
      <c r="AX197" s="21" t="s">
        <v>1249</v>
      </c>
      <c r="AY197" s="21" t="s">
        <v>1249</v>
      </c>
      <c r="AZ197" s="21" t="s">
        <v>1249</v>
      </c>
      <c r="BA197" s="21" t="s">
        <v>1249</v>
      </c>
      <c r="BB197" s="21"/>
      <c r="BC197" s="21" t="s">
        <v>1249</v>
      </c>
      <c r="BD197" s="21" t="s">
        <v>1249</v>
      </c>
      <c r="BE197" s="21" t="s">
        <v>1249</v>
      </c>
      <c r="BF197" s="21" t="s">
        <v>1249</v>
      </c>
      <c r="BG197" s="21" t="s">
        <v>1249</v>
      </c>
      <c r="BH197" s="21" t="s">
        <v>1249</v>
      </c>
      <c r="BI197" s="21" t="s">
        <v>1249</v>
      </c>
      <c r="BJ197" s="21" t="s">
        <v>1249</v>
      </c>
      <c r="BK197" s="21" t="s">
        <v>1249</v>
      </c>
      <c r="BL197" s="21" t="s">
        <v>1249</v>
      </c>
      <c r="BM197" s="21" t="s">
        <v>1249</v>
      </c>
      <c r="BN197" s="21" t="s">
        <v>1249</v>
      </c>
      <c r="BO197" s="21" t="s">
        <v>1249</v>
      </c>
      <c r="BP197" s="21" t="s">
        <v>1249</v>
      </c>
      <c r="BQ197" s="21" t="s">
        <v>1249</v>
      </c>
      <c r="BR197" s="21" t="s">
        <v>1249</v>
      </c>
      <c r="BS197" s="21" t="s">
        <v>1249</v>
      </c>
      <c r="BT197" s="21" t="s">
        <v>1249</v>
      </c>
      <c r="BU197" s="21" t="s">
        <v>1249</v>
      </c>
      <c r="BV197" s="21" t="s">
        <v>1249</v>
      </c>
      <c r="BW197" s="21" t="s">
        <v>1249</v>
      </c>
      <c r="BX197" s="21" t="s">
        <v>1249</v>
      </c>
      <c r="BY197" s="21" t="s">
        <v>1249</v>
      </c>
      <c r="BZ197" s="21" t="s">
        <v>1249</v>
      </c>
      <c r="CA197" s="21" t="s">
        <v>1249</v>
      </c>
      <c r="CB197" s="21" t="s">
        <v>1249</v>
      </c>
      <c r="CC197" s="21" t="s">
        <v>1249</v>
      </c>
      <c r="CD197" s="21" t="s">
        <v>1249</v>
      </c>
      <c r="CE197" s="21" t="s">
        <v>1249</v>
      </c>
      <c r="CF197" s="21" t="s">
        <v>1249</v>
      </c>
      <c r="CG197" s="21"/>
      <c r="CH197" s="21"/>
      <c r="CI197" s="21"/>
      <c r="CJ197" s="21"/>
      <c r="CK197" s="21" t="s">
        <v>1249</v>
      </c>
      <c r="CL197" s="21" t="s">
        <v>1249</v>
      </c>
      <c r="CM197" s="21" t="s">
        <v>1249</v>
      </c>
      <c r="CN197" s="21" t="s">
        <v>1249</v>
      </c>
      <c r="CO197" s="21" t="s">
        <v>1249</v>
      </c>
      <c r="CP197" s="21" t="s">
        <v>1249</v>
      </c>
      <c r="CQ197" s="21" t="s">
        <v>1249</v>
      </c>
      <c r="CR197" s="21" t="s">
        <v>1249</v>
      </c>
      <c r="CS197" s="21" t="s">
        <v>1249</v>
      </c>
      <c r="CT197" s="21" t="s">
        <v>1249</v>
      </c>
    </row>
    <row r="198" spans="1:98" ht="130.5" customHeight="1" x14ac:dyDescent="0.25">
      <c r="A198" s="6">
        <v>165</v>
      </c>
      <c r="B198" s="3">
        <v>380</v>
      </c>
      <c r="C198" s="12" t="s">
        <v>621</v>
      </c>
      <c r="D198" s="13" t="s">
        <v>18</v>
      </c>
      <c r="E198" s="12" t="s">
        <v>622</v>
      </c>
      <c r="F198" s="16" t="s">
        <v>18</v>
      </c>
      <c r="G198" s="173" t="s">
        <v>622</v>
      </c>
      <c r="H198" s="18" t="s">
        <v>1882</v>
      </c>
      <c r="I198" s="18" t="s">
        <v>1261</v>
      </c>
      <c r="J198" s="22" t="s">
        <v>617</v>
      </c>
      <c r="K198" s="3" t="s">
        <v>21</v>
      </c>
      <c r="L198" s="3"/>
      <c r="M198" s="3"/>
      <c r="N198" s="3"/>
      <c r="O198" s="3"/>
      <c r="P198" s="3"/>
      <c r="Q198" s="3"/>
      <c r="R198" s="3"/>
      <c r="S198" s="3"/>
      <c r="T198" s="26">
        <f t="shared" si="74"/>
        <v>1</v>
      </c>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162"/>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v>2</v>
      </c>
      <c r="CG198" s="162"/>
      <c r="CH198" s="162"/>
      <c r="CI198" s="162"/>
      <c r="CJ198" s="162"/>
      <c r="CK198" s="3"/>
      <c r="CL198" s="23">
        <f t="shared" ref="CL198:CL213" si="97">COUNTIF($BD198:$CK198,2)</f>
        <v>1</v>
      </c>
      <c r="CM198" s="32">
        <f t="shared" ref="CM198:CM213" si="98">CL198/COUNTA($BD198:$CK198)</f>
        <v>1</v>
      </c>
      <c r="CN198" s="23">
        <f t="shared" ref="CN198:CN213" si="99">COUNTIF($BD198:$CK198,1)</f>
        <v>0</v>
      </c>
      <c r="CO198" s="32">
        <f t="shared" ref="CO198:CO213" si="100">CN198/COUNTA($BD198:$CK198)</f>
        <v>0</v>
      </c>
      <c r="CP198" s="23">
        <f t="shared" ref="CP198:CP213" si="101">COUNTIF($BD198:$CK198,0)</f>
        <v>0</v>
      </c>
      <c r="CQ198" s="32">
        <f t="shared" ref="CQ198:CQ213" si="102">CP198/COUNTA($BD198:$CK198)</f>
        <v>0</v>
      </c>
      <c r="CR198" s="23">
        <f t="shared" ref="CR198:CR213" si="103">(((CL198*2)+(CN198*1)+(CP198*0)))/COUNTA($BD198:$CK198)</f>
        <v>2</v>
      </c>
      <c r="CS198" s="23" t="str">
        <f t="shared" si="82"/>
        <v>Đạt mục tiêu</v>
      </c>
      <c r="CT198" s="37"/>
    </row>
    <row r="199" spans="1:98" ht="87.75" customHeight="1" x14ac:dyDescent="0.25">
      <c r="A199" s="6">
        <v>166</v>
      </c>
      <c r="B199" s="3">
        <v>383</v>
      </c>
      <c r="C199" s="12" t="s">
        <v>627</v>
      </c>
      <c r="D199" s="13" t="s">
        <v>18</v>
      </c>
      <c r="E199" s="12" t="s">
        <v>628</v>
      </c>
      <c r="F199" s="16" t="s">
        <v>28</v>
      </c>
      <c r="G199" s="18" t="s">
        <v>1428</v>
      </c>
      <c r="H199" s="18" t="s">
        <v>1429</v>
      </c>
      <c r="I199" s="18" t="s">
        <v>1251</v>
      </c>
      <c r="J199" s="22" t="s">
        <v>617</v>
      </c>
      <c r="K199" s="3"/>
      <c r="L199" s="3"/>
      <c r="M199" s="3"/>
      <c r="N199" s="3" t="s">
        <v>21</v>
      </c>
      <c r="O199" s="3"/>
      <c r="P199" s="3"/>
      <c r="Q199" s="3"/>
      <c r="R199" s="3"/>
      <c r="S199" s="3"/>
      <c r="T199" s="26">
        <f t="shared" si="74"/>
        <v>1</v>
      </c>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162"/>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v>2</v>
      </c>
      <c r="CG199" s="162"/>
      <c r="CH199" s="162"/>
      <c r="CI199" s="162"/>
      <c r="CJ199" s="162"/>
      <c r="CK199" s="3"/>
      <c r="CL199" s="23">
        <f t="shared" si="97"/>
        <v>1</v>
      </c>
      <c r="CM199" s="32">
        <f t="shared" si="98"/>
        <v>1</v>
      </c>
      <c r="CN199" s="23">
        <f t="shared" si="99"/>
        <v>0</v>
      </c>
      <c r="CO199" s="32">
        <f t="shared" si="100"/>
        <v>0</v>
      </c>
      <c r="CP199" s="23">
        <f t="shared" si="101"/>
        <v>0</v>
      </c>
      <c r="CQ199" s="32">
        <f t="shared" si="102"/>
        <v>0</v>
      </c>
      <c r="CR199" s="23">
        <f t="shared" si="103"/>
        <v>2</v>
      </c>
      <c r="CS199" s="23" t="str">
        <f t="shared" si="82"/>
        <v>Đạt mục tiêu</v>
      </c>
      <c r="CT199" s="37"/>
    </row>
    <row r="200" spans="1:98" ht="107.25" customHeight="1" x14ac:dyDescent="0.25">
      <c r="A200" s="6">
        <v>167</v>
      </c>
      <c r="B200" s="3">
        <v>386</v>
      </c>
      <c r="C200" s="60" t="s">
        <v>633</v>
      </c>
      <c r="D200" s="50" t="s">
        <v>28</v>
      </c>
      <c r="E200" s="12" t="s">
        <v>634</v>
      </c>
      <c r="F200" s="16" t="s">
        <v>28</v>
      </c>
      <c r="G200" s="18" t="s">
        <v>1430</v>
      </c>
      <c r="H200" s="18" t="s">
        <v>1430</v>
      </c>
      <c r="I200" s="18" t="s">
        <v>1261</v>
      </c>
      <c r="J200" s="22" t="s">
        <v>617</v>
      </c>
      <c r="K200" s="3"/>
      <c r="L200" s="3"/>
      <c r="M200" s="3"/>
      <c r="N200" s="3"/>
      <c r="O200" s="3"/>
      <c r="P200" s="3"/>
      <c r="Q200" s="3" t="s">
        <v>21</v>
      </c>
      <c r="R200" s="3"/>
      <c r="S200" s="3"/>
      <c r="T200" s="26">
        <f t="shared" si="74"/>
        <v>1</v>
      </c>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162"/>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v>2</v>
      </c>
      <c r="CG200" s="162"/>
      <c r="CH200" s="162"/>
      <c r="CI200" s="162"/>
      <c r="CJ200" s="162"/>
      <c r="CK200" s="3"/>
      <c r="CL200" s="23">
        <f t="shared" si="97"/>
        <v>1</v>
      </c>
      <c r="CM200" s="32">
        <f t="shared" si="98"/>
        <v>1</v>
      </c>
      <c r="CN200" s="23">
        <f t="shared" si="99"/>
        <v>0</v>
      </c>
      <c r="CO200" s="32">
        <f t="shared" si="100"/>
        <v>0</v>
      </c>
      <c r="CP200" s="23">
        <f t="shared" si="101"/>
        <v>0</v>
      </c>
      <c r="CQ200" s="32">
        <f t="shared" si="102"/>
        <v>0</v>
      </c>
      <c r="CR200" s="23">
        <f t="shared" si="103"/>
        <v>2</v>
      </c>
      <c r="CS200" s="23" t="str">
        <f t="shared" si="82"/>
        <v>Đạt mục tiêu</v>
      </c>
      <c r="CT200" s="37"/>
    </row>
    <row r="201" spans="1:98" ht="105" customHeight="1" x14ac:dyDescent="0.25">
      <c r="A201" s="6">
        <v>168</v>
      </c>
      <c r="B201" s="385">
        <v>387</v>
      </c>
      <c r="C201" s="388" t="s">
        <v>635</v>
      </c>
      <c r="D201" s="13" t="s">
        <v>28</v>
      </c>
      <c r="E201" s="12" t="s">
        <v>636</v>
      </c>
      <c r="F201" s="16" t="s">
        <v>28</v>
      </c>
      <c r="G201" s="12" t="s">
        <v>1431</v>
      </c>
      <c r="H201" s="12" t="s">
        <v>1894</v>
      </c>
      <c r="I201" s="18" t="s">
        <v>1261</v>
      </c>
      <c r="J201" s="22" t="s">
        <v>617</v>
      </c>
      <c r="K201" s="23" t="s">
        <v>21</v>
      </c>
      <c r="L201" s="23"/>
      <c r="M201" s="23"/>
      <c r="N201" s="23"/>
      <c r="O201" s="23"/>
      <c r="P201" s="23"/>
      <c r="Q201" s="23"/>
      <c r="R201" s="23"/>
      <c r="S201" s="23"/>
      <c r="T201" s="26">
        <f t="shared" si="74"/>
        <v>1</v>
      </c>
      <c r="U201" s="3" t="s">
        <v>1389</v>
      </c>
      <c r="V201" s="3"/>
      <c r="W201" s="3" t="s">
        <v>1319</v>
      </c>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162"/>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v>2</v>
      </c>
      <c r="CG201" s="162"/>
      <c r="CH201" s="162"/>
      <c r="CI201" s="162"/>
      <c r="CJ201" s="162"/>
      <c r="CK201" s="3"/>
      <c r="CL201" s="23">
        <f t="shared" si="97"/>
        <v>1</v>
      </c>
      <c r="CM201" s="32">
        <f t="shared" si="98"/>
        <v>1</v>
      </c>
      <c r="CN201" s="23">
        <f t="shared" si="99"/>
        <v>0</v>
      </c>
      <c r="CO201" s="32">
        <f t="shared" si="100"/>
        <v>0</v>
      </c>
      <c r="CP201" s="23">
        <f t="shared" si="101"/>
        <v>0</v>
      </c>
      <c r="CQ201" s="32">
        <f t="shared" si="102"/>
        <v>0</v>
      </c>
      <c r="CR201" s="23">
        <f t="shared" si="103"/>
        <v>2</v>
      </c>
      <c r="CS201" s="23" t="str">
        <f t="shared" si="82"/>
        <v>Đạt mục tiêu</v>
      </c>
      <c r="CT201" s="37"/>
    </row>
    <row r="202" spans="1:98" ht="45" customHeight="1" x14ac:dyDescent="0.25">
      <c r="A202" s="6">
        <v>168</v>
      </c>
      <c r="B202" s="386"/>
      <c r="C202" s="389"/>
      <c r="D202" s="13" t="s">
        <v>28</v>
      </c>
      <c r="E202" s="12" t="s">
        <v>636</v>
      </c>
      <c r="F202" s="16" t="s">
        <v>28</v>
      </c>
      <c r="G202" s="12" t="s">
        <v>1431</v>
      </c>
      <c r="H202" s="16" t="s">
        <v>1635</v>
      </c>
      <c r="I202" s="18" t="s">
        <v>1261</v>
      </c>
      <c r="J202" s="22" t="s">
        <v>617</v>
      </c>
      <c r="K202" s="23"/>
      <c r="L202" s="23" t="s">
        <v>21</v>
      </c>
      <c r="M202" s="23"/>
      <c r="N202" s="23"/>
      <c r="O202" s="23"/>
      <c r="P202" s="23"/>
      <c r="Q202" s="23"/>
      <c r="R202" s="23"/>
      <c r="S202" s="23"/>
      <c r="T202" s="26">
        <f t="shared" si="74"/>
        <v>1</v>
      </c>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162"/>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v>2</v>
      </c>
      <c r="CG202" s="162"/>
      <c r="CH202" s="162"/>
      <c r="CI202" s="162"/>
      <c r="CJ202" s="162"/>
      <c r="CK202" s="3"/>
      <c r="CL202" s="23">
        <f t="shared" si="97"/>
        <v>1</v>
      </c>
      <c r="CM202" s="32">
        <f t="shared" si="98"/>
        <v>1</v>
      </c>
      <c r="CN202" s="23">
        <f t="shared" si="99"/>
        <v>0</v>
      </c>
      <c r="CO202" s="32">
        <f t="shared" si="100"/>
        <v>0</v>
      </c>
      <c r="CP202" s="23">
        <f t="shared" si="101"/>
        <v>0</v>
      </c>
      <c r="CQ202" s="32">
        <f t="shared" si="102"/>
        <v>0</v>
      </c>
      <c r="CR202" s="23">
        <f t="shared" si="103"/>
        <v>2</v>
      </c>
      <c r="CS202" s="23" t="str">
        <f t="shared" si="82"/>
        <v>Đạt mục tiêu</v>
      </c>
      <c r="CT202" s="37"/>
    </row>
    <row r="203" spans="1:98" ht="45" customHeight="1" x14ac:dyDescent="0.25">
      <c r="A203" s="6">
        <v>168</v>
      </c>
      <c r="B203" s="386"/>
      <c r="C203" s="389"/>
      <c r="D203" s="13" t="s">
        <v>28</v>
      </c>
      <c r="E203" s="12" t="s">
        <v>636</v>
      </c>
      <c r="F203" s="16" t="s">
        <v>28</v>
      </c>
      <c r="G203" s="12" t="s">
        <v>1431</v>
      </c>
      <c r="H203" s="12" t="s">
        <v>1432</v>
      </c>
      <c r="I203" s="18" t="s">
        <v>1261</v>
      </c>
      <c r="J203" s="22" t="s">
        <v>617</v>
      </c>
      <c r="K203" s="23"/>
      <c r="L203" s="23"/>
      <c r="M203" s="23" t="s">
        <v>21</v>
      </c>
      <c r="N203" s="23"/>
      <c r="O203" s="23"/>
      <c r="P203" s="23"/>
      <c r="Q203" s="23"/>
      <c r="R203" s="23"/>
      <c r="S203" s="23"/>
      <c r="T203" s="26">
        <f t="shared" ref="T203:T265" si="104">COUNTIF(K203:S203,"x")</f>
        <v>1</v>
      </c>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162"/>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v>2</v>
      </c>
      <c r="CG203" s="162"/>
      <c r="CH203" s="162"/>
      <c r="CI203" s="162"/>
      <c r="CJ203" s="162"/>
      <c r="CK203" s="3"/>
      <c r="CL203" s="23">
        <f t="shared" si="97"/>
        <v>1</v>
      </c>
      <c r="CM203" s="32">
        <f t="shared" si="98"/>
        <v>1</v>
      </c>
      <c r="CN203" s="23">
        <f t="shared" si="99"/>
        <v>0</v>
      </c>
      <c r="CO203" s="32">
        <f t="shared" si="100"/>
        <v>0</v>
      </c>
      <c r="CP203" s="23">
        <f t="shared" si="101"/>
        <v>0</v>
      </c>
      <c r="CQ203" s="32">
        <f t="shared" si="102"/>
        <v>0</v>
      </c>
      <c r="CR203" s="23">
        <f t="shared" si="103"/>
        <v>2</v>
      </c>
      <c r="CS203" s="23" t="str">
        <f t="shared" ref="CS203:CS265" si="105">IF(CR203&gt;=1.6,"Đạt mục tiêu",IF(CR203&gt;=1,"Cần cố gắng","Chưa đạt"))</f>
        <v>Đạt mục tiêu</v>
      </c>
      <c r="CT203" s="37"/>
    </row>
    <row r="204" spans="1:98" ht="48.75" customHeight="1" x14ac:dyDescent="0.25">
      <c r="A204" s="6">
        <v>168</v>
      </c>
      <c r="B204" s="386"/>
      <c r="C204" s="389"/>
      <c r="D204" s="13" t="s">
        <v>28</v>
      </c>
      <c r="E204" s="12" t="s">
        <v>636</v>
      </c>
      <c r="F204" s="16" t="s">
        <v>28</v>
      </c>
      <c r="G204" s="12" t="s">
        <v>1431</v>
      </c>
      <c r="H204" s="12" t="s">
        <v>1433</v>
      </c>
      <c r="I204" s="18" t="s">
        <v>1261</v>
      </c>
      <c r="J204" s="22" t="s">
        <v>617</v>
      </c>
      <c r="K204" s="23"/>
      <c r="L204" s="23"/>
      <c r="M204" s="23"/>
      <c r="N204" s="23" t="s">
        <v>21</v>
      </c>
      <c r="O204" s="23"/>
      <c r="P204" s="23"/>
      <c r="Q204" s="23"/>
      <c r="R204" s="23"/>
      <c r="S204" s="23"/>
      <c r="T204" s="26">
        <f t="shared" si="104"/>
        <v>1</v>
      </c>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162"/>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v>2</v>
      </c>
      <c r="CG204" s="162"/>
      <c r="CH204" s="162"/>
      <c r="CI204" s="162"/>
      <c r="CJ204" s="162"/>
      <c r="CK204" s="3"/>
      <c r="CL204" s="23">
        <f t="shared" si="97"/>
        <v>1</v>
      </c>
      <c r="CM204" s="32">
        <f t="shared" si="98"/>
        <v>1</v>
      </c>
      <c r="CN204" s="23">
        <f t="shared" si="99"/>
        <v>0</v>
      </c>
      <c r="CO204" s="32">
        <f t="shared" si="100"/>
        <v>0</v>
      </c>
      <c r="CP204" s="23">
        <f t="shared" si="101"/>
        <v>0</v>
      </c>
      <c r="CQ204" s="32">
        <f t="shared" si="102"/>
        <v>0</v>
      </c>
      <c r="CR204" s="23">
        <f t="shared" si="103"/>
        <v>2</v>
      </c>
      <c r="CS204" s="23" t="str">
        <f t="shared" si="105"/>
        <v>Đạt mục tiêu</v>
      </c>
      <c r="CT204" s="37"/>
    </row>
    <row r="205" spans="1:98" ht="62.25" customHeight="1" x14ac:dyDescent="0.25">
      <c r="A205" s="6">
        <v>168</v>
      </c>
      <c r="B205" s="386"/>
      <c r="C205" s="389"/>
      <c r="D205" s="13" t="s">
        <v>28</v>
      </c>
      <c r="E205" s="12" t="s">
        <v>636</v>
      </c>
      <c r="F205" s="16" t="s">
        <v>28</v>
      </c>
      <c r="G205" s="12" t="s">
        <v>1431</v>
      </c>
      <c r="H205" s="12" t="s">
        <v>1434</v>
      </c>
      <c r="I205" s="18" t="s">
        <v>1261</v>
      </c>
      <c r="J205" s="22" t="s">
        <v>617</v>
      </c>
      <c r="K205" s="23"/>
      <c r="L205" s="23"/>
      <c r="M205" s="23"/>
      <c r="N205" s="23"/>
      <c r="O205" s="23"/>
      <c r="P205" s="23" t="s">
        <v>21</v>
      </c>
      <c r="Q205" s="23"/>
      <c r="R205" s="23"/>
      <c r="S205" s="23"/>
      <c r="T205" s="26">
        <f t="shared" si="104"/>
        <v>1</v>
      </c>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162"/>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v>2</v>
      </c>
      <c r="CG205" s="162"/>
      <c r="CH205" s="162"/>
      <c r="CI205" s="162"/>
      <c r="CJ205" s="162"/>
      <c r="CK205" s="3"/>
      <c r="CL205" s="23">
        <f t="shared" si="97"/>
        <v>1</v>
      </c>
      <c r="CM205" s="32">
        <f t="shared" si="98"/>
        <v>1</v>
      </c>
      <c r="CN205" s="23">
        <f t="shared" si="99"/>
        <v>0</v>
      </c>
      <c r="CO205" s="32">
        <f t="shared" si="100"/>
        <v>0</v>
      </c>
      <c r="CP205" s="23">
        <f t="shared" si="101"/>
        <v>0</v>
      </c>
      <c r="CQ205" s="32">
        <f t="shared" si="102"/>
        <v>0</v>
      </c>
      <c r="CR205" s="23">
        <f t="shared" si="103"/>
        <v>2</v>
      </c>
      <c r="CS205" s="23" t="str">
        <f t="shared" si="105"/>
        <v>Đạt mục tiêu</v>
      </c>
      <c r="CT205" s="37"/>
    </row>
    <row r="206" spans="1:98" ht="84" customHeight="1" x14ac:dyDescent="0.25">
      <c r="A206" s="6">
        <v>168</v>
      </c>
      <c r="B206" s="386"/>
      <c r="C206" s="389"/>
      <c r="D206" s="13" t="s">
        <v>28</v>
      </c>
      <c r="E206" s="12" t="s">
        <v>636</v>
      </c>
      <c r="F206" s="16" t="s">
        <v>28</v>
      </c>
      <c r="G206" s="12" t="s">
        <v>1431</v>
      </c>
      <c r="H206" s="12" t="s">
        <v>1649</v>
      </c>
      <c r="I206" s="18" t="s">
        <v>1261</v>
      </c>
      <c r="J206" s="22" t="s">
        <v>617</v>
      </c>
      <c r="K206" s="23"/>
      <c r="L206" s="23"/>
      <c r="M206" s="23"/>
      <c r="N206" s="23"/>
      <c r="O206" s="23" t="s">
        <v>21</v>
      </c>
      <c r="P206" s="23"/>
      <c r="Q206" s="23"/>
      <c r="R206" s="23"/>
      <c r="S206" s="23"/>
      <c r="T206" s="26">
        <f t="shared" si="104"/>
        <v>1</v>
      </c>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162"/>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v>2</v>
      </c>
      <c r="CG206" s="162"/>
      <c r="CH206" s="162"/>
      <c r="CI206" s="162"/>
      <c r="CJ206" s="162"/>
      <c r="CK206" s="3"/>
      <c r="CL206" s="23">
        <f t="shared" si="97"/>
        <v>1</v>
      </c>
      <c r="CM206" s="32">
        <f t="shared" si="98"/>
        <v>1</v>
      </c>
      <c r="CN206" s="23">
        <f t="shared" si="99"/>
        <v>0</v>
      </c>
      <c r="CO206" s="32">
        <f t="shared" si="100"/>
        <v>0</v>
      </c>
      <c r="CP206" s="23">
        <f t="shared" si="101"/>
        <v>0</v>
      </c>
      <c r="CQ206" s="32">
        <f t="shared" si="102"/>
        <v>0</v>
      </c>
      <c r="CR206" s="23">
        <f t="shared" si="103"/>
        <v>2</v>
      </c>
      <c r="CS206" s="23" t="str">
        <f t="shared" si="105"/>
        <v>Đạt mục tiêu</v>
      </c>
      <c r="CT206" s="37"/>
    </row>
    <row r="207" spans="1:98" ht="108" customHeight="1" x14ac:dyDescent="0.25">
      <c r="A207" s="6">
        <v>168</v>
      </c>
      <c r="B207" s="386"/>
      <c r="C207" s="389"/>
      <c r="D207" s="13" t="s">
        <v>28</v>
      </c>
      <c r="E207" s="12" t="s">
        <v>636</v>
      </c>
      <c r="F207" s="16" t="s">
        <v>28</v>
      </c>
      <c r="G207" s="12" t="s">
        <v>1431</v>
      </c>
      <c r="H207" s="12" t="s">
        <v>1435</v>
      </c>
      <c r="I207" s="18" t="s">
        <v>1261</v>
      </c>
      <c r="J207" s="22" t="s">
        <v>617</v>
      </c>
      <c r="K207" s="23"/>
      <c r="L207" s="23"/>
      <c r="M207" s="23"/>
      <c r="N207" s="23"/>
      <c r="O207" s="23"/>
      <c r="P207" s="23"/>
      <c r="Q207" s="23" t="s">
        <v>21</v>
      </c>
      <c r="R207" s="23"/>
      <c r="S207" s="23"/>
      <c r="T207" s="26">
        <f t="shared" si="104"/>
        <v>1</v>
      </c>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162"/>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v>2</v>
      </c>
      <c r="CG207" s="162"/>
      <c r="CH207" s="162"/>
      <c r="CI207" s="162"/>
      <c r="CJ207" s="162"/>
      <c r="CK207" s="3"/>
      <c r="CL207" s="23">
        <f t="shared" si="97"/>
        <v>1</v>
      </c>
      <c r="CM207" s="32">
        <f t="shared" si="98"/>
        <v>1</v>
      </c>
      <c r="CN207" s="23">
        <f t="shared" si="99"/>
        <v>0</v>
      </c>
      <c r="CO207" s="32">
        <f t="shared" si="100"/>
        <v>0</v>
      </c>
      <c r="CP207" s="23">
        <f t="shared" si="101"/>
        <v>0</v>
      </c>
      <c r="CQ207" s="32">
        <f t="shared" si="102"/>
        <v>0</v>
      </c>
      <c r="CR207" s="23">
        <f t="shared" si="103"/>
        <v>2</v>
      </c>
      <c r="CS207" s="23" t="str">
        <f t="shared" si="105"/>
        <v>Đạt mục tiêu</v>
      </c>
      <c r="CT207" s="37"/>
    </row>
    <row r="208" spans="1:98" ht="68.25" customHeight="1" x14ac:dyDescent="0.25">
      <c r="A208" s="6">
        <v>168</v>
      </c>
      <c r="B208" s="386"/>
      <c r="C208" s="389"/>
      <c r="D208" s="13" t="s">
        <v>28</v>
      </c>
      <c r="E208" s="12" t="s">
        <v>636</v>
      </c>
      <c r="F208" s="16" t="s">
        <v>28</v>
      </c>
      <c r="G208" s="12" t="s">
        <v>1431</v>
      </c>
      <c r="H208" s="12" t="s">
        <v>1436</v>
      </c>
      <c r="I208" s="18" t="s">
        <v>1261</v>
      </c>
      <c r="J208" s="22" t="s">
        <v>617</v>
      </c>
      <c r="K208" s="23"/>
      <c r="L208" s="23"/>
      <c r="M208" s="23"/>
      <c r="N208" s="23"/>
      <c r="O208" s="23"/>
      <c r="P208" s="23"/>
      <c r="Q208" s="23"/>
      <c r="R208" s="23" t="s">
        <v>21</v>
      </c>
      <c r="S208" s="23"/>
      <c r="T208" s="26">
        <f t="shared" si="104"/>
        <v>1</v>
      </c>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162"/>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v>2</v>
      </c>
      <c r="CG208" s="162"/>
      <c r="CH208" s="162"/>
      <c r="CI208" s="162"/>
      <c r="CJ208" s="162"/>
      <c r="CK208" s="3"/>
      <c r="CL208" s="23">
        <f t="shared" si="97"/>
        <v>1</v>
      </c>
      <c r="CM208" s="32">
        <f t="shared" si="98"/>
        <v>1</v>
      </c>
      <c r="CN208" s="23">
        <f t="shared" si="99"/>
        <v>0</v>
      </c>
      <c r="CO208" s="32">
        <f t="shared" si="100"/>
        <v>0</v>
      </c>
      <c r="CP208" s="23">
        <f t="shared" si="101"/>
        <v>0</v>
      </c>
      <c r="CQ208" s="32">
        <f t="shared" si="102"/>
        <v>0</v>
      </c>
      <c r="CR208" s="23">
        <f t="shared" si="103"/>
        <v>2</v>
      </c>
      <c r="CS208" s="23" t="str">
        <f t="shared" si="105"/>
        <v>Đạt mục tiêu</v>
      </c>
      <c r="CT208" s="37"/>
    </row>
    <row r="209" spans="1:98" ht="39.75" customHeight="1" x14ac:dyDescent="0.25">
      <c r="A209" s="6">
        <v>168</v>
      </c>
      <c r="B209" s="387"/>
      <c r="C209" s="390"/>
      <c r="D209" s="13" t="s">
        <v>28</v>
      </c>
      <c r="E209" s="12" t="s">
        <v>636</v>
      </c>
      <c r="F209" s="16" t="s">
        <v>28</v>
      </c>
      <c r="G209" s="12" t="s">
        <v>1431</v>
      </c>
      <c r="H209" s="12" t="s">
        <v>1437</v>
      </c>
      <c r="I209" s="18" t="s">
        <v>1261</v>
      </c>
      <c r="J209" s="22" t="s">
        <v>617</v>
      </c>
      <c r="K209" s="23"/>
      <c r="L209" s="23"/>
      <c r="M209" s="23"/>
      <c r="N209" s="23"/>
      <c r="O209" s="23"/>
      <c r="P209" s="23"/>
      <c r="Q209" s="23"/>
      <c r="R209" s="23"/>
      <c r="S209" s="23" t="s">
        <v>21</v>
      </c>
      <c r="T209" s="26">
        <f t="shared" si="104"/>
        <v>1</v>
      </c>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162"/>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v>2</v>
      </c>
      <c r="CG209" s="162"/>
      <c r="CH209" s="162"/>
      <c r="CI209" s="162"/>
      <c r="CJ209" s="162"/>
      <c r="CK209" s="3"/>
      <c r="CL209" s="23">
        <f t="shared" si="97"/>
        <v>1</v>
      </c>
      <c r="CM209" s="32">
        <f t="shared" si="98"/>
        <v>1</v>
      </c>
      <c r="CN209" s="23">
        <f t="shared" si="99"/>
        <v>0</v>
      </c>
      <c r="CO209" s="32">
        <f t="shared" si="100"/>
        <v>0</v>
      </c>
      <c r="CP209" s="23">
        <f t="shared" si="101"/>
        <v>0</v>
      </c>
      <c r="CQ209" s="32">
        <f t="shared" si="102"/>
        <v>0</v>
      </c>
      <c r="CR209" s="23">
        <f t="shared" si="103"/>
        <v>2</v>
      </c>
      <c r="CS209" s="23" t="str">
        <f t="shared" si="105"/>
        <v>Đạt mục tiêu</v>
      </c>
      <c r="CT209" s="37"/>
    </row>
    <row r="210" spans="1:98" ht="64.5" customHeight="1" x14ac:dyDescent="0.25">
      <c r="A210" s="6">
        <v>169</v>
      </c>
      <c r="B210" s="385">
        <v>388</v>
      </c>
      <c r="C210" s="388" t="s">
        <v>637</v>
      </c>
      <c r="D210" s="13" t="s">
        <v>28</v>
      </c>
      <c r="E210" s="12" t="s">
        <v>638</v>
      </c>
      <c r="F210" s="16" t="s">
        <v>28</v>
      </c>
      <c r="G210" s="41" t="s">
        <v>1438</v>
      </c>
      <c r="H210" s="41" t="s">
        <v>1439</v>
      </c>
      <c r="I210" s="18" t="s">
        <v>1261</v>
      </c>
      <c r="J210" s="22" t="s">
        <v>617</v>
      </c>
      <c r="K210" s="3"/>
      <c r="L210" s="3"/>
      <c r="M210" s="3"/>
      <c r="N210" s="3" t="s">
        <v>21</v>
      </c>
      <c r="O210" s="3"/>
      <c r="P210" s="3"/>
      <c r="Q210" s="3"/>
      <c r="R210" s="3"/>
      <c r="S210" s="3"/>
      <c r="T210" s="26">
        <f t="shared" si="104"/>
        <v>1</v>
      </c>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162"/>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v>2</v>
      </c>
      <c r="CG210" s="162"/>
      <c r="CH210" s="162"/>
      <c r="CI210" s="162"/>
      <c r="CJ210" s="162"/>
      <c r="CK210" s="3"/>
      <c r="CL210" s="23">
        <f t="shared" si="97"/>
        <v>1</v>
      </c>
      <c r="CM210" s="32">
        <f t="shared" si="98"/>
        <v>1</v>
      </c>
      <c r="CN210" s="23">
        <f t="shared" si="99"/>
        <v>0</v>
      </c>
      <c r="CO210" s="32">
        <f t="shared" si="100"/>
        <v>0</v>
      </c>
      <c r="CP210" s="23">
        <f t="shared" si="101"/>
        <v>0</v>
      </c>
      <c r="CQ210" s="32">
        <f t="shared" si="102"/>
        <v>0</v>
      </c>
      <c r="CR210" s="23">
        <f t="shared" si="103"/>
        <v>2</v>
      </c>
      <c r="CS210" s="23" t="str">
        <f t="shared" si="105"/>
        <v>Đạt mục tiêu</v>
      </c>
      <c r="CT210" s="37"/>
    </row>
    <row r="211" spans="1:98" ht="78.75" customHeight="1" x14ac:dyDescent="0.25">
      <c r="A211" s="6">
        <v>169</v>
      </c>
      <c r="B211" s="387"/>
      <c r="C211" s="390"/>
      <c r="D211" s="13" t="s">
        <v>28</v>
      </c>
      <c r="E211" s="12" t="s">
        <v>638</v>
      </c>
      <c r="F211" s="16" t="s">
        <v>28</v>
      </c>
      <c r="G211" s="41" t="s">
        <v>1440</v>
      </c>
      <c r="H211" s="41" t="s">
        <v>1862</v>
      </c>
      <c r="I211" s="18" t="s">
        <v>1261</v>
      </c>
      <c r="J211" s="22" t="s">
        <v>617</v>
      </c>
      <c r="K211" s="3"/>
      <c r="L211" s="3"/>
      <c r="M211" s="3"/>
      <c r="N211" s="3"/>
      <c r="O211" s="23"/>
      <c r="P211" s="28" t="s">
        <v>21</v>
      </c>
      <c r="Q211" s="3"/>
      <c r="R211" s="3"/>
      <c r="S211" s="3"/>
      <c r="T211" s="26">
        <f t="shared" si="104"/>
        <v>1</v>
      </c>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162"/>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v>2</v>
      </c>
      <c r="CG211" s="162"/>
      <c r="CH211" s="162"/>
      <c r="CI211" s="162"/>
      <c r="CJ211" s="162"/>
      <c r="CK211" s="3"/>
      <c r="CL211" s="23">
        <f t="shared" si="97"/>
        <v>1</v>
      </c>
      <c r="CM211" s="32">
        <f t="shared" si="98"/>
        <v>1</v>
      </c>
      <c r="CN211" s="23">
        <f t="shared" si="99"/>
        <v>0</v>
      </c>
      <c r="CO211" s="32">
        <f t="shared" si="100"/>
        <v>0</v>
      </c>
      <c r="CP211" s="23">
        <f t="shared" si="101"/>
        <v>0</v>
      </c>
      <c r="CQ211" s="32">
        <f t="shared" si="102"/>
        <v>0</v>
      </c>
      <c r="CR211" s="23">
        <f t="shared" si="103"/>
        <v>2</v>
      </c>
      <c r="CS211" s="23" t="str">
        <f t="shared" si="105"/>
        <v>Đạt mục tiêu</v>
      </c>
      <c r="CT211" s="37"/>
    </row>
    <row r="212" spans="1:98" ht="95.25" customHeight="1" x14ac:dyDescent="0.25">
      <c r="A212" s="6">
        <v>170</v>
      </c>
      <c r="B212" s="3">
        <v>389</v>
      </c>
      <c r="C212" s="12" t="s">
        <v>639</v>
      </c>
      <c r="D212" s="13" t="s">
        <v>71</v>
      </c>
      <c r="E212" s="12" t="s">
        <v>640</v>
      </c>
      <c r="F212" s="16" t="s">
        <v>71</v>
      </c>
      <c r="G212" s="18" t="s">
        <v>639</v>
      </c>
      <c r="H212" s="18"/>
      <c r="I212" s="18" t="s">
        <v>1265</v>
      </c>
      <c r="J212" s="22" t="s">
        <v>617</v>
      </c>
      <c r="K212" s="3"/>
      <c r="L212" s="3"/>
      <c r="M212" s="3"/>
      <c r="N212" s="3"/>
      <c r="O212" s="3" t="s">
        <v>21</v>
      </c>
      <c r="P212" s="3"/>
      <c r="Q212" s="3"/>
      <c r="R212" s="3"/>
      <c r="S212" s="3"/>
      <c r="T212" s="26">
        <f t="shared" si="104"/>
        <v>1</v>
      </c>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162"/>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v>2</v>
      </c>
      <c r="CG212" s="162"/>
      <c r="CH212" s="162"/>
      <c r="CI212" s="162"/>
      <c r="CJ212" s="162"/>
      <c r="CK212" s="3"/>
      <c r="CL212" s="23">
        <f t="shared" si="97"/>
        <v>1</v>
      </c>
      <c r="CM212" s="32">
        <f t="shared" si="98"/>
        <v>1</v>
      </c>
      <c r="CN212" s="23">
        <f t="shared" si="99"/>
        <v>0</v>
      </c>
      <c r="CO212" s="32">
        <f t="shared" si="100"/>
        <v>0</v>
      </c>
      <c r="CP212" s="23">
        <f t="shared" si="101"/>
        <v>0</v>
      </c>
      <c r="CQ212" s="32">
        <f t="shared" si="102"/>
        <v>0</v>
      </c>
      <c r="CR212" s="23">
        <f t="shared" si="103"/>
        <v>2</v>
      </c>
      <c r="CS212" s="23" t="str">
        <f t="shared" si="105"/>
        <v>Đạt mục tiêu</v>
      </c>
      <c r="CT212" s="37"/>
    </row>
    <row r="213" spans="1:98" ht="62.25" customHeight="1" x14ac:dyDescent="0.25">
      <c r="A213" s="6">
        <v>171</v>
      </c>
      <c r="B213" s="3">
        <v>392</v>
      </c>
      <c r="C213" s="12" t="s">
        <v>645</v>
      </c>
      <c r="D213" s="13" t="s">
        <v>18</v>
      </c>
      <c r="E213" s="12" t="s">
        <v>646</v>
      </c>
      <c r="F213" s="16" t="s">
        <v>18</v>
      </c>
      <c r="G213" s="12" t="s">
        <v>1441</v>
      </c>
      <c r="H213" s="12" t="s">
        <v>1442</v>
      </c>
      <c r="I213" s="18" t="s">
        <v>1261</v>
      </c>
      <c r="J213" s="22" t="s">
        <v>617</v>
      </c>
      <c r="K213" s="3" t="s">
        <v>21</v>
      </c>
      <c r="L213" s="3"/>
      <c r="M213" s="3"/>
      <c r="N213" s="3"/>
      <c r="O213" s="3"/>
      <c r="P213" s="3"/>
      <c r="Q213" s="3"/>
      <c r="R213" s="3"/>
      <c r="S213" s="3"/>
      <c r="T213" s="26">
        <f t="shared" si="104"/>
        <v>1</v>
      </c>
      <c r="U213" s="3" t="s">
        <v>1302</v>
      </c>
      <c r="V213" s="3" t="s">
        <v>1319</v>
      </c>
      <c r="W213" s="3" t="s">
        <v>1302</v>
      </c>
      <c r="X213" s="3" t="s">
        <v>1319</v>
      </c>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162"/>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v>2</v>
      </c>
      <c r="CG213" s="162"/>
      <c r="CH213" s="162"/>
      <c r="CI213" s="162"/>
      <c r="CJ213" s="162"/>
      <c r="CK213" s="3"/>
      <c r="CL213" s="23">
        <f t="shared" si="97"/>
        <v>1</v>
      </c>
      <c r="CM213" s="32">
        <f t="shared" si="98"/>
        <v>1</v>
      </c>
      <c r="CN213" s="23">
        <f t="shared" si="99"/>
        <v>0</v>
      </c>
      <c r="CO213" s="32">
        <f t="shared" si="100"/>
        <v>0</v>
      </c>
      <c r="CP213" s="23">
        <f t="shared" si="101"/>
        <v>0</v>
      </c>
      <c r="CQ213" s="32">
        <f t="shared" si="102"/>
        <v>0</v>
      </c>
      <c r="CR213" s="23">
        <f t="shared" si="103"/>
        <v>2</v>
      </c>
      <c r="CS213" s="23" t="str">
        <f t="shared" si="105"/>
        <v>Đạt mục tiêu</v>
      </c>
      <c r="CT213" s="37"/>
    </row>
    <row r="214" spans="1:98" s="2" customFormat="1" ht="66.75" customHeight="1" x14ac:dyDescent="0.25">
      <c r="A214" s="6">
        <v>172</v>
      </c>
      <c r="B214" s="7">
        <v>391</v>
      </c>
      <c r="C214" s="440" t="s">
        <v>647</v>
      </c>
      <c r="D214" s="440"/>
      <c r="E214" s="440"/>
      <c r="F214" s="9" t="s">
        <v>1249</v>
      </c>
      <c r="G214" s="9" t="s">
        <v>1249</v>
      </c>
      <c r="H214" s="9" t="s">
        <v>1249</v>
      </c>
      <c r="I214" s="9" t="s">
        <v>1249</v>
      </c>
      <c r="J214" s="21" t="s">
        <v>1249</v>
      </c>
      <c r="K214" s="21" t="s">
        <v>1249</v>
      </c>
      <c r="L214" s="21" t="s">
        <v>1249</v>
      </c>
      <c r="M214" s="21" t="s">
        <v>1249</v>
      </c>
      <c r="N214" s="21" t="s">
        <v>1249</v>
      </c>
      <c r="O214" s="21" t="s">
        <v>1249</v>
      </c>
      <c r="P214" s="21" t="s">
        <v>1249</v>
      </c>
      <c r="Q214" s="21" t="s">
        <v>1249</v>
      </c>
      <c r="R214" s="21" t="s">
        <v>1249</v>
      </c>
      <c r="S214" s="21" t="s">
        <v>1249</v>
      </c>
      <c r="T214" s="21" t="s">
        <v>1249</v>
      </c>
      <c r="U214" s="21" t="s">
        <v>1249</v>
      </c>
      <c r="V214" s="21" t="s">
        <v>1249</v>
      </c>
      <c r="W214" s="21" t="s">
        <v>1249</v>
      </c>
      <c r="X214" s="21" t="s">
        <v>1249</v>
      </c>
      <c r="Y214" s="21" t="s">
        <v>1249</v>
      </c>
      <c r="Z214" s="21" t="s">
        <v>1249</v>
      </c>
      <c r="AA214" s="21" t="s">
        <v>1249</v>
      </c>
      <c r="AB214" s="21" t="s">
        <v>1249</v>
      </c>
      <c r="AC214" s="21" t="s">
        <v>1249</v>
      </c>
      <c r="AD214" s="21" t="s">
        <v>1249</v>
      </c>
      <c r="AE214" s="21" t="s">
        <v>1249</v>
      </c>
      <c r="AF214" s="21" t="s">
        <v>1249</v>
      </c>
      <c r="AG214" s="21" t="s">
        <v>1249</v>
      </c>
      <c r="AH214" s="21" t="s">
        <v>1249</v>
      </c>
      <c r="AI214" s="21" t="s">
        <v>1249</v>
      </c>
      <c r="AJ214" s="21" t="s">
        <v>1249</v>
      </c>
      <c r="AK214" s="21" t="s">
        <v>1249</v>
      </c>
      <c r="AL214" s="21" t="s">
        <v>1249</v>
      </c>
      <c r="AM214" s="21" t="s">
        <v>1249</v>
      </c>
      <c r="AN214" s="21" t="s">
        <v>1249</v>
      </c>
      <c r="AO214" s="21" t="s">
        <v>1249</v>
      </c>
      <c r="AP214" s="21" t="s">
        <v>1249</v>
      </c>
      <c r="AQ214" s="21" t="s">
        <v>1249</v>
      </c>
      <c r="AR214" s="21" t="s">
        <v>1249</v>
      </c>
      <c r="AS214" s="21" t="s">
        <v>1249</v>
      </c>
      <c r="AT214" s="21" t="s">
        <v>1249</v>
      </c>
      <c r="AU214" s="21" t="s">
        <v>1249</v>
      </c>
      <c r="AV214" s="21" t="s">
        <v>1249</v>
      </c>
      <c r="AW214" s="21" t="s">
        <v>1249</v>
      </c>
      <c r="AX214" s="21" t="s">
        <v>1249</v>
      </c>
      <c r="AY214" s="21" t="s">
        <v>1249</v>
      </c>
      <c r="AZ214" s="21" t="s">
        <v>1249</v>
      </c>
      <c r="BA214" s="21" t="s">
        <v>1249</v>
      </c>
      <c r="BB214" s="21"/>
      <c r="BC214" s="21" t="s">
        <v>1249</v>
      </c>
      <c r="BD214" s="21" t="s">
        <v>1249</v>
      </c>
      <c r="BE214" s="21" t="s">
        <v>1249</v>
      </c>
      <c r="BF214" s="21" t="s">
        <v>1249</v>
      </c>
      <c r="BG214" s="21" t="s">
        <v>1249</v>
      </c>
      <c r="BH214" s="21" t="s">
        <v>1249</v>
      </c>
      <c r="BI214" s="21" t="s">
        <v>1249</v>
      </c>
      <c r="BJ214" s="21" t="s">
        <v>1249</v>
      </c>
      <c r="BK214" s="21" t="s">
        <v>1249</v>
      </c>
      <c r="BL214" s="21" t="s">
        <v>1249</v>
      </c>
      <c r="BM214" s="21" t="s">
        <v>1249</v>
      </c>
      <c r="BN214" s="21" t="s">
        <v>1249</v>
      </c>
      <c r="BO214" s="21" t="s">
        <v>1249</v>
      </c>
      <c r="BP214" s="21" t="s">
        <v>1249</v>
      </c>
      <c r="BQ214" s="21" t="s">
        <v>1249</v>
      </c>
      <c r="BR214" s="21" t="s">
        <v>1249</v>
      </c>
      <c r="BS214" s="21" t="s">
        <v>1249</v>
      </c>
      <c r="BT214" s="21" t="s">
        <v>1249</v>
      </c>
      <c r="BU214" s="21" t="s">
        <v>1249</v>
      </c>
      <c r="BV214" s="21" t="s">
        <v>1249</v>
      </c>
      <c r="BW214" s="21" t="s">
        <v>1249</v>
      </c>
      <c r="BX214" s="21" t="s">
        <v>1249</v>
      </c>
      <c r="BY214" s="21" t="s">
        <v>1249</v>
      </c>
      <c r="BZ214" s="21" t="s">
        <v>1249</v>
      </c>
      <c r="CA214" s="21" t="s">
        <v>1249</v>
      </c>
      <c r="CB214" s="21" t="s">
        <v>1249</v>
      </c>
      <c r="CC214" s="21" t="s">
        <v>1249</v>
      </c>
      <c r="CD214" s="21" t="s">
        <v>1249</v>
      </c>
      <c r="CE214" s="21" t="s">
        <v>1249</v>
      </c>
      <c r="CF214" s="21" t="s">
        <v>1249</v>
      </c>
      <c r="CG214" s="21"/>
      <c r="CH214" s="21"/>
      <c r="CI214" s="21"/>
      <c r="CJ214" s="21"/>
      <c r="CK214" s="21" t="s">
        <v>1249</v>
      </c>
      <c r="CL214" s="21" t="s">
        <v>1249</v>
      </c>
      <c r="CM214" s="21" t="s">
        <v>1249</v>
      </c>
      <c r="CN214" s="21" t="s">
        <v>1249</v>
      </c>
      <c r="CO214" s="21" t="s">
        <v>1249</v>
      </c>
      <c r="CP214" s="21" t="s">
        <v>1249</v>
      </c>
      <c r="CQ214" s="21" t="s">
        <v>1249</v>
      </c>
      <c r="CR214" s="21" t="s">
        <v>1249</v>
      </c>
      <c r="CS214" s="21" t="s">
        <v>1249</v>
      </c>
      <c r="CT214" s="21" t="s">
        <v>1249</v>
      </c>
    </row>
    <row r="215" spans="1:98" ht="83.25" customHeight="1" x14ac:dyDescent="0.25">
      <c r="A215" s="6">
        <v>173</v>
      </c>
      <c r="B215" s="3">
        <v>395</v>
      </c>
      <c r="C215" s="12" t="s">
        <v>650</v>
      </c>
      <c r="D215" s="13" t="s">
        <v>18</v>
      </c>
      <c r="E215" s="12" t="s">
        <v>1443</v>
      </c>
      <c r="F215" s="16" t="s">
        <v>28</v>
      </c>
      <c r="G215" s="18" t="s">
        <v>1444</v>
      </c>
      <c r="H215" s="18" t="s">
        <v>1445</v>
      </c>
      <c r="I215" s="18" t="s">
        <v>1329</v>
      </c>
      <c r="J215" s="22" t="s">
        <v>617</v>
      </c>
      <c r="K215" s="3"/>
      <c r="L215" s="3"/>
      <c r="M215" s="3"/>
      <c r="N215" s="3"/>
      <c r="O215" s="3"/>
      <c r="P215" s="169" t="s">
        <v>21</v>
      </c>
      <c r="Q215" s="3"/>
      <c r="R215" s="3"/>
      <c r="S215" s="3"/>
      <c r="T215" s="26">
        <f t="shared" si="104"/>
        <v>1</v>
      </c>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162"/>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v>2</v>
      </c>
      <c r="CG215" s="162"/>
      <c r="CH215" s="162"/>
      <c r="CI215" s="162"/>
      <c r="CJ215" s="162"/>
      <c r="CK215" s="3"/>
      <c r="CL215" s="23">
        <f t="shared" ref="CL215:CL239" si="106">COUNTIF($BD215:$CK215,2)</f>
        <v>1</v>
      </c>
      <c r="CM215" s="32">
        <f t="shared" ref="CM215:CM239" si="107">CL215/COUNTA($BD215:$CK215)</f>
        <v>1</v>
      </c>
      <c r="CN215" s="23">
        <f t="shared" ref="CN215:CN239" si="108">COUNTIF($BD215:$CK215,1)</f>
        <v>0</v>
      </c>
      <c r="CO215" s="32">
        <f t="shared" ref="CO215:CO239" si="109">CN215/COUNTA($BD215:$CK215)</f>
        <v>0</v>
      </c>
      <c r="CP215" s="23">
        <f t="shared" ref="CP215:CP239" si="110">COUNTIF($BD215:$CK215,0)</f>
        <v>0</v>
      </c>
      <c r="CQ215" s="32">
        <f t="shared" ref="CQ215:CQ239" si="111">CP215/COUNTA($BD215:$CK215)</f>
        <v>0</v>
      </c>
      <c r="CR215" s="23">
        <f t="shared" ref="CR215:CR239" si="112">(((CL215*2)+(CN215*1)+(CP215*0)))/COUNTA($BD215:$CK215)</f>
        <v>2</v>
      </c>
      <c r="CS215" s="23" t="str">
        <f t="shared" si="105"/>
        <v>Đạt mục tiêu</v>
      </c>
      <c r="CT215" s="37"/>
    </row>
    <row r="216" spans="1:98" ht="72" customHeight="1" x14ac:dyDescent="0.25">
      <c r="A216" s="6">
        <v>174</v>
      </c>
      <c r="B216" s="3">
        <v>398</v>
      </c>
      <c r="C216" s="12" t="s">
        <v>656</v>
      </c>
      <c r="D216" s="13" t="s">
        <v>18</v>
      </c>
      <c r="E216" s="12" t="s">
        <v>657</v>
      </c>
      <c r="F216" s="16" t="s">
        <v>18</v>
      </c>
      <c r="G216" s="18" t="s">
        <v>1446</v>
      </c>
      <c r="H216" s="18" t="s">
        <v>1446</v>
      </c>
      <c r="I216" s="18" t="s">
        <v>1261</v>
      </c>
      <c r="J216" s="22" t="s">
        <v>617</v>
      </c>
      <c r="K216" s="3"/>
      <c r="L216" s="3"/>
      <c r="M216" s="3"/>
      <c r="N216" s="3"/>
      <c r="O216" s="3"/>
      <c r="P216" s="169" t="s">
        <v>21</v>
      </c>
      <c r="Q216" s="3"/>
      <c r="R216" s="3"/>
      <c r="S216" s="3"/>
      <c r="T216" s="26">
        <f t="shared" si="104"/>
        <v>1</v>
      </c>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162"/>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v>2</v>
      </c>
      <c r="CG216" s="162"/>
      <c r="CH216" s="162"/>
      <c r="CI216" s="162"/>
      <c r="CJ216" s="162"/>
      <c r="CK216" s="3"/>
      <c r="CL216" s="23">
        <f t="shared" si="106"/>
        <v>1</v>
      </c>
      <c r="CM216" s="32">
        <f t="shared" si="107"/>
        <v>1</v>
      </c>
      <c r="CN216" s="23">
        <f t="shared" si="108"/>
        <v>0</v>
      </c>
      <c r="CO216" s="32">
        <f t="shared" si="109"/>
        <v>0</v>
      </c>
      <c r="CP216" s="23">
        <f t="shared" si="110"/>
        <v>0</v>
      </c>
      <c r="CQ216" s="32">
        <f t="shared" si="111"/>
        <v>0</v>
      </c>
      <c r="CR216" s="23">
        <f t="shared" si="112"/>
        <v>2</v>
      </c>
      <c r="CS216" s="23" t="str">
        <f t="shared" si="105"/>
        <v>Đạt mục tiêu</v>
      </c>
      <c r="CT216" s="37"/>
    </row>
    <row r="217" spans="1:98" ht="141" customHeight="1" x14ac:dyDescent="0.25">
      <c r="A217" s="6">
        <v>175</v>
      </c>
      <c r="B217" s="3">
        <v>401</v>
      </c>
      <c r="C217" s="12" t="s">
        <v>662</v>
      </c>
      <c r="D217" s="13" t="s">
        <v>18</v>
      </c>
      <c r="E217" s="12" t="s">
        <v>663</v>
      </c>
      <c r="F217" s="16" t="s">
        <v>28</v>
      </c>
      <c r="G217" s="18" t="s">
        <v>1447</v>
      </c>
      <c r="H217" s="18" t="s">
        <v>1447</v>
      </c>
      <c r="I217" s="18" t="s">
        <v>1329</v>
      </c>
      <c r="J217" s="22" t="s">
        <v>617</v>
      </c>
      <c r="K217" s="3"/>
      <c r="L217" s="3"/>
      <c r="M217" s="3"/>
      <c r="N217" s="3"/>
      <c r="O217" s="3"/>
      <c r="P217" s="3"/>
      <c r="Q217" s="3"/>
      <c r="R217" s="3"/>
      <c r="S217" s="3" t="s">
        <v>21</v>
      </c>
      <c r="T217" s="26">
        <f t="shared" si="104"/>
        <v>1</v>
      </c>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162"/>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v>2</v>
      </c>
      <c r="CG217" s="162"/>
      <c r="CH217" s="162"/>
      <c r="CI217" s="162"/>
      <c r="CJ217" s="162"/>
      <c r="CK217" s="3"/>
      <c r="CL217" s="23">
        <f t="shared" si="106"/>
        <v>1</v>
      </c>
      <c r="CM217" s="32">
        <f t="shared" si="107"/>
        <v>1</v>
      </c>
      <c r="CN217" s="23">
        <f t="shared" si="108"/>
        <v>0</v>
      </c>
      <c r="CO217" s="32">
        <f t="shared" si="109"/>
        <v>0</v>
      </c>
      <c r="CP217" s="23">
        <f t="shared" si="110"/>
        <v>0</v>
      </c>
      <c r="CQ217" s="32">
        <f t="shared" si="111"/>
        <v>0</v>
      </c>
      <c r="CR217" s="23">
        <f t="shared" si="112"/>
        <v>2</v>
      </c>
      <c r="CS217" s="23" t="str">
        <f t="shared" si="105"/>
        <v>Đạt mục tiêu</v>
      </c>
      <c r="CT217" s="37"/>
    </row>
    <row r="218" spans="1:98" ht="62.25" customHeight="1" x14ac:dyDescent="0.25">
      <c r="A218" s="6">
        <v>176</v>
      </c>
      <c r="B218" s="3">
        <v>404</v>
      </c>
      <c r="C218" s="12" t="s">
        <v>1448</v>
      </c>
      <c r="D218" s="13" t="s">
        <v>18</v>
      </c>
      <c r="E218" s="12" t="s">
        <v>669</v>
      </c>
      <c r="F218" s="16" t="s">
        <v>28</v>
      </c>
      <c r="G218" s="18" t="s">
        <v>1449</v>
      </c>
      <c r="H218" s="18" t="s">
        <v>1449</v>
      </c>
      <c r="I218" s="18" t="s">
        <v>1251</v>
      </c>
      <c r="J218" s="22" t="s">
        <v>617</v>
      </c>
      <c r="K218" s="3"/>
      <c r="L218" s="3"/>
      <c r="M218" s="3"/>
      <c r="N218" s="3"/>
      <c r="O218" s="3"/>
      <c r="P218" s="3"/>
      <c r="Q218" s="3"/>
      <c r="R218" s="3"/>
      <c r="S218" s="3" t="s">
        <v>21</v>
      </c>
      <c r="T218" s="26">
        <f t="shared" si="104"/>
        <v>1</v>
      </c>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162"/>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v>2</v>
      </c>
      <c r="CG218" s="162"/>
      <c r="CH218" s="162"/>
      <c r="CI218" s="162"/>
      <c r="CJ218" s="162"/>
      <c r="CK218" s="3"/>
      <c r="CL218" s="23">
        <f t="shared" si="106"/>
        <v>1</v>
      </c>
      <c r="CM218" s="32">
        <f t="shared" si="107"/>
        <v>1</v>
      </c>
      <c r="CN218" s="23">
        <f t="shared" si="108"/>
        <v>0</v>
      </c>
      <c r="CO218" s="32">
        <f t="shared" si="109"/>
        <v>0</v>
      </c>
      <c r="CP218" s="23">
        <f t="shared" si="110"/>
        <v>0</v>
      </c>
      <c r="CQ218" s="32">
        <f t="shared" si="111"/>
        <v>0</v>
      </c>
      <c r="CR218" s="23">
        <f t="shared" si="112"/>
        <v>2</v>
      </c>
      <c r="CS218" s="23" t="str">
        <f t="shared" si="105"/>
        <v>Đạt mục tiêu</v>
      </c>
      <c r="CT218" s="37"/>
    </row>
    <row r="219" spans="1:98" ht="117.75" customHeight="1" x14ac:dyDescent="0.25">
      <c r="A219" s="6">
        <v>177</v>
      </c>
      <c r="B219" s="385">
        <v>404</v>
      </c>
      <c r="C219" s="388" t="s">
        <v>672</v>
      </c>
      <c r="D219" s="13" t="s">
        <v>18</v>
      </c>
      <c r="E219" s="12" t="s">
        <v>673</v>
      </c>
      <c r="F219" s="16" t="s">
        <v>28</v>
      </c>
      <c r="G219" s="12" t="s">
        <v>673</v>
      </c>
      <c r="H219" s="12" t="s">
        <v>1450</v>
      </c>
      <c r="I219" s="18" t="s">
        <v>1261</v>
      </c>
      <c r="J219" s="22" t="s">
        <v>617</v>
      </c>
      <c r="K219" s="23" t="s">
        <v>21</v>
      </c>
      <c r="L219" s="23"/>
      <c r="M219" s="23"/>
      <c r="N219" s="23"/>
      <c r="O219" s="23"/>
      <c r="P219" s="23"/>
      <c r="Q219" s="23"/>
      <c r="R219" s="23"/>
      <c r="S219" s="23"/>
      <c r="T219" s="26">
        <f t="shared" si="104"/>
        <v>1</v>
      </c>
      <c r="U219" s="3"/>
      <c r="V219" s="3"/>
      <c r="W219" s="3" t="s">
        <v>1389</v>
      </c>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162"/>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v>2</v>
      </c>
      <c r="CG219" s="162"/>
      <c r="CH219" s="162"/>
      <c r="CI219" s="162"/>
      <c r="CJ219" s="162"/>
      <c r="CK219" s="3"/>
      <c r="CL219" s="23">
        <f t="shared" si="106"/>
        <v>1</v>
      </c>
      <c r="CM219" s="32">
        <f t="shared" si="107"/>
        <v>1</v>
      </c>
      <c r="CN219" s="23">
        <f t="shared" si="108"/>
        <v>0</v>
      </c>
      <c r="CO219" s="32">
        <f t="shared" si="109"/>
        <v>0</v>
      </c>
      <c r="CP219" s="23">
        <f t="shared" si="110"/>
        <v>0</v>
      </c>
      <c r="CQ219" s="32">
        <f t="shared" si="111"/>
        <v>0</v>
      </c>
      <c r="CR219" s="23">
        <f t="shared" si="112"/>
        <v>2</v>
      </c>
      <c r="CS219" s="23" t="str">
        <f t="shared" si="105"/>
        <v>Đạt mục tiêu</v>
      </c>
      <c r="CT219" s="37"/>
    </row>
    <row r="220" spans="1:98" ht="79.5" customHeight="1" x14ac:dyDescent="0.25">
      <c r="A220" s="6">
        <v>178</v>
      </c>
      <c r="B220" s="386"/>
      <c r="C220" s="389"/>
      <c r="D220" s="13" t="s">
        <v>18</v>
      </c>
      <c r="E220" s="12" t="s">
        <v>673</v>
      </c>
      <c r="F220" s="16" t="s">
        <v>28</v>
      </c>
      <c r="G220" s="12" t="s">
        <v>673</v>
      </c>
      <c r="H220" s="12" t="s">
        <v>1636</v>
      </c>
      <c r="I220" s="18" t="s">
        <v>1261</v>
      </c>
      <c r="J220" s="22" t="s">
        <v>617</v>
      </c>
      <c r="K220" s="23"/>
      <c r="L220" s="23" t="s">
        <v>21</v>
      </c>
      <c r="M220" s="23"/>
      <c r="N220" s="23"/>
      <c r="O220" s="23"/>
      <c r="P220" s="23"/>
      <c r="Q220" s="23"/>
      <c r="R220" s="23"/>
      <c r="S220" s="23"/>
      <c r="T220" s="26">
        <f t="shared" si="104"/>
        <v>1</v>
      </c>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162"/>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v>2</v>
      </c>
      <c r="CG220" s="162"/>
      <c r="CH220" s="162"/>
      <c r="CI220" s="162"/>
      <c r="CJ220" s="162"/>
      <c r="CK220" s="3"/>
      <c r="CL220" s="23">
        <f t="shared" si="106"/>
        <v>1</v>
      </c>
      <c r="CM220" s="32">
        <f t="shared" si="107"/>
        <v>1</v>
      </c>
      <c r="CN220" s="23">
        <f t="shared" si="108"/>
        <v>0</v>
      </c>
      <c r="CO220" s="32">
        <f t="shared" si="109"/>
        <v>0</v>
      </c>
      <c r="CP220" s="23">
        <f t="shared" si="110"/>
        <v>0</v>
      </c>
      <c r="CQ220" s="32">
        <f t="shared" si="111"/>
        <v>0</v>
      </c>
      <c r="CR220" s="23">
        <f t="shared" si="112"/>
        <v>2</v>
      </c>
      <c r="CS220" s="23" t="str">
        <f t="shared" si="105"/>
        <v>Đạt mục tiêu</v>
      </c>
      <c r="CT220" s="37"/>
    </row>
    <row r="221" spans="1:98" ht="86.25" customHeight="1" x14ac:dyDescent="0.25">
      <c r="A221" s="6">
        <v>178</v>
      </c>
      <c r="B221" s="386"/>
      <c r="C221" s="389"/>
      <c r="D221" s="13" t="s">
        <v>18</v>
      </c>
      <c r="E221" s="12" t="s">
        <v>673</v>
      </c>
      <c r="F221" s="16" t="s">
        <v>28</v>
      </c>
      <c r="G221" s="12" t="s">
        <v>1451</v>
      </c>
      <c r="H221" s="12" t="s">
        <v>1452</v>
      </c>
      <c r="I221" s="18" t="s">
        <v>1261</v>
      </c>
      <c r="J221" s="22" t="s">
        <v>617</v>
      </c>
      <c r="K221" s="23"/>
      <c r="L221" s="23"/>
      <c r="M221" s="23" t="s">
        <v>21</v>
      </c>
      <c r="N221" s="23"/>
      <c r="O221" s="23"/>
      <c r="P221" s="23"/>
      <c r="Q221" s="23"/>
      <c r="R221" s="23"/>
      <c r="S221" s="23"/>
      <c r="T221" s="26">
        <f t="shared" si="104"/>
        <v>1</v>
      </c>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162"/>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v>2</v>
      </c>
      <c r="CG221" s="162"/>
      <c r="CH221" s="162"/>
      <c r="CI221" s="162"/>
      <c r="CJ221" s="162"/>
      <c r="CK221" s="3"/>
      <c r="CL221" s="23">
        <f t="shared" si="106"/>
        <v>1</v>
      </c>
      <c r="CM221" s="32">
        <f t="shared" si="107"/>
        <v>1</v>
      </c>
      <c r="CN221" s="23">
        <f t="shared" si="108"/>
        <v>0</v>
      </c>
      <c r="CO221" s="32">
        <f t="shared" si="109"/>
        <v>0</v>
      </c>
      <c r="CP221" s="23">
        <f t="shared" si="110"/>
        <v>0</v>
      </c>
      <c r="CQ221" s="32">
        <f t="shared" si="111"/>
        <v>0</v>
      </c>
      <c r="CR221" s="23">
        <f t="shared" si="112"/>
        <v>2</v>
      </c>
      <c r="CS221" s="23" t="str">
        <f t="shared" si="105"/>
        <v>Đạt mục tiêu</v>
      </c>
      <c r="CT221" s="37"/>
    </row>
    <row r="222" spans="1:98" ht="77.25" customHeight="1" x14ac:dyDescent="0.25">
      <c r="A222" s="6">
        <v>178</v>
      </c>
      <c r="B222" s="386"/>
      <c r="C222" s="389"/>
      <c r="D222" s="13" t="s">
        <v>18</v>
      </c>
      <c r="E222" s="12" t="s">
        <v>673</v>
      </c>
      <c r="F222" s="16" t="s">
        <v>28</v>
      </c>
      <c r="G222" s="12" t="s">
        <v>1451</v>
      </c>
      <c r="H222" s="12" t="s">
        <v>1641</v>
      </c>
      <c r="I222" s="18" t="s">
        <v>1261</v>
      </c>
      <c r="J222" s="22" t="s">
        <v>617</v>
      </c>
      <c r="K222" s="23"/>
      <c r="L222" s="23"/>
      <c r="M222" s="23"/>
      <c r="N222" s="23" t="s">
        <v>21</v>
      </c>
      <c r="O222" s="23"/>
      <c r="P222" s="23"/>
      <c r="Q222" s="23"/>
      <c r="R222" s="23"/>
      <c r="S222" s="23"/>
      <c r="T222" s="26">
        <f t="shared" si="104"/>
        <v>1</v>
      </c>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162"/>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v>2</v>
      </c>
      <c r="CG222" s="162"/>
      <c r="CH222" s="162"/>
      <c r="CI222" s="162"/>
      <c r="CJ222" s="162"/>
      <c r="CK222" s="3"/>
      <c r="CL222" s="23">
        <f t="shared" si="106"/>
        <v>1</v>
      </c>
      <c r="CM222" s="32">
        <f t="shared" si="107"/>
        <v>1</v>
      </c>
      <c r="CN222" s="23">
        <f t="shared" si="108"/>
        <v>0</v>
      </c>
      <c r="CO222" s="32">
        <f t="shared" si="109"/>
        <v>0</v>
      </c>
      <c r="CP222" s="23">
        <f t="shared" si="110"/>
        <v>0</v>
      </c>
      <c r="CQ222" s="32">
        <f t="shared" si="111"/>
        <v>0</v>
      </c>
      <c r="CR222" s="23">
        <f t="shared" si="112"/>
        <v>2</v>
      </c>
      <c r="CS222" s="23" t="str">
        <f t="shared" si="105"/>
        <v>Đạt mục tiêu</v>
      </c>
      <c r="CT222" s="37"/>
    </row>
    <row r="223" spans="1:98" ht="68.25" customHeight="1" x14ac:dyDescent="0.25">
      <c r="A223" s="6">
        <v>178</v>
      </c>
      <c r="B223" s="386"/>
      <c r="C223" s="389"/>
      <c r="D223" s="13" t="s">
        <v>18</v>
      </c>
      <c r="E223" s="12" t="s">
        <v>673</v>
      </c>
      <c r="F223" s="16" t="s">
        <v>28</v>
      </c>
      <c r="G223" s="12" t="s">
        <v>1451</v>
      </c>
      <c r="H223" s="12" t="s">
        <v>1863</v>
      </c>
      <c r="I223" s="18" t="s">
        <v>1261</v>
      </c>
      <c r="J223" s="22" t="s">
        <v>617</v>
      </c>
      <c r="K223" s="23"/>
      <c r="L223" s="23"/>
      <c r="M223" s="23"/>
      <c r="N223" s="23"/>
      <c r="O223" s="23"/>
      <c r="P223" s="23" t="s">
        <v>21</v>
      </c>
      <c r="Q223" s="23"/>
      <c r="R223" s="23"/>
      <c r="S223" s="23"/>
      <c r="T223" s="26">
        <f t="shared" si="104"/>
        <v>1</v>
      </c>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162"/>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v>2</v>
      </c>
      <c r="CG223" s="162"/>
      <c r="CH223" s="162"/>
      <c r="CI223" s="162"/>
      <c r="CJ223" s="162"/>
      <c r="CK223" s="3"/>
      <c r="CL223" s="23">
        <f t="shared" si="106"/>
        <v>1</v>
      </c>
      <c r="CM223" s="32">
        <f t="shared" si="107"/>
        <v>1</v>
      </c>
      <c r="CN223" s="23">
        <f t="shared" si="108"/>
        <v>0</v>
      </c>
      <c r="CO223" s="32">
        <f t="shared" si="109"/>
        <v>0</v>
      </c>
      <c r="CP223" s="23">
        <f t="shared" si="110"/>
        <v>0</v>
      </c>
      <c r="CQ223" s="32">
        <f t="shared" si="111"/>
        <v>0</v>
      </c>
      <c r="CR223" s="23">
        <f t="shared" si="112"/>
        <v>2</v>
      </c>
      <c r="CS223" s="23" t="str">
        <f t="shared" si="105"/>
        <v>Đạt mục tiêu</v>
      </c>
      <c r="CT223" s="37"/>
    </row>
    <row r="224" spans="1:98" ht="64.5" customHeight="1" x14ac:dyDescent="0.25">
      <c r="A224" s="6">
        <v>178</v>
      </c>
      <c r="B224" s="386"/>
      <c r="C224" s="389"/>
      <c r="D224" s="13" t="s">
        <v>18</v>
      </c>
      <c r="E224" s="12" t="s">
        <v>673</v>
      </c>
      <c r="F224" s="16" t="s">
        <v>28</v>
      </c>
      <c r="G224" s="12" t="s">
        <v>1451</v>
      </c>
      <c r="H224" s="12" t="s">
        <v>1648</v>
      </c>
      <c r="I224" s="18" t="s">
        <v>1261</v>
      </c>
      <c r="J224" s="22" t="s">
        <v>617</v>
      </c>
      <c r="K224" s="23"/>
      <c r="L224" s="23"/>
      <c r="M224" s="23"/>
      <c r="N224" s="23"/>
      <c r="O224" s="23" t="s">
        <v>21</v>
      </c>
      <c r="P224" s="23"/>
      <c r="Q224" s="23"/>
      <c r="R224" s="23"/>
      <c r="S224" s="23"/>
      <c r="T224" s="26">
        <f t="shared" si="104"/>
        <v>1</v>
      </c>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162"/>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v>2</v>
      </c>
      <c r="CG224" s="162"/>
      <c r="CH224" s="162"/>
      <c r="CI224" s="162"/>
      <c r="CJ224" s="162"/>
      <c r="CK224" s="3"/>
      <c r="CL224" s="23">
        <f t="shared" si="106"/>
        <v>1</v>
      </c>
      <c r="CM224" s="32">
        <f t="shared" si="107"/>
        <v>1</v>
      </c>
      <c r="CN224" s="23">
        <f t="shared" si="108"/>
        <v>0</v>
      </c>
      <c r="CO224" s="32">
        <f t="shared" si="109"/>
        <v>0</v>
      </c>
      <c r="CP224" s="23">
        <f t="shared" si="110"/>
        <v>0</v>
      </c>
      <c r="CQ224" s="32">
        <f t="shared" si="111"/>
        <v>0</v>
      </c>
      <c r="CR224" s="23">
        <f t="shared" si="112"/>
        <v>2</v>
      </c>
      <c r="CS224" s="23" t="str">
        <f t="shared" si="105"/>
        <v>Đạt mục tiêu</v>
      </c>
      <c r="CT224" s="37"/>
    </row>
    <row r="225" spans="1:98" ht="107.25" customHeight="1" x14ac:dyDescent="0.25">
      <c r="A225" s="6">
        <v>178</v>
      </c>
      <c r="B225" s="386"/>
      <c r="C225" s="389"/>
      <c r="D225" s="13" t="s">
        <v>18</v>
      </c>
      <c r="E225" s="12" t="s">
        <v>673</v>
      </c>
      <c r="F225" s="16" t="s">
        <v>28</v>
      </c>
      <c r="G225" s="12" t="s">
        <v>1451</v>
      </c>
      <c r="H225" s="12" t="s">
        <v>1453</v>
      </c>
      <c r="I225" s="18" t="s">
        <v>1261</v>
      </c>
      <c r="J225" s="22" t="s">
        <v>617</v>
      </c>
      <c r="K225" s="23"/>
      <c r="L225" s="23"/>
      <c r="M225" s="23"/>
      <c r="N225" s="23"/>
      <c r="O225" s="23"/>
      <c r="P225" s="23"/>
      <c r="Q225" s="23" t="s">
        <v>21</v>
      </c>
      <c r="R225" s="23"/>
      <c r="S225" s="23"/>
      <c r="T225" s="26">
        <f t="shared" si="104"/>
        <v>1</v>
      </c>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162"/>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v>2</v>
      </c>
      <c r="CG225" s="162"/>
      <c r="CH225" s="162"/>
      <c r="CI225" s="162"/>
      <c r="CJ225" s="162"/>
      <c r="CK225" s="3"/>
      <c r="CL225" s="23">
        <f t="shared" si="106"/>
        <v>1</v>
      </c>
      <c r="CM225" s="32">
        <f t="shared" si="107"/>
        <v>1</v>
      </c>
      <c r="CN225" s="23">
        <f t="shared" si="108"/>
        <v>0</v>
      </c>
      <c r="CO225" s="32">
        <f t="shared" si="109"/>
        <v>0</v>
      </c>
      <c r="CP225" s="23">
        <f t="shared" si="110"/>
        <v>0</v>
      </c>
      <c r="CQ225" s="32">
        <f t="shared" si="111"/>
        <v>0</v>
      </c>
      <c r="CR225" s="23">
        <f t="shared" si="112"/>
        <v>2</v>
      </c>
      <c r="CS225" s="23" t="str">
        <f t="shared" si="105"/>
        <v>Đạt mục tiêu</v>
      </c>
      <c r="CT225" s="37"/>
    </row>
    <row r="226" spans="1:98" ht="72.75" customHeight="1" x14ac:dyDescent="0.25">
      <c r="A226" s="6">
        <v>178</v>
      </c>
      <c r="B226" s="386"/>
      <c r="C226" s="389"/>
      <c r="D226" s="13" t="s">
        <v>18</v>
      </c>
      <c r="E226" s="12" t="s">
        <v>673</v>
      </c>
      <c r="F226" s="16" t="s">
        <v>28</v>
      </c>
      <c r="G226" s="12" t="s">
        <v>1451</v>
      </c>
      <c r="H226" s="12" t="s">
        <v>1666</v>
      </c>
      <c r="I226" s="18" t="s">
        <v>1261</v>
      </c>
      <c r="J226" s="22" t="s">
        <v>617</v>
      </c>
      <c r="K226" s="23"/>
      <c r="L226" s="23"/>
      <c r="M226" s="23"/>
      <c r="N226" s="23"/>
      <c r="O226" s="23"/>
      <c r="P226" s="23"/>
      <c r="Q226" s="23"/>
      <c r="R226" s="23" t="s">
        <v>21</v>
      </c>
      <c r="S226" s="23"/>
      <c r="T226" s="26">
        <f t="shared" si="104"/>
        <v>1</v>
      </c>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162"/>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v>2</v>
      </c>
      <c r="CG226" s="162"/>
      <c r="CH226" s="162"/>
      <c r="CI226" s="162"/>
      <c r="CJ226" s="162"/>
      <c r="CK226" s="3"/>
      <c r="CL226" s="23">
        <f t="shared" si="106"/>
        <v>1</v>
      </c>
      <c r="CM226" s="32">
        <f t="shared" si="107"/>
        <v>1</v>
      </c>
      <c r="CN226" s="23">
        <f t="shared" si="108"/>
        <v>0</v>
      </c>
      <c r="CO226" s="32">
        <f t="shared" si="109"/>
        <v>0</v>
      </c>
      <c r="CP226" s="23">
        <f t="shared" si="110"/>
        <v>0</v>
      </c>
      <c r="CQ226" s="32">
        <f t="shared" si="111"/>
        <v>0</v>
      </c>
      <c r="CR226" s="23">
        <f t="shared" si="112"/>
        <v>2</v>
      </c>
      <c r="CS226" s="23" t="str">
        <f t="shared" si="105"/>
        <v>Đạt mục tiêu</v>
      </c>
      <c r="CT226" s="37"/>
    </row>
    <row r="227" spans="1:98" ht="63.75" customHeight="1" x14ac:dyDescent="0.25">
      <c r="A227" s="6">
        <v>178</v>
      </c>
      <c r="B227" s="387"/>
      <c r="C227" s="390"/>
      <c r="D227" s="13" t="s">
        <v>18</v>
      </c>
      <c r="E227" s="12" t="s">
        <v>673</v>
      </c>
      <c r="F227" s="16" t="s">
        <v>28</v>
      </c>
      <c r="G227" s="12" t="s">
        <v>1451</v>
      </c>
      <c r="H227" s="12" t="s">
        <v>1454</v>
      </c>
      <c r="I227" s="18" t="s">
        <v>1261</v>
      </c>
      <c r="J227" s="22" t="s">
        <v>617</v>
      </c>
      <c r="K227" s="23"/>
      <c r="L227" s="23"/>
      <c r="M227" s="23"/>
      <c r="N227" s="23"/>
      <c r="O227" s="23"/>
      <c r="P227" s="23"/>
      <c r="Q227" s="23"/>
      <c r="R227" s="23"/>
      <c r="S227" s="23" t="s">
        <v>21</v>
      </c>
      <c r="T227" s="26">
        <f t="shared" si="104"/>
        <v>1</v>
      </c>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162"/>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v>2</v>
      </c>
      <c r="CG227" s="162"/>
      <c r="CH227" s="162"/>
      <c r="CI227" s="162"/>
      <c r="CJ227" s="162"/>
      <c r="CK227" s="3"/>
      <c r="CL227" s="23">
        <f t="shared" si="106"/>
        <v>1</v>
      </c>
      <c r="CM227" s="32">
        <f t="shared" si="107"/>
        <v>1</v>
      </c>
      <c r="CN227" s="23">
        <f t="shared" si="108"/>
        <v>0</v>
      </c>
      <c r="CO227" s="32">
        <f t="shared" si="109"/>
        <v>0</v>
      </c>
      <c r="CP227" s="23">
        <f t="shared" si="110"/>
        <v>0</v>
      </c>
      <c r="CQ227" s="32">
        <f t="shared" si="111"/>
        <v>0</v>
      </c>
      <c r="CR227" s="23">
        <f t="shared" si="112"/>
        <v>2</v>
      </c>
      <c r="CS227" s="23" t="str">
        <f t="shared" si="105"/>
        <v>Đạt mục tiêu</v>
      </c>
      <c r="CT227" s="37"/>
    </row>
    <row r="228" spans="1:98" ht="55.5" customHeight="1" x14ac:dyDescent="0.25">
      <c r="A228" s="6">
        <v>179</v>
      </c>
      <c r="B228" s="386"/>
      <c r="C228" s="389" t="s">
        <v>675</v>
      </c>
      <c r="D228" s="13" t="s">
        <v>18</v>
      </c>
      <c r="E228" s="12" t="s">
        <v>676</v>
      </c>
      <c r="F228" s="16" t="s">
        <v>28</v>
      </c>
      <c r="G228" s="12" t="s">
        <v>676</v>
      </c>
      <c r="H228" s="12" t="s">
        <v>1883</v>
      </c>
      <c r="I228" s="18" t="s">
        <v>1261</v>
      </c>
      <c r="J228" s="22" t="s">
        <v>617</v>
      </c>
      <c r="K228" s="28" t="s">
        <v>21</v>
      </c>
      <c r="L228" s="28"/>
      <c r="M228" s="23"/>
      <c r="N228" s="23"/>
      <c r="O228" s="23"/>
      <c r="P228" s="3"/>
      <c r="Q228" s="3"/>
      <c r="R228" s="23"/>
      <c r="S228" s="23"/>
      <c r="T228" s="26">
        <f t="shared" si="104"/>
        <v>1</v>
      </c>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162"/>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v>2</v>
      </c>
      <c r="CG228" s="162"/>
      <c r="CH228" s="162"/>
      <c r="CI228" s="162"/>
      <c r="CJ228" s="162"/>
      <c r="CK228" s="3"/>
      <c r="CL228" s="23">
        <f t="shared" si="106"/>
        <v>1</v>
      </c>
      <c r="CM228" s="32">
        <f t="shared" si="107"/>
        <v>1</v>
      </c>
      <c r="CN228" s="23">
        <f t="shared" si="108"/>
        <v>0</v>
      </c>
      <c r="CO228" s="32">
        <f t="shared" si="109"/>
        <v>0</v>
      </c>
      <c r="CP228" s="23">
        <f t="shared" si="110"/>
        <v>0</v>
      </c>
      <c r="CQ228" s="32">
        <f t="shared" si="111"/>
        <v>0</v>
      </c>
      <c r="CR228" s="23">
        <f t="shared" si="112"/>
        <v>2</v>
      </c>
      <c r="CS228" s="23" t="str">
        <f t="shared" si="105"/>
        <v>Đạt mục tiêu</v>
      </c>
      <c r="CT228" s="37"/>
    </row>
    <row r="229" spans="1:98" ht="61.5" customHeight="1" x14ac:dyDescent="0.25">
      <c r="A229" s="6">
        <v>179</v>
      </c>
      <c r="B229" s="386"/>
      <c r="C229" s="389"/>
      <c r="D229" s="13" t="s">
        <v>18</v>
      </c>
      <c r="E229" s="12" t="s">
        <v>676</v>
      </c>
      <c r="F229" s="16" t="s">
        <v>28</v>
      </c>
      <c r="G229" s="12" t="s">
        <v>676</v>
      </c>
      <c r="H229" s="12" t="s">
        <v>1455</v>
      </c>
      <c r="I229" s="18" t="s">
        <v>1261</v>
      </c>
      <c r="J229" s="22" t="s">
        <v>617</v>
      </c>
      <c r="K229" s="23"/>
      <c r="L229" s="23"/>
      <c r="M229" s="23" t="s">
        <v>21</v>
      </c>
      <c r="N229" s="23"/>
      <c r="O229" s="23"/>
      <c r="P229" s="3"/>
      <c r="Q229" s="3"/>
      <c r="R229" s="23"/>
      <c r="S229" s="23"/>
      <c r="T229" s="26">
        <f t="shared" si="104"/>
        <v>1</v>
      </c>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162"/>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v>2</v>
      </c>
      <c r="CG229" s="162"/>
      <c r="CH229" s="162"/>
      <c r="CI229" s="162"/>
      <c r="CJ229" s="162"/>
      <c r="CK229" s="3"/>
      <c r="CL229" s="23">
        <f t="shared" si="106"/>
        <v>1</v>
      </c>
      <c r="CM229" s="32">
        <f t="shared" si="107"/>
        <v>1</v>
      </c>
      <c r="CN229" s="23">
        <f t="shared" si="108"/>
        <v>0</v>
      </c>
      <c r="CO229" s="32">
        <f t="shared" si="109"/>
        <v>0</v>
      </c>
      <c r="CP229" s="23">
        <f t="shared" si="110"/>
        <v>0</v>
      </c>
      <c r="CQ229" s="32">
        <f t="shared" si="111"/>
        <v>0</v>
      </c>
      <c r="CR229" s="23">
        <f t="shared" si="112"/>
        <v>2</v>
      </c>
      <c r="CS229" s="23" t="str">
        <f t="shared" si="105"/>
        <v>Đạt mục tiêu</v>
      </c>
      <c r="CT229" s="37"/>
    </row>
    <row r="230" spans="1:98" ht="62.25" customHeight="1" x14ac:dyDescent="0.25">
      <c r="A230" s="6">
        <v>179</v>
      </c>
      <c r="B230" s="386"/>
      <c r="C230" s="389"/>
      <c r="D230" s="13" t="s">
        <v>18</v>
      </c>
      <c r="E230" s="12" t="s">
        <v>676</v>
      </c>
      <c r="F230" s="16" t="s">
        <v>28</v>
      </c>
      <c r="G230" s="12" t="s">
        <v>676</v>
      </c>
      <c r="H230" s="12" t="s">
        <v>1456</v>
      </c>
      <c r="I230" s="18" t="s">
        <v>1261</v>
      </c>
      <c r="J230" s="22" t="s">
        <v>617</v>
      </c>
      <c r="K230" s="23"/>
      <c r="L230" s="23"/>
      <c r="M230" s="23"/>
      <c r="N230" s="23" t="s">
        <v>21</v>
      </c>
      <c r="O230" s="23"/>
      <c r="P230" s="3"/>
      <c r="Q230" s="3"/>
      <c r="R230" s="23"/>
      <c r="S230" s="23"/>
      <c r="T230" s="26">
        <f t="shared" si="104"/>
        <v>1</v>
      </c>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162"/>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v>2</v>
      </c>
      <c r="CG230" s="162"/>
      <c r="CH230" s="162"/>
      <c r="CI230" s="162"/>
      <c r="CJ230" s="162"/>
      <c r="CK230" s="3"/>
      <c r="CL230" s="23">
        <f t="shared" si="106"/>
        <v>1</v>
      </c>
      <c r="CM230" s="32">
        <f t="shared" si="107"/>
        <v>1</v>
      </c>
      <c r="CN230" s="23">
        <f t="shared" si="108"/>
        <v>0</v>
      </c>
      <c r="CO230" s="32">
        <f t="shared" si="109"/>
        <v>0</v>
      </c>
      <c r="CP230" s="23">
        <f t="shared" si="110"/>
        <v>0</v>
      </c>
      <c r="CQ230" s="32">
        <f t="shared" si="111"/>
        <v>0</v>
      </c>
      <c r="CR230" s="23">
        <f t="shared" si="112"/>
        <v>2</v>
      </c>
      <c r="CS230" s="23" t="str">
        <f t="shared" si="105"/>
        <v>Đạt mục tiêu</v>
      </c>
      <c r="CT230" s="37"/>
    </row>
    <row r="231" spans="1:98" ht="64.5" customHeight="1" x14ac:dyDescent="0.25">
      <c r="A231" s="6">
        <v>179</v>
      </c>
      <c r="B231" s="386"/>
      <c r="C231" s="389"/>
      <c r="D231" s="13" t="s">
        <v>18</v>
      </c>
      <c r="E231" s="12" t="s">
        <v>676</v>
      </c>
      <c r="F231" s="16" t="s">
        <v>28</v>
      </c>
      <c r="G231" s="12" t="s">
        <v>676</v>
      </c>
      <c r="H231" s="12" t="s">
        <v>1457</v>
      </c>
      <c r="I231" s="18" t="s">
        <v>1261</v>
      </c>
      <c r="J231" s="22" t="s">
        <v>617</v>
      </c>
      <c r="K231" s="23"/>
      <c r="L231" s="23"/>
      <c r="M231" s="23"/>
      <c r="N231" s="23"/>
      <c r="O231" s="23"/>
      <c r="P231" s="23" t="s">
        <v>21</v>
      </c>
      <c r="Q231" s="3"/>
      <c r="R231" s="23"/>
      <c r="S231" s="23"/>
      <c r="T231" s="26">
        <f t="shared" si="104"/>
        <v>1</v>
      </c>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162"/>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v>2</v>
      </c>
      <c r="CG231" s="162"/>
      <c r="CH231" s="162"/>
      <c r="CI231" s="162"/>
      <c r="CJ231" s="162"/>
      <c r="CK231" s="3"/>
      <c r="CL231" s="23">
        <f t="shared" si="106"/>
        <v>1</v>
      </c>
      <c r="CM231" s="32">
        <f t="shared" si="107"/>
        <v>1</v>
      </c>
      <c r="CN231" s="23">
        <f t="shared" si="108"/>
        <v>0</v>
      </c>
      <c r="CO231" s="32">
        <f t="shared" si="109"/>
        <v>0</v>
      </c>
      <c r="CP231" s="23">
        <f t="shared" si="110"/>
        <v>0</v>
      </c>
      <c r="CQ231" s="32">
        <f t="shared" si="111"/>
        <v>0</v>
      </c>
      <c r="CR231" s="23">
        <f t="shared" si="112"/>
        <v>2</v>
      </c>
      <c r="CS231" s="23" t="str">
        <f t="shared" si="105"/>
        <v>Đạt mục tiêu</v>
      </c>
      <c r="CT231" s="37"/>
    </row>
    <row r="232" spans="1:98" ht="72.75" customHeight="1" x14ac:dyDescent="0.25">
      <c r="A232" s="6">
        <v>179</v>
      </c>
      <c r="B232" s="386"/>
      <c r="C232" s="389"/>
      <c r="D232" s="13" t="s">
        <v>18</v>
      </c>
      <c r="E232" s="12" t="s">
        <v>676</v>
      </c>
      <c r="F232" s="16" t="s">
        <v>28</v>
      </c>
      <c r="G232" s="12" t="s">
        <v>676</v>
      </c>
      <c r="H232" s="12" t="s">
        <v>1458</v>
      </c>
      <c r="I232" s="18" t="s">
        <v>1261</v>
      </c>
      <c r="J232" s="22" t="s">
        <v>617</v>
      </c>
      <c r="K232" s="23"/>
      <c r="L232" s="23"/>
      <c r="M232" s="23"/>
      <c r="N232" s="23"/>
      <c r="O232" s="23"/>
      <c r="P232" s="3"/>
      <c r="Q232" s="3"/>
      <c r="R232" s="28" t="s">
        <v>21</v>
      </c>
      <c r="S232" s="23"/>
      <c r="T232" s="26">
        <f t="shared" si="104"/>
        <v>1</v>
      </c>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162"/>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v>2</v>
      </c>
      <c r="CG232" s="162"/>
      <c r="CH232" s="162"/>
      <c r="CI232" s="162"/>
      <c r="CJ232" s="162"/>
      <c r="CK232" s="3"/>
      <c r="CL232" s="23">
        <f t="shared" si="106"/>
        <v>1</v>
      </c>
      <c r="CM232" s="32">
        <f t="shared" si="107"/>
        <v>1</v>
      </c>
      <c r="CN232" s="23">
        <f t="shared" si="108"/>
        <v>0</v>
      </c>
      <c r="CO232" s="32">
        <f t="shared" si="109"/>
        <v>0</v>
      </c>
      <c r="CP232" s="23">
        <f t="shared" si="110"/>
        <v>0</v>
      </c>
      <c r="CQ232" s="32">
        <f t="shared" si="111"/>
        <v>0</v>
      </c>
      <c r="CR232" s="23">
        <f t="shared" si="112"/>
        <v>2</v>
      </c>
      <c r="CS232" s="23" t="str">
        <f t="shared" si="105"/>
        <v>Đạt mục tiêu</v>
      </c>
      <c r="CT232" s="37"/>
    </row>
    <row r="233" spans="1:98" ht="69.75" customHeight="1" x14ac:dyDescent="0.25">
      <c r="A233" s="6">
        <v>179</v>
      </c>
      <c r="B233" s="387"/>
      <c r="C233" s="390"/>
      <c r="D233" s="13" t="s">
        <v>18</v>
      </c>
      <c r="E233" s="12" t="s">
        <v>676</v>
      </c>
      <c r="F233" s="16" t="s">
        <v>28</v>
      </c>
      <c r="G233" s="12" t="s">
        <v>676</v>
      </c>
      <c r="H233" s="12" t="s">
        <v>1459</v>
      </c>
      <c r="I233" s="18" t="s">
        <v>1261</v>
      </c>
      <c r="J233" s="22" t="s">
        <v>617</v>
      </c>
      <c r="K233" s="23"/>
      <c r="L233" s="23"/>
      <c r="M233" s="23"/>
      <c r="N233" s="23"/>
      <c r="O233" s="23"/>
      <c r="P233" s="3"/>
      <c r="Q233" s="3"/>
      <c r="R233" s="23"/>
      <c r="S233" s="28" t="s">
        <v>21</v>
      </c>
      <c r="T233" s="26">
        <f t="shared" si="104"/>
        <v>1</v>
      </c>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162"/>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v>2</v>
      </c>
      <c r="CG233" s="162"/>
      <c r="CH233" s="162"/>
      <c r="CI233" s="162"/>
      <c r="CJ233" s="162"/>
      <c r="CK233" s="3"/>
      <c r="CL233" s="23">
        <f t="shared" si="106"/>
        <v>1</v>
      </c>
      <c r="CM233" s="32">
        <f t="shared" si="107"/>
        <v>1</v>
      </c>
      <c r="CN233" s="23">
        <f t="shared" si="108"/>
        <v>0</v>
      </c>
      <c r="CO233" s="32">
        <f t="shared" si="109"/>
        <v>0</v>
      </c>
      <c r="CP233" s="23">
        <f t="shared" si="110"/>
        <v>0</v>
      </c>
      <c r="CQ233" s="32">
        <f t="shared" si="111"/>
        <v>0</v>
      </c>
      <c r="CR233" s="23">
        <f t="shared" si="112"/>
        <v>2</v>
      </c>
      <c r="CS233" s="23" t="str">
        <f t="shared" si="105"/>
        <v>Đạt mục tiêu</v>
      </c>
      <c r="CT233" s="37"/>
    </row>
    <row r="234" spans="1:98" ht="74.25" customHeight="1" x14ac:dyDescent="0.25">
      <c r="A234" s="6">
        <v>180</v>
      </c>
      <c r="B234" s="385">
        <v>411</v>
      </c>
      <c r="C234" s="388" t="s">
        <v>681</v>
      </c>
      <c r="D234" s="13" t="s">
        <v>18</v>
      </c>
      <c r="E234" s="12" t="s">
        <v>682</v>
      </c>
      <c r="F234" s="16" t="s">
        <v>28</v>
      </c>
      <c r="G234" s="173" t="s">
        <v>682</v>
      </c>
      <c r="H234" s="18" t="s">
        <v>1884</v>
      </c>
      <c r="I234" s="18" t="s">
        <v>1261</v>
      </c>
      <c r="J234" s="22" t="s">
        <v>617</v>
      </c>
      <c r="K234" s="3"/>
      <c r="L234" s="28" t="s">
        <v>21</v>
      </c>
      <c r="M234" s="3"/>
      <c r="N234" s="3"/>
      <c r="O234" s="3"/>
      <c r="P234" s="23"/>
      <c r="Q234" s="23"/>
      <c r="R234" s="3"/>
      <c r="S234" s="3"/>
      <c r="T234" s="26">
        <f t="shared" si="104"/>
        <v>1</v>
      </c>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162"/>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v>2</v>
      </c>
      <c r="CG234" s="162"/>
      <c r="CH234" s="162"/>
      <c r="CI234" s="162"/>
      <c r="CJ234" s="162"/>
      <c r="CK234" s="3"/>
      <c r="CL234" s="23">
        <f t="shared" si="106"/>
        <v>1</v>
      </c>
      <c r="CM234" s="32">
        <f t="shared" si="107"/>
        <v>1</v>
      </c>
      <c r="CN234" s="23">
        <f t="shared" si="108"/>
        <v>0</v>
      </c>
      <c r="CO234" s="32">
        <f t="shared" si="109"/>
        <v>0</v>
      </c>
      <c r="CP234" s="23">
        <f t="shared" si="110"/>
        <v>0</v>
      </c>
      <c r="CQ234" s="32">
        <f t="shared" si="111"/>
        <v>0</v>
      </c>
      <c r="CR234" s="23">
        <f t="shared" si="112"/>
        <v>2</v>
      </c>
      <c r="CS234" s="23" t="str">
        <f t="shared" si="105"/>
        <v>Đạt mục tiêu</v>
      </c>
      <c r="CT234" s="37"/>
    </row>
    <row r="235" spans="1:98" ht="68.25" customHeight="1" x14ac:dyDescent="0.25">
      <c r="A235" s="6">
        <v>180</v>
      </c>
      <c r="B235" s="387"/>
      <c r="C235" s="390"/>
      <c r="D235" s="13" t="s">
        <v>18</v>
      </c>
      <c r="E235" s="12" t="s">
        <v>682</v>
      </c>
      <c r="F235" s="16" t="s">
        <v>28</v>
      </c>
      <c r="G235" s="18" t="s">
        <v>1460</v>
      </c>
      <c r="H235" s="18" t="s">
        <v>1461</v>
      </c>
      <c r="I235" s="18" t="s">
        <v>1261</v>
      </c>
      <c r="J235" s="22" t="s">
        <v>617</v>
      </c>
      <c r="K235" s="3"/>
      <c r="L235" s="3"/>
      <c r="M235" s="3"/>
      <c r="N235" s="3"/>
      <c r="O235" s="3"/>
      <c r="P235" s="23"/>
      <c r="Q235" s="23" t="s">
        <v>21</v>
      </c>
      <c r="R235" s="3"/>
      <c r="S235" s="3"/>
      <c r="T235" s="26">
        <f t="shared" si="104"/>
        <v>1</v>
      </c>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162"/>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v>2</v>
      </c>
      <c r="CG235" s="162"/>
      <c r="CH235" s="162"/>
      <c r="CI235" s="162"/>
      <c r="CJ235" s="162"/>
      <c r="CK235" s="3"/>
      <c r="CL235" s="23">
        <f t="shared" si="106"/>
        <v>1</v>
      </c>
      <c r="CM235" s="32">
        <f t="shared" si="107"/>
        <v>1</v>
      </c>
      <c r="CN235" s="23">
        <f t="shared" si="108"/>
        <v>0</v>
      </c>
      <c r="CO235" s="32">
        <f t="shared" si="109"/>
        <v>0</v>
      </c>
      <c r="CP235" s="23">
        <f t="shared" si="110"/>
        <v>0</v>
      </c>
      <c r="CQ235" s="32">
        <f t="shared" si="111"/>
        <v>0</v>
      </c>
      <c r="CR235" s="23">
        <f t="shared" si="112"/>
        <v>2</v>
      </c>
      <c r="CS235" s="23" t="str">
        <f t="shared" si="105"/>
        <v>Đạt mục tiêu</v>
      </c>
      <c r="CT235" s="37"/>
    </row>
    <row r="236" spans="1:98" ht="119.25" customHeight="1" x14ac:dyDescent="0.25">
      <c r="A236" s="6">
        <v>181</v>
      </c>
      <c r="B236" s="3">
        <v>413</v>
      </c>
      <c r="C236" s="12" t="s">
        <v>685</v>
      </c>
      <c r="D236" s="50" t="s">
        <v>18</v>
      </c>
      <c r="E236" s="12" t="s">
        <v>686</v>
      </c>
      <c r="F236" s="16" t="s">
        <v>28</v>
      </c>
      <c r="G236" s="12" t="s">
        <v>686</v>
      </c>
      <c r="H236" s="18" t="s">
        <v>1462</v>
      </c>
      <c r="I236" s="18" t="s">
        <v>1261</v>
      </c>
      <c r="J236" s="22" t="s">
        <v>617</v>
      </c>
      <c r="K236" s="3"/>
      <c r="L236" s="10" t="s">
        <v>21</v>
      </c>
      <c r="M236" s="3"/>
      <c r="N236" s="3"/>
      <c r="O236" s="3"/>
      <c r="P236" s="3"/>
      <c r="Q236" s="3"/>
      <c r="R236" s="3"/>
      <c r="S236" s="3"/>
      <c r="T236" s="26">
        <f t="shared" si="104"/>
        <v>1</v>
      </c>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162"/>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v>2</v>
      </c>
      <c r="CG236" s="162"/>
      <c r="CH236" s="162"/>
      <c r="CI236" s="162"/>
      <c r="CJ236" s="162"/>
      <c r="CK236" s="3"/>
      <c r="CL236" s="23">
        <f t="shared" si="106"/>
        <v>1</v>
      </c>
      <c r="CM236" s="32">
        <f t="shared" si="107"/>
        <v>1</v>
      </c>
      <c r="CN236" s="23">
        <f t="shared" si="108"/>
        <v>0</v>
      </c>
      <c r="CO236" s="32">
        <f t="shared" si="109"/>
        <v>0</v>
      </c>
      <c r="CP236" s="23">
        <f t="shared" si="110"/>
        <v>0</v>
      </c>
      <c r="CQ236" s="32">
        <f t="shared" si="111"/>
        <v>0</v>
      </c>
      <c r="CR236" s="23">
        <f t="shared" si="112"/>
        <v>2</v>
      </c>
      <c r="CS236" s="23" t="str">
        <f t="shared" si="105"/>
        <v>Đạt mục tiêu</v>
      </c>
      <c r="CT236" s="37"/>
    </row>
    <row r="237" spans="1:98" ht="123" customHeight="1" x14ac:dyDescent="0.25">
      <c r="A237" s="6">
        <v>182</v>
      </c>
      <c r="B237" s="3">
        <v>414</v>
      </c>
      <c r="C237" s="12" t="s">
        <v>685</v>
      </c>
      <c r="D237" s="50" t="s">
        <v>18</v>
      </c>
      <c r="E237" s="12" t="s">
        <v>687</v>
      </c>
      <c r="F237" s="16" t="s">
        <v>28</v>
      </c>
      <c r="G237" s="12" t="s">
        <v>687</v>
      </c>
      <c r="H237" s="12" t="s">
        <v>1463</v>
      </c>
      <c r="I237" s="18" t="s">
        <v>1261</v>
      </c>
      <c r="J237" s="22" t="s">
        <v>617</v>
      </c>
      <c r="K237" s="3" t="s">
        <v>21</v>
      </c>
      <c r="L237" s="3"/>
      <c r="M237" s="3"/>
      <c r="N237" s="3"/>
      <c r="O237" s="3"/>
      <c r="P237" s="3"/>
      <c r="Q237" s="3"/>
      <c r="R237" s="3"/>
      <c r="S237" s="3"/>
      <c r="T237" s="26">
        <f t="shared" si="104"/>
        <v>1</v>
      </c>
      <c r="U237" s="3"/>
      <c r="V237" s="3" t="s">
        <v>1319</v>
      </c>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162"/>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v>2</v>
      </c>
      <c r="CG237" s="162"/>
      <c r="CH237" s="162"/>
      <c r="CI237" s="162"/>
      <c r="CJ237" s="162"/>
      <c r="CK237" s="3"/>
      <c r="CL237" s="23">
        <f t="shared" si="106"/>
        <v>1</v>
      </c>
      <c r="CM237" s="32">
        <f t="shared" si="107"/>
        <v>1</v>
      </c>
      <c r="CN237" s="23">
        <f t="shared" si="108"/>
        <v>0</v>
      </c>
      <c r="CO237" s="32">
        <f t="shared" si="109"/>
        <v>0</v>
      </c>
      <c r="CP237" s="23">
        <f t="shared" si="110"/>
        <v>0</v>
      </c>
      <c r="CQ237" s="32">
        <f t="shared" si="111"/>
        <v>0</v>
      </c>
      <c r="CR237" s="23">
        <f t="shared" si="112"/>
        <v>2</v>
      </c>
      <c r="CS237" s="23" t="str">
        <f t="shared" si="105"/>
        <v>Đạt mục tiêu</v>
      </c>
      <c r="CT237" s="37"/>
    </row>
    <row r="238" spans="1:98" ht="72.75" customHeight="1" x14ac:dyDescent="0.25">
      <c r="A238" s="6">
        <v>183</v>
      </c>
      <c r="B238" s="3">
        <v>417</v>
      </c>
      <c r="C238" s="12" t="s">
        <v>692</v>
      </c>
      <c r="D238" s="13" t="s">
        <v>18</v>
      </c>
      <c r="E238" s="12" t="s">
        <v>693</v>
      </c>
      <c r="F238" s="16" t="s">
        <v>18</v>
      </c>
      <c r="G238" s="18" t="s">
        <v>1446</v>
      </c>
      <c r="H238" s="18" t="s">
        <v>692</v>
      </c>
      <c r="I238" s="18" t="s">
        <v>1261</v>
      </c>
      <c r="J238" s="22" t="s">
        <v>617</v>
      </c>
      <c r="K238" s="3"/>
      <c r="L238" s="3"/>
      <c r="M238" s="3"/>
      <c r="N238" s="3"/>
      <c r="O238" s="3"/>
      <c r="P238" s="169" t="s">
        <v>21</v>
      </c>
      <c r="Q238" s="3"/>
      <c r="R238" s="3"/>
      <c r="S238" s="3"/>
      <c r="T238" s="26">
        <f t="shared" si="104"/>
        <v>1</v>
      </c>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162"/>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v>2</v>
      </c>
      <c r="CG238" s="162"/>
      <c r="CH238" s="162"/>
      <c r="CI238" s="162"/>
      <c r="CJ238" s="162"/>
      <c r="CK238" s="3"/>
      <c r="CL238" s="23">
        <f t="shared" si="106"/>
        <v>1</v>
      </c>
      <c r="CM238" s="32">
        <f t="shared" si="107"/>
        <v>1</v>
      </c>
      <c r="CN238" s="23">
        <f t="shared" si="108"/>
        <v>0</v>
      </c>
      <c r="CO238" s="32">
        <f t="shared" si="109"/>
        <v>0</v>
      </c>
      <c r="CP238" s="23">
        <f t="shared" si="110"/>
        <v>0</v>
      </c>
      <c r="CQ238" s="32">
        <f t="shared" si="111"/>
        <v>0</v>
      </c>
      <c r="CR238" s="23">
        <f t="shared" si="112"/>
        <v>2</v>
      </c>
      <c r="CS238" s="23" t="str">
        <f t="shared" si="105"/>
        <v>Đạt mục tiêu</v>
      </c>
      <c r="CT238" s="37"/>
    </row>
    <row r="239" spans="1:98" ht="63.75" customHeight="1" x14ac:dyDescent="0.25">
      <c r="A239" s="6">
        <v>184</v>
      </c>
      <c r="B239" s="3">
        <v>412</v>
      </c>
      <c r="C239" s="14" t="s">
        <v>696</v>
      </c>
      <c r="D239" s="13" t="s">
        <v>28</v>
      </c>
      <c r="E239" s="12" t="s">
        <v>698</v>
      </c>
      <c r="F239" s="16" t="s">
        <v>28</v>
      </c>
      <c r="G239" s="18" t="s">
        <v>1464</v>
      </c>
      <c r="H239" s="18" t="s">
        <v>1464</v>
      </c>
      <c r="I239" s="18" t="s">
        <v>1329</v>
      </c>
      <c r="J239" s="22" t="s">
        <v>617</v>
      </c>
      <c r="K239" s="3"/>
      <c r="L239" s="3"/>
      <c r="M239" s="3"/>
      <c r="N239" s="3"/>
      <c r="O239" s="3"/>
      <c r="P239" s="3"/>
      <c r="Q239" s="3"/>
      <c r="R239" s="3"/>
      <c r="S239" s="3" t="s">
        <v>21</v>
      </c>
      <c r="T239" s="26">
        <f t="shared" si="104"/>
        <v>1</v>
      </c>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162"/>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v>2</v>
      </c>
      <c r="CG239" s="162"/>
      <c r="CH239" s="162"/>
      <c r="CI239" s="162"/>
      <c r="CJ239" s="162"/>
      <c r="CK239" s="3"/>
      <c r="CL239" s="23">
        <f t="shared" si="106"/>
        <v>1</v>
      </c>
      <c r="CM239" s="32">
        <f t="shared" si="107"/>
        <v>1</v>
      </c>
      <c r="CN239" s="23">
        <f t="shared" si="108"/>
        <v>0</v>
      </c>
      <c r="CO239" s="32">
        <f t="shared" si="109"/>
        <v>0</v>
      </c>
      <c r="CP239" s="23">
        <f t="shared" si="110"/>
        <v>0</v>
      </c>
      <c r="CQ239" s="32">
        <f t="shared" si="111"/>
        <v>0</v>
      </c>
      <c r="CR239" s="23">
        <f t="shared" si="112"/>
        <v>2</v>
      </c>
      <c r="CS239" s="23" t="str">
        <f t="shared" si="105"/>
        <v>Đạt mục tiêu</v>
      </c>
      <c r="CT239" s="37"/>
    </row>
    <row r="240" spans="1:98" s="2" customFormat="1" ht="44.25" customHeight="1" x14ac:dyDescent="0.25">
      <c r="A240" s="6">
        <v>185</v>
      </c>
      <c r="B240" s="7">
        <v>422</v>
      </c>
      <c r="C240" s="440" t="s">
        <v>703</v>
      </c>
      <c r="D240" s="440"/>
      <c r="E240" s="440"/>
      <c r="F240" s="9" t="s">
        <v>1249</v>
      </c>
      <c r="G240" s="9" t="s">
        <v>1249</v>
      </c>
      <c r="H240" s="9" t="s">
        <v>1249</v>
      </c>
      <c r="I240" s="9" t="s">
        <v>1249</v>
      </c>
      <c r="J240" s="21" t="s">
        <v>1249</v>
      </c>
      <c r="K240" s="21" t="s">
        <v>1249</v>
      </c>
      <c r="L240" s="21" t="s">
        <v>1249</v>
      </c>
      <c r="M240" s="21" t="s">
        <v>1249</v>
      </c>
      <c r="N240" s="21" t="s">
        <v>1249</v>
      </c>
      <c r="O240" s="21" t="s">
        <v>1249</v>
      </c>
      <c r="P240" s="21" t="s">
        <v>1249</v>
      </c>
      <c r="Q240" s="21" t="s">
        <v>1249</v>
      </c>
      <c r="R240" s="21" t="s">
        <v>1249</v>
      </c>
      <c r="S240" s="21" t="s">
        <v>1249</v>
      </c>
      <c r="T240" s="21" t="s">
        <v>1249</v>
      </c>
      <c r="U240" s="21" t="s">
        <v>1249</v>
      </c>
      <c r="V240" s="21" t="s">
        <v>1249</v>
      </c>
      <c r="W240" s="21" t="s">
        <v>1249</v>
      </c>
      <c r="X240" s="21" t="s">
        <v>1249</v>
      </c>
      <c r="Y240" s="21" t="s">
        <v>1249</v>
      </c>
      <c r="Z240" s="21" t="s">
        <v>1249</v>
      </c>
      <c r="AA240" s="21" t="s">
        <v>1249</v>
      </c>
      <c r="AB240" s="21" t="s">
        <v>1249</v>
      </c>
      <c r="AC240" s="21" t="s">
        <v>1249</v>
      </c>
      <c r="AD240" s="21" t="s">
        <v>1249</v>
      </c>
      <c r="AE240" s="21" t="s">
        <v>1249</v>
      </c>
      <c r="AF240" s="21" t="s">
        <v>1249</v>
      </c>
      <c r="AG240" s="21" t="s">
        <v>1249</v>
      </c>
      <c r="AH240" s="21" t="s">
        <v>1249</v>
      </c>
      <c r="AI240" s="21" t="s">
        <v>1249</v>
      </c>
      <c r="AJ240" s="21" t="s">
        <v>1249</v>
      </c>
      <c r="AK240" s="21" t="s">
        <v>1249</v>
      </c>
      <c r="AL240" s="21" t="s">
        <v>1249</v>
      </c>
      <c r="AM240" s="21" t="s">
        <v>1249</v>
      </c>
      <c r="AN240" s="21" t="s">
        <v>1249</v>
      </c>
      <c r="AO240" s="21" t="s">
        <v>1249</v>
      </c>
      <c r="AP240" s="21" t="s">
        <v>1249</v>
      </c>
      <c r="AQ240" s="21" t="s">
        <v>1249</v>
      </c>
      <c r="AR240" s="21" t="s">
        <v>1249</v>
      </c>
      <c r="AS240" s="21" t="s">
        <v>1249</v>
      </c>
      <c r="AT240" s="21" t="s">
        <v>1249</v>
      </c>
      <c r="AU240" s="21" t="s">
        <v>1249</v>
      </c>
      <c r="AV240" s="21" t="s">
        <v>1249</v>
      </c>
      <c r="AW240" s="21" t="s">
        <v>1249</v>
      </c>
      <c r="AX240" s="21" t="s">
        <v>1249</v>
      </c>
      <c r="AY240" s="21" t="s">
        <v>1249</v>
      </c>
      <c r="AZ240" s="21" t="s">
        <v>1249</v>
      </c>
      <c r="BA240" s="21" t="s">
        <v>1249</v>
      </c>
      <c r="BB240" s="21"/>
      <c r="BC240" s="21" t="s">
        <v>1249</v>
      </c>
      <c r="BD240" s="21" t="s">
        <v>1249</v>
      </c>
      <c r="BE240" s="21" t="s">
        <v>1249</v>
      </c>
      <c r="BF240" s="21" t="s">
        <v>1249</v>
      </c>
      <c r="BG240" s="21" t="s">
        <v>1249</v>
      </c>
      <c r="BH240" s="21" t="s">
        <v>1249</v>
      </c>
      <c r="BI240" s="21" t="s">
        <v>1249</v>
      </c>
      <c r="BJ240" s="21" t="s">
        <v>1249</v>
      </c>
      <c r="BK240" s="21" t="s">
        <v>1249</v>
      </c>
      <c r="BL240" s="21" t="s">
        <v>1249</v>
      </c>
      <c r="BM240" s="21" t="s">
        <v>1249</v>
      </c>
      <c r="BN240" s="21" t="s">
        <v>1249</v>
      </c>
      <c r="BO240" s="21" t="s">
        <v>1249</v>
      </c>
      <c r="BP240" s="21" t="s">
        <v>1249</v>
      </c>
      <c r="BQ240" s="21" t="s">
        <v>1249</v>
      </c>
      <c r="BR240" s="21" t="s">
        <v>1249</v>
      </c>
      <c r="BS240" s="21" t="s">
        <v>1249</v>
      </c>
      <c r="BT240" s="21" t="s">
        <v>1249</v>
      </c>
      <c r="BU240" s="21" t="s">
        <v>1249</v>
      </c>
      <c r="BV240" s="21" t="s">
        <v>1249</v>
      </c>
      <c r="BW240" s="21" t="s">
        <v>1249</v>
      </c>
      <c r="BX240" s="21" t="s">
        <v>1249</v>
      </c>
      <c r="BY240" s="21" t="s">
        <v>1249</v>
      </c>
      <c r="BZ240" s="21" t="s">
        <v>1249</v>
      </c>
      <c r="CA240" s="21" t="s">
        <v>1249</v>
      </c>
      <c r="CB240" s="21" t="s">
        <v>1249</v>
      </c>
      <c r="CC240" s="21" t="s">
        <v>1249</v>
      </c>
      <c r="CD240" s="21" t="s">
        <v>1249</v>
      </c>
      <c r="CE240" s="21" t="s">
        <v>1249</v>
      </c>
      <c r="CF240" s="21" t="s">
        <v>1249</v>
      </c>
      <c r="CG240" s="21"/>
      <c r="CH240" s="21"/>
      <c r="CI240" s="21"/>
      <c r="CJ240" s="21"/>
      <c r="CK240" s="21" t="s">
        <v>1249</v>
      </c>
      <c r="CL240" s="21" t="s">
        <v>1249</v>
      </c>
      <c r="CM240" s="21" t="s">
        <v>1249</v>
      </c>
      <c r="CN240" s="21" t="s">
        <v>1249</v>
      </c>
      <c r="CO240" s="21" t="s">
        <v>1249</v>
      </c>
      <c r="CP240" s="21" t="s">
        <v>1249</v>
      </c>
      <c r="CQ240" s="21" t="s">
        <v>1249</v>
      </c>
      <c r="CR240" s="21" t="s">
        <v>1249</v>
      </c>
      <c r="CS240" s="21" t="s">
        <v>1249</v>
      </c>
      <c r="CT240" s="21" t="s">
        <v>1249</v>
      </c>
    </row>
    <row r="241" spans="1:98" ht="37.5" customHeight="1" x14ac:dyDescent="0.25">
      <c r="A241" s="6">
        <v>186</v>
      </c>
      <c r="B241" s="3">
        <v>426</v>
      </c>
      <c r="C241" s="12" t="s">
        <v>705</v>
      </c>
      <c r="D241" s="13" t="s">
        <v>18</v>
      </c>
      <c r="E241" s="12" t="s">
        <v>706</v>
      </c>
      <c r="F241" s="16" t="s">
        <v>18</v>
      </c>
      <c r="G241" s="18" t="s">
        <v>1465</v>
      </c>
      <c r="H241" s="18" t="s">
        <v>1466</v>
      </c>
      <c r="I241" s="18"/>
      <c r="J241" s="22" t="s">
        <v>617</v>
      </c>
      <c r="K241" s="3"/>
      <c r="L241" s="3"/>
      <c r="M241" s="3"/>
      <c r="N241" s="3" t="s">
        <v>21</v>
      </c>
      <c r="O241" s="3"/>
      <c r="P241" s="3"/>
      <c r="Q241" s="3"/>
      <c r="R241" s="3"/>
      <c r="S241" s="3"/>
      <c r="T241" s="26">
        <f t="shared" si="104"/>
        <v>1</v>
      </c>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162"/>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v>2</v>
      </c>
      <c r="CG241" s="162"/>
      <c r="CH241" s="162"/>
      <c r="CI241" s="162"/>
      <c r="CJ241" s="162"/>
      <c r="CK241" s="3"/>
      <c r="CL241" s="23">
        <f t="shared" ref="CL241:CL247" si="113">COUNTIF($BD241:$CK241,2)</f>
        <v>1</v>
      </c>
      <c r="CM241" s="32">
        <f t="shared" ref="CM241:CM247" si="114">CL241/COUNTA($BD241:$CK241)</f>
        <v>1</v>
      </c>
      <c r="CN241" s="23">
        <f t="shared" ref="CN241:CN247" si="115">COUNTIF($BD241:$CK241,1)</f>
        <v>0</v>
      </c>
      <c r="CO241" s="32">
        <f t="shared" ref="CO241:CO247" si="116">CN241/COUNTA($BD241:$CK241)</f>
        <v>0</v>
      </c>
      <c r="CP241" s="23">
        <f t="shared" ref="CP241:CP247" si="117">COUNTIF($BD241:$CK241,0)</f>
        <v>0</v>
      </c>
      <c r="CQ241" s="32">
        <f t="shared" ref="CQ241:CQ247" si="118">CP241/COUNTA($BD241:$CK241)</f>
        <v>0</v>
      </c>
      <c r="CR241" s="23">
        <f t="shared" ref="CR241:CR247" si="119">(((CL241*2)+(CN241*1)+(CP241*0)))/COUNTA($BD241:$CK241)</f>
        <v>2</v>
      </c>
      <c r="CS241" s="23" t="str">
        <f t="shared" si="105"/>
        <v>Đạt mục tiêu</v>
      </c>
      <c r="CT241" s="37"/>
    </row>
    <row r="242" spans="1:98" ht="118.5" customHeight="1" x14ac:dyDescent="0.25">
      <c r="A242" s="6">
        <v>187</v>
      </c>
      <c r="B242" s="3">
        <v>429</v>
      </c>
      <c r="C242" s="12" t="s">
        <v>709</v>
      </c>
      <c r="D242" s="13" t="s">
        <v>18</v>
      </c>
      <c r="E242" s="12" t="s">
        <v>710</v>
      </c>
      <c r="F242" s="16" t="s">
        <v>18</v>
      </c>
      <c r="G242" s="18" t="s">
        <v>1467</v>
      </c>
      <c r="H242" s="18" t="s">
        <v>1864</v>
      </c>
      <c r="I242" s="18" t="s">
        <v>1251</v>
      </c>
      <c r="J242" s="22" t="s">
        <v>617</v>
      </c>
      <c r="K242" s="3"/>
      <c r="L242" s="23" t="s">
        <v>21</v>
      </c>
      <c r="M242" s="3"/>
      <c r="N242" s="3"/>
      <c r="O242" s="10"/>
      <c r="P242" s="10" t="s">
        <v>21</v>
      </c>
      <c r="Q242" s="3"/>
      <c r="R242" s="3"/>
      <c r="S242" s="3"/>
      <c r="T242" s="26">
        <f t="shared" si="104"/>
        <v>2</v>
      </c>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162"/>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v>2</v>
      </c>
      <c r="CG242" s="162"/>
      <c r="CH242" s="162"/>
      <c r="CI242" s="162"/>
      <c r="CJ242" s="162"/>
      <c r="CK242" s="3"/>
      <c r="CL242" s="23">
        <f t="shared" si="113"/>
        <v>1</v>
      </c>
      <c r="CM242" s="32">
        <f t="shared" si="114"/>
        <v>1</v>
      </c>
      <c r="CN242" s="23">
        <f t="shared" si="115"/>
        <v>0</v>
      </c>
      <c r="CO242" s="32">
        <f t="shared" si="116"/>
        <v>0</v>
      </c>
      <c r="CP242" s="23">
        <f t="shared" si="117"/>
        <v>0</v>
      </c>
      <c r="CQ242" s="32">
        <f t="shared" si="118"/>
        <v>0</v>
      </c>
      <c r="CR242" s="23">
        <f t="shared" si="119"/>
        <v>2</v>
      </c>
      <c r="CS242" s="23" t="str">
        <f t="shared" si="105"/>
        <v>Đạt mục tiêu</v>
      </c>
      <c r="CT242" s="37"/>
    </row>
    <row r="243" spans="1:98" ht="120.75" customHeight="1" x14ac:dyDescent="0.25">
      <c r="A243" s="6">
        <v>188</v>
      </c>
      <c r="B243" s="3">
        <v>432</v>
      </c>
      <c r="C243" s="12" t="s">
        <v>715</v>
      </c>
      <c r="D243" s="13" t="s">
        <v>18</v>
      </c>
      <c r="E243" s="12" t="s">
        <v>716</v>
      </c>
      <c r="F243" s="16" t="s">
        <v>28</v>
      </c>
      <c r="G243" s="18" t="s">
        <v>1468</v>
      </c>
      <c r="H243" s="18" t="s">
        <v>1468</v>
      </c>
      <c r="I243" s="18" t="s">
        <v>1261</v>
      </c>
      <c r="J243" s="22" t="s">
        <v>617</v>
      </c>
      <c r="K243" s="3"/>
      <c r="L243" s="3"/>
      <c r="M243" s="3"/>
      <c r="N243" s="3"/>
      <c r="O243" s="3"/>
      <c r="P243" s="3"/>
      <c r="Q243" s="3"/>
      <c r="R243" s="3"/>
      <c r="S243" s="28" t="s">
        <v>21</v>
      </c>
      <c r="T243" s="26">
        <f t="shared" si="104"/>
        <v>1</v>
      </c>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162"/>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v>2</v>
      </c>
      <c r="CG243" s="162"/>
      <c r="CH243" s="162"/>
      <c r="CI243" s="162"/>
      <c r="CJ243" s="162"/>
      <c r="CK243" s="3"/>
      <c r="CL243" s="23">
        <f t="shared" si="113"/>
        <v>1</v>
      </c>
      <c r="CM243" s="32">
        <f t="shared" si="114"/>
        <v>1</v>
      </c>
      <c r="CN243" s="23">
        <f t="shared" si="115"/>
        <v>0</v>
      </c>
      <c r="CO243" s="32">
        <f t="shared" si="116"/>
        <v>0</v>
      </c>
      <c r="CP243" s="23">
        <f t="shared" si="117"/>
        <v>0</v>
      </c>
      <c r="CQ243" s="32">
        <f t="shared" si="118"/>
        <v>0</v>
      </c>
      <c r="CR243" s="23">
        <f t="shared" si="119"/>
        <v>2</v>
      </c>
      <c r="CS243" s="23" t="str">
        <f t="shared" si="105"/>
        <v>Đạt mục tiêu</v>
      </c>
      <c r="CT243" s="37"/>
    </row>
    <row r="244" spans="1:98" ht="141" customHeight="1" x14ac:dyDescent="0.25">
      <c r="A244" s="6">
        <v>189</v>
      </c>
      <c r="B244" s="3">
        <v>435</v>
      </c>
      <c r="C244" s="12" t="s">
        <v>721</v>
      </c>
      <c r="D244" s="13" t="s">
        <v>28</v>
      </c>
      <c r="E244" s="12" t="s">
        <v>722</v>
      </c>
      <c r="F244" s="16" t="s">
        <v>28</v>
      </c>
      <c r="G244" s="18" t="s">
        <v>1469</v>
      </c>
      <c r="H244" s="18" t="s">
        <v>1470</v>
      </c>
      <c r="I244" s="18" t="s">
        <v>1261</v>
      </c>
      <c r="J244" s="22" t="s">
        <v>617</v>
      </c>
      <c r="K244" s="3"/>
      <c r="L244" s="3"/>
      <c r="M244" s="3"/>
      <c r="N244" s="3" t="s">
        <v>21</v>
      </c>
      <c r="O244" s="3"/>
      <c r="P244" s="3"/>
      <c r="Q244" s="3"/>
      <c r="R244" s="3"/>
      <c r="S244" s="3"/>
      <c r="T244" s="26">
        <f t="shared" si="104"/>
        <v>1</v>
      </c>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162"/>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v>2</v>
      </c>
      <c r="CG244" s="162"/>
      <c r="CH244" s="162"/>
      <c r="CI244" s="162"/>
      <c r="CJ244" s="162"/>
      <c r="CK244" s="3"/>
      <c r="CL244" s="23">
        <f t="shared" si="113"/>
        <v>1</v>
      </c>
      <c r="CM244" s="32">
        <f t="shared" si="114"/>
        <v>1</v>
      </c>
      <c r="CN244" s="23">
        <f t="shared" si="115"/>
        <v>0</v>
      </c>
      <c r="CO244" s="32">
        <f t="shared" si="116"/>
        <v>0</v>
      </c>
      <c r="CP244" s="23">
        <f t="shared" si="117"/>
        <v>0</v>
      </c>
      <c r="CQ244" s="32">
        <f t="shared" si="118"/>
        <v>0</v>
      </c>
      <c r="CR244" s="23">
        <f t="shared" si="119"/>
        <v>2</v>
      </c>
      <c r="CS244" s="23" t="str">
        <f t="shared" si="105"/>
        <v>Đạt mục tiêu</v>
      </c>
      <c r="CT244" s="37"/>
    </row>
    <row r="245" spans="1:98" ht="87.75" customHeight="1" x14ac:dyDescent="0.25">
      <c r="A245" s="6">
        <v>190</v>
      </c>
      <c r="B245" s="3">
        <v>437</v>
      </c>
      <c r="C245" s="12" t="s">
        <v>726</v>
      </c>
      <c r="D245" s="13" t="s">
        <v>18</v>
      </c>
      <c r="E245" s="12" t="s">
        <v>727</v>
      </c>
      <c r="F245" s="16" t="s">
        <v>28</v>
      </c>
      <c r="G245" s="18" t="s">
        <v>1471</v>
      </c>
      <c r="H245" s="18" t="s">
        <v>1471</v>
      </c>
      <c r="I245" s="18" t="s">
        <v>1329</v>
      </c>
      <c r="J245" s="22" t="s">
        <v>617</v>
      </c>
      <c r="K245" s="3"/>
      <c r="L245" s="3"/>
      <c r="M245" s="3"/>
      <c r="N245" s="3"/>
      <c r="O245" s="3"/>
      <c r="P245" s="3"/>
      <c r="Q245" s="3" t="s">
        <v>21</v>
      </c>
      <c r="R245" s="3"/>
      <c r="S245" s="3"/>
      <c r="T245" s="26">
        <f t="shared" si="104"/>
        <v>1</v>
      </c>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162"/>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v>2</v>
      </c>
      <c r="CG245" s="162"/>
      <c r="CH245" s="162"/>
      <c r="CI245" s="162"/>
      <c r="CJ245" s="162"/>
      <c r="CK245" s="3"/>
      <c r="CL245" s="23">
        <f t="shared" si="113"/>
        <v>1</v>
      </c>
      <c r="CM245" s="32">
        <f t="shared" si="114"/>
        <v>1</v>
      </c>
      <c r="CN245" s="23">
        <f t="shared" si="115"/>
        <v>0</v>
      </c>
      <c r="CO245" s="32">
        <f t="shared" si="116"/>
        <v>0</v>
      </c>
      <c r="CP245" s="23">
        <f t="shared" si="117"/>
        <v>0</v>
      </c>
      <c r="CQ245" s="32">
        <f t="shared" si="118"/>
        <v>0</v>
      </c>
      <c r="CR245" s="23">
        <f t="shared" si="119"/>
        <v>2</v>
      </c>
      <c r="CS245" s="23" t="str">
        <f t="shared" si="105"/>
        <v>Đạt mục tiêu</v>
      </c>
      <c r="CT245" s="37"/>
    </row>
    <row r="246" spans="1:98" ht="87.75" customHeight="1" x14ac:dyDescent="0.25">
      <c r="A246" s="6">
        <v>191</v>
      </c>
      <c r="B246" s="3">
        <v>440</v>
      </c>
      <c r="C246" s="12" t="s">
        <v>732</v>
      </c>
      <c r="D246" s="13" t="s">
        <v>28</v>
      </c>
      <c r="E246" s="12" t="s">
        <v>733</v>
      </c>
      <c r="F246" s="16" t="s">
        <v>28</v>
      </c>
      <c r="G246" s="18" t="s">
        <v>732</v>
      </c>
      <c r="H246" s="18" t="s">
        <v>1472</v>
      </c>
      <c r="I246" s="18" t="s">
        <v>1261</v>
      </c>
      <c r="J246" s="22" t="s">
        <v>617</v>
      </c>
      <c r="K246" s="3"/>
      <c r="L246" s="3"/>
      <c r="M246" s="3"/>
      <c r="N246" s="3"/>
      <c r="O246" s="59" t="s">
        <v>21</v>
      </c>
      <c r="P246" s="59"/>
      <c r="Q246" s="3"/>
      <c r="R246" s="3"/>
      <c r="S246" s="3"/>
      <c r="T246" s="26">
        <f t="shared" si="104"/>
        <v>1</v>
      </c>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162"/>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v>2</v>
      </c>
      <c r="CG246" s="162"/>
      <c r="CH246" s="162"/>
      <c r="CI246" s="162"/>
      <c r="CJ246" s="162"/>
      <c r="CK246" s="3"/>
      <c r="CL246" s="23">
        <f t="shared" si="113"/>
        <v>1</v>
      </c>
      <c r="CM246" s="32">
        <f t="shared" si="114"/>
        <v>1</v>
      </c>
      <c r="CN246" s="23">
        <f t="shared" si="115"/>
        <v>0</v>
      </c>
      <c r="CO246" s="32">
        <f t="shared" si="116"/>
        <v>0</v>
      </c>
      <c r="CP246" s="23">
        <f t="shared" si="117"/>
        <v>0</v>
      </c>
      <c r="CQ246" s="32">
        <f t="shared" si="118"/>
        <v>0</v>
      </c>
      <c r="CR246" s="23">
        <f t="shared" si="119"/>
        <v>2</v>
      </c>
      <c r="CS246" s="23" t="str">
        <f t="shared" si="105"/>
        <v>Đạt mục tiêu</v>
      </c>
      <c r="CT246" s="37"/>
    </row>
    <row r="247" spans="1:98" ht="87.75" customHeight="1" x14ac:dyDescent="0.25">
      <c r="A247" s="6">
        <v>192</v>
      </c>
      <c r="B247" s="3">
        <v>443</v>
      </c>
      <c r="C247" s="12" t="s">
        <v>737</v>
      </c>
      <c r="D247" s="13" t="s">
        <v>18</v>
      </c>
      <c r="E247" s="12" t="s">
        <v>738</v>
      </c>
      <c r="F247" s="16" t="s">
        <v>28</v>
      </c>
      <c r="G247" s="18" t="s">
        <v>1473</v>
      </c>
      <c r="H247" s="18" t="s">
        <v>1473</v>
      </c>
      <c r="I247" s="18" t="s">
        <v>1261</v>
      </c>
      <c r="J247" s="22" t="s">
        <v>617</v>
      </c>
      <c r="K247" s="3"/>
      <c r="L247" s="3"/>
      <c r="M247" s="3"/>
      <c r="N247" s="3"/>
      <c r="O247" s="3"/>
      <c r="P247" s="3"/>
      <c r="Q247" s="3"/>
      <c r="R247" s="3"/>
      <c r="S247" s="3" t="s">
        <v>21</v>
      </c>
      <c r="T247" s="26">
        <f t="shared" si="104"/>
        <v>1</v>
      </c>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162"/>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v>2</v>
      </c>
      <c r="CG247" s="162"/>
      <c r="CH247" s="162"/>
      <c r="CI247" s="162"/>
      <c r="CJ247" s="162"/>
      <c r="CK247" s="3"/>
      <c r="CL247" s="23">
        <f t="shared" si="113"/>
        <v>1</v>
      </c>
      <c r="CM247" s="32">
        <f t="shared" si="114"/>
        <v>1</v>
      </c>
      <c r="CN247" s="23">
        <f t="shared" si="115"/>
        <v>0</v>
      </c>
      <c r="CO247" s="32">
        <f t="shared" si="116"/>
        <v>0</v>
      </c>
      <c r="CP247" s="23">
        <f t="shared" si="117"/>
        <v>0</v>
      </c>
      <c r="CQ247" s="32">
        <f t="shared" si="118"/>
        <v>0</v>
      </c>
      <c r="CR247" s="23">
        <f t="shared" si="119"/>
        <v>2</v>
      </c>
      <c r="CS247" s="23" t="str">
        <f t="shared" si="105"/>
        <v>Đạt mục tiêu</v>
      </c>
      <c r="CT247" s="37"/>
    </row>
    <row r="248" spans="1:98" s="2" customFormat="1" ht="67.5" customHeight="1" x14ac:dyDescent="0.25">
      <c r="A248" s="6">
        <v>193</v>
      </c>
      <c r="B248" s="7">
        <v>446</v>
      </c>
      <c r="C248" s="440" t="s">
        <v>743</v>
      </c>
      <c r="D248" s="440"/>
      <c r="E248" s="440"/>
      <c r="F248" s="9" t="s">
        <v>1249</v>
      </c>
      <c r="G248" s="9" t="s">
        <v>1249</v>
      </c>
      <c r="H248" s="9" t="s">
        <v>1249</v>
      </c>
      <c r="I248" s="9" t="s">
        <v>1249</v>
      </c>
      <c r="J248" s="21" t="s">
        <v>1249</v>
      </c>
      <c r="K248" s="21" t="s">
        <v>1249</v>
      </c>
      <c r="L248" s="21" t="s">
        <v>1249</v>
      </c>
      <c r="M248" s="21" t="s">
        <v>1249</v>
      </c>
      <c r="N248" s="21" t="s">
        <v>1249</v>
      </c>
      <c r="O248" s="21" t="s">
        <v>1249</v>
      </c>
      <c r="P248" s="21" t="s">
        <v>1249</v>
      </c>
      <c r="Q248" s="21" t="s">
        <v>1249</v>
      </c>
      <c r="R248" s="21" t="s">
        <v>1249</v>
      </c>
      <c r="S248" s="21" t="s">
        <v>1249</v>
      </c>
      <c r="T248" s="21" t="s">
        <v>1249</v>
      </c>
      <c r="U248" s="21" t="s">
        <v>1249</v>
      </c>
      <c r="V248" s="21" t="s">
        <v>1249</v>
      </c>
      <c r="W248" s="21" t="s">
        <v>1249</v>
      </c>
      <c r="X248" s="21" t="s">
        <v>1249</v>
      </c>
      <c r="Y248" s="21" t="s">
        <v>1249</v>
      </c>
      <c r="Z248" s="21" t="s">
        <v>1249</v>
      </c>
      <c r="AA248" s="21" t="s">
        <v>1249</v>
      </c>
      <c r="AB248" s="21" t="s">
        <v>1249</v>
      </c>
      <c r="AC248" s="21" t="s">
        <v>1249</v>
      </c>
      <c r="AD248" s="21" t="s">
        <v>1249</v>
      </c>
      <c r="AE248" s="21" t="s">
        <v>1249</v>
      </c>
      <c r="AF248" s="21" t="s">
        <v>1249</v>
      </c>
      <c r="AG248" s="21" t="s">
        <v>1249</v>
      </c>
      <c r="AH248" s="21" t="s">
        <v>1249</v>
      </c>
      <c r="AI248" s="21" t="s">
        <v>1249</v>
      </c>
      <c r="AJ248" s="21" t="s">
        <v>1249</v>
      </c>
      <c r="AK248" s="21" t="s">
        <v>1249</v>
      </c>
      <c r="AL248" s="21" t="s">
        <v>1249</v>
      </c>
      <c r="AM248" s="21" t="s">
        <v>1249</v>
      </c>
      <c r="AN248" s="21" t="s">
        <v>1249</v>
      </c>
      <c r="AO248" s="21" t="s">
        <v>1249</v>
      </c>
      <c r="AP248" s="21" t="s">
        <v>1249</v>
      </c>
      <c r="AQ248" s="21" t="s">
        <v>1249</v>
      </c>
      <c r="AR248" s="21" t="s">
        <v>1249</v>
      </c>
      <c r="AS248" s="21" t="s">
        <v>1249</v>
      </c>
      <c r="AT248" s="21" t="s">
        <v>1249</v>
      </c>
      <c r="AU248" s="21" t="s">
        <v>1249</v>
      </c>
      <c r="AV248" s="21" t="s">
        <v>1249</v>
      </c>
      <c r="AW248" s="21" t="s">
        <v>1249</v>
      </c>
      <c r="AX248" s="21" t="s">
        <v>1249</v>
      </c>
      <c r="AY248" s="21" t="s">
        <v>1249</v>
      </c>
      <c r="AZ248" s="21" t="s">
        <v>1249</v>
      </c>
      <c r="BA248" s="21" t="s">
        <v>1249</v>
      </c>
      <c r="BB248" s="21"/>
      <c r="BC248" s="21" t="s">
        <v>1249</v>
      </c>
      <c r="BD248" s="21" t="s">
        <v>1249</v>
      </c>
      <c r="BE248" s="21" t="s">
        <v>1249</v>
      </c>
      <c r="BF248" s="21" t="s">
        <v>1249</v>
      </c>
      <c r="BG248" s="21" t="s">
        <v>1249</v>
      </c>
      <c r="BH248" s="21" t="s">
        <v>1249</v>
      </c>
      <c r="BI248" s="21" t="s">
        <v>1249</v>
      </c>
      <c r="BJ248" s="21" t="s">
        <v>1249</v>
      </c>
      <c r="BK248" s="21" t="s">
        <v>1249</v>
      </c>
      <c r="BL248" s="21" t="s">
        <v>1249</v>
      </c>
      <c r="BM248" s="21" t="s">
        <v>1249</v>
      </c>
      <c r="BN248" s="21" t="s">
        <v>1249</v>
      </c>
      <c r="BO248" s="21" t="s">
        <v>1249</v>
      </c>
      <c r="BP248" s="21" t="s">
        <v>1249</v>
      </c>
      <c r="BQ248" s="21" t="s">
        <v>1249</v>
      </c>
      <c r="BR248" s="21" t="s">
        <v>1249</v>
      </c>
      <c r="BS248" s="21" t="s">
        <v>1249</v>
      </c>
      <c r="BT248" s="21" t="s">
        <v>1249</v>
      </c>
      <c r="BU248" s="21" t="s">
        <v>1249</v>
      </c>
      <c r="BV248" s="21" t="s">
        <v>1249</v>
      </c>
      <c r="BW248" s="21" t="s">
        <v>1249</v>
      </c>
      <c r="BX248" s="21" t="s">
        <v>1249</v>
      </c>
      <c r="BY248" s="21" t="s">
        <v>1249</v>
      </c>
      <c r="BZ248" s="21" t="s">
        <v>1249</v>
      </c>
      <c r="CA248" s="21" t="s">
        <v>1249</v>
      </c>
      <c r="CB248" s="21" t="s">
        <v>1249</v>
      </c>
      <c r="CC248" s="21" t="s">
        <v>1249</v>
      </c>
      <c r="CD248" s="21" t="s">
        <v>1249</v>
      </c>
      <c r="CE248" s="21" t="s">
        <v>1249</v>
      </c>
      <c r="CF248" s="21" t="s">
        <v>1249</v>
      </c>
      <c r="CG248" s="21"/>
      <c r="CH248" s="21"/>
      <c r="CI248" s="21"/>
      <c r="CJ248" s="21"/>
      <c r="CK248" s="21" t="s">
        <v>1249</v>
      </c>
      <c r="CL248" s="21" t="s">
        <v>1249</v>
      </c>
      <c r="CM248" s="21" t="s">
        <v>1249</v>
      </c>
      <c r="CN248" s="21" t="s">
        <v>1249</v>
      </c>
      <c r="CO248" s="21" t="s">
        <v>1249</v>
      </c>
      <c r="CP248" s="21" t="s">
        <v>1249</v>
      </c>
      <c r="CQ248" s="21" t="s">
        <v>1249</v>
      </c>
      <c r="CR248" s="21" t="s">
        <v>1249</v>
      </c>
      <c r="CS248" s="21" t="s">
        <v>1249</v>
      </c>
      <c r="CT248" s="21" t="s">
        <v>1249</v>
      </c>
    </row>
    <row r="249" spans="1:98" s="2" customFormat="1" ht="48" customHeight="1" x14ac:dyDescent="0.25">
      <c r="A249" s="6">
        <v>122</v>
      </c>
      <c r="B249" s="7">
        <v>447</v>
      </c>
      <c r="C249" s="440" t="s">
        <v>745</v>
      </c>
      <c r="D249" s="440"/>
      <c r="E249" s="440"/>
      <c r="F249" s="9" t="s">
        <v>1249</v>
      </c>
      <c r="G249" s="9" t="s">
        <v>1249</v>
      </c>
      <c r="H249" s="9" t="s">
        <v>1249</v>
      </c>
      <c r="I249" s="9" t="s">
        <v>1249</v>
      </c>
      <c r="J249" s="21" t="s">
        <v>1249</v>
      </c>
      <c r="K249" s="21" t="s">
        <v>1249</v>
      </c>
      <c r="L249" s="21" t="s">
        <v>1249</v>
      </c>
      <c r="M249" s="21" t="s">
        <v>1249</v>
      </c>
      <c r="N249" s="21" t="s">
        <v>1249</v>
      </c>
      <c r="O249" s="21" t="s">
        <v>1249</v>
      </c>
      <c r="P249" s="21" t="s">
        <v>1249</v>
      </c>
      <c r="Q249" s="21" t="s">
        <v>1249</v>
      </c>
      <c r="R249" s="21" t="s">
        <v>1249</v>
      </c>
      <c r="S249" s="21" t="s">
        <v>1249</v>
      </c>
      <c r="T249" s="21" t="s">
        <v>1249</v>
      </c>
      <c r="U249" s="21" t="s">
        <v>1249</v>
      </c>
      <c r="V249" s="21" t="s">
        <v>1249</v>
      </c>
      <c r="W249" s="21" t="s">
        <v>1249</v>
      </c>
      <c r="X249" s="21" t="s">
        <v>1249</v>
      </c>
      <c r="Y249" s="21" t="s">
        <v>1249</v>
      </c>
      <c r="Z249" s="21" t="s">
        <v>1249</v>
      </c>
      <c r="AA249" s="21" t="s">
        <v>1249</v>
      </c>
      <c r="AB249" s="21" t="s">
        <v>1249</v>
      </c>
      <c r="AC249" s="21" t="s">
        <v>1249</v>
      </c>
      <c r="AD249" s="21" t="s">
        <v>1249</v>
      </c>
      <c r="AE249" s="21" t="s">
        <v>1249</v>
      </c>
      <c r="AF249" s="21" t="s">
        <v>1249</v>
      </c>
      <c r="AG249" s="21" t="s">
        <v>1249</v>
      </c>
      <c r="AH249" s="21" t="s">
        <v>1249</v>
      </c>
      <c r="AI249" s="21" t="s">
        <v>1249</v>
      </c>
      <c r="AJ249" s="21" t="s">
        <v>1249</v>
      </c>
      <c r="AK249" s="21" t="s">
        <v>1249</v>
      </c>
      <c r="AL249" s="21" t="s">
        <v>1249</v>
      </c>
      <c r="AM249" s="21" t="s">
        <v>1249</v>
      </c>
      <c r="AN249" s="21" t="s">
        <v>1249</v>
      </c>
      <c r="AO249" s="21" t="s">
        <v>1249</v>
      </c>
      <c r="AP249" s="21" t="s">
        <v>1249</v>
      </c>
      <c r="AQ249" s="21" t="s">
        <v>1249</v>
      </c>
      <c r="AR249" s="21" t="s">
        <v>1249</v>
      </c>
      <c r="AS249" s="21" t="s">
        <v>1249</v>
      </c>
      <c r="AT249" s="21" t="s">
        <v>1249</v>
      </c>
      <c r="AU249" s="21" t="s">
        <v>1249</v>
      </c>
      <c r="AV249" s="21" t="s">
        <v>1249</v>
      </c>
      <c r="AW249" s="21" t="s">
        <v>1249</v>
      </c>
      <c r="AX249" s="21" t="s">
        <v>1249</v>
      </c>
      <c r="AY249" s="21" t="s">
        <v>1249</v>
      </c>
      <c r="AZ249" s="21" t="s">
        <v>1249</v>
      </c>
      <c r="BA249" s="21" t="s">
        <v>1249</v>
      </c>
      <c r="BB249" s="21"/>
      <c r="BC249" s="21" t="s">
        <v>1249</v>
      </c>
      <c r="BD249" s="21" t="s">
        <v>1249</v>
      </c>
      <c r="BE249" s="21" t="s">
        <v>1249</v>
      </c>
      <c r="BF249" s="21" t="s">
        <v>1249</v>
      </c>
      <c r="BG249" s="21" t="s">
        <v>1249</v>
      </c>
      <c r="BH249" s="21" t="s">
        <v>1249</v>
      </c>
      <c r="BI249" s="21" t="s">
        <v>1249</v>
      </c>
      <c r="BJ249" s="21" t="s">
        <v>1249</v>
      </c>
      <c r="BK249" s="21" t="s">
        <v>1249</v>
      </c>
      <c r="BL249" s="21" t="s">
        <v>1249</v>
      </c>
      <c r="BM249" s="21" t="s">
        <v>1249</v>
      </c>
      <c r="BN249" s="21" t="s">
        <v>1249</v>
      </c>
      <c r="BO249" s="21" t="s">
        <v>1249</v>
      </c>
      <c r="BP249" s="21" t="s">
        <v>1249</v>
      </c>
      <c r="BQ249" s="21" t="s">
        <v>1249</v>
      </c>
      <c r="BR249" s="21" t="s">
        <v>1249</v>
      </c>
      <c r="BS249" s="21" t="s">
        <v>1249</v>
      </c>
      <c r="BT249" s="21" t="s">
        <v>1249</v>
      </c>
      <c r="BU249" s="21" t="s">
        <v>1249</v>
      </c>
      <c r="BV249" s="21" t="s">
        <v>1249</v>
      </c>
      <c r="BW249" s="21" t="s">
        <v>1249</v>
      </c>
      <c r="BX249" s="21" t="s">
        <v>1249</v>
      </c>
      <c r="BY249" s="21" t="s">
        <v>1249</v>
      </c>
      <c r="BZ249" s="21" t="s">
        <v>1249</v>
      </c>
      <c r="CA249" s="21" t="s">
        <v>1249</v>
      </c>
      <c r="CB249" s="21" t="s">
        <v>1249</v>
      </c>
      <c r="CC249" s="21" t="s">
        <v>1249</v>
      </c>
      <c r="CD249" s="21" t="s">
        <v>1249</v>
      </c>
      <c r="CE249" s="21" t="s">
        <v>1249</v>
      </c>
      <c r="CF249" s="21" t="s">
        <v>1249</v>
      </c>
      <c r="CG249" s="21"/>
      <c r="CH249" s="21"/>
      <c r="CI249" s="21"/>
      <c r="CJ249" s="21"/>
      <c r="CK249" s="21" t="s">
        <v>1249</v>
      </c>
      <c r="CL249" s="21" t="s">
        <v>1249</v>
      </c>
      <c r="CM249" s="21" t="s">
        <v>1249</v>
      </c>
      <c r="CN249" s="21" t="s">
        <v>1249</v>
      </c>
      <c r="CO249" s="21" t="s">
        <v>1249</v>
      </c>
      <c r="CP249" s="21" t="s">
        <v>1249</v>
      </c>
      <c r="CQ249" s="21" t="s">
        <v>1249</v>
      </c>
      <c r="CR249" s="21" t="s">
        <v>1249</v>
      </c>
      <c r="CS249" s="21" t="s">
        <v>1249</v>
      </c>
      <c r="CT249" s="21" t="s">
        <v>1249</v>
      </c>
    </row>
    <row r="250" spans="1:98" s="2" customFormat="1" ht="60" customHeight="1" x14ac:dyDescent="0.25">
      <c r="A250" s="6">
        <v>123</v>
      </c>
      <c r="B250" s="7">
        <v>448</v>
      </c>
      <c r="C250" s="440" t="s">
        <v>746</v>
      </c>
      <c r="D250" s="440"/>
      <c r="E250" s="440"/>
      <c r="F250" s="9" t="s">
        <v>1249</v>
      </c>
      <c r="G250" s="9" t="s">
        <v>1249</v>
      </c>
      <c r="H250" s="9" t="s">
        <v>1249</v>
      </c>
      <c r="I250" s="9" t="s">
        <v>1249</v>
      </c>
      <c r="J250" s="21" t="s">
        <v>1249</v>
      </c>
      <c r="K250" s="21" t="s">
        <v>1249</v>
      </c>
      <c r="L250" s="21" t="s">
        <v>1249</v>
      </c>
      <c r="M250" s="21" t="s">
        <v>1249</v>
      </c>
      <c r="N250" s="21" t="s">
        <v>1249</v>
      </c>
      <c r="O250" s="21" t="s">
        <v>1249</v>
      </c>
      <c r="P250" s="21" t="s">
        <v>1249</v>
      </c>
      <c r="Q250" s="21" t="s">
        <v>1249</v>
      </c>
      <c r="R250" s="21" t="s">
        <v>1249</v>
      </c>
      <c r="S250" s="21" t="s">
        <v>1249</v>
      </c>
      <c r="T250" s="21" t="s">
        <v>1249</v>
      </c>
      <c r="U250" s="21" t="s">
        <v>1249</v>
      </c>
      <c r="V250" s="21" t="s">
        <v>1249</v>
      </c>
      <c r="W250" s="21" t="s">
        <v>1249</v>
      </c>
      <c r="X250" s="21" t="s">
        <v>1249</v>
      </c>
      <c r="Y250" s="21" t="s">
        <v>1249</v>
      </c>
      <c r="Z250" s="21" t="s">
        <v>1249</v>
      </c>
      <c r="AA250" s="21" t="s">
        <v>1249</v>
      </c>
      <c r="AB250" s="21" t="s">
        <v>1249</v>
      </c>
      <c r="AC250" s="21" t="s">
        <v>1249</v>
      </c>
      <c r="AD250" s="21" t="s">
        <v>1249</v>
      </c>
      <c r="AE250" s="21" t="s">
        <v>1249</v>
      </c>
      <c r="AF250" s="21" t="s">
        <v>1249</v>
      </c>
      <c r="AG250" s="21" t="s">
        <v>1249</v>
      </c>
      <c r="AH250" s="21" t="s">
        <v>1249</v>
      </c>
      <c r="AI250" s="21" t="s">
        <v>1249</v>
      </c>
      <c r="AJ250" s="21" t="s">
        <v>1249</v>
      </c>
      <c r="AK250" s="21" t="s">
        <v>1249</v>
      </c>
      <c r="AL250" s="21" t="s">
        <v>1249</v>
      </c>
      <c r="AM250" s="21" t="s">
        <v>1249</v>
      </c>
      <c r="AN250" s="21" t="s">
        <v>1249</v>
      </c>
      <c r="AO250" s="21" t="s">
        <v>1249</v>
      </c>
      <c r="AP250" s="21" t="s">
        <v>1249</v>
      </c>
      <c r="AQ250" s="21" t="s">
        <v>1249</v>
      </c>
      <c r="AR250" s="21" t="s">
        <v>1249</v>
      </c>
      <c r="AS250" s="21" t="s">
        <v>1249</v>
      </c>
      <c r="AT250" s="21" t="s">
        <v>1249</v>
      </c>
      <c r="AU250" s="21" t="s">
        <v>1249</v>
      </c>
      <c r="AV250" s="21" t="s">
        <v>1249</v>
      </c>
      <c r="AW250" s="21" t="s">
        <v>1249</v>
      </c>
      <c r="AX250" s="21" t="s">
        <v>1249</v>
      </c>
      <c r="AY250" s="21" t="s">
        <v>1249</v>
      </c>
      <c r="AZ250" s="21" t="s">
        <v>1249</v>
      </c>
      <c r="BA250" s="21" t="s">
        <v>1249</v>
      </c>
      <c r="BB250" s="21"/>
      <c r="BC250" s="21" t="s">
        <v>1249</v>
      </c>
      <c r="BD250" s="21" t="s">
        <v>1249</v>
      </c>
      <c r="BE250" s="21" t="s">
        <v>1249</v>
      </c>
      <c r="BF250" s="21" t="s">
        <v>1249</v>
      </c>
      <c r="BG250" s="21" t="s">
        <v>1249</v>
      </c>
      <c r="BH250" s="21" t="s">
        <v>1249</v>
      </c>
      <c r="BI250" s="21" t="s">
        <v>1249</v>
      </c>
      <c r="BJ250" s="21" t="s">
        <v>1249</v>
      </c>
      <c r="BK250" s="21" t="s">
        <v>1249</v>
      </c>
      <c r="BL250" s="21" t="s">
        <v>1249</v>
      </c>
      <c r="BM250" s="21" t="s">
        <v>1249</v>
      </c>
      <c r="BN250" s="21" t="s">
        <v>1249</v>
      </c>
      <c r="BO250" s="21" t="s">
        <v>1249</v>
      </c>
      <c r="BP250" s="21" t="s">
        <v>1249</v>
      </c>
      <c r="BQ250" s="21" t="s">
        <v>1249</v>
      </c>
      <c r="BR250" s="21" t="s">
        <v>1249</v>
      </c>
      <c r="BS250" s="21" t="s">
        <v>1249</v>
      </c>
      <c r="BT250" s="21" t="s">
        <v>1249</v>
      </c>
      <c r="BU250" s="21" t="s">
        <v>1249</v>
      </c>
      <c r="BV250" s="21" t="s">
        <v>1249</v>
      </c>
      <c r="BW250" s="21" t="s">
        <v>1249</v>
      </c>
      <c r="BX250" s="21" t="s">
        <v>1249</v>
      </c>
      <c r="BY250" s="21" t="s">
        <v>1249</v>
      </c>
      <c r="BZ250" s="21" t="s">
        <v>1249</v>
      </c>
      <c r="CA250" s="21" t="s">
        <v>1249</v>
      </c>
      <c r="CB250" s="21" t="s">
        <v>1249</v>
      </c>
      <c r="CC250" s="21" t="s">
        <v>1249</v>
      </c>
      <c r="CD250" s="21" t="s">
        <v>1249</v>
      </c>
      <c r="CE250" s="21" t="s">
        <v>1249</v>
      </c>
      <c r="CF250" s="21" t="s">
        <v>1249</v>
      </c>
      <c r="CG250" s="21"/>
      <c r="CH250" s="21"/>
      <c r="CI250" s="21"/>
      <c r="CJ250" s="21"/>
      <c r="CK250" s="21" t="s">
        <v>1249</v>
      </c>
      <c r="CL250" s="21" t="s">
        <v>1249</v>
      </c>
      <c r="CM250" s="21" t="s">
        <v>1249</v>
      </c>
      <c r="CN250" s="21" t="s">
        <v>1249</v>
      </c>
      <c r="CO250" s="21" t="s">
        <v>1249</v>
      </c>
      <c r="CP250" s="21" t="s">
        <v>1249</v>
      </c>
      <c r="CQ250" s="21" t="s">
        <v>1249</v>
      </c>
      <c r="CR250" s="21" t="s">
        <v>1249</v>
      </c>
      <c r="CS250" s="21" t="s">
        <v>1249</v>
      </c>
      <c r="CT250" s="21" t="s">
        <v>1249</v>
      </c>
    </row>
    <row r="251" spans="1:98" ht="77.25" customHeight="1" x14ac:dyDescent="0.25">
      <c r="A251" s="6">
        <v>194</v>
      </c>
      <c r="B251" s="3">
        <v>450</v>
      </c>
      <c r="C251" s="12" t="s">
        <v>748</v>
      </c>
      <c r="D251" s="13" t="s">
        <v>18</v>
      </c>
      <c r="E251" s="12" t="s">
        <v>749</v>
      </c>
      <c r="F251" s="16" t="s">
        <v>28</v>
      </c>
      <c r="G251" s="12" t="s">
        <v>1474</v>
      </c>
      <c r="H251" s="18" t="s">
        <v>1475</v>
      </c>
      <c r="I251" s="18" t="s">
        <v>1261</v>
      </c>
      <c r="J251" s="22" t="s">
        <v>744</v>
      </c>
      <c r="K251" s="3"/>
      <c r="L251" s="3" t="s">
        <v>21</v>
      </c>
      <c r="M251" s="3"/>
      <c r="N251" s="3"/>
      <c r="O251" s="3"/>
      <c r="P251" s="3"/>
      <c r="Q251" s="3"/>
      <c r="R251" s="3"/>
      <c r="S251" s="3"/>
      <c r="T251" s="26">
        <f t="shared" si="104"/>
        <v>1</v>
      </c>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162"/>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v>2</v>
      </c>
      <c r="CG251" s="162"/>
      <c r="CH251" s="162"/>
      <c r="CI251" s="162"/>
      <c r="CJ251" s="162"/>
      <c r="CK251" s="3"/>
      <c r="CL251" s="23">
        <f>COUNTIF($BD251:$CK251,2)</f>
        <v>1</v>
      </c>
      <c r="CM251" s="32">
        <f>CL251/COUNTA($BD251:$CK251)</f>
        <v>1</v>
      </c>
      <c r="CN251" s="23">
        <f>COUNTIF($BD251:$CK251,1)</f>
        <v>0</v>
      </c>
      <c r="CO251" s="32">
        <f>CN251/COUNTA($BD251:$CK251)</f>
        <v>0</v>
      </c>
      <c r="CP251" s="23">
        <f>COUNTIF($BD251:$CK251,0)</f>
        <v>0</v>
      </c>
      <c r="CQ251" s="32">
        <f>CP251/COUNTA($BD251:$CK251)</f>
        <v>0</v>
      </c>
      <c r="CR251" s="23">
        <f>(((CL251*2)+(CN251*1)+(CP251*0)))/COUNTA($BD251:$CK251)</f>
        <v>2</v>
      </c>
      <c r="CS251" s="23" t="str">
        <f t="shared" si="105"/>
        <v>Đạt mục tiêu</v>
      </c>
      <c r="CT251" s="37"/>
    </row>
    <row r="252" spans="1:98" ht="91.5" customHeight="1" x14ac:dyDescent="0.25">
      <c r="A252" s="6">
        <v>195</v>
      </c>
      <c r="B252" s="3">
        <v>453</v>
      </c>
      <c r="C252" s="12" t="s">
        <v>754</v>
      </c>
      <c r="D252" s="13" t="s">
        <v>18</v>
      </c>
      <c r="E252" s="12" t="s">
        <v>755</v>
      </c>
      <c r="F252" s="16" t="s">
        <v>28</v>
      </c>
      <c r="G252" s="12" t="s">
        <v>755</v>
      </c>
      <c r="H252" s="18" t="s">
        <v>1476</v>
      </c>
      <c r="I252" s="18" t="s">
        <v>1261</v>
      </c>
      <c r="J252" s="22" t="s">
        <v>744</v>
      </c>
      <c r="K252" s="3"/>
      <c r="L252" s="3" t="s">
        <v>21</v>
      </c>
      <c r="M252" s="3"/>
      <c r="N252" s="3"/>
      <c r="O252" s="3"/>
      <c r="P252" s="3"/>
      <c r="Q252" s="3"/>
      <c r="R252" s="3"/>
      <c r="S252" s="3"/>
      <c r="T252" s="26">
        <f t="shared" si="104"/>
        <v>1</v>
      </c>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162"/>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v>2</v>
      </c>
      <c r="CG252" s="162"/>
      <c r="CH252" s="162"/>
      <c r="CI252" s="162"/>
      <c r="CJ252" s="162"/>
      <c r="CK252" s="3"/>
      <c r="CL252" s="23">
        <f>COUNTIF($BD252:$CK252,2)</f>
        <v>1</v>
      </c>
      <c r="CM252" s="32">
        <f>CL252/COUNTA($BD252:$CK252)</f>
        <v>1</v>
      </c>
      <c r="CN252" s="23">
        <f>COUNTIF($BD252:$CK252,1)</f>
        <v>0</v>
      </c>
      <c r="CO252" s="32">
        <f>CN252/COUNTA($BD252:$CK252)</f>
        <v>0</v>
      </c>
      <c r="CP252" s="23">
        <f>COUNTIF($BD252:$CK252,0)</f>
        <v>0</v>
      </c>
      <c r="CQ252" s="32">
        <f>CP252/COUNTA($BD252:$CK252)</f>
        <v>0</v>
      </c>
      <c r="CR252" s="23">
        <f>(((CL252*2)+(CN252*1)+(CP252*0)))/COUNTA($BD252:$CK252)</f>
        <v>2</v>
      </c>
      <c r="CS252" s="23" t="str">
        <f t="shared" si="105"/>
        <v>Đạt mục tiêu</v>
      </c>
      <c r="CT252" s="37"/>
    </row>
    <row r="253" spans="1:98" s="2" customFormat="1" ht="47.25" customHeight="1" x14ac:dyDescent="0.25">
      <c r="A253" s="6">
        <v>126</v>
      </c>
      <c r="B253" s="7">
        <v>462</v>
      </c>
      <c r="C253" s="440" t="s">
        <v>771</v>
      </c>
      <c r="D253" s="440"/>
      <c r="E253" s="440"/>
      <c r="F253" s="9" t="s">
        <v>1249</v>
      </c>
      <c r="G253" s="9" t="s">
        <v>1249</v>
      </c>
      <c r="H253" s="9" t="s">
        <v>1249</v>
      </c>
      <c r="I253" s="9" t="s">
        <v>1249</v>
      </c>
      <c r="J253" s="21" t="s">
        <v>1249</v>
      </c>
      <c r="K253" s="21" t="s">
        <v>1249</v>
      </c>
      <c r="L253" s="21" t="s">
        <v>1249</v>
      </c>
      <c r="M253" s="21" t="s">
        <v>1249</v>
      </c>
      <c r="N253" s="21" t="s">
        <v>1249</v>
      </c>
      <c r="O253" s="21" t="s">
        <v>1249</v>
      </c>
      <c r="P253" s="21" t="s">
        <v>1249</v>
      </c>
      <c r="Q253" s="21" t="s">
        <v>1249</v>
      </c>
      <c r="R253" s="21" t="s">
        <v>1249</v>
      </c>
      <c r="S253" s="21" t="s">
        <v>1249</v>
      </c>
      <c r="T253" s="21" t="s">
        <v>1249</v>
      </c>
      <c r="U253" s="21" t="s">
        <v>1249</v>
      </c>
      <c r="V253" s="21" t="s">
        <v>1249</v>
      </c>
      <c r="W253" s="21" t="s">
        <v>1249</v>
      </c>
      <c r="X253" s="21" t="s">
        <v>1249</v>
      </c>
      <c r="Y253" s="21" t="s">
        <v>1249</v>
      </c>
      <c r="Z253" s="21" t="s">
        <v>1249</v>
      </c>
      <c r="AA253" s="21" t="s">
        <v>1249</v>
      </c>
      <c r="AB253" s="21" t="s">
        <v>1249</v>
      </c>
      <c r="AC253" s="21" t="s">
        <v>1249</v>
      </c>
      <c r="AD253" s="21" t="s">
        <v>1249</v>
      </c>
      <c r="AE253" s="21" t="s">
        <v>1249</v>
      </c>
      <c r="AF253" s="21" t="s">
        <v>1249</v>
      </c>
      <c r="AG253" s="21" t="s">
        <v>1249</v>
      </c>
      <c r="AH253" s="21" t="s">
        <v>1249</v>
      </c>
      <c r="AI253" s="21" t="s">
        <v>1249</v>
      </c>
      <c r="AJ253" s="21" t="s">
        <v>1249</v>
      </c>
      <c r="AK253" s="21" t="s">
        <v>1249</v>
      </c>
      <c r="AL253" s="21" t="s">
        <v>1249</v>
      </c>
      <c r="AM253" s="21" t="s">
        <v>1249</v>
      </c>
      <c r="AN253" s="21" t="s">
        <v>1249</v>
      </c>
      <c r="AO253" s="21" t="s">
        <v>1249</v>
      </c>
      <c r="AP253" s="21" t="s">
        <v>1249</v>
      </c>
      <c r="AQ253" s="21" t="s">
        <v>1249</v>
      </c>
      <c r="AR253" s="21" t="s">
        <v>1249</v>
      </c>
      <c r="AS253" s="21" t="s">
        <v>1249</v>
      </c>
      <c r="AT253" s="21" t="s">
        <v>1249</v>
      </c>
      <c r="AU253" s="21" t="s">
        <v>1249</v>
      </c>
      <c r="AV253" s="21" t="s">
        <v>1249</v>
      </c>
      <c r="AW253" s="21" t="s">
        <v>1249</v>
      </c>
      <c r="AX253" s="21" t="s">
        <v>1249</v>
      </c>
      <c r="AY253" s="21" t="s">
        <v>1249</v>
      </c>
      <c r="AZ253" s="21" t="s">
        <v>1249</v>
      </c>
      <c r="BA253" s="21" t="s">
        <v>1249</v>
      </c>
      <c r="BB253" s="21"/>
      <c r="BC253" s="21" t="s">
        <v>1249</v>
      </c>
      <c r="BD253" s="21" t="s">
        <v>1249</v>
      </c>
      <c r="BE253" s="21" t="s">
        <v>1249</v>
      </c>
      <c r="BF253" s="21" t="s">
        <v>1249</v>
      </c>
      <c r="BG253" s="21" t="s">
        <v>1249</v>
      </c>
      <c r="BH253" s="21" t="s">
        <v>1249</v>
      </c>
      <c r="BI253" s="21" t="s">
        <v>1249</v>
      </c>
      <c r="BJ253" s="21" t="s">
        <v>1249</v>
      </c>
      <c r="BK253" s="21" t="s">
        <v>1249</v>
      </c>
      <c r="BL253" s="21" t="s">
        <v>1249</v>
      </c>
      <c r="BM253" s="21" t="s">
        <v>1249</v>
      </c>
      <c r="BN253" s="21" t="s">
        <v>1249</v>
      </c>
      <c r="BO253" s="21" t="s">
        <v>1249</v>
      </c>
      <c r="BP253" s="21" t="s">
        <v>1249</v>
      </c>
      <c r="BQ253" s="21" t="s">
        <v>1249</v>
      </c>
      <c r="BR253" s="21" t="s">
        <v>1249</v>
      </c>
      <c r="BS253" s="21" t="s">
        <v>1249</v>
      </c>
      <c r="BT253" s="21" t="s">
        <v>1249</v>
      </c>
      <c r="BU253" s="21" t="s">
        <v>1249</v>
      </c>
      <c r="BV253" s="21" t="s">
        <v>1249</v>
      </c>
      <c r="BW253" s="21" t="s">
        <v>1249</v>
      </c>
      <c r="BX253" s="21" t="s">
        <v>1249</v>
      </c>
      <c r="BY253" s="21" t="s">
        <v>1249</v>
      </c>
      <c r="BZ253" s="21" t="s">
        <v>1249</v>
      </c>
      <c r="CA253" s="21" t="s">
        <v>1249</v>
      </c>
      <c r="CB253" s="21" t="s">
        <v>1249</v>
      </c>
      <c r="CC253" s="21" t="s">
        <v>1249</v>
      </c>
      <c r="CD253" s="21" t="s">
        <v>1249</v>
      </c>
      <c r="CE253" s="21" t="s">
        <v>1249</v>
      </c>
      <c r="CF253" s="21" t="s">
        <v>1249</v>
      </c>
      <c r="CG253" s="21"/>
      <c r="CH253" s="21"/>
      <c r="CI253" s="21"/>
      <c r="CJ253" s="21"/>
      <c r="CK253" s="21" t="s">
        <v>1249</v>
      </c>
      <c r="CL253" s="21" t="s">
        <v>1249</v>
      </c>
      <c r="CM253" s="21" t="s">
        <v>1249</v>
      </c>
      <c r="CN253" s="21" t="s">
        <v>1249</v>
      </c>
      <c r="CO253" s="21" t="s">
        <v>1249</v>
      </c>
      <c r="CP253" s="21" t="s">
        <v>1249</v>
      </c>
      <c r="CQ253" s="21" t="s">
        <v>1249</v>
      </c>
      <c r="CR253" s="21" t="s">
        <v>1249</v>
      </c>
      <c r="CS253" s="21" t="s">
        <v>1249</v>
      </c>
      <c r="CT253" s="21" t="s">
        <v>1249</v>
      </c>
    </row>
    <row r="254" spans="1:98" ht="90.75" customHeight="1" x14ac:dyDescent="0.25">
      <c r="A254" s="6">
        <v>196</v>
      </c>
      <c r="B254" s="3">
        <v>464</v>
      </c>
      <c r="C254" s="12" t="s">
        <v>774</v>
      </c>
      <c r="D254" s="13" t="s">
        <v>18</v>
      </c>
      <c r="E254" s="12" t="s">
        <v>775</v>
      </c>
      <c r="F254" s="16" t="s">
        <v>20</v>
      </c>
      <c r="G254" s="18" t="s">
        <v>1477</v>
      </c>
      <c r="H254" s="18" t="s">
        <v>1478</v>
      </c>
      <c r="I254" s="18" t="s">
        <v>1261</v>
      </c>
      <c r="J254" s="22" t="s">
        <v>744</v>
      </c>
      <c r="K254" s="3"/>
      <c r="L254" s="3"/>
      <c r="M254" s="3"/>
      <c r="N254" s="3"/>
      <c r="O254" s="3" t="s">
        <v>21</v>
      </c>
      <c r="P254" s="3"/>
      <c r="Q254" s="3"/>
      <c r="R254" s="3"/>
      <c r="S254" s="3"/>
      <c r="T254" s="26">
        <f t="shared" si="104"/>
        <v>1</v>
      </c>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162"/>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v>2</v>
      </c>
      <c r="CG254" s="162"/>
      <c r="CH254" s="162"/>
      <c r="CI254" s="162"/>
      <c r="CJ254" s="162"/>
      <c r="CK254" s="3"/>
      <c r="CL254" s="23">
        <f>COUNTIF($BD254:$CK254,2)</f>
        <v>1</v>
      </c>
      <c r="CM254" s="32">
        <f>CL254/COUNTA($BD254:$CK254)</f>
        <v>1</v>
      </c>
      <c r="CN254" s="23">
        <f>COUNTIF($BD254:$CK254,1)</f>
        <v>0</v>
      </c>
      <c r="CO254" s="32">
        <f>CN254/COUNTA($BD254:$CK254)</f>
        <v>0</v>
      </c>
      <c r="CP254" s="23">
        <f>COUNTIF($BD254:$CK254,0)</f>
        <v>0</v>
      </c>
      <c r="CQ254" s="32">
        <f>CP254/COUNTA($BD254:$CK254)</f>
        <v>0</v>
      </c>
      <c r="CR254" s="23">
        <f>(((CL254*2)+(CN254*1)+(CP254*0)))/COUNTA($BD254:$CK254)</f>
        <v>2</v>
      </c>
      <c r="CS254" s="23" t="str">
        <f t="shared" si="105"/>
        <v>Đạt mục tiêu</v>
      </c>
      <c r="CT254" s="37"/>
    </row>
    <row r="255" spans="1:98" ht="58.5" customHeight="1" x14ac:dyDescent="0.25">
      <c r="A255" s="6">
        <v>197</v>
      </c>
      <c r="B255" s="394">
        <v>467</v>
      </c>
      <c r="C255" s="391" t="s">
        <v>777</v>
      </c>
      <c r="D255" s="57" t="s">
        <v>18</v>
      </c>
      <c r="E255" s="39" t="s">
        <v>1480</v>
      </c>
      <c r="F255" s="61"/>
      <c r="G255" s="39" t="s">
        <v>1481</v>
      </c>
      <c r="H255" s="39" t="s">
        <v>1637</v>
      </c>
      <c r="I255" s="18" t="s">
        <v>1261</v>
      </c>
      <c r="J255" s="22" t="s">
        <v>744</v>
      </c>
      <c r="K255" s="48"/>
      <c r="L255" s="48" t="s">
        <v>21</v>
      </c>
      <c r="M255" s="48"/>
      <c r="N255" s="48"/>
      <c r="O255" s="48"/>
      <c r="P255" s="48"/>
      <c r="Q255" s="48"/>
      <c r="R255" s="48"/>
      <c r="S255" s="48"/>
      <c r="T255" s="26">
        <f>COUNTIF(K255:S255,"x")</f>
        <v>1</v>
      </c>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v>2</v>
      </c>
      <c r="CG255" s="182"/>
      <c r="CH255" s="182"/>
      <c r="CI255" s="182"/>
      <c r="CJ255" s="182"/>
      <c r="CK255" s="182"/>
      <c r="CL255" s="23">
        <f>COUNTIF($BD255:$CK255,2)</f>
        <v>1</v>
      </c>
      <c r="CM255" s="32">
        <f>CL255/COUNTA($BD255:$CK255)</f>
        <v>1</v>
      </c>
      <c r="CN255" s="23">
        <f>COUNTIF($BD255:$CK255,1)</f>
        <v>0</v>
      </c>
      <c r="CO255" s="32">
        <f>CN255/COUNTA($BD255:$CK255)</f>
        <v>0</v>
      </c>
      <c r="CP255" s="23">
        <f>COUNTIF($BD255:$CK255,0)</f>
        <v>0</v>
      </c>
      <c r="CQ255" s="32">
        <f>CP255/COUNTA($BD255:$CK255)</f>
        <v>0</v>
      </c>
      <c r="CR255" s="23">
        <f>(((CL255*2)+(CN255*1)+(CP255*0)))/COUNTA($BD255:$CK255)</f>
        <v>2</v>
      </c>
      <c r="CS255" s="23" t="str">
        <f>IF(CR255&gt;=1.6,"Đạt mục tiêu",IF(CR255&gt;=1,"Cần cố gắng","Chưa đạt"))</f>
        <v>Đạt mục tiêu</v>
      </c>
      <c r="CT255" s="37"/>
    </row>
    <row r="256" spans="1:98" ht="105" customHeight="1" x14ac:dyDescent="0.25">
      <c r="A256" s="6">
        <v>197</v>
      </c>
      <c r="B256" s="395"/>
      <c r="C256" s="393"/>
      <c r="D256" s="57" t="s">
        <v>18</v>
      </c>
      <c r="E256" s="39" t="s">
        <v>778</v>
      </c>
      <c r="F256" s="52" t="s">
        <v>20</v>
      </c>
      <c r="G256" s="39" t="s">
        <v>1479</v>
      </c>
      <c r="H256" s="39" t="s">
        <v>1865</v>
      </c>
      <c r="I256" s="18" t="s">
        <v>1261</v>
      </c>
      <c r="J256" s="22" t="s">
        <v>744</v>
      </c>
      <c r="K256" s="23" t="s">
        <v>21</v>
      </c>
      <c r="L256" s="3"/>
      <c r="M256" s="3"/>
      <c r="N256" s="3"/>
      <c r="O256" s="3"/>
      <c r="P256" s="3"/>
      <c r="Q256" s="23" t="s">
        <v>21</v>
      </c>
      <c r="R256" s="3"/>
      <c r="S256" s="3"/>
      <c r="T256" s="26">
        <f t="shared" si="104"/>
        <v>2</v>
      </c>
      <c r="U256" s="3"/>
      <c r="V256" s="3" t="s">
        <v>1319</v>
      </c>
      <c r="W256" s="3" t="s">
        <v>1262</v>
      </c>
      <c r="X256" s="3" t="s">
        <v>1319</v>
      </c>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162"/>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v>2</v>
      </c>
      <c r="CG256" s="162"/>
      <c r="CH256" s="162"/>
      <c r="CI256" s="162"/>
      <c r="CJ256" s="162"/>
      <c r="CK256" s="3"/>
      <c r="CL256" s="23">
        <f>COUNTIF($BD256:$CK256,2)</f>
        <v>1</v>
      </c>
      <c r="CM256" s="32">
        <f>CL256/COUNTA($BD256:$CK256)</f>
        <v>1</v>
      </c>
      <c r="CN256" s="23">
        <f>COUNTIF($BD256:$CK256,1)</f>
        <v>0</v>
      </c>
      <c r="CO256" s="32">
        <f>CN256/COUNTA($BD256:$CK256)</f>
        <v>0</v>
      </c>
      <c r="CP256" s="23">
        <f>COUNTIF($BD256:$CK256,0)</f>
        <v>0</v>
      </c>
      <c r="CQ256" s="32">
        <f>CP256/COUNTA($BD256:$CK256)</f>
        <v>0</v>
      </c>
      <c r="CR256" s="23">
        <f>(((CL256*2)+(CN256*1)+(CP256*0)))/COUNTA($BD256:$CK256)</f>
        <v>2</v>
      </c>
      <c r="CS256" s="23" t="str">
        <f t="shared" si="105"/>
        <v>Đạt mục tiêu</v>
      </c>
      <c r="CT256" s="37"/>
    </row>
    <row r="257" spans="1:98" s="2" customFormat="1" ht="126.75" customHeight="1" x14ac:dyDescent="0.25">
      <c r="A257" s="6">
        <v>227</v>
      </c>
      <c r="B257" s="7">
        <v>469</v>
      </c>
      <c r="C257" s="440" t="s">
        <v>781</v>
      </c>
      <c r="D257" s="440"/>
      <c r="E257" s="440"/>
      <c r="F257" s="9" t="s">
        <v>1249</v>
      </c>
      <c r="G257" s="9" t="s">
        <v>1249</v>
      </c>
      <c r="H257" s="9" t="s">
        <v>1249</v>
      </c>
      <c r="I257" s="9" t="s">
        <v>1249</v>
      </c>
      <c r="J257" s="21" t="s">
        <v>1249</v>
      </c>
      <c r="K257" s="21" t="s">
        <v>1249</v>
      </c>
      <c r="L257" s="21" t="s">
        <v>1249</v>
      </c>
      <c r="M257" s="21" t="s">
        <v>1249</v>
      </c>
      <c r="N257" s="21" t="s">
        <v>1249</v>
      </c>
      <c r="O257" s="21" t="s">
        <v>1249</v>
      </c>
      <c r="P257" s="21" t="s">
        <v>1249</v>
      </c>
      <c r="Q257" s="21" t="s">
        <v>1249</v>
      </c>
      <c r="R257" s="21" t="s">
        <v>1249</v>
      </c>
      <c r="S257" s="21" t="s">
        <v>1249</v>
      </c>
      <c r="T257" s="21" t="s">
        <v>1249</v>
      </c>
      <c r="U257" s="21" t="s">
        <v>1249</v>
      </c>
      <c r="V257" s="21" t="s">
        <v>1249</v>
      </c>
      <c r="W257" s="21" t="s">
        <v>1249</v>
      </c>
      <c r="X257" s="21" t="s">
        <v>1249</v>
      </c>
      <c r="Y257" s="21" t="s">
        <v>1249</v>
      </c>
      <c r="Z257" s="21" t="s">
        <v>1249</v>
      </c>
      <c r="AA257" s="21" t="s">
        <v>1249</v>
      </c>
      <c r="AB257" s="21" t="s">
        <v>1249</v>
      </c>
      <c r="AC257" s="21" t="s">
        <v>1249</v>
      </c>
      <c r="AD257" s="21" t="s">
        <v>1249</v>
      </c>
      <c r="AE257" s="21" t="s">
        <v>1249</v>
      </c>
      <c r="AF257" s="21" t="s">
        <v>1249</v>
      </c>
      <c r="AG257" s="21" t="s">
        <v>1249</v>
      </c>
      <c r="AH257" s="21" t="s">
        <v>1249</v>
      </c>
      <c r="AI257" s="21" t="s">
        <v>1249</v>
      </c>
      <c r="AJ257" s="21" t="s">
        <v>1249</v>
      </c>
      <c r="AK257" s="21" t="s">
        <v>1249</v>
      </c>
      <c r="AL257" s="21" t="s">
        <v>1249</v>
      </c>
      <c r="AM257" s="21" t="s">
        <v>1249</v>
      </c>
      <c r="AN257" s="21" t="s">
        <v>1249</v>
      </c>
      <c r="AO257" s="21" t="s">
        <v>1249</v>
      </c>
      <c r="AP257" s="21" t="s">
        <v>1249</v>
      </c>
      <c r="AQ257" s="21" t="s">
        <v>1249</v>
      </c>
      <c r="AR257" s="21" t="s">
        <v>1249</v>
      </c>
      <c r="AS257" s="21" t="s">
        <v>1249</v>
      </c>
      <c r="AT257" s="21" t="s">
        <v>1249</v>
      </c>
      <c r="AU257" s="21" t="s">
        <v>1249</v>
      </c>
      <c r="AV257" s="21" t="s">
        <v>1249</v>
      </c>
      <c r="AW257" s="21" t="s">
        <v>1249</v>
      </c>
      <c r="AX257" s="21" t="s">
        <v>1249</v>
      </c>
      <c r="AY257" s="21" t="s">
        <v>1249</v>
      </c>
      <c r="AZ257" s="21" t="s">
        <v>1249</v>
      </c>
      <c r="BA257" s="21" t="s">
        <v>1249</v>
      </c>
      <c r="BB257" s="21"/>
      <c r="BC257" s="21" t="s">
        <v>1249</v>
      </c>
      <c r="BD257" s="21" t="s">
        <v>1249</v>
      </c>
      <c r="BE257" s="21" t="s">
        <v>1249</v>
      </c>
      <c r="BF257" s="21" t="s">
        <v>1249</v>
      </c>
      <c r="BG257" s="21" t="s">
        <v>1249</v>
      </c>
      <c r="BH257" s="21" t="s">
        <v>1249</v>
      </c>
      <c r="BI257" s="21" t="s">
        <v>1249</v>
      </c>
      <c r="BJ257" s="21" t="s">
        <v>1249</v>
      </c>
      <c r="BK257" s="21" t="s">
        <v>1249</v>
      </c>
      <c r="BL257" s="21" t="s">
        <v>1249</v>
      </c>
      <c r="BM257" s="21" t="s">
        <v>1249</v>
      </c>
      <c r="BN257" s="21" t="s">
        <v>1249</v>
      </c>
      <c r="BO257" s="21" t="s">
        <v>1249</v>
      </c>
      <c r="BP257" s="21" t="s">
        <v>1249</v>
      </c>
      <c r="BQ257" s="21" t="s">
        <v>1249</v>
      </c>
      <c r="BR257" s="21" t="s">
        <v>1249</v>
      </c>
      <c r="BS257" s="21" t="s">
        <v>1249</v>
      </c>
      <c r="BT257" s="21" t="s">
        <v>1249</v>
      </c>
      <c r="BU257" s="21" t="s">
        <v>1249</v>
      </c>
      <c r="BV257" s="21" t="s">
        <v>1249</v>
      </c>
      <c r="BW257" s="21" t="s">
        <v>1249</v>
      </c>
      <c r="BX257" s="21" t="s">
        <v>1249</v>
      </c>
      <c r="BY257" s="21" t="s">
        <v>1249</v>
      </c>
      <c r="BZ257" s="21" t="s">
        <v>1249</v>
      </c>
      <c r="CA257" s="21" t="s">
        <v>1249</v>
      </c>
      <c r="CB257" s="21" t="s">
        <v>1249</v>
      </c>
      <c r="CC257" s="21" t="s">
        <v>1249</v>
      </c>
      <c r="CD257" s="21" t="s">
        <v>1249</v>
      </c>
      <c r="CE257" s="21" t="s">
        <v>1249</v>
      </c>
      <c r="CF257" s="21" t="s">
        <v>1249</v>
      </c>
      <c r="CG257" s="21"/>
      <c r="CH257" s="21"/>
      <c r="CI257" s="21"/>
      <c r="CJ257" s="21"/>
      <c r="CK257" s="21" t="s">
        <v>1249</v>
      </c>
      <c r="CL257" s="21" t="s">
        <v>1249</v>
      </c>
      <c r="CM257" s="21" t="s">
        <v>1249</v>
      </c>
      <c r="CN257" s="21" t="s">
        <v>1249</v>
      </c>
      <c r="CO257" s="21" t="s">
        <v>1249</v>
      </c>
      <c r="CP257" s="21" t="s">
        <v>1249</v>
      </c>
      <c r="CQ257" s="21" t="s">
        <v>1249</v>
      </c>
      <c r="CR257" s="21" t="s">
        <v>1249</v>
      </c>
      <c r="CS257" s="21" t="s">
        <v>1249</v>
      </c>
      <c r="CT257" s="21" t="s">
        <v>1249</v>
      </c>
    </row>
    <row r="258" spans="1:98" ht="125.25" customHeight="1" x14ac:dyDescent="0.25">
      <c r="A258" s="6">
        <v>198</v>
      </c>
      <c r="B258" s="28">
        <v>470</v>
      </c>
      <c r="C258" s="12" t="s">
        <v>782</v>
      </c>
      <c r="D258" s="13" t="s">
        <v>18</v>
      </c>
      <c r="E258" s="12" t="s">
        <v>783</v>
      </c>
      <c r="F258" s="16" t="s">
        <v>28</v>
      </c>
      <c r="G258" s="12" t="s">
        <v>1595</v>
      </c>
      <c r="H258" s="18" t="s">
        <v>1866</v>
      </c>
      <c r="I258" s="18" t="s">
        <v>1261</v>
      </c>
      <c r="J258" s="22" t="s">
        <v>744</v>
      </c>
      <c r="K258" s="3"/>
      <c r="L258" s="3"/>
      <c r="M258" s="23" t="s">
        <v>21</v>
      </c>
      <c r="N258" s="3"/>
      <c r="O258" s="23" t="s">
        <v>21</v>
      </c>
      <c r="P258" s="3"/>
      <c r="Q258" s="3"/>
      <c r="R258" s="3"/>
      <c r="S258" s="3"/>
      <c r="T258" s="26">
        <f t="shared" si="104"/>
        <v>2</v>
      </c>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v>2</v>
      </c>
      <c r="CG258" s="162"/>
      <c r="CH258" s="162"/>
      <c r="CI258" s="162"/>
      <c r="CJ258" s="162"/>
      <c r="CK258" s="3"/>
      <c r="CL258" s="23">
        <f>COUNTIF($BD258:$CK258,2)</f>
        <v>1</v>
      </c>
      <c r="CM258" s="32">
        <f>CL258/COUNTA($BD258:$CK258)</f>
        <v>1</v>
      </c>
      <c r="CN258" s="23">
        <f>COUNTIF($BD258:$CK258,1)</f>
        <v>0</v>
      </c>
      <c r="CO258" s="32">
        <f>CN258/COUNTA($BD258:$CK258)</f>
        <v>0</v>
      </c>
      <c r="CP258" s="23">
        <f>COUNTIF($BD258:$CK258,0)</f>
        <v>0</v>
      </c>
      <c r="CQ258" s="32">
        <f>CP258/COUNTA($BD258:$CK258)</f>
        <v>0</v>
      </c>
      <c r="CR258" s="23">
        <f>(((CL258*2)+(CN258*1)+(CP258*0)))/COUNTA($BD258:$CK258)</f>
        <v>2</v>
      </c>
      <c r="CS258" s="23" t="str">
        <f t="shared" si="105"/>
        <v>Đạt mục tiêu</v>
      </c>
      <c r="CT258" s="37"/>
    </row>
    <row r="259" spans="1:98" ht="144" customHeight="1" x14ac:dyDescent="0.25">
      <c r="A259" s="6">
        <v>199</v>
      </c>
      <c r="B259" s="28">
        <v>473</v>
      </c>
      <c r="C259" s="12" t="s">
        <v>788</v>
      </c>
      <c r="D259" s="13" t="s">
        <v>18</v>
      </c>
      <c r="E259" s="12" t="s">
        <v>789</v>
      </c>
      <c r="F259" s="16" t="s">
        <v>28</v>
      </c>
      <c r="G259" s="41" t="s">
        <v>1867</v>
      </c>
      <c r="H259" s="41" t="s">
        <v>1868</v>
      </c>
      <c r="I259" s="18" t="s">
        <v>1251</v>
      </c>
      <c r="J259" s="22" t="s">
        <v>744</v>
      </c>
      <c r="K259" s="3"/>
      <c r="L259" s="3"/>
      <c r="M259" s="3"/>
      <c r="N259" s="3"/>
      <c r="O259" s="23" t="s">
        <v>21</v>
      </c>
      <c r="P259" s="3"/>
      <c r="Q259" s="3" t="s">
        <v>21</v>
      </c>
      <c r="R259" s="3"/>
      <c r="S259" s="3"/>
      <c r="T259" s="26">
        <f t="shared" si="104"/>
        <v>2</v>
      </c>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v>2</v>
      </c>
      <c r="CG259" s="162"/>
      <c r="CH259" s="162"/>
      <c r="CI259" s="162"/>
      <c r="CJ259" s="162"/>
      <c r="CK259" s="3"/>
      <c r="CL259" s="23">
        <f>COUNTIF($BD259:$CK259,2)</f>
        <v>1</v>
      </c>
      <c r="CM259" s="32">
        <f>CL259/COUNTA($BD259:$CK259)</f>
        <v>1</v>
      </c>
      <c r="CN259" s="23">
        <f>COUNTIF($BD259:$CK259,1)</f>
        <v>0</v>
      </c>
      <c r="CO259" s="32">
        <f>CN259/COUNTA($BD259:$CK259)</f>
        <v>0</v>
      </c>
      <c r="CP259" s="23">
        <f>COUNTIF($BD259:$CK259,0)</f>
        <v>0</v>
      </c>
      <c r="CQ259" s="32">
        <f>CP259/COUNTA($BD259:$CK259)</f>
        <v>0</v>
      </c>
      <c r="CR259" s="23">
        <f>(((CL259*2)+(CN259*1)+(CP259*0)))/COUNTA($BD259:$CK259)</f>
        <v>2</v>
      </c>
      <c r="CS259" s="23" t="str">
        <f t="shared" si="105"/>
        <v>Đạt mục tiêu</v>
      </c>
      <c r="CT259" s="37"/>
    </row>
    <row r="260" spans="1:98" ht="158.25" customHeight="1" x14ac:dyDescent="0.25">
      <c r="A260" s="6">
        <v>200</v>
      </c>
      <c r="B260" s="28">
        <v>481</v>
      </c>
      <c r="C260" s="12" t="s">
        <v>804</v>
      </c>
      <c r="D260" s="13" t="s">
        <v>18</v>
      </c>
      <c r="E260" s="12" t="s">
        <v>805</v>
      </c>
      <c r="F260" s="16" t="s">
        <v>28</v>
      </c>
      <c r="G260" s="18" t="s">
        <v>1482</v>
      </c>
      <c r="H260" s="18" t="s">
        <v>1483</v>
      </c>
      <c r="I260" s="18" t="s">
        <v>1261</v>
      </c>
      <c r="J260" s="22" t="s">
        <v>744</v>
      </c>
      <c r="K260" s="3"/>
      <c r="L260" s="3"/>
      <c r="M260" s="3"/>
      <c r="N260" s="3"/>
      <c r="O260" s="3"/>
      <c r="P260" s="3"/>
      <c r="Q260" s="3"/>
      <c r="R260" s="3"/>
      <c r="S260" s="23" t="s">
        <v>21</v>
      </c>
      <c r="T260" s="26">
        <f t="shared" si="104"/>
        <v>1</v>
      </c>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v>2</v>
      </c>
      <c r="CG260" s="162"/>
      <c r="CH260" s="162"/>
      <c r="CI260" s="162"/>
      <c r="CJ260" s="162"/>
      <c r="CK260" s="3"/>
      <c r="CL260" s="23">
        <f>COUNTIF($BD260:$CK260,2)</f>
        <v>1</v>
      </c>
      <c r="CM260" s="32">
        <f>CL260/COUNTA($BD260:$CK260)</f>
        <v>1</v>
      </c>
      <c r="CN260" s="23">
        <f>COUNTIF($BD260:$CK260,1)</f>
        <v>0</v>
      </c>
      <c r="CO260" s="32">
        <f>CN260/COUNTA($BD260:$CK260)</f>
        <v>0</v>
      </c>
      <c r="CP260" s="23">
        <f>COUNTIF($BD260:$CK260,0)</f>
        <v>0</v>
      </c>
      <c r="CQ260" s="32">
        <f>CP260/COUNTA($BD260:$CK260)</f>
        <v>0</v>
      </c>
      <c r="CR260" s="23">
        <f>(((CL260*2)+(CN260*1)+(CP260*0)))/COUNTA($BD260:$CK260)</f>
        <v>2</v>
      </c>
      <c r="CS260" s="23" t="str">
        <f t="shared" si="105"/>
        <v>Đạt mục tiêu</v>
      </c>
      <c r="CT260" s="37"/>
    </row>
    <row r="261" spans="1:98" ht="106.5" customHeight="1" x14ac:dyDescent="0.25">
      <c r="A261" s="6">
        <v>201</v>
      </c>
      <c r="B261" s="28">
        <v>484</v>
      </c>
      <c r="C261" s="12" t="s">
        <v>810</v>
      </c>
      <c r="D261" s="13" t="s">
        <v>18</v>
      </c>
      <c r="E261" s="12" t="s">
        <v>811</v>
      </c>
      <c r="F261" s="16" t="s">
        <v>18</v>
      </c>
      <c r="G261" s="18" t="s">
        <v>1484</v>
      </c>
      <c r="H261" s="18" t="s">
        <v>1650</v>
      </c>
      <c r="I261" s="18" t="s">
        <v>1329</v>
      </c>
      <c r="J261" s="22" t="s">
        <v>744</v>
      </c>
      <c r="K261" s="3"/>
      <c r="L261" s="3"/>
      <c r="M261" s="3"/>
      <c r="N261" s="3"/>
      <c r="O261" s="23" t="s">
        <v>21</v>
      </c>
      <c r="P261" s="3"/>
      <c r="Q261" s="28"/>
      <c r="R261" s="3"/>
      <c r="S261" s="28" t="s">
        <v>21</v>
      </c>
      <c r="T261" s="26">
        <f t="shared" si="104"/>
        <v>2</v>
      </c>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v>2</v>
      </c>
      <c r="CG261" s="162"/>
      <c r="CH261" s="162"/>
      <c r="CI261" s="162"/>
      <c r="CJ261" s="162"/>
      <c r="CK261" s="3"/>
      <c r="CL261" s="23">
        <f>COUNTIF($BD261:$CK261,2)</f>
        <v>1</v>
      </c>
      <c r="CM261" s="32">
        <f>CL261/COUNTA($BD261:$CK261)</f>
        <v>1</v>
      </c>
      <c r="CN261" s="23">
        <f>COUNTIF($BD261:$CK261,1)</f>
        <v>0</v>
      </c>
      <c r="CO261" s="32">
        <f>CN261/COUNTA($BD261:$CK261)</f>
        <v>0</v>
      </c>
      <c r="CP261" s="23">
        <f>COUNTIF($BD261:$CK261,0)</f>
        <v>0</v>
      </c>
      <c r="CQ261" s="32">
        <f>CP261/COUNTA($BD261:$CK261)</f>
        <v>0</v>
      </c>
      <c r="CR261" s="23">
        <f>(((CL261*2)+(CN261*1)+(CP261*0)))/COUNTA($BD261:$CK261)</f>
        <v>2</v>
      </c>
      <c r="CS261" s="23" t="str">
        <f t="shared" si="105"/>
        <v>Đạt mục tiêu</v>
      </c>
      <c r="CT261" s="37"/>
    </row>
    <row r="262" spans="1:98" s="2" customFormat="1" ht="48" customHeight="1" x14ac:dyDescent="0.25">
      <c r="A262" s="6">
        <v>133</v>
      </c>
      <c r="B262" s="7">
        <v>487</v>
      </c>
      <c r="C262" s="440" t="s">
        <v>816</v>
      </c>
      <c r="D262" s="440"/>
      <c r="E262" s="440"/>
      <c r="F262" s="9" t="s">
        <v>1249</v>
      </c>
      <c r="G262" s="9" t="s">
        <v>1249</v>
      </c>
      <c r="H262" s="9" t="s">
        <v>1249</v>
      </c>
      <c r="I262" s="9" t="s">
        <v>1249</v>
      </c>
      <c r="J262" s="21" t="s">
        <v>1249</v>
      </c>
      <c r="K262" s="21" t="s">
        <v>1249</v>
      </c>
      <c r="L262" s="21" t="s">
        <v>1249</v>
      </c>
      <c r="M262" s="21" t="s">
        <v>1249</v>
      </c>
      <c r="N262" s="21" t="s">
        <v>1249</v>
      </c>
      <c r="O262" s="21" t="s">
        <v>1249</v>
      </c>
      <c r="P262" s="21" t="s">
        <v>1249</v>
      </c>
      <c r="Q262" s="21" t="s">
        <v>1249</v>
      </c>
      <c r="R262" s="21" t="s">
        <v>1249</v>
      </c>
      <c r="S262" s="21" t="s">
        <v>1249</v>
      </c>
      <c r="T262" s="21" t="s">
        <v>1249</v>
      </c>
      <c r="U262" s="21" t="s">
        <v>1249</v>
      </c>
      <c r="V262" s="21" t="s">
        <v>1249</v>
      </c>
      <c r="W262" s="21" t="s">
        <v>1249</v>
      </c>
      <c r="X262" s="21" t="s">
        <v>1249</v>
      </c>
      <c r="Y262" s="21" t="s">
        <v>1249</v>
      </c>
      <c r="Z262" s="21" t="s">
        <v>1249</v>
      </c>
      <c r="AA262" s="21" t="s">
        <v>1249</v>
      </c>
      <c r="AB262" s="21" t="s">
        <v>1249</v>
      </c>
      <c r="AC262" s="21" t="s">
        <v>1249</v>
      </c>
      <c r="AD262" s="21" t="s">
        <v>1249</v>
      </c>
      <c r="AE262" s="21" t="s">
        <v>1249</v>
      </c>
      <c r="AF262" s="21" t="s">
        <v>1249</v>
      </c>
      <c r="AG262" s="21" t="s">
        <v>1249</v>
      </c>
      <c r="AH262" s="21" t="s">
        <v>1249</v>
      </c>
      <c r="AI262" s="21" t="s">
        <v>1249</v>
      </c>
      <c r="AJ262" s="21" t="s">
        <v>1249</v>
      </c>
      <c r="AK262" s="21" t="s">
        <v>1249</v>
      </c>
      <c r="AL262" s="21" t="s">
        <v>1249</v>
      </c>
      <c r="AM262" s="21" t="s">
        <v>1249</v>
      </c>
      <c r="AN262" s="21" t="s">
        <v>1249</v>
      </c>
      <c r="AO262" s="21" t="s">
        <v>1249</v>
      </c>
      <c r="AP262" s="21" t="s">
        <v>1249</v>
      </c>
      <c r="AQ262" s="21" t="s">
        <v>1249</v>
      </c>
      <c r="AR262" s="21" t="s">
        <v>1249</v>
      </c>
      <c r="AS262" s="21" t="s">
        <v>1249</v>
      </c>
      <c r="AT262" s="21" t="s">
        <v>1249</v>
      </c>
      <c r="AU262" s="21" t="s">
        <v>1249</v>
      </c>
      <c r="AV262" s="21" t="s">
        <v>1249</v>
      </c>
      <c r="AW262" s="21" t="s">
        <v>1249</v>
      </c>
      <c r="AX262" s="21" t="s">
        <v>1249</v>
      </c>
      <c r="AY262" s="21" t="s">
        <v>1249</v>
      </c>
      <c r="AZ262" s="21" t="s">
        <v>1249</v>
      </c>
      <c r="BA262" s="21" t="s">
        <v>1249</v>
      </c>
      <c r="BB262" s="21"/>
      <c r="BC262" s="21" t="s">
        <v>1249</v>
      </c>
      <c r="BD262" s="21" t="s">
        <v>1249</v>
      </c>
      <c r="BE262" s="21" t="s">
        <v>1249</v>
      </c>
      <c r="BF262" s="21" t="s">
        <v>1249</v>
      </c>
      <c r="BG262" s="21" t="s">
        <v>1249</v>
      </c>
      <c r="BH262" s="21" t="s">
        <v>1249</v>
      </c>
      <c r="BI262" s="21" t="s">
        <v>1249</v>
      </c>
      <c r="BJ262" s="21" t="s">
        <v>1249</v>
      </c>
      <c r="BK262" s="21" t="s">
        <v>1249</v>
      </c>
      <c r="BL262" s="21" t="s">
        <v>1249</v>
      </c>
      <c r="BM262" s="21" t="s">
        <v>1249</v>
      </c>
      <c r="BN262" s="21" t="s">
        <v>1249</v>
      </c>
      <c r="BO262" s="21" t="s">
        <v>1249</v>
      </c>
      <c r="BP262" s="21" t="s">
        <v>1249</v>
      </c>
      <c r="BQ262" s="21" t="s">
        <v>1249</v>
      </c>
      <c r="BR262" s="21" t="s">
        <v>1249</v>
      </c>
      <c r="BS262" s="21" t="s">
        <v>1249</v>
      </c>
      <c r="BT262" s="21" t="s">
        <v>1249</v>
      </c>
      <c r="BU262" s="21" t="s">
        <v>1249</v>
      </c>
      <c r="BV262" s="21" t="s">
        <v>1249</v>
      </c>
      <c r="BW262" s="21" t="s">
        <v>1249</v>
      </c>
      <c r="BX262" s="21" t="s">
        <v>1249</v>
      </c>
      <c r="BY262" s="21" t="s">
        <v>1249</v>
      </c>
      <c r="BZ262" s="21" t="s">
        <v>1249</v>
      </c>
      <c r="CA262" s="21" t="s">
        <v>1249</v>
      </c>
      <c r="CB262" s="21" t="s">
        <v>1249</v>
      </c>
      <c r="CC262" s="21" t="s">
        <v>1249</v>
      </c>
      <c r="CD262" s="21" t="s">
        <v>1249</v>
      </c>
      <c r="CE262" s="21" t="s">
        <v>1249</v>
      </c>
      <c r="CF262" s="21" t="s">
        <v>1249</v>
      </c>
      <c r="CG262" s="21"/>
      <c r="CH262" s="21"/>
      <c r="CI262" s="21"/>
      <c r="CJ262" s="21"/>
      <c r="CK262" s="21" t="s">
        <v>1249</v>
      </c>
      <c r="CL262" s="21" t="s">
        <v>1249</v>
      </c>
      <c r="CM262" s="21" t="s">
        <v>1249</v>
      </c>
      <c r="CN262" s="21" t="s">
        <v>1249</v>
      </c>
      <c r="CO262" s="21" t="s">
        <v>1249</v>
      </c>
      <c r="CP262" s="21" t="s">
        <v>1249</v>
      </c>
      <c r="CQ262" s="21" t="s">
        <v>1249</v>
      </c>
      <c r="CR262" s="21" t="s">
        <v>1249</v>
      </c>
      <c r="CS262" s="21" t="s">
        <v>1249</v>
      </c>
      <c r="CT262" s="21" t="s">
        <v>1249</v>
      </c>
    </row>
    <row r="263" spans="1:98" s="2" customFormat="1" ht="54.75" customHeight="1" x14ac:dyDescent="0.25">
      <c r="A263" s="6">
        <v>134</v>
      </c>
      <c r="B263" s="7">
        <v>488</v>
      </c>
      <c r="C263" s="440" t="s">
        <v>817</v>
      </c>
      <c r="D263" s="440"/>
      <c r="E263" s="440"/>
      <c r="F263" s="9" t="s">
        <v>1249</v>
      </c>
      <c r="G263" s="9" t="s">
        <v>1249</v>
      </c>
      <c r="H263" s="9" t="s">
        <v>1249</v>
      </c>
      <c r="I263" s="9" t="s">
        <v>1249</v>
      </c>
      <c r="J263" s="21" t="s">
        <v>1249</v>
      </c>
      <c r="K263" s="21" t="s">
        <v>1249</v>
      </c>
      <c r="L263" s="21" t="s">
        <v>1249</v>
      </c>
      <c r="M263" s="21" t="s">
        <v>1249</v>
      </c>
      <c r="N263" s="21" t="s">
        <v>1249</v>
      </c>
      <c r="O263" s="21" t="s">
        <v>1249</v>
      </c>
      <c r="P263" s="21" t="s">
        <v>1249</v>
      </c>
      <c r="Q263" s="21" t="s">
        <v>1249</v>
      </c>
      <c r="R263" s="21" t="s">
        <v>1249</v>
      </c>
      <c r="S263" s="21" t="s">
        <v>1249</v>
      </c>
      <c r="T263" s="21" t="s">
        <v>1249</v>
      </c>
      <c r="U263" s="21" t="s">
        <v>1249</v>
      </c>
      <c r="V263" s="21" t="s">
        <v>1249</v>
      </c>
      <c r="W263" s="21" t="s">
        <v>1249</v>
      </c>
      <c r="X263" s="21" t="s">
        <v>1249</v>
      </c>
      <c r="Y263" s="21" t="s">
        <v>1249</v>
      </c>
      <c r="Z263" s="21" t="s">
        <v>1249</v>
      </c>
      <c r="AA263" s="21" t="s">
        <v>1249</v>
      </c>
      <c r="AB263" s="21" t="s">
        <v>1249</v>
      </c>
      <c r="AC263" s="21" t="s">
        <v>1249</v>
      </c>
      <c r="AD263" s="21" t="s">
        <v>1249</v>
      </c>
      <c r="AE263" s="21" t="s">
        <v>1249</v>
      </c>
      <c r="AF263" s="21" t="s">
        <v>1249</v>
      </c>
      <c r="AG263" s="21" t="s">
        <v>1249</v>
      </c>
      <c r="AH263" s="21" t="s">
        <v>1249</v>
      </c>
      <c r="AI263" s="21" t="s">
        <v>1249</v>
      </c>
      <c r="AJ263" s="21" t="s">
        <v>1249</v>
      </c>
      <c r="AK263" s="21" t="s">
        <v>1249</v>
      </c>
      <c r="AL263" s="21" t="s">
        <v>1249</v>
      </c>
      <c r="AM263" s="21" t="s">
        <v>1249</v>
      </c>
      <c r="AN263" s="21" t="s">
        <v>1249</v>
      </c>
      <c r="AO263" s="21" t="s">
        <v>1249</v>
      </c>
      <c r="AP263" s="21" t="s">
        <v>1249</v>
      </c>
      <c r="AQ263" s="21" t="s">
        <v>1249</v>
      </c>
      <c r="AR263" s="21" t="s">
        <v>1249</v>
      </c>
      <c r="AS263" s="21" t="s">
        <v>1249</v>
      </c>
      <c r="AT263" s="21" t="s">
        <v>1249</v>
      </c>
      <c r="AU263" s="21" t="s">
        <v>1249</v>
      </c>
      <c r="AV263" s="21" t="s">
        <v>1249</v>
      </c>
      <c r="AW263" s="21" t="s">
        <v>1249</v>
      </c>
      <c r="AX263" s="21" t="s">
        <v>1249</v>
      </c>
      <c r="AY263" s="21" t="s">
        <v>1249</v>
      </c>
      <c r="AZ263" s="21" t="s">
        <v>1249</v>
      </c>
      <c r="BA263" s="21" t="s">
        <v>1249</v>
      </c>
      <c r="BB263" s="21"/>
      <c r="BC263" s="21" t="s">
        <v>1249</v>
      </c>
      <c r="BD263" s="21" t="s">
        <v>1249</v>
      </c>
      <c r="BE263" s="21" t="s">
        <v>1249</v>
      </c>
      <c r="BF263" s="21" t="s">
        <v>1249</v>
      </c>
      <c r="BG263" s="21" t="s">
        <v>1249</v>
      </c>
      <c r="BH263" s="21" t="s">
        <v>1249</v>
      </c>
      <c r="BI263" s="21" t="s">
        <v>1249</v>
      </c>
      <c r="BJ263" s="21" t="s">
        <v>1249</v>
      </c>
      <c r="BK263" s="21" t="s">
        <v>1249</v>
      </c>
      <c r="BL263" s="21" t="s">
        <v>1249</v>
      </c>
      <c r="BM263" s="21" t="s">
        <v>1249</v>
      </c>
      <c r="BN263" s="21" t="s">
        <v>1249</v>
      </c>
      <c r="BO263" s="21" t="s">
        <v>1249</v>
      </c>
      <c r="BP263" s="21" t="s">
        <v>1249</v>
      </c>
      <c r="BQ263" s="21" t="s">
        <v>1249</v>
      </c>
      <c r="BR263" s="21" t="s">
        <v>1249</v>
      </c>
      <c r="BS263" s="21" t="s">
        <v>1249</v>
      </c>
      <c r="BT263" s="21" t="s">
        <v>1249</v>
      </c>
      <c r="BU263" s="21" t="s">
        <v>1249</v>
      </c>
      <c r="BV263" s="21" t="s">
        <v>1249</v>
      </c>
      <c r="BW263" s="21" t="s">
        <v>1249</v>
      </c>
      <c r="BX263" s="21" t="s">
        <v>1249</v>
      </c>
      <c r="BY263" s="21" t="s">
        <v>1249</v>
      </c>
      <c r="BZ263" s="21" t="s">
        <v>1249</v>
      </c>
      <c r="CA263" s="21" t="s">
        <v>1249</v>
      </c>
      <c r="CB263" s="21" t="s">
        <v>1249</v>
      </c>
      <c r="CC263" s="21" t="s">
        <v>1249</v>
      </c>
      <c r="CD263" s="21" t="s">
        <v>1249</v>
      </c>
      <c r="CE263" s="21" t="s">
        <v>1249</v>
      </c>
      <c r="CF263" s="21" t="s">
        <v>1249</v>
      </c>
      <c r="CG263" s="21"/>
      <c r="CH263" s="21"/>
      <c r="CI263" s="21"/>
      <c r="CJ263" s="21"/>
      <c r="CK263" s="21" t="s">
        <v>1249</v>
      </c>
      <c r="CL263" s="21" t="s">
        <v>1249</v>
      </c>
      <c r="CM263" s="21" t="s">
        <v>1249</v>
      </c>
      <c r="CN263" s="21" t="s">
        <v>1249</v>
      </c>
      <c r="CO263" s="21" t="s">
        <v>1249</v>
      </c>
      <c r="CP263" s="21" t="s">
        <v>1249</v>
      </c>
      <c r="CQ263" s="21" t="s">
        <v>1249</v>
      </c>
      <c r="CR263" s="21" t="s">
        <v>1249</v>
      </c>
      <c r="CS263" s="21" t="s">
        <v>1249</v>
      </c>
      <c r="CT263" s="21" t="s">
        <v>1249</v>
      </c>
    </row>
    <row r="264" spans="1:98" s="2" customFormat="1" ht="137.25" customHeight="1" x14ac:dyDescent="0.25">
      <c r="A264" s="451">
        <v>202</v>
      </c>
      <c r="B264" s="19"/>
      <c r="C264" s="388" t="s">
        <v>818</v>
      </c>
      <c r="D264" s="233"/>
      <c r="E264" s="234"/>
      <c r="F264" s="61"/>
      <c r="G264" s="52" t="s">
        <v>1958</v>
      </c>
      <c r="H264" s="52" t="s">
        <v>1959</v>
      </c>
      <c r="I264" s="61"/>
      <c r="J264" s="235"/>
      <c r="K264" s="235"/>
      <c r="L264" s="235"/>
      <c r="M264" s="235"/>
      <c r="N264" s="235"/>
      <c r="O264" s="235"/>
      <c r="P264" s="235"/>
      <c r="Q264" s="235" t="s">
        <v>21</v>
      </c>
      <c r="R264" s="235"/>
      <c r="S264" s="235"/>
      <c r="T264" s="236" t="s">
        <v>1960</v>
      </c>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row>
    <row r="265" spans="1:98" ht="97.5" customHeight="1" x14ac:dyDescent="0.25">
      <c r="A265" s="452"/>
      <c r="B265" s="28">
        <v>490</v>
      </c>
      <c r="C265" s="390"/>
      <c r="D265" s="50" t="s">
        <v>18</v>
      </c>
      <c r="E265" s="12" t="s">
        <v>819</v>
      </c>
      <c r="F265" s="16" t="s">
        <v>28</v>
      </c>
      <c r="G265" s="18" t="s">
        <v>1485</v>
      </c>
      <c r="H265" s="18" t="s">
        <v>1485</v>
      </c>
      <c r="I265" s="18" t="s">
        <v>1261</v>
      </c>
      <c r="J265" s="22" t="s">
        <v>744</v>
      </c>
      <c r="K265" s="3"/>
      <c r="L265" s="3"/>
      <c r="M265" s="3"/>
      <c r="N265" s="3"/>
      <c r="O265" s="3" t="s">
        <v>21</v>
      </c>
      <c r="P265" s="3"/>
      <c r="Q265" s="3"/>
      <c r="R265" s="3"/>
      <c r="S265" s="3"/>
      <c r="T265" s="26">
        <f t="shared" si="104"/>
        <v>1</v>
      </c>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162"/>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v>2</v>
      </c>
      <c r="CG265" s="162"/>
      <c r="CH265" s="162"/>
      <c r="CI265" s="162"/>
      <c r="CJ265" s="162"/>
      <c r="CK265" s="3"/>
      <c r="CL265" s="23">
        <f t="shared" ref="CL265:CL270" si="120">COUNTIF($BD265:$CK265,2)</f>
        <v>1</v>
      </c>
      <c r="CM265" s="32">
        <f t="shared" ref="CM265:CM270" si="121">CL265/COUNTA($BD265:$CK265)</f>
        <v>1</v>
      </c>
      <c r="CN265" s="23">
        <f t="shared" ref="CN265:CN270" si="122">COUNTIF($BD265:$CK265,1)</f>
        <v>0</v>
      </c>
      <c r="CO265" s="32">
        <f t="shared" ref="CO265:CO270" si="123">CN265/COUNTA($BD265:$CK265)</f>
        <v>0</v>
      </c>
      <c r="CP265" s="23">
        <f t="shared" ref="CP265:CP270" si="124">COUNTIF($BD265:$CK265,0)</f>
        <v>0</v>
      </c>
      <c r="CQ265" s="32">
        <f t="shared" ref="CQ265:CQ270" si="125">CP265/COUNTA($BD265:$CK265)</f>
        <v>0</v>
      </c>
      <c r="CR265" s="23">
        <f t="shared" ref="CR265:CR270" si="126">(((CL265*2)+(CN265*1)+(CP265*0)))/COUNTA($BD265:$CK265)</f>
        <v>2</v>
      </c>
      <c r="CS265" s="23" t="str">
        <f t="shared" si="105"/>
        <v>Đạt mục tiêu</v>
      </c>
      <c r="CT265" s="37"/>
    </row>
    <row r="266" spans="1:98" ht="59.25" customHeight="1" x14ac:dyDescent="0.25">
      <c r="A266" s="6">
        <v>203</v>
      </c>
      <c r="B266" s="28">
        <v>494</v>
      </c>
      <c r="C266" s="12" t="s">
        <v>822</v>
      </c>
      <c r="D266" s="13" t="s">
        <v>18</v>
      </c>
      <c r="E266" s="14" t="s">
        <v>823</v>
      </c>
      <c r="F266" s="16" t="s">
        <v>28</v>
      </c>
      <c r="G266" s="18" t="s">
        <v>1486</v>
      </c>
      <c r="H266" s="18" t="s">
        <v>1487</v>
      </c>
      <c r="I266" s="18" t="s">
        <v>1261</v>
      </c>
      <c r="J266" s="22" t="s">
        <v>744</v>
      </c>
      <c r="K266" s="3"/>
      <c r="L266" s="3"/>
      <c r="M266" s="3"/>
      <c r="N266" s="23" t="s">
        <v>21</v>
      </c>
      <c r="O266" s="3"/>
      <c r="P266" s="3"/>
      <c r="Q266" s="3"/>
      <c r="R266" s="3"/>
      <c r="S266" s="3"/>
      <c r="T266" s="26">
        <f t="shared" ref="T266:T328" si="127">COUNTIF(K266:S266,"x")</f>
        <v>1</v>
      </c>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162"/>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v>2</v>
      </c>
      <c r="CG266" s="162"/>
      <c r="CH266" s="162"/>
      <c r="CI266" s="162"/>
      <c r="CJ266" s="162"/>
      <c r="CK266" s="3"/>
      <c r="CL266" s="23">
        <f t="shared" si="120"/>
        <v>1</v>
      </c>
      <c r="CM266" s="32">
        <f t="shared" si="121"/>
        <v>1</v>
      </c>
      <c r="CN266" s="23">
        <f t="shared" si="122"/>
        <v>0</v>
      </c>
      <c r="CO266" s="32">
        <f t="shared" si="123"/>
        <v>0</v>
      </c>
      <c r="CP266" s="23">
        <f t="shared" si="124"/>
        <v>0</v>
      </c>
      <c r="CQ266" s="32">
        <f t="shared" si="125"/>
        <v>0</v>
      </c>
      <c r="CR266" s="23">
        <f t="shared" si="126"/>
        <v>2</v>
      </c>
      <c r="CS266" s="23" t="str">
        <f t="shared" ref="CS266:CS328" si="128">IF(CR266&gt;=1.6,"Đạt mục tiêu",IF(CR266&gt;=1,"Cần cố gắng","Chưa đạt"))</f>
        <v>Đạt mục tiêu</v>
      </c>
      <c r="CT266" s="37"/>
    </row>
    <row r="267" spans="1:98" ht="107.25" customHeight="1" x14ac:dyDescent="0.25">
      <c r="A267" s="6">
        <v>204</v>
      </c>
      <c r="B267" s="28">
        <v>499</v>
      </c>
      <c r="C267" s="12" t="s">
        <v>832</v>
      </c>
      <c r="D267" s="13" t="s">
        <v>18</v>
      </c>
      <c r="E267" s="12" t="s">
        <v>833</v>
      </c>
      <c r="F267" s="16" t="s">
        <v>20</v>
      </c>
      <c r="G267" s="18" t="s">
        <v>1488</v>
      </c>
      <c r="H267" s="18" t="s">
        <v>1489</v>
      </c>
      <c r="I267" s="18" t="s">
        <v>1261</v>
      </c>
      <c r="J267" s="22" t="s">
        <v>744</v>
      </c>
      <c r="K267" s="3"/>
      <c r="L267" s="3"/>
      <c r="M267" s="3"/>
      <c r="N267" s="3" t="s">
        <v>21</v>
      </c>
      <c r="O267" s="3"/>
      <c r="P267" s="3"/>
      <c r="Q267" s="3"/>
      <c r="R267" s="3"/>
      <c r="S267" s="3"/>
      <c r="T267" s="26">
        <f t="shared" si="127"/>
        <v>1</v>
      </c>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162"/>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v>2</v>
      </c>
      <c r="CG267" s="162"/>
      <c r="CH267" s="162"/>
      <c r="CI267" s="162"/>
      <c r="CJ267" s="162"/>
      <c r="CK267" s="3"/>
      <c r="CL267" s="23">
        <f t="shared" si="120"/>
        <v>1</v>
      </c>
      <c r="CM267" s="32">
        <f t="shared" si="121"/>
        <v>1</v>
      </c>
      <c r="CN267" s="23">
        <f t="shared" si="122"/>
        <v>0</v>
      </c>
      <c r="CO267" s="32">
        <f t="shared" si="123"/>
        <v>0</v>
      </c>
      <c r="CP267" s="23">
        <f t="shared" si="124"/>
        <v>0</v>
      </c>
      <c r="CQ267" s="32">
        <f t="shared" si="125"/>
        <v>0</v>
      </c>
      <c r="CR267" s="23">
        <f t="shared" si="126"/>
        <v>2</v>
      </c>
      <c r="CS267" s="23" t="str">
        <f t="shared" si="128"/>
        <v>Đạt mục tiêu</v>
      </c>
      <c r="CT267" s="37"/>
    </row>
    <row r="268" spans="1:98" ht="72.75" customHeight="1" x14ac:dyDescent="0.25">
      <c r="A268" s="6">
        <v>205</v>
      </c>
      <c r="B268" s="28">
        <v>500</v>
      </c>
      <c r="C268" s="12" t="s">
        <v>834</v>
      </c>
      <c r="D268" s="13" t="s">
        <v>18</v>
      </c>
      <c r="E268" s="12" t="s">
        <v>835</v>
      </c>
      <c r="F268" s="16" t="s">
        <v>28</v>
      </c>
      <c r="G268" s="18" t="s">
        <v>834</v>
      </c>
      <c r="H268" s="18" t="s">
        <v>1490</v>
      </c>
      <c r="I268" s="18" t="s">
        <v>1251</v>
      </c>
      <c r="J268" s="22" t="s">
        <v>744</v>
      </c>
      <c r="K268" s="3"/>
      <c r="L268" s="3"/>
      <c r="M268" s="3"/>
      <c r="N268" s="3" t="s">
        <v>21</v>
      </c>
      <c r="O268" s="3"/>
      <c r="P268" s="3"/>
      <c r="Q268" s="3"/>
      <c r="R268" s="3"/>
      <c r="S268" s="3"/>
      <c r="T268" s="26">
        <f t="shared" si="127"/>
        <v>1</v>
      </c>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162"/>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v>2</v>
      </c>
      <c r="CG268" s="162"/>
      <c r="CH268" s="162"/>
      <c r="CI268" s="162"/>
      <c r="CJ268" s="162"/>
      <c r="CK268" s="3"/>
      <c r="CL268" s="23">
        <f t="shared" si="120"/>
        <v>1</v>
      </c>
      <c r="CM268" s="32">
        <f t="shared" si="121"/>
        <v>1</v>
      </c>
      <c r="CN268" s="23">
        <f t="shared" si="122"/>
        <v>0</v>
      </c>
      <c r="CO268" s="32">
        <f t="shared" si="123"/>
        <v>0</v>
      </c>
      <c r="CP268" s="23">
        <f t="shared" si="124"/>
        <v>0</v>
      </c>
      <c r="CQ268" s="32">
        <f t="shared" si="125"/>
        <v>0</v>
      </c>
      <c r="CR268" s="23">
        <f t="shared" si="126"/>
        <v>2</v>
      </c>
      <c r="CS268" s="23" t="str">
        <f t="shared" si="128"/>
        <v>Đạt mục tiêu</v>
      </c>
      <c r="CT268" s="37"/>
    </row>
    <row r="269" spans="1:98" ht="72.75" customHeight="1" x14ac:dyDescent="0.25">
      <c r="A269" s="6">
        <v>206</v>
      </c>
      <c r="B269" s="28">
        <v>503</v>
      </c>
      <c r="C269" s="12" t="s">
        <v>840</v>
      </c>
      <c r="D269" s="13" t="s">
        <v>28</v>
      </c>
      <c r="E269" s="12" t="s">
        <v>841</v>
      </c>
      <c r="F269" s="16" t="s">
        <v>28</v>
      </c>
      <c r="G269" s="12" t="s">
        <v>841</v>
      </c>
      <c r="H269" s="18" t="s">
        <v>1869</v>
      </c>
      <c r="I269" s="18" t="s">
        <v>1261</v>
      </c>
      <c r="J269" s="22" t="s">
        <v>744</v>
      </c>
      <c r="K269" s="3"/>
      <c r="L269" s="28" t="s">
        <v>21</v>
      </c>
      <c r="M269" s="3"/>
      <c r="N269" s="3"/>
      <c r="O269" s="3"/>
      <c r="P269" s="3"/>
      <c r="Q269" s="3"/>
      <c r="R269" s="3"/>
      <c r="S269" s="3"/>
      <c r="T269" s="26">
        <f t="shared" si="127"/>
        <v>1</v>
      </c>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162"/>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v>2</v>
      </c>
      <c r="CG269" s="162"/>
      <c r="CH269" s="162"/>
      <c r="CI269" s="162"/>
      <c r="CJ269" s="162"/>
      <c r="CK269" s="3"/>
      <c r="CL269" s="23">
        <f t="shared" si="120"/>
        <v>1</v>
      </c>
      <c r="CM269" s="32">
        <f t="shared" si="121"/>
        <v>1</v>
      </c>
      <c r="CN269" s="23">
        <f t="shared" si="122"/>
        <v>0</v>
      </c>
      <c r="CO269" s="32">
        <f t="shared" si="123"/>
        <v>0</v>
      </c>
      <c r="CP269" s="23">
        <f t="shared" si="124"/>
        <v>0</v>
      </c>
      <c r="CQ269" s="32">
        <f t="shared" si="125"/>
        <v>0</v>
      </c>
      <c r="CR269" s="23">
        <f t="shared" si="126"/>
        <v>2</v>
      </c>
      <c r="CS269" s="23" t="str">
        <f t="shared" si="128"/>
        <v>Đạt mục tiêu</v>
      </c>
      <c r="CT269" s="37"/>
    </row>
    <row r="270" spans="1:98" ht="93.75" customHeight="1" x14ac:dyDescent="0.25">
      <c r="A270" s="6">
        <v>207</v>
      </c>
      <c r="B270" s="28">
        <v>505</v>
      </c>
      <c r="C270" s="12" t="s">
        <v>844</v>
      </c>
      <c r="D270" s="13" t="s">
        <v>28</v>
      </c>
      <c r="E270" s="12" t="s">
        <v>845</v>
      </c>
      <c r="F270" s="16" t="s">
        <v>28</v>
      </c>
      <c r="G270" s="12" t="s">
        <v>844</v>
      </c>
      <c r="H270" s="18" t="s">
        <v>1491</v>
      </c>
      <c r="I270" s="18" t="s">
        <v>1329</v>
      </c>
      <c r="J270" s="22" t="s">
        <v>744</v>
      </c>
      <c r="K270" s="3"/>
      <c r="L270" s="3"/>
      <c r="M270" s="3" t="s">
        <v>21</v>
      </c>
      <c r="N270" s="3"/>
      <c r="O270" s="3"/>
      <c r="P270" s="3"/>
      <c r="Q270" s="3"/>
      <c r="R270" s="3"/>
      <c r="S270" s="3"/>
      <c r="T270" s="26">
        <f t="shared" si="127"/>
        <v>1</v>
      </c>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162"/>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v>2</v>
      </c>
      <c r="CG270" s="162"/>
      <c r="CH270" s="162"/>
      <c r="CI270" s="162"/>
      <c r="CJ270" s="162"/>
      <c r="CK270" s="3"/>
      <c r="CL270" s="23">
        <f t="shared" si="120"/>
        <v>1</v>
      </c>
      <c r="CM270" s="32">
        <f t="shared" si="121"/>
        <v>1</v>
      </c>
      <c r="CN270" s="23">
        <f t="shared" si="122"/>
        <v>0</v>
      </c>
      <c r="CO270" s="32">
        <f t="shared" si="123"/>
        <v>0</v>
      </c>
      <c r="CP270" s="23">
        <f t="shared" si="124"/>
        <v>0</v>
      </c>
      <c r="CQ270" s="32">
        <f t="shared" si="125"/>
        <v>0</v>
      </c>
      <c r="CR270" s="23">
        <f t="shared" si="126"/>
        <v>2</v>
      </c>
      <c r="CS270" s="23" t="str">
        <f t="shared" si="128"/>
        <v>Đạt mục tiêu</v>
      </c>
      <c r="CT270" s="37"/>
    </row>
    <row r="271" spans="1:98" s="2" customFormat="1" ht="49.5" customHeight="1" x14ac:dyDescent="0.25">
      <c r="A271" s="6">
        <v>141</v>
      </c>
      <c r="B271" s="7">
        <v>508</v>
      </c>
      <c r="C271" s="440" t="s">
        <v>852</v>
      </c>
      <c r="D271" s="440"/>
      <c r="E271" s="440"/>
      <c r="F271" s="9" t="s">
        <v>1249</v>
      </c>
      <c r="G271" s="9" t="s">
        <v>1249</v>
      </c>
      <c r="H271" s="9" t="s">
        <v>1249</v>
      </c>
      <c r="I271" s="9" t="s">
        <v>1249</v>
      </c>
      <c r="J271" s="21" t="s">
        <v>1249</v>
      </c>
      <c r="K271" s="21" t="s">
        <v>1249</v>
      </c>
      <c r="L271" s="21" t="s">
        <v>1249</v>
      </c>
      <c r="M271" s="21" t="s">
        <v>1249</v>
      </c>
      <c r="N271" s="21" t="s">
        <v>1249</v>
      </c>
      <c r="O271" s="21" t="s">
        <v>1249</v>
      </c>
      <c r="P271" s="21" t="s">
        <v>1249</v>
      </c>
      <c r="Q271" s="21" t="s">
        <v>1249</v>
      </c>
      <c r="R271" s="21" t="s">
        <v>1249</v>
      </c>
      <c r="S271" s="21" t="s">
        <v>1249</v>
      </c>
      <c r="T271" s="21" t="s">
        <v>1249</v>
      </c>
      <c r="U271" s="21" t="s">
        <v>1249</v>
      </c>
      <c r="V271" s="21" t="s">
        <v>1249</v>
      </c>
      <c r="W271" s="21" t="s">
        <v>1249</v>
      </c>
      <c r="X271" s="21" t="s">
        <v>1249</v>
      </c>
      <c r="Y271" s="21" t="s">
        <v>1249</v>
      </c>
      <c r="Z271" s="21" t="s">
        <v>1249</v>
      </c>
      <c r="AA271" s="21" t="s">
        <v>1249</v>
      </c>
      <c r="AB271" s="21" t="s">
        <v>1249</v>
      </c>
      <c r="AC271" s="21" t="s">
        <v>1249</v>
      </c>
      <c r="AD271" s="21" t="s">
        <v>1249</v>
      </c>
      <c r="AE271" s="21" t="s">
        <v>1249</v>
      </c>
      <c r="AF271" s="21" t="s">
        <v>1249</v>
      </c>
      <c r="AG271" s="21" t="s">
        <v>1249</v>
      </c>
      <c r="AH271" s="21" t="s">
        <v>1249</v>
      </c>
      <c r="AI271" s="21" t="s">
        <v>1249</v>
      </c>
      <c r="AJ271" s="21" t="s">
        <v>1249</v>
      </c>
      <c r="AK271" s="21" t="s">
        <v>1249</v>
      </c>
      <c r="AL271" s="21" t="s">
        <v>1249</v>
      </c>
      <c r="AM271" s="21" t="s">
        <v>1249</v>
      </c>
      <c r="AN271" s="21" t="s">
        <v>1249</v>
      </c>
      <c r="AO271" s="21" t="s">
        <v>1249</v>
      </c>
      <c r="AP271" s="21" t="s">
        <v>1249</v>
      </c>
      <c r="AQ271" s="21" t="s">
        <v>1249</v>
      </c>
      <c r="AR271" s="21" t="s">
        <v>1249</v>
      </c>
      <c r="AS271" s="21" t="s">
        <v>1249</v>
      </c>
      <c r="AT271" s="21" t="s">
        <v>1249</v>
      </c>
      <c r="AU271" s="21" t="s">
        <v>1249</v>
      </c>
      <c r="AV271" s="21" t="s">
        <v>1249</v>
      </c>
      <c r="AW271" s="21" t="s">
        <v>1249</v>
      </c>
      <c r="AX271" s="21" t="s">
        <v>1249</v>
      </c>
      <c r="AY271" s="21" t="s">
        <v>1249</v>
      </c>
      <c r="AZ271" s="21" t="s">
        <v>1249</v>
      </c>
      <c r="BA271" s="21" t="s">
        <v>1249</v>
      </c>
      <c r="BB271" s="21"/>
      <c r="BC271" s="21" t="s">
        <v>1249</v>
      </c>
      <c r="BD271" s="21" t="s">
        <v>1249</v>
      </c>
      <c r="BE271" s="21" t="s">
        <v>1249</v>
      </c>
      <c r="BF271" s="21" t="s">
        <v>1249</v>
      </c>
      <c r="BG271" s="21" t="s">
        <v>1249</v>
      </c>
      <c r="BH271" s="21" t="s">
        <v>1249</v>
      </c>
      <c r="BI271" s="21" t="s">
        <v>1249</v>
      </c>
      <c r="BJ271" s="21" t="s">
        <v>1249</v>
      </c>
      <c r="BK271" s="21" t="s">
        <v>1249</v>
      </c>
      <c r="BL271" s="21" t="s">
        <v>1249</v>
      </c>
      <c r="BM271" s="21" t="s">
        <v>1249</v>
      </c>
      <c r="BN271" s="21" t="s">
        <v>1249</v>
      </c>
      <c r="BO271" s="21" t="s">
        <v>1249</v>
      </c>
      <c r="BP271" s="21" t="s">
        <v>1249</v>
      </c>
      <c r="BQ271" s="21" t="s">
        <v>1249</v>
      </c>
      <c r="BR271" s="21" t="s">
        <v>1249</v>
      </c>
      <c r="BS271" s="21" t="s">
        <v>1249</v>
      </c>
      <c r="BT271" s="21" t="s">
        <v>1249</v>
      </c>
      <c r="BU271" s="21" t="s">
        <v>1249</v>
      </c>
      <c r="BV271" s="21" t="s">
        <v>1249</v>
      </c>
      <c r="BW271" s="21" t="s">
        <v>1249</v>
      </c>
      <c r="BX271" s="21" t="s">
        <v>1249</v>
      </c>
      <c r="BY271" s="21" t="s">
        <v>1249</v>
      </c>
      <c r="BZ271" s="21" t="s">
        <v>1249</v>
      </c>
      <c r="CA271" s="21" t="s">
        <v>1249</v>
      </c>
      <c r="CB271" s="21" t="s">
        <v>1249</v>
      </c>
      <c r="CC271" s="21" t="s">
        <v>1249</v>
      </c>
      <c r="CD271" s="21" t="s">
        <v>1249</v>
      </c>
      <c r="CE271" s="21" t="s">
        <v>1249</v>
      </c>
      <c r="CF271" s="21" t="s">
        <v>1249</v>
      </c>
      <c r="CG271" s="21"/>
      <c r="CH271" s="21"/>
      <c r="CI271" s="21"/>
      <c r="CJ271" s="21"/>
      <c r="CK271" s="21" t="s">
        <v>1249</v>
      </c>
      <c r="CL271" s="21" t="s">
        <v>1249</v>
      </c>
      <c r="CM271" s="21" t="s">
        <v>1249</v>
      </c>
      <c r="CN271" s="21" t="s">
        <v>1249</v>
      </c>
      <c r="CO271" s="21" t="s">
        <v>1249</v>
      </c>
      <c r="CP271" s="21" t="s">
        <v>1249</v>
      </c>
      <c r="CQ271" s="21" t="s">
        <v>1249</v>
      </c>
      <c r="CR271" s="21" t="s">
        <v>1249</v>
      </c>
      <c r="CS271" s="21" t="s">
        <v>1249</v>
      </c>
      <c r="CT271" s="21" t="s">
        <v>1249</v>
      </c>
    </row>
    <row r="272" spans="1:98" ht="66.75" customHeight="1" x14ac:dyDescent="0.25">
      <c r="A272" s="6">
        <v>208</v>
      </c>
      <c r="B272" s="28">
        <v>510</v>
      </c>
      <c r="C272" s="12" t="s">
        <v>1492</v>
      </c>
      <c r="D272" s="13" t="s">
        <v>18</v>
      </c>
      <c r="E272" s="12" t="s">
        <v>1493</v>
      </c>
      <c r="F272" s="16" t="s">
        <v>28</v>
      </c>
      <c r="G272" s="18" t="s">
        <v>1494</v>
      </c>
      <c r="H272" s="18" t="s">
        <v>1495</v>
      </c>
      <c r="I272" s="18" t="s">
        <v>1261</v>
      </c>
      <c r="J272" s="22" t="s">
        <v>744</v>
      </c>
      <c r="K272" s="3"/>
      <c r="L272" s="3"/>
      <c r="M272" s="3"/>
      <c r="N272" s="3"/>
      <c r="O272" s="23"/>
      <c r="P272" s="23" t="s">
        <v>21</v>
      </c>
      <c r="Q272" s="3"/>
      <c r="R272" s="3"/>
      <c r="S272" s="3"/>
      <c r="T272" s="26">
        <f t="shared" si="127"/>
        <v>1</v>
      </c>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162"/>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v>2</v>
      </c>
      <c r="CG272" s="162"/>
      <c r="CH272" s="162"/>
      <c r="CI272" s="162"/>
      <c r="CJ272" s="162"/>
      <c r="CK272" s="3"/>
      <c r="CL272" s="23">
        <f>COUNTIF($BD272:$CK272,2)</f>
        <v>1</v>
      </c>
      <c r="CM272" s="32">
        <f>CL272/COUNTA($BD272:$CK272)</f>
        <v>1</v>
      </c>
      <c r="CN272" s="23">
        <f>COUNTIF($BD272:$CK272,1)</f>
        <v>0</v>
      </c>
      <c r="CO272" s="32">
        <f>CN272/COUNTA($BD272:$CK272)</f>
        <v>0</v>
      </c>
      <c r="CP272" s="23">
        <f>COUNTIF($BD272:$CK272,0)</f>
        <v>0</v>
      </c>
      <c r="CQ272" s="32">
        <f>CP272/COUNTA($BD272:$CK272)</f>
        <v>0</v>
      </c>
      <c r="CR272" s="23">
        <f>(((CL272*2)+(CN272*1)+(CP272*0)))/COUNTA($BD272:$CK272)</f>
        <v>2</v>
      </c>
      <c r="CS272" s="23" t="str">
        <f t="shared" si="128"/>
        <v>Đạt mục tiêu</v>
      </c>
      <c r="CT272" s="37"/>
    </row>
    <row r="273" spans="1:98" ht="54.75" customHeight="1" x14ac:dyDescent="0.25">
      <c r="A273" s="6">
        <v>209</v>
      </c>
      <c r="B273" s="28">
        <v>511</v>
      </c>
      <c r="C273" s="12" t="s">
        <v>1496</v>
      </c>
      <c r="D273" s="13" t="s">
        <v>18</v>
      </c>
      <c r="E273" s="12" t="s">
        <v>1497</v>
      </c>
      <c r="F273" s="16" t="s">
        <v>28</v>
      </c>
      <c r="G273" s="18" t="s">
        <v>1498</v>
      </c>
      <c r="H273" s="18" t="s">
        <v>1499</v>
      </c>
      <c r="I273" s="18" t="s">
        <v>1261</v>
      </c>
      <c r="J273" s="22" t="s">
        <v>744</v>
      </c>
      <c r="K273" s="3"/>
      <c r="L273" s="3"/>
      <c r="M273" s="3"/>
      <c r="N273" s="3"/>
      <c r="O273" s="23" t="s">
        <v>21</v>
      </c>
      <c r="P273" s="23"/>
      <c r="Q273" s="3"/>
      <c r="R273" s="3"/>
      <c r="S273" s="3"/>
      <c r="T273" s="26">
        <f t="shared" si="127"/>
        <v>1</v>
      </c>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162"/>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v>2</v>
      </c>
      <c r="CG273" s="162"/>
      <c r="CH273" s="162"/>
      <c r="CI273" s="162"/>
      <c r="CJ273" s="162"/>
      <c r="CK273" s="3"/>
      <c r="CL273" s="23">
        <f>COUNTIF($BD273:$CK273,2)</f>
        <v>1</v>
      </c>
      <c r="CM273" s="32">
        <f>CL273/COUNTA($BD273:$CK273)</f>
        <v>1</v>
      </c>
      <c r="CN273" s="23">
        <f>COUNTIF($BD273:$CK273,1)</f>
        <v>0</v>
      </c>
      <c r="CO273" s="32">
        <f>CN273/COUNTA($BD273:$CK273)</f>
        <v>0</v>
      </c>
      <c r="CP273" s="23">
        <f>COUNTIF($BD273:$CK273,0)</f>
        <v>0</v>
      </c>
      <c r="CQ273" s="32">
        <f>CP273/COUNTA($BD273:$CK273)</f>
        <v>0</v>
      </c>
      <c r="CR273" s="23">
        <f>(((CL273*2)+(CN273*1)+(CP273*0)))/COUNTA($BD273:$CK273)</f>
        <v>2</v>
      </c>
      <c r="CS273" s="23" t="str">
        <f t="shared" si="128"/>
        <v>Đạt mục tiêu</v>
      </c>
      <c r="CT273" s="37"/>
    </row>
    <row r="274" spans="1:98" ht="113.25" customHeight="1" x14ac:dyDescent="0.25">
      <c r="A274" s="6">
        <v>210</v>
      </c>
      <c r="B274" s="28">
        <v>513</v>
      </c>
      <c r="C274" s="12" t="s">
        <v>855</v>
      </c>
      <c r="D274" s="13" t="s">
        <v>18</v>
      </c>
      <c r="E274" s="12" t="s">
        <v>856</v>
      </c>
      <c r="F274" s="16" t="s">
        <v>28</v>
      </c>
      <c r="G274" s="18" t="s">
        <v>1500</v>
      </c>
      <c r="H274" s="18" t="s">
        <v>1870</v>
      </c>
      <c r="I274" s="18" t="s">
        <v>1251</v>
      </c>
      <c r="J274" s="22" t="s">
        <v>744</v>
      </c>
      <c r="K274" s="3"/>
      <c r="L274" s="3"/>
      <c r="M274" s="3"/>
      <c r="N274" s="3"/>
      <c r="O274" s="3"/>
      <c r="P274" s="169" t="s">
        <v>21</v>
      </c>
      <c r="Q274" s="3"/>
      <c r="R274" s="23" t="s">
        <v>21</v>
      </c>
      <c r="S274" s="3"/>
      <c r="T274" s="26">
        <f t="shared" si="127"/>
        <v>2</v>
      </c>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162"/>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v>2</v>
      </c>
      <c r="CG274" s="162"/>
      <c r="CH274" s="162"/>
      <c r="CI274" s="162"/>
      <c r="CJ274" s="162"/>
      <c r="CK274" s="3"/>
      <c r="CL274" s="23">
        <f>COUNTIF($BD274:$CK274,2)</f>
        <v>1</v>
      </c>
      <c r="CM274" s="32">
        <f>CL274/COUNTA($BD274:$CK274)</f>
        <v>1</v>
      </c>
      <c r="CN274" s="23">
        <f>COUNTIF($BD274:$CK274,1)</f>
        <v>0</v>
      </c>
      <c r="CO274" s="32">
        <f>CN274/COUNTA($BD274:$CK274)</f>
        <v>0</v>
      </c>
      <c r="CP274" s="23">
        <f>COUNTIF($BD274:$CK274,0)</f>
        <v>0</v>
      </c>
      <c r="CQ274" s="32">
        <f>CP274/COUNTA($BD274:$CK274)</f>
        <v>0</v>
      </c>
      <c r="CR274" s="23">
        <f>(((CL274*2)+(CN274*1)+(CP274*0)))/COUNTA($BD274:$CK274)</f>
        <v>2</v>
      </c>
      <c r="CS274" s="23" t="str">
        <f t="shared" si="128"/>
        <v>Đạt mục tiêu</v>
      </c>
      <c r="CT274" s="37"/>
    </row>
    <row r="275" spans="1:98" ht="114" customHeight="1" x14ac:dyDescent="0.25">
      <c r="A275" s="6">
        <v>211</v>
      </c>
      <c r="B275" s="28">
        <v>516</v>
      </c>
      <c r="C275" s="12" t="s">
        <v>860</v>
      </c>
      <c r="D275" s="13" t="s">
        <v>18</v>
      </c>
      <c r="E275" s="12" t="s">
        <v>859</v>
      </c>
      <c r="F275" s="16" t="s">
        <v>28</v>
      </c>
      <c r="G275" s="18" t="s">
        <v>1871</v>
      </c>
      <c r="H275" s="18" t="s">
        <v>1872</v>
      </c>
      <c r="I275" s="18" t="s">
        <v>1261</v>
      </c>
      <c r="J275" s="22" t="s">
        <v>744</v>
      </c>
      <c r="K275" s="3"/>
      <c r="L275" s="3"/>
      <c r="M275" s="3"/>
      <c r="N275" s="3" t="s">
        <v>21</v>
      </c>
      <c r="O275" s="3"/>
      <c r="P275" s="3"/>
      <c r="Q275" s="3"/>
      <c r="R275" s="23" t="s">
        <v>21</v>
      </c>
      <c r="S275" s="3"/>
      <c r="T275" s="26">
        <f t="shared" si="127"/>
        <v>2</v>
      </c>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162"/>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v>2</v>
      </c>
      <c r="CG275" s="162"/>
      <c r="CH275" s="162"/>
      <c r="CI275" s="162"/>
      <c r="CJ275" s="162"/>
      <c r="CK275" s="3"/>
      <c r="CL275" s="23">
        <f>COUNTIF($BD275:$CK275,2)</f>
        <v>1</v>
      </c>
      <c r="CM275" s="32">
        <f>CL275/COUNTA($BD275:$CK275)</f>
        <v>1</v>
      </c>
      <c r="CN275" s="23">
        <f>COUNTIF($BD275:$CK275,1)</f>
        <v>0</v>
      </c>
      <c r="CO275" s="32">
        <f>CN275/COUNTA($BD275:$CK275)</f>
        <v>0</v>
      </c>
      <c r="CP275" s="23">
        <f>COUNTIF($BD275:$CK275,0)</f>
        <v>0</v>
      </c>
      <c r="CQ275" s="32">
        <f>CP275/COUNTA($BD275:$CK275)</f>
        <v>0</v>
      </c>
      <c r="CR275" s="23">
        <f>(((CL275*2)+(CN275*1)+(CP275*0)))/COUNTA($BD275:$CK275)</f>
        <v>2</v>
      </c>
      <c r="CS275" s="23" t="str">
        <f t="shared" si="128"/>
        <v>Đạt mục tiêu</v>
      </c>
      <c r="CT275" s="37"/>
    </row>
    <row r="276" spans="1:98" s="2" customFormat="1" ht="40.5" customHeight="1" x14ac:dyDescent="0.25">
      <c r="A276" s="6">
        <v>212</v>
      </c>
      <c r="B276" s="7">
        <v>518</v>
      </c>
      <c r="C276" s="441" t="s">
        <v>861</v>
      </c>
      <c r="D276" s="442"/>
      <c r="E276" s="442"/>
      <c r="F276" s="442"/>
      <c r="G276" s="442"/>
      <c r="H276" s="443"/>
      <c r="I276" s="9" t="s">
        <v>1249</v>
      </c>
      <c r="J276" s="21" t="s">
        <v>1249</v>
      </c>
      <c r="K276" s="21" t="s">
        <v>1249</v>
      </c>
      <c r="L276" s="21" t="s">
        <v>1249</v>
      </c>
      <c r="M276" s="21" t="s">
        <v>1249</v>
      </c>
      <c r="N276" s="21" t="s">
        <v>1249</v>
      </c>
      <c r="O276" s="21" t="s">
        <v>1249</v>
      </c>
      <c r="P276" s="21" t="s">
        <v>1249</v>
      </c>
      <c r="Q276" s="21" t="s">
        <v>1249</v>
      </c>
      <c r="R276" s="21" t="s">
        <v>1249</v>
      </c>
      <c r="S276" s="21" t="s">
        <v>1249</v>
      </c>
      <c r="T276" s="21" t="s">
        <v>1249</v>
      </c>
      <c r="U276" s="21" t="s">
        <v>1249</v>
      </c>
      <c r="V276" s="21" t="s">
        <v>1249</v>
      </c>
      <c r="W276" s="21" t="s">
        <v>1249</v>
      </c>
      <c r="X276" s="21" t="s">
        <v>1249</v>
      </c>
      <c r="Y276" s="21" t="s">
        <v>1249</v>
      </c>
      <c r="Z276" s="21" t="s">
        <v>1249</v>
      </c>
      <c r="AA276" s="21" t="s">
        <v>1249</v>
      </c>
      <c r="AB276" s="21" t="s">
        <v>1249</v>
      </c>
      <c r="AC276" s="21" t="s">
        <v>1249</v>
      </c>
      <c r="AD276" s="21" t="s">
        <v>1249</v>
      </c>
      <c r="AE276" s="21" t="s">
        <v>1249</v>
      </c>
      <c r="AF276" s="21" t="s">
        <v>1249</v>
      </c>
      <c r="AG276" s="21" t="s">
        <v>1249</v>
      </c>
      <c r="AH276" s="21" t="s">
        <v>1249</v>
      </c>
      <c r="AI276" s="21" t="s">
        <v>1249</v>
      </c>
      <c r="AJ276" s="21" t="s">
        <v>1249</v>
      </c>
      <c r="AK276" s="21" t="s">
        <v>1249</v>
      </c>
      <c r="AL276" s="21" t="s">
        <v>1249</v>
      </c>
      <c r="AM276" s="21" t="s">
        <v>1249</v>
      </c>
      <c r="AN276" s="21" t="s">
        <v>1249</v>
      </c>
      <c r="AO276" s="21" t="s">
        <v>1249</v>
      </c>
      <c r="AP276" s="21" t="s">
        <v>1249</v>
      </c>
      <c r="AQ276" s="21" t="s">
        <v>1249</v>
      </c>
      <c r="AR276" s="21" t="s">
        <v>1249</v>
      </c>
      <c r="AS276" s="21" t="s">
        <v>1249</v>
      </c>
      <c r="AT276" s="21" t="s">
        <v>1249</v>
      </c>
      <c r="AU276" s="21" t="s">
        <v>1249</v>
      </c>
      <c r="AV276" s="21" t="s">
        <v>1249</v>
      </c>
      <c r="AW276" s="21" t="s">
        <v>1249</v>
      </c>
      <c r="AX276" s="21" t="s">
        <v>1249</v>
      </c>
      <c r="AY276" s="21" t="s">
        <v>1249</v>
      </c>
      <c r="AZ276" s="21" t="s">
        <v>1249</v>
      </c>
      <c r="BA276" s="21" t="s">
        <v>1249</v>
      </c>
      <c r="BB276" s="21"/>
      <c r="BC276" s="21" t="s">
        <v>1249</v>
      </c>
      <c r="BD276" s="21" t="s">
        <v>1249</v>
      </c>
      <c r="BE276" s="21" t="s">
        <v>1249</v>
      </c>
      <c r="BF276" s="21" t="s">
        <v>1249</v>
      </c>
      <c r="BG276" s="21" t="s">
        <v>1249</v>
      </c>
      <c r="BH276" s="21" t="s">
        <v>1249</v>
      </c>
      <c r="BI276" s="21" t="s">
        <v>1249</v>
      </c>
      <c r="BJ276" s="21" t="s">
        <v>1249</v>
      </c>
      <c r="BK276" s="21" t="s">
        <v>1249</v>
      </c>
      <c r="BL276" s="21" t="s">
        <v>1249</v>
      </c>
      <c r="BM276" s="21" t="s">
        <v>1249</v>
      </c>
      <c r="BN276" s="21" t="s">
        <v>1249</v>
      </c>
      <c r="BO276" s="21" t="s">
        <v>1249</v>
      </c>
      <c r="BP276" s="21" t="s">
        <v>1249</v>
      </c>
      <c r="BQ276" s="21" t="s">
        <v>1249</v>
      </c>
      <c r="BR276" s="21" t="s">
        <v>1249</v>
      </c>
      <c r="BS276" s="21" t="s">
        <v>1249</v>
      </c>
      <c r="BT276" s="21" t="s">
        <v>1249</v>
      </c>
      <c r="BU276" s="21" t="s">
        <v>1249</v>
      </c>
      <c r="BV276" s="21" t="s">
        <v>1249</v>
      </c>
      <c r="BW276" s="21" t="s">
        <v>1249</v>
      </c>
      <c r="BX276" s="21" t="s">
        <v>1249</v>
      </c>
      <c r="BY276" s="21" t="s">
        <v>1249</v>
      </c>
      <c r="BZ276" s="21" t="s">
        <v>1249</v>
      </c>
      <c r="CA276" s="21" t="s">
        <v>1249</v>
      </c>
      <c r="CB276" s="21" t="s">
        <v>1249</v>
      </c>
      <c r="CC276" s="21" t="s">
        <v>1249</v>
      </c>
      <c r="CD276" s="21" t="s">
        <v>1249</v>
      </c>
      <c r="CE276" s="21" t="s">
        <v>1249</v>
      </c>
      <c r="CF276" s="21" t="s">
        <v>1249</v>
      </c>
      <c r="CG276" s="21"/>
      <c r="CH276" s="21"/>
      <c r="CI276" s="21"/>
      <c r="CJ276" s="21"/>
      <c r="CK276" s="21" t="s">
        <v>1249</v>
      </c>
      <c r="CL276" s="21" t="s">
        <v>1249</v>
      </c>
      <c r="CM276" s="21" t="s">
        <v>1249</v>
      </c>
      <c r="CN276" s="21" t="s">
        <v>1249</v>
      </c>
      <c r="CO276" s="21" t="s">
        <v>1249</v>
      </c>
      <c r="CP276" s="21" t="s">
        <v>1249</v>
      </c>
      <c r="CQ276" s="21" t="s">
        <v>1249</v>
      </c>
      <c r="CR276" s="21" t="s">
        <v>1249</v>
      </c>
      <c r="CS276" s="21" t="s">
        <v>1249</v>
      </c>
      <c r="CT276" s="21" t="s">
        <v>1249</v>
      </c>
    </row>
    <row r="277" spans="1:98" s="2" customFormat="1" ht="61.5" customHeight="1" x14ac:dyDescent="0.25">
      <c r="A277" s="6">
        <v>147</v>
      </c>
      <c r="B277" s="7">
        <v>519</v>
      </c>
      <c r="C277" s="444" t="s">
        <v>863</v>
      </c>
      <c r="D277" s="445"/>
      <c r="E277" s="445"/>
      <c r="F277" s="445"/>
      <c r="G277" s="445"/>
      <c r="H277" s="446"/>
      <c r="I277" s="9" t="s">
        <v>1249</v>
      </c>
      <c r="J277" s="21" t="s">
        <v>1249</v>
      </c>
      <c r="K277" s="21" t="s">
        <v>1249</v>
      </c>
      <c r="L277" s="21" t="s">
        <v>1249</v>
      </c>
      <c r="M277" s="21" t="s">
        <v>1249</v>
      </c>
      <c r="N277" s="21" t="s">
        <v>1249</v>
      </c>
      <c r="O277" s="21" t="s">
        <v>1249</v>
      </c>
      <c r="P277" s="21" t="s">
        <v>1249</v>
      </c>
      <c r="Q277" s="21" t="s">
        <v>1249</v>
      </c>
      <c r="R277" s="21" t="s">
        <v>1249</v>
      </c>
      <c r="S277" s="21" t="s">
        <v>1249</v>
      </c>
      <c r="T277" s="21" t="s">
        <v>1249</v>
      </c>
      <c r="U277" s="21" t="s">
        <v>1249</v>
      </c>
      <c r="V277" s="21" t="s">
        <v>1249</v>
      </c>
      <c r="W277" s="21" t="s">
        <v>1249</v>
      </c>
      <c r="X277" s="21" t="s">
        <v>1249</v>
      </c>
      <c r="Y277" s="21" t="s">
        <v>1249</v>
      </c>
      <c r="Z277" s="21" t="s">
        <v>1249</v>
      </c>
      <c r="AA277" s="21" t="s">
        <v>1249</v>
      </c>
      <c r="AB277" s="21" t="s">
        <v>1249</v>
      </c>
      <c r="AC277" s="21" t="s">
        <v>1249</v>
      </c>
      <c r="AD277" s="21" t="s">
        <v>1249</v>
      </c>
      <c r="AE277" s="21" t="s">
        <v>1249</v>
      </c>
      <c r="AF277" s="21" t="s">
        <v>1249</v>
      </c>
      <c r="AG277" s="21" t="s">
        <v>1249</v>
      </c>
      <c r="AH277" s="21" t="s">
        <v>1249</v>
      </c>
      <c r="AI277" s="21" t="s">
        <v>1249</v>
      </c>
      <c r="AJ277" s="21" t="s">
        <v>1249</v>
      </c>
      <c r="AK277" s="21" t="s">
        <v>1249</v>
      </c>
      <c r="AL277" s="21" t="s">
        <v>1249</v>
      </c>
      <c r="AM277" s="21" t="s">
        <v>1249</v>
      </c>
      <c r="AN277" s="21" t="s">
        <v>1249</v>
      </c>
      <c r="AO277" s="21" t="s">
        <v>1249</v>
      </c>
      <c r="AP277" s="21" t="s">
        <v>1249</v>
      </c>
      <c r="AQ277" s="21" t="s">
        <v>1249</v>
      </c>
      <c r="AR277" s="21" t="s">
        <v>1249</v>
      </c>
      <c r="AS277" s="21" t="s">
        <v>1249</v>
      </c>
      <c r="AT277" s="21" t="s">
        <v>1249</v>
      </c>
      <c r="AU277" s="21" t="s">
        <v>1249</v>
      </c>
      <c r="AV277" s="21" t="s">
        <v>1249</v>
      </c>
      <c r="AW277" s="21" t="s">
        <v>1249</v>
      </c>
      <c r="AX277" s="21" t="s">
        <v>1249</v>
      </c>
      <c r="AY277" s="21" t="s">
        <v>1249</v>
      </c>
      <c r="AZ277" s="21" t="s">
        <v>1249</v>
      </c>
      <c r="BA277" s="21" t="s">
        <v>1249</v>
      </c>
      <c r="BB277" s="21"/>
      <c r="BC277" s="21" t="s">
        <v>1249</v>
      </c>
      <c r="BD277" s="21" t="s">
        <v>1249</v>
      </c>
      <c r="BE277" s="21" t="s">
        <v>1249</v>
      </c>
      <c r="BF277" s="21" t="s">
        <v>1249</v>
      </c>
      <c r="BG277" s="21" t="s">
        <v>1249</v>
      </c>
      <c r="BH277" s="21" t="s">
        <v>1249</v>
      </c>
      <c r="BI277" s="21" t="s">
        <v>1249</v>
      </c>
      <c r="BJ277" s="21" t="s">
        <v>1249</v>
      </c>
      <c r="BK277" s="21" t="s">
        <v>1249</v>
      </c>
      <c r="BL277" s="21" t="s">
        <v>1249</v>
      </c>
      <c r="BM277" s="21" t="s">
        <v>1249</v>
      </c>
      <c r="BN277" s="21" t="s">
        <v>1249</v>
      </c>
      <c r="BO277" s="21" t="s">
        <v>1249</v>
      </c>
      <c r="BP277" s="21" t="s">
        <v>1249</v>
      </c>
      <c r="BQ277" s="21" t="s">
        <v>1249</v>
      </c>
      <c r="BR277" s="21" t="s">
        <v>1249</v>
      </c>
      <c r="BS277" s="21" t="s">
        <v>1249</v>
      </c>
      <c r="BT277" s="21" t="s">
        <v>1249</v>
      </c>
      <c r="BU277" s="21" t="s">
        <v>1249</v>
      </c>
      <c r="BV277" s="21" t="s">
        <v>1249</v>
      </c>
      <c r="BW277" s="21" t="s">
        <v>1249</v>
      </c>
      <c r="BX277" s="21" t="s">
        <v>1249</v>
      </c>
      <c r="BY277" s="21" t="s">
        <v>1249</v>
      </c>
      <c r="BZ277" s="21" t="s">
        <v>1249</v>
      </c>
      <c r="CA277" s="21" t="s">
        <v>1249</v>
      </c>
      <c r="CB277" s="21" t="s">
        <v>1249</v>
      </c>
      <c r="CC277" s="21" t="s">
        <v>1249</v>
      </c>
      <c r="CD277" s="21" t="s">
        <v>1249</v>
      </c>
      <c r="CE277" s="21" t="s">
        <v>1249</v>
      </c>
      <c r="CF277" s="21" t="s">
        <v>1249</v>
      </c>
      <c r="CG277" s="21"/>
      <c r="CH277" s="21"/>
      <c r="CI277" s="21"/>
      <c r="CJ277" s="21"/>
      <c r="CK277" s="21" t="s">
        <v>1249</v>
      </c>
      <c r="CL277" s="21" t="s">
        <v>1249</v>
      </c>
      <c r="CM277" s="21" t="s">
        <v>1249</v>
      </c>
      <c r="CN277" s="21" t="s">
        <v>1249</v>
      </c>
      <c r="CO277" s="21" t="s">
        <v>1249</v>
      </c>
      <c r="CP277" s="21" t="s">
        <v>1249</v>
      </c>
      <c r="CQ277" s="21" t="s">
        <v>1249</v>
      </c>
      <c r="CR277" s="21" t="s">
        <v>1249</v>
      </c>
      <c r="CS277" s="21" t="s">
        <v>1249</v>
      </c>
      <c r="CT277" s="21" t="s">
        <v>1249</v>
      </c>
    </row>
    <row r="278" spans="1:98" ht="324.75" customHeight="1" x14ac:dyDescent="0.25">
      <c r="A278" s="6">
        <v>213</v>
      </c>
      <c r="B278" s="28">
        <v>520</v>
      </c>
      <c r="C278" s="62" t="s">
        <v>866</v>
      </c>
      <c r="D278" s="13" t="s">
        <v>18</v>
      </c>
      <c r="E278" s="16" t="s">
        <v>1501</v>
      </c>
      <c r="F278" s="14" t="s">
        <v>28</v>
      </c>
      <c r="G278" s="16" t="s">
        <v>1502</v>
      </c>
      <c r="H278" s="161" t="s">
        <v>1503</v>
      </c>
      <c r="I278" s="18" t="s">
        <v>1251</v>
      </c>
      <c r="J278" s="22" t="s">
        <v>862</v>
      </c>
      <c r="K278" s="3"/>
      <c r="L278" s="3"/>
      <c r="M278" s="3"/>
      <c r="N278" s="3" t="s">
        <v>21</v>
      </c>
      <c r="O278" s="3"/>
      <c r="P278" s="3"/>
      <c r="Q278" s="3"/>
      <c r="R278" s="3"/>
      <c r="S278" s="3"/>
      <c r="T278" s="26">
        <f t="shared" si="127"/>
        <v>1</v>
      </c>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162"/>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v>2</v>
      </c>
      <c r="CG278" s="162"/>
      <c r="CH278" s="162"/>
      <c r="CI278" s="162"/>
      <c r="CJ278" s="162"/>
      <c r="CK278" s="3"/>
      <c r="CL278" s="23">
        <f>COUNTIF($BD278:$CK278,2)</f>
        <v>1</v>
      </c>
      <c r="CM278" s="32">
        <f>CL278/COUNTA($BD278:$CK278)</f>
        <v>1</v>
      </c>
      <c r="CN278" s="23">
        <f>COUNTIF($BD278:$CK278,1)</f>
        <v>0</v>
      </c>
      <c r="CO278" s="32">
        <f>CN278/COUNTA($BD278:$CK278)</f>
        <v>0</v>
      </c>
      <c r="CP278" s="23">
        <f>COUNTIF($BD278:$CK278,0)</f>
        <v>0</v>
      </c>
      <c r="CQ278" s="32">
        <f>CP278/COUNTA($BD278:$CK278)</f>
        <v>0</v>
      </c>
      <c r="CR278" s="23">
        <f>(((CL278*2)+(CN278*1)+(CP278*0)))/COUNTA($BD278:$CK278)</f>
        <v>2</v>
      </c>
      <c r="CS278" s="23" t="str">
        <f t="shared" si="128"/>
        <v>Đạt mục tiêu</v>
      </c>
      <c r="CT278" s="37"/>
    </row>
    <row r="279" spans="1:98" ht="197.25" customHeight="1" x14ac:dyDescent="0.25">
      <c r="A279" s="6">
        <v>214</v>
      </c>
      <c r="B279" s="28">
        <v>522</v>
      </c>
      <c r="C279" s="12" t="s">
        <v>868</v>
      </c>
      <c r="D279" s="13" t="s">
        <v>18</v>
      </c>
      <c r="E279" s="60" t="s">
        <v>869</v>
      </c>
      <c r="F279" s="63" t="s">
        <v>18</v>
      </c>
      <c r="G279" s="60" t="s">
        <v>1504</v>
      </c>
      <c r="H279" s="60" t="s">
        <v>1504</v>
      </c>
      <c r="I279" s="18" t="s">
        <v>1251</v>
      </c>
      <c r="J279" s="22" t="s">
        <v>862</v>
      </c>
      <c r="K279" s="3"/>
      <c r="L279" s="3"/>
      <c r="M279" s="3"/>
      <c r="N279" s="3"/>
      <c r="O279" s="3"/>
      <c r="P279" s="3" t="s">
        <v>21</v>
      </c>
      <c r="Q279" s="3"/>
      <c r="R279" s="3"/>
      <c r="S279" s="3"/>
      <c r="T279" s="26">
        <f t="shared" si="127"/>
        <v>1</v>
      </c>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162"/>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v>2</v>
      </c>
      <c r="CG279" s="162"/>
      <c r="CH279" s="162"/>
      <c r="CI279" s="162"/>
      <c r="CJ279" s="162"/>
      <c r="CK279" s="3"/>
      <c r="CL279" s="23">
        <f>COUNTIF($BD279:$CK279,2)</f>
        <v>1</v>
      </c>
      <c r="CM279" s="32">
        <f>CL279/COUNTA($BD279:$CK279)</f>
        <v>1</v>
      </c>
      <c r="CN279" s="23">
        <f>COUNTIF($BD279:$CK279,1)</f>
        <v>0</v>
      </c>
      <c r="CO279" s="32">
        <f>CN279/COUNTA($BD279:$CK279)</f>
        <v>0</v>
      </c>
      <c r="CP279" s="23">
        <f>COUNTIF($BD279:$CK279,0)</f>
        <v>0</v>
      </c>
      <c r="CQ279" s="32">
        <f>CP279/COUNTA($BD279:$CK279)</f>
        <v>0</v>
      </c>
      <c r="CR279" s="23">
        <f>(((CL279*2)+(CN279*1)+(CP279*0)))/COUNTA($BD279:$CK279)</f>
        <v>2</v>
      </c>
      <c r="CS279" s="23" t="str">
        <f t="shared" si="128"/>
        <v>Đạt mục tiêu</v>
      </c>
      <c r="CT279" s="37"/>
    </row>
    <row r="280" spans="1:98" ht="175.5" customHeight="1" x14ac:dyDescent="0.25">
      <c r="A280" s="6">
        <v>215</v>
      </c>
      <c r="B280" s="28">
        <v>523</v>
      </c>
      <c r="C280" s="12" t="s">
        <v>1505</v>
      </c>
      <c r="D280" s="13" t="s">
        <v>18</v>
      </c>
      <c r="E280" s="12" t="s">
        <v>871</v>
      </c>
      <c r="F280" s="16" t="s">
        <v>18</v>
      </c>
      <c r="G280" s="18" t="s">
        <v>1506</v>
      </c>
      <c r="H280" s="18" t="s">
        <v>1506</v>
      </c>
      <c r="I280" s="18" t="s">
        <v>1251</v>
      </c>
      <c r="J280" s="22" t="s">
        <v>862</v>
      </c>
      <c r="K280" s="3"/>
      <c r="L280" s="3"/>
      <c r="M280" s="3"/>
      <c r="N280" s="3"/>
      <c r="O280" s="3"/>
      <c r="P280" s="3"/>
      <c r="Q280" s="3"/>
      <c r="R280" s="3"/>
      <c r="S280" s="3" t="s">
        <v>21</v>
      </c>
      <c r="T280" s="26">
        <f t="shared" si="127"/>
        <v>1</v>
      </c>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162"/>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v>2</v>
      </c>
      <c r="CG280" s="162"/>
      <c r="CH280" s="162"/>
      <c r="CI280" s="162"/>
      <c r="CJ280" s="162"/>
      <c r="CK280" s="3"/>
      <c r="CL280" s="23">
        <f>COUNTIF($BD280:$CK280,2)</f>
        <v>1</v>
      </c>
      <c r="CM280" s="32">
        <f>CL280/COUNTA($BD280:$CK280)</f>
        <v>1</v>
      </c>
      <c r="CN280" s="23">
        <f>COUNTIF($BD280:$CK280,1)</f>
        <v>0</v>
      </c>
      <c r="CO280" s="32">
        <f>CN280/COUNTA($BD280:$CK280)</f>
        <v>0</v>
      </c>
      <c r="CP280" s="23">
        <f>COUNTIF($BD280:$CK280,0)</f>
        <v>0</v>
      </c>
      <c r="CQ280" s="32">
        <f>CP280/COUNTA($BD280:$CK280)</f>
        <v>0</v>
      </c>
      <c r="CR280" s="23">
        <f>(((CL280*2)+(CN280*1)+(CP280*0)))/COUNTA($BD280:$CK280)</f>
        <v>2</v>
      </c>
      <c r="CS280" s="23" t="str">
        <f t="shared" si="128"/>
        <v>Đạt mục tiêu</v>
      </c>
      <c r="CT280" s="37"/>
    </row>
    <row r="281" spans="1:98" s="2" customFormat="1" ht="84" customHeight="1" x14ac:dyDescent="0.25">
      <c r="A281" s="6">
        <v>151</v>
      </c>
      <c r="B281" s="7">
        <v>525</v>
      </c>
      <c r="C281" s="440" t="s">
        <v>872</v>
      </c>
      <c r="D281" s="440"/>
      <c r="E281" s="440"/>
      <c r="F281" s="9" t="s">
        <v>1249</v>
      </c>
      <c r="G281" s="9" t="s">
        <v>1249</v>
      </c>
      <c r="H281" s="9" t="s">
        <v>1249</v>
      </c>
      <c r="I281" s="9" t="s">
        <v>1249</v>
      </c>
      <c r="J281" s="21" t="s">
        <v>1249</v>
      </c>
      <c r="K281" s="21" t="s">
        <v>1249</v>
      </c>
      <c r="L281" s="21" t="s">
        <v>1249</v>
      </c>
      <c r="M281" s="21" t="s">
        <v>1249</v>
      </c>
      <c r="N281" s="21" t="s">
        <v>1249</v>
      </c>
      <c r="O281" s="21" t="s">
        <v>1249</v>
      </c>
      <c r="P281" s="21" t="s">
        <v>1249</v>
      </c>
      <c r="Q281" s="21" t="s">
        <v>1249</v>
      </c>
      <c r="R281" s="21" t="s">
        <v>1249</v>
      </c>
      <c r="S281" s="21" t="s">
        <v>1249</v>
      </c>
      <c r="T281" s="21" t="s">
        <v>1249</v>
      </c>
      <c r="U281" s="21" t="s">
        <v>1249</v>
      </c>
      <c r="V281" s="21" t="s">
        <v>1249</v>
      </c>
      <c r="W281" s="21" t="s">
        <v>1249</v>
      </c>
      <c r="X281" s="21" t="s">
        <v>1249</v>
      </c>
      <c r="Y281" s="21" t="s">
        <v>1249</v>
      </c>
      <c r="Z281" s="21" t="s">
        <v>1249</v>
      </c>
      <c r="AA281" s="21" t="s">
        <v>1249</v>
      </c>
      <c r="AB281" s="21" t="s">
        <v>1249</v>
      </c>
      <c r="AC281" s="21" t="s">
        <v>1249</v>
      </c>
      <c r="AD281" s="21" t="s">
        <v>1249</v>
      </c>
      <c r="AE281" s="21" t="s">
        <v>1249</v>
      </c>
      <c r="AF281" s="21" t="s">
        <v>1249</v>
      </c>
      <c r="AG281" s="21" t="s">
        <v>1249</v>
      </c>
      <c r="AH281" s="21" t="s">
        <v>1249</v>
      </c>
      <c r="AI281" s="21" t="s">
        <v>1249</v>
      </c>
      <c r="AJ281" s="21" t="s">
        <v>1249</v>
      </c>
      <c r="AK281" s="21" t="s">
        <v>1249</v>
      </c>
      <c r="AL281" s="21" t="s">
        <v>1249</v>
      </c>
      <c r="AM281" s="21" t="s">
        <v>1249</v>
      </c>
      <c r="AN281" s="21" t="s">
        <v>1249</v>
      </c>
      <c r="AO281" s="21" t="s">
        <v>1249</v>
      </c>
      <c r="AP281" s="21" t="s">
        <v>1249</v>
      </c>
      <c r="AQ281" s="21" t="s">
        <v>1249</v>
      </c>
      <c r="AR281" s="21" t="s">
        <v>1249</v>
      </c>
      <c r="AS281" s="21" t="s">
        <v>1249</v>
      </c>
      <c r="AT281" s="21" t="s">
        <v>1249</v>
      </c>
      <c r="AU281" s="21" t="s">
        <v>1249</v>
      </c>
      <c r="AV281" s="21" t="s">
        <v>1249</v>
      </c>
      <c r="AW281" s="21" t="s">
        <v>1249</v>
      </c>
      <c r="AX281" s="21" t="s">
        <v>1249</v>
      </c>
      <c r="AY281" s="21" t="s">
        <v>1249</v>
      </c>
      <c r="AZ281" s="21" t="s">
        <v>1249</v>
      </c>
      <c r="BA281" s="21" t="s">
        <v>1249</v>
      </c>
      <c r="BB281" s="21"/>
      <c r="BC281" s="21" t="s">
        <v>1249</v>
      </c>
      <c r="BD281" s="21" t="s">
        <v>1249</v>
      </c>
      <c r="BE281" s="21" t="s">
        <v>1249</v>
      </c>
      <c r="BF281" s="21" t="s">
        <v>1249</v>
      </c>
      <c r="BG281" s="21" t="s">
        <v>1249</v>
      </c>
      <c r="BH281" s="21" t="s">
        <v>1249</v>
      </c>
      <c r="BI281" s="21" t="s">
        <v>1249</v>
      </c>
      <c r="BJ281" s="21" t="s">
        <v>1249</v>
      </c>
      <c r="BK281" s="21" t="s">
        <v>1249</v>
      </c>
      <c r="BL281" s="21" t="s">
        <v>1249</v>
      </c>
      <c r="BM281" s="21" t="s">
        <v>1249</v>
      </c>
      <c r="BN281" s="21" t="s">
        <v>1249</v>
      </c>
      <c r="BO281" s="21" t="s">
        <v>1249</v>
      </c>
      <c r="BP281" s="21" t="s">
        <v>1249</v>
      </c>
      <c r="BQ281" s="21" t="s">
        <v>1249</v>
      </c>
      <c r="BR281" s="21" t="s">
        <v>1249</v>
      </c>
      <c r="BS281" s="21" t="s">
        <v>1249</v>
      </c>
      <c r="BT281" s="21" t="s">
        <v>1249</v>
      </c>
      <c r="BU281" s="21" t="s">
        <v>1249</v>
      </c>
      <c r="BV281" s="21" t="s">
        <v>1249</v>
      </c>
      <c r="BW281" s="21" t="s">
        <v>1249</v>
      </c>
      <c r="BX281" s="21" t="s">
        <v>1249</v>
      </c>
      <c r="BY281" s="21" t="s">
        <v>1249</v>
      </c>
      <c r="BZ281" s="21" t="s">
        <v>1249</v>
      </c>
      <c r="CA281" s="21" t="s">
        <v>1249</v>
      </c>
      <c r="CB281" s="21" t="s">
        <v>1249</v>
      </c>
      <c r="CC281" s="21" t="s">
        <v>1249</v>
      </c>
      <c r="CD281" s="21" t="s">
        <v>1249</v>
      </c>
      <c r="CE281" s="21" t="s">
        <v>1249</v>
      </c>
      <c r="CF281" s="21" t="s">
        <v>1249</v>
      </c>
      <c r="CG281" s="21"/>
      <c r="CH281" s="21"/>
      <c r="CI281" s="21"/>
      <c r="CJ281" s="21"/>
      <c r="CK281" s="21" t="s">
        <v>1249</v>
      </c>
      <c r="CL281" s="21" t="s">
        <v>1249</v>
      </c>
      <c r="CM281" s="21" t="s">
        <v>1249</v>
      </c>
      <c r="CN281" s="21" t="s">
        <v>1249</v>
      </c>
      <c r="CO281" s="21" t="s">
        <v>1249</v>
      </c>
      <c r="CP281" s="21" t="s">
        <v>1249</v>
      </c>
      <c r="CQ281" s="21" t="s">
        <v>1249</v>
      </c>
      <c r="CR281" s="21" t="s">
        <v>1249</v>
      </c>
      <c r="CS281" s="21" t="s">
        <v>1249</v>
      </c>
      <c r="CT281" s="21" t="s">
        <v>1249</v>
      </c>
    </row>
    <row r="282" spans="1:98" ht="75.75" customHeight="1" x14ac:dyDescent="0.25">
      <c r="A282" s="6">
        <v>216</v>
      </c>
      <c r="B282" s="28">
        <v>526</v>
      </c>
      <c r="C282" s="12" t="s">
        <v>875</v>
      </c>
      <c r="D282" s="13" t="s">
        <v>28</v>
      </c>
      <c r="E282" s="12" t="s">
        <v>876</v>
      </c>
      <c r="F282" s="16" t="s">
        <v>28</v>
      </c>
      <c r="G282" s="18" t="s">
        <v>875</v>
      </c>
      <c r="H282" s="18" t="s">
        <v>1507</v>
      </c>
      <c r="I282" s="18" t="s">
        <v>1251</v>
      </c>
      <c r="J282" s="22" t="s">
        <v>862</v>
      </c>
      <c r="K282" s="3"/>
      <c r="L282" s="3"/>
      <c r="M282" s="3"/>
      <c r="N282" s="3" t="s">
        <v>21</v>
      </c>
      <c r="O282" s="3"/>
      <c r="P282" s="3"/>
      <c r="Q282" s="3"/>
      <c r="R282" s="3"/>
      <c r="S282" s="3"/>
      <c r="T282" s="26">
        <f t="shared" si="127"/>
        <v>1</v>
      </c>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162"/>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v>2</v>
      </c>
      <c r="CG282" s="162"/>
      <c r="CH282" s="162"/>
      <c r="CI282" s="162"/>
      <c r="CJ282" s="162"/>
      <c r="CK282" s="3"/>
      <c r="CL282" s="23">
        <f t="shared" ref="CL282:CL324" si="129">COUNTIF($BD282:$CK282,2)</f>
        <v>1</v>
      </c>
      <c r="CM282" s="32">
        <f t="shared" ref="CM282:CM324" si="130">CL282/COUNTA($BD282:$CK282)</f>
        <v>1</v>
      </c>
      <c r="CN282" s="23">
        <f t="shared" ref="CN282:CN324" si="131">COUNTIF($BD282:$CK282,1)</f>
        <v>0</v>
      </c>
      <c r="CO282" s="32">
        <f t="shared" ref="CO282:CO324" si="132">CN282/COUNTA($BD282:$CK282)</f>
        <v>0</v>
      </c>
      <c r="CP282" s="23">
        <f t="shared" ref="CP282:CP324" si="133">COUNTIF($BD282:$CK282,0)</f>
        <v>0</v>
      </c>
      <c r="CQ282" s="32">
        <f t="shared" ref="CQ282:CQ324" si="134">CP282/COUNTA($BD282:$CK282)</f>
        <v>0</v>
      </c>
      <c r="CR282" s="23">
        <f t="shared" ref="CR282:CR324" si="135">(((CL282*2)+(CN282*1)+(CP282*0)))/COUNTA($BD282:$CK282)</f>
        <v>2</v>
      </c>
      <c r="CS282" s="23" t="str">
        <f t="shared" si="128"/>
        <v>Đạt mục tiêu</v>
      </c>
      <c r="CT282" s="37"/>
    </row>
    <row r="283" spans="1:98" ht="144" customHeight="1" x14ac:dyDescent="0.25">
      <c r="A283" s="6">
        <v>217</v>
      </c>
      <c r="B283" s="385">
        <v>530</v>
      </c>
      <c r="C283" s="388" t="s">
        <v>882</v>
      </c>
      <c r="D283" s="13" t="s">
        <v>18</v>
      </c>
      <c r="E283" s="12" t="s">
        <v>883</v>
      </c>
      <c r="F283" s="16" t="s">
        <v>28</v>
      </c>
      <c r="G283" s="12" t="s">
        <v>1508</v>
      </c>
      <c r="H283" s="12" t="s">
        <v>1509</v>
      </c>
      <c r="I283" s="18" t="s">
        <v>1261</v>
      </c>
      <c r="J283" s="22" t="s">
        <v>862</v>
      </c>
      <c r="K283" s="23" t="s">
        <v>21</v>
      </c>
      <c r="M283" s="23"/>
      <c r="N283" s="23"/>
      <c r="O283" s="23"/>
      <c r="P283" s="23"/>
      <c r="Q283" s="23"/>
      <c r="R283" s="23"/>
      <c r="S283" s="23"/>
      <c r="T283" s="26">
        <f t="shared" si="127"/>
        <v>1</v>
      </c>
      <c r="U283" s="3" t="s">
        <v>1389</v>
      </c>
      <c r="V283" s="3" t="s">
        <v>1389</v>
      </c>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162"/>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v>2</v>
      </c>
      <c r="CG283" s="162"/>
      <c r="CH283" s="162"/>
      <c r="CI283" s="162"/>
      <c r="CJ283" s="162"/>
      <c r="CK283" s="3"/>
      <c r="CL283" s="23">
        <f t="shared" si="129"/>
        <v>1</v>
      </c>
      <c r="CM283" s="32">
        <f t="shared" si="130"/>
        <v>1</v>
      </c>
      <c r="CN283" s="23">
        <f t="shared" si="131"/>
        <v>0</v>
      </c>
      <c r="CO283" s="32">
        <f t="shared" si="132"/>
        <v>0</v>
      </c>
      <c r="CP283" s="23">
        <f t="shared" si="133"/>
        <v>0</v>
      </c>
      <c r="CQ283" s="32">
        <f t="shared" si="134"/>
        <v>0</v>
      </c>
      <c r="CR283" s="23">
        <f t="shared" si="135"/>
        <v>2</v>
      </c>
      <c r="CS283" s="23" t="str">
        <f t="shared" si="128"/>
        <v>Đạt mục tiêu</v>
      </c>
      <c r="CT283" s="37"/>
    </row>
    <row r="284" spans="1:98" ht="90.75" customHeight="1" x14ac:dyDescent="0.25">
      <c r="A284" s="6">
        <v>218</v>
      </c>
      <c r="B284" s="386"/>
      <c r="C284" s="389"/>
      <c r="D284" s="13" t="s">
        <v>18</v>
      </c>
      <c r="E284" s="12" t="s">
        <v>883</v>
      </c>
      <c r="F284" s="16" t="s">
        <v>28</v>
      </c>
      <c r="G284" s="12" t="s">
        <v>1508</v>
      </c>
      <c r="H284" s="12" t="s">
        <v>1896</v>
      </c>
      <c r="I284" s="18" t="s">
        <v>1261</v>
      </c>
      <c r="J284" s="22" t="s">
        <v>862</v>
      </c>
      <c r="K284" s="23"/>
      <c r="L284" s="23" t="s">
        <v>21</v>
      </c>
      <c r="M284" s="23"/>
      <c r="N284" s="23"/>
      <c r="O284" s="23"/>
      <c r="P284" s="23"/>
      <c r="Q284" s="23"/>
      <c r="R284" s="23"/>
      <c r="S284" s="23"/>
      <c r="T284" s="26">
        <f t="shared" si="127"/>
        <v>1</v>
      </c>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162"/>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v>2</v>
      </c>
      <c r="CG284" s="162"/>
      <c r="CH284" s="162"/>
      <c r="CI284" s="162"/>
      <c r="CJ284" s="162"/>
      <c r="CK284" s="3"/>
      <c r="CL284" s="23">
        <f t="shared" si="129"/>
        <v>1</v>
      </c>
      <c r="CM284" s="32">
        <f t="shared" si="130"/>
        <v>1</v>
      </c>
      <c r="CN284" s="23">
        <f t="shared" si="131"/>
        <v>0</v>
      </c>
      <c r="CO284" s="32">
        <f t="shared" si="132"/>
        <v>0</v>
      </c>
      <c r="CP284" s="23">
        <f t="shared" si="133"/>
        <v>0</v>
      </c>
      <c r="CQ284" s="32">
        <f t="shared" si="134"/>
        <v>0</v>
      </c>
      <c r="CR284" s="23">
        <f t="shared" si="135"/>
        <v>2</v>
      </c>
      <c r="CS284" s="23" t="str">
        <f t="shared" si="128"/>
        <v>Đạt mục tiêu</v>
      </c>
      <c r="CT284" s="37"/>
    </row>
    <row r="285" spans="1:98" ht="72.75" customHeight="1" x14ac:dyDescent="0.25">
      <c r="A285" s="6">
        <v>218</v>
      </c>
      <c r="B285" s="386"/>
      <c r="C285" s="389"/>
      <c r="D285" s="13" t="s">
        <v>18</v>
      </c>
      <c r="E285" s="12" t="s">
        <v>883</v>
      </c>
      <c r="F285" s="16" t="s">
        <v>28</v>
      </c>
      <c r="G285" s="12" t="s">
        <v>1508</v>
      </c>
      <c r="H285" s="12" t="s">
        <v>1640</v>
      </c>
      <c r="I285" s="18" t="s">
        <v>1261</v>
      </c>
      <c r="J285" s="22" t="s">
        <v>862</v>
      </c>
      <c r="K285" s="23"/>
      <c r="L285" s="23"/>
      <c r="M285" s="23" t="s">
        <v>21</v>
      </c>
      <c r="N285" s="23"/>
      <c r="O285" s="23"/>
      <c r="P285" s="23"/>
      <c r="Q285" s="23"/>
      <c r="R285" s="23"/>
      <c r="S285" s="23"/>
      <c r="T285" s="26">
        <f t="shared" si="127"/>
        <v>1</v>
      </c>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162"/>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v>2</v>
      </c>
      <c r="CG285" s="162"/>
      <c r="CH285" s="162"/>
      <c r="CI285" s="162"/>
      <c r="CJ285" s="162"/>
      <c r="CK285" s="3"/>
      <c r="CL285" s="23">
        <f t="shared" si="129"/>
        <v>1</v>
      </c>
      <c r="CM285" s="32">
        <f t="shared" si="130"/>
        <v>1</v>
      </c>
      <c r="CN285" s="23">
        <f t="shared" si="131"/>
        <v>0</v>
      </c>
      <c r="CO285" s="32">
        <f t="shared" si="132"/>
        <v>0</v>
      </c>
      <c r="CP285" s="23">
        <f t="shared" si="133"/>
        <v>0</v>
      </c>
      <c r="CQ285" s="32">
        <f t="shared" si="134"/>
        <v>0</v>
      </c>
      <c r="CR285" s="23">
        <f t="shared" si="135"/>
        <v>2</v>
      </c>
      <c r="CS285" s="23" t="str">
        <f t="shared" si="128"/>
        <v>Đạt mục tiêu</v>
      </c>
      <c r="CT285" s="37"/>
    </row>
    <row r="286" spans="1:98" ht="97.5" customHeight="1" x14ac:dyDescent="0.25">
      <c r="A286" s="6">
        <v>218</v>
      </c>
      <c r="B286" s="386"/>
      <c r="C286" s="389"/>
      <c r="D286" s="13" t="s">
        <v>18</v>
      </c>
      <c r="E286" s="12" t="s">
        <v>883</v>
      </c>
      <c r="F286" s="16" t="s">
        <v>28</v>
      </c>
      <c r="G286" s="12" t="s">
        <v>1508</v>
      </c>
      <c r="H286" s="12" t="s">
        <v>1643</v>
      </c>
      <c r="I286" s="18" t="s">
        <v>1261</v>
      </c>
      <c r="J286" s="22" t="s">
        <v>862</v>
      </c>
      <c r="K286" s="23"/>
      <c r="L286" s="23"/>
      <c r="M286" s="23"/>
      <c r="N286" s="23" t="s">
        <v>21</v>
      </c>
      <c r="O286" s="23"/>
      <c r="P286" s="23"/>
      <c r="Q286" s="23"/>
      <c r="R286" s="23"/>
      <c r="S286" s="23"/>
      <c r="T286" s="26">
        <f t="shared" si="127"/>
        <v>1</v>
      </c>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162"/>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v>2</v>
      </c>
      <c r="CG286" s="162"/>
      <c r="CH286" s="162"/>
      <c r="CI286" s="162"/>
      <c r="CJ286" s="162"/>
      <c r="CK286" s="3"/>
      <c r="CL286" s="23">
        <f t="shared" si="129"/>
        <v>1</v>
      </c>
      <c r="CM286" s="32">
        <f t="shared" si="130"/>
        <v>1</v>
      </c>
      <c r="CN286" s="23">
        <f t="shared" si="131"/>
        <v>0</v>
      </c>
      <c r="CO286" s="32">
        <f t="shared" si="132"/>
        <v>0</v>
      </c>
      <c r="CP286" s="23">
        <f t="shared" si="133"/>
        <v>0</v>
      </c>
      <c r="CQ286" s="32">
        <f t="shared" si="134"/>
        <v>0</v>
      </c>
      <c r="CR286" s="23">
        <f t="shared" si="135"/>
        <v>2</v>
      </c>
      <c r="CS286" s="23" t="str">
        <f t="shared" si="128"/>
        <v>Đạt mục tiêu</v>
      </c>
      <c r="CT286" s="37"/>
    </row>
    <row r="287" spans="1:98" ht="59.25" customHeight="1" x14ac:dyDescent="0.25">
      <c r="A287" s="6">
        <v>218</v>
      </c>
      <c r="B287" s="386"/>
      <c r="C287" s="389"/>
      <c r="D287" s="13" t="s">
        <v>18</v>
      </c>
      <c r="E287" s="12" t="s">
        <v>883</v>
      </c>
      <c r="F287" s="16" t="s">
        <v>28</v>
      </c>
      <c r="G287" s="12" t="s">
        <v>1508</v>
      </c>
      <c r="H287" s="12" t="s">
        <v>1510</v>
      </c>
      <c r="I287" s="18" t="s">
        <v>1261</v>
      </c>
      <c r="J287" s="22" t="s">
        <v>862</v>
      </c>
      <c r="K287" s="23"/>
      <c r="L287" s="23"/>
      <c r="M287" s="23"/>
      <c r="N287" s="23"/>
      <c r="O287" s="23"/>
      <c r="P287" s="23" t="s">
        <v>21</v>
      </c>
      <c r="Q287" s="23"/>
      <c r="R287" s="23"/>
      <c r="S287" s="23"/>
      <c r="T287" s="26">
        <f t="shared" si="127"/>
        <v>1</v>
      </c>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162"/>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v>2</v>
      </c>
      <c r="CG287" s="162"/>
      <c r="CH287" s="162"/>
      <c r="CI287" s="162"/>
      <c r="CJ287" s="162"/>
      <c r="CK287" s="3"/>
      <c r="CL287" s="23">
        <f t="shared" si="129"/>
        <v>1</v>
      </c>
      <c r="CM287" s="32">
        <f t="shared" si="130"/>
        <v>1</v>
      </c>
      <c r="CN287" s="23">
        <f t="shared" si="131"/>
        <v>0</v>
      </c>
      <c r="CO287" s="32">
        <f t="shared" si="132"/>
        <v>0</v>
      </c>
      <c r="CP287" s="23">
        <f t="shared" si="133"/>
        <v>0</v>
      </c>
      <c r="CQ287" s="32">
        <f t="shared" si="134"/>
        <v>0</v>
      </c>
      <c r="CR287" s="23">
        <f t="shared" si="135"/>
        <v>2</v>
      </c>
      <c r="CS287" s="23" t="str">
        <f t="shared" si="128"/>
        <v>Đạt mục tiêu</v>
      </c>
      <c r="CT287" s="37"/>
    </row>
    <row r="288" spans="1:98" ht="65.25" customHeight="1" x14ac:dyDescent="0.25">
      <c r="A288" s="6">
        <v>218</v>
      </c>
      <c r="B288" s="386"/>
      <c r="C288" s="389"/>
      <c r="D288" s="13" t="s">
        <v>18</v>
      </c>
      <c r="E288" s="12" t="s">
        <v>883</v>
      </c>
      <c r="F288" s="16" t="s">
        <v>28</v>
      </c>
      <c r="G288" s="12" t="s">
        <v>1508</v>
      </c>
      <c r="H288" s="12" t="s">
        <v>1655</v>
      </c>
      <c r="I288" s="18" t="s">
        <v>1261</v>
      </c>
      <c r="J288" s="22" t="s">
        <v>862</v>
      </c>
      <c r="K288" s="23"/>
      <c r="L288" s="23"/>
      <c r="M288" s="23"/>
      <c r="N288" s="23"/>
      <c r="O288" s="23" t="s">
        <v>21</v>
      </c>
      <c r="P288" s="23"/>
      <c r="Q288" s="23"/>
      <c r="R288" s="23"/>
      <c r="S288" s="23"/>
      <c r="T288" s="26">
        <f t="shared" si="127"/>
        <v>1</v>
      </c>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162"/>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v>2</v>
      </c>
      <c r="CG288" s="162"/>
      <c r="CH288" s="162"/>
      <c r="CI288" s="162"/>
      <c r="CJ288" s="162"/>
      <c r="CK288" s="3"/>
      <c r="CL288" s="23">
        <f t="shared" si="129"/>
        <v>1</v>
      </c>
      <c r="CM288" s="32">
        <f t="shared" si="130"/>
        <v>1</v>
      </c>
      <c r="CN288" s="23">
        <f t="shared" si="131"/>
        <v>0</v>
      </c>
      <c r="CO288" s="32">
        <f t="shared" si="132"/>
        <v>0</v>
      </c>
      <c r="CP288" s="23">
        <f t="shared" si="133"/>
        <v>0</v>
      </c>
      <c r="CQ288" s="32">
        <f t="shared" si="134"/>
        <v>0</v>
      </c>
      <c r="CR288" s="23">
        <f t="shared" si="135"/>
        <v>2</v>
      </c>
      <c r="CS288" s="23" t="str">
        <f t="shared" si="128"/>
        <v>Đạt mục tiêu</v>
      </c>
      <c r="CT288" s="37"/>
    </row>
    <row r="289" spans="1:98" ht="65.25" customHeight="1" x14ac:dyDescent="0.25">
      <c r="A289" s="6">
        <v>218</v>
      </c>
      <c r="B289" s="386"/>
      <c r="C289" s="389"/>
      <c r="D289" s="13" t="s">
        <v>18</v>
      </c>
      <c r="E289" s="12" t="s">
        <v>883</v>
      </c>
      <c r="F289" s="16" t="s">
        <v>28</v>
      </c>
      <c r="G289" s="12" t="s">
        <v>1508</v>
      </c>
      <c r="H289" s="12" t="s">
        <v>1511</v>
      </c>
      <c r="I289" s="18" t="s">
        <v>1261</v>
      </c>
      <c r="J289" s="22" t="s">
        <v>862</v>
      </c>
      <c r="K289" s="23"/>
      <c r="L289" s="23"/>
      <c r="M289" s="23"/>
      <c r="N289" s="23"/>
      <c r="O289" s="23"/>
      <c r="P289" s="23"/>
      <c r="Q289" s="23" t="s">
        <v>21</v>
      </c>
      <c r="R289" s="23"/>
      <c r="S289" s="23"/>
      <c r="T289" s="26">
        <f t="shared" si="127"/>
        <v>1</v>
      </c>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162"/>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v>2</v>
      </c>
      <c r="CG289" s="162"/>
      <c r="CH289" s="162"/>
      <c r="CI289" s="162"/>
      <c r="CJ289" s="162"/>
      <c r="CK289" s="3"/>
      <c r="CL289" s="23">
        <f t="shared" si="129"/>
        <v>1</v>
      </c>
      <c r="CM289" s="32">
        <f t="shared" si="130"/>
        <v>1</v>
      </c>
      <c r="CN289" s="23">
        <f t="shared" si="131"/>
        <v>0</v>
      </c>
      <c r="CO289" s="32">
        <f t="shared" si="132"/>
        <v>0</v>
      </c>
      <c r="CP289" s="23">
        <f t="shared" si="133"/>
        <v>0</v>
      </c>
      <c r="CQ289" s="32">
        <f t="shared" si="134"/>
        <v>0</v>
      </c>
      <c r="CR289" s="23">
        <f t="shared" si="135"/>
        <v>2</v>
      </c>
      <c r="CS289" s="23" t="str">
        <f t="shared" si="128"/>
        <v>Đạt mục tiêu</v>
      </c>
      <c r="CT289" s="37"/>
    </row>
    <row r="290" spans="1:98" ht="62.25" customHeight="1" x14ac:dyDescent="0.25">
      <c r="A290" s="6">
        <v>218</v>
      </c>
      <c r="B290" s="386"/>
      <c r="C290" s="389"/>
      <c r="D290" s="13" t="s">
        <v>18</v>
      </c>
      <c r="E290" s="12" t="s">
        <v>883</v>
      </c>
      <c r="F290" s="16" t="s">
        <v>28</v>
      </c>
      <c r="G290" s="12" t="s">
        <v>1508</v>
      </c>
      <c r="H290" s="12" t="s">
        <v>1667</v>
      </c>
      <c r="I290" s="18" t="s">
        <v>1261</v>
      </c>
      <c r="J290" s="22" t="s">
        <v>862</v>
      </c>
      <c r="K290" s="23"/>
      <c r="L290" s="23"/>
      <c r="M290" s="23"/>
      <c r="N290" s="23"/>
      <c r="O290" s="23"/>
      <c r="P290" s="23"/>
      <c r="Q290" s="23"/>
      <c r="R290" s="23" t="s">
        <v>21</v>
      </c>
      <c r="S290" s="23"/>
      <c r="T290" s="26">
        <f t="shared" si="127"/>
        <v>1</v>
      </c>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162"/>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v>2</v>
      </c>
      <c r="CG290" s="162"/>
      <c r="CH290" s="162"/>
      <c r="CI290" s="162"/>
      <c r="CJ290" s="162"/>
      <c r="CK290" s="3"/>
      <c r="CL290" s="23">
        <f t="shared" si="129"/>
        <v>1</v>
      </c>
      <c r="CM290" s="32">
        <f t="shared" si="130"/>
        <v>1</v>
      </c>
      <c r="CN290" s="23">
        <f t="shared" si="131"/>
        <v>0</v>
      </c>
      <c r="CO290" s="32">
        <f t="shared" si="132"/>
        <v>0</v>
      </c>
      <c r="CP290" s="23">
        <f t="shared" si="133"/>
        <v>0</v>
      </c>
      <c r="CQ290" s="32">
        <f t="shared" si="134"/>
        <v>0</v>
      </c>
      <c r="CR290" s="23">
        <f t="shared" si="135"/>
        <v>2</v>
      </c>
      <c r="CS290" s="23" t="str">
        <f t="shared" si="128"/>
        <v>Đạt mục tiêu</v>
      </c>
      <c r="CT290" s="37"/>
    </row>
    <row r="291" spans="1:98" ht="129" customHeight="1" x14ac:dyDescent="0.25">
      <c r="A291" s="6">
        <v>218</v>
      </c>
      <c r="B291" s="387"/>
      <c r="C291" s="390"/>
      <c r="D291" s="13" t="s">
        <v>18</v>
      </c>
      <c r="E291" s="12" t="s">
        <v>883</v>
      </c>
      <c r="F291" s="16" t="s">
        <v>28</v>
      </c>
      <c r="G291" s="12" t="s">
        <v>1508</v>
      </c>
      <c r="H291" s="12" t="s">
        <v>1512</v>
      </c>
      <c r="I291" s="18" t="s">
        <v>1261</v>
      </c>
      <c r="J291" s="22" t="s">
        <v>862</v>
      </c>
      <c r="K291" s="23"/>
      <c r="L291" s="23"/>
      <c r="M291" s="23"/>
      <c r="N291" s="23"/>
      <c r="O291" s="23"/>
      <c r="P291" s="23"/>
      <c r="Q291" s="23"/>
      <c r="R291" s="23"/>
      <c r="S291" s="23" t="s">
        <v>21</v>
      </c>
      <c r="T291" s="26">
        <f t="shared" si="127"/>
        <v>1</v>
      </c>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162"/>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v>2</v>
      </c>
      <c r="CG291" s="162"/>
      <c r="CH291" s="162"/>
      <c r="CI291" s="162"/>
      <c r="CJ291" s="162"/>
      <c r="CK291" s="3"/>
      <c r="CL291" s="23">
        <f t="shared" si="129"/>
        <v>1</v>
      </c>
      <c r="CM291" s="32">
        <f t="shared" si="130"/>
        <v>1</v>
      </c>
      <c r="CN291" s="23">
        <f t="shared" si="131"/>
        <v>0</v>
      </c>
      <c r="CO291" s="32">
        <f t="shared" si="132"/>
        <v>0</v>
      </c>
      <c r="CP291" s="23">
        <f t="shared" si="133"/>
        <v>0</v>
      </c>
      <c r="CQ291" s="32">
        <f t="shared" si="134"/>
        <v>0</v>
      </c>
      <c r="CR291" s="23">
        <f t="shared" si="135"/>
        <v>2</v>
      </c>
      <c r="CS291" s="23" t="str">
        <f t="shared" si="128"/>
        <v>Đạt mục tiêu</v>
      </c>
      <c r="CT291" s="37"/>
    </row>
    <row r="292" spans="1:98" ht="90" customHeight="1" x14ac:dyDescent="0.25">
      <c r="A292" s="6">
        <v>219</v>
      </c>
      <c r="B292" s="385">
        <v>533</v>
      </c>
      <c r="C292" s="414" t="s">
        <v>886</v>
      </c>
      <c r="D292" s="50" t="s">
        <v>18</v>
      </c>
      <c r="E292" s="12" t="s">
        <v>887</v>
      </c>
      <c r="F292" s="16"/>
      <c r="G292" s="12" t="s">
        <v>1873</v>
      </c>
      <c r="H292" s="12" t="s">
        <v>1513</v>
      </c>
      <c r="I292" s="18" t="s">
        <v>1261</v>
      </c>
      <c r="J292" s="22" t="s">
        <v>862</v>
      </c>
      <c r="K292" s="23" t="s">
        <v>21</v>
      </c>
      <c r="M292" s="23"/>
      <c r="N292" s="23"/>
      <c r="O292" s="23"/>
      <c r="P292" s="23"/>
      <c r="Q292" s="23"/>
      <c r="R292" s="23"/>
      <c r="S292" s="23"/>
      <c r="T292" s="26">
        <f t="shared" si="127"/>
        <v>1</v>
      </c>
      <c r="U292" s="3"/>
      <c r="V292" s="3"/>
      <c r="W292" s="3"/>
      <c r="X292" s="3" t="s">
        <v>1389</v>
      </c>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162"/>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v>2</v>
      </c>
      <c r="CG292" s="162"/>
      <c r="CH292" s="162"/>
      <c r="CI292" s="162"/>
      <c r="CJ292" s="162"/>
      <c r="CK292" s="3"/>
      <c r="CL292" s="23">
        <f t="shared" si="129"/>
        <v>1</v>
      </c>
      <c r="CM292" s="32">
        <f t="shared" si="130"/>
        <v>1</v>
      </c>
      <c r="CN292" s="23">
        <f t="shared" si="131"/>
        <v>0</v>
      </c>
      <c r="CO292" s="32">
        <f t="shared" si="132"/>
        <v>0</v>
      </c>
      <c r="CP292" s="23">
        <f t="shared" si="133"/>
        <v>0</v>
      </c>
      <c r="CQ292" s="32">
        <f t="shared" si="134"/>
        <v>0</v>
      </c>
      <c r="CR292" s="23">
        <f t="shared" si="135"/>
        <v>2</v>
      </c>
      <c r="CS292" s="23" t="str">
        <f t="shared" si="128"/>
        <v>Đạt mục tiêu</v>
      </c>
      <c r="CT292" s="37"/>
    </row>
    <row r="293" spans="1:98" ht="63" customHeight="1" x14ac:dyDescent="0.25">
      <c r="A293" s="6">
        <v>219</v>
      </c>
      <c r="B293" s="386"/>
      <c r="C293" s="414"/>
      <c r="D293" s="50" t="s">
        <v>18</v>
      </c>
      <c r="E293" s="12" t="s">
        <v>887</v>
      </c>
      <c r="F293" s="16"/>
      <c r="G293" s="12" t="s">
        <v>1873</v>
      </c>
      <c r="H293" s="12" t="s">
        <v>1897</v>
      </c>
      <c r="I293" s="18" t="s">
        <v>1261</v>
      </c>
      <c r="J293" s="22" t="s">
        <v>862</v>
      </c>
      <c r="K293" s="23"/>
      <c r="L293" s="23" t="s">
        <v>21</v>
      </c>
      <c r="M293" s="23"/>
      <c r="N293" s="23"/>
      <c r="O293" s="23"/>
      <c r="P293" s="23"/>
      <c r="Q293" s="23"/>
      <c r="R293" s="23"/>
      <c r="S293" s="23"/>
      <c r="T293" s="26">
        <f t="shared" si="127"/>
        <v>1</v>
      </c>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162"/>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v>2</v>
      </c>
      <c r="CG293" s="162"/>
      <c r="CH293" s="162"/>
      <c r="CI293" s="162"/>
      <c r="CJ293" s="162"/>
      <c r="CK293" s="3"/>
      <c r="CL293" s="23">
        <f t="shared" si="129"/>
        <v>1</v>
      </c>
      <c r="CM293" s="32">
        <f t="shared" si="130"/>
        <v>1</v>
      </c>
      <c r="CN293" s="23">
        <f t="shared" si="131"/>
        <v>0</v>
      </c>
      <c r="CO293" s="32">
        <f t="shared" si="132"/>
        <v>0</v>
      </c>
      <c r="CP293" s="23">
        <f t="shared" si="133"/>
        <v>0</v>
      </c>
      <c r="CQ293" s="32">
        <f t="shared" si="134"/>
        <v>0</v>
      </c>
      <c r="CR293" s="23">
        <f t="shared" si="135"/>
        <v>2</v>
      </c>
      <c r="CS293" s="23" t="str">
        <f t="shared" si="128"/>
        <v>Đạt mục tiêu</v>
      </c>
      <c r="CT293" s="37"/>
    </row>
    <row r="294" spans="1:98" ht="69" customHeight="1" x14ac:dyDescent="0.25">
      <c r="A294" s="6">
        <v>219</v>
      </c>
      <c r="B294" s="386"/>
      <c r="C294" s="414"/>
      <c r="D294" s="50" t="s">
        <v>18</v>
      </c>
      <c r="E294" s="12" t="s">
        <v>887</v>
      </c>
      <c r="F294" s="16"/>
      <c r="G294" s="12" t="s">
        <v>1873</v>
      </c>
      <c r="H294" s="12" t="s">
        <v>1514</v>
      </c>
      <c r="I294" s="18" t="s">
        <v>1261</v>
      </c>
      <c r="J294" s="22" t="s">
        <v>862</v>
      </c>
      <c r="K294" s="23"/>
      <c r="L294" s="23"/>
      <c r="M294" s="23" t="s">
        <v>21</v>
      </c>
      <c r="N294" s="23"/>
      <c r="O294" s="23"/>
      <c r="P294" s="23"/>
      <c r="Q294" s="23"/>
      <c r="R294" s="23"/>
      <c r="S294" s="23"/>
      <c r="T294" s="26">
        <f t="shared" si="127"/>
        <v>1</v>
      </c>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162"/>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v>2</v>
      </c>
      <c r="CG294" s="162"/>
      <c r="CH294" s="162"/>
      <c r="CI294" s="162"/>
      <c r="CJ294" s="162"/>
      <c r="CK294" s="3"/>
      <c r="CL294" s="23">
        <f t="shared" si="129"/>
        <v>1</v>
      </c>
      <c r="CM294" s="32">
        <f t="shared" si="130"/>
        <v>1</v>
      </c>
      <c r="CN294" s="23">
        <f t="shared" si="131"/>
        <v>0</v>
      </c>
      <c r="CO294" s="32">
        <f t="shared" si="132"/>
        <v>0</v>
      </c>
      <c r="CP294" s="23">
        <f t="shared" si="133"/>
        <v>0</v>
      </c>
      <c r="CQ294" s="32">
        <f t="shared" si="134"/>
        <v>0</v>
      </c>
      <c r="CR294" s="23">
        <f t="shared" si="135"/>
        <v>2</v>
      </c>
      <c r="CS294" s="23" t="str">
        <f t="shared" si="128"/>
        <v>Đạt mục tiêu</v>
      </c>
      <c r="CT294" s="37"/>
    </row>
    <row r="295" spans="1:98" ht="114" customHeight="1" x14ac:dyDescent="0.25">
      <c r="A295" s="6">
        <v>219</v>
      </c>
      <c r="B295" s="386"/>
      <c r="C295" s="414"/>
      <c r="D295" s="50" t="s">
        <v>18</v>
      </c>
      <c r="E295" s="12" t="s">
        <v>887</v>
      </c>
      <c r="F295" s="16"/>
      <c r="G295" s="12" t="s">
        <v>1873</v>
      </c>
      <c r="H295" s="12" t="s">
        <v>1642</v>
      </c>
      <c r="I295" s="18" t="s">
        <v>1261</v>
      </c>
      <c r="J295" s="22" t="s">
        <v>862</v>
      </c>
      <c r="K295" s="23"/>
      <c r="L295" s="23"/>
      <c r="M295" s="23"/>
      <c r="N295" s="23" t="s">
        <v>21</v>
      </c>
      <c r="O295" s="23"/>
      <c r="P295" s="23"/>
      <c r="Q295" s="23"/>
      <c r="R295" s="23"/>
      <c r="S295" s="23"/>
      <c r="T295" s="26">
        <f t="shared" si="127"/>
        <v>1</v>
      </c>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162"/>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v>2</v>
      </c>
      <c r="CG295" s="162"/>
      <c r="CH295" s="162"/>
      <c r="CI295" s="162"/>
      <c r="CJ295" s="162"/>
      <c r="CK295" s="3"/>
      <c r="CL295" s="23">
        <f t="shared" si="129"/>
        <v>1</v>
      </c>
      <c r="CM295" s="32">
        <f t="shared" si="130"/>
        <v>1</v>
      </c>
      <c r="CN295" s="23">
        <f t="shared" si="131"/>
        <v>0</v>
      </c>
      <c r="CO295" s="32">
        <f t="shared" si="132"/>
        <v>0</v>
      </c>
      <c r="CP295" s="23">
        <f t="shared" si="133"/>
        <v>0</v>
      </c>
      <c r="CQ295" s="32">
        <f t="shared" si="134"/>
        <v>0</v>
      </c>
      <c r="CR295" s="23">
        <f t="shared" si="135"/>
        <v>2</v>
      </c>
      <c r="CS295" s="23" t="str">
        <f t="shared" si="128"/>
        <v>Đạt mục tiêu</v>
      </c>
      <c r="CT295" s="37"/>
    </row>
    <row r="296" spans="1:98" ht="65.25" customHeight="1" x14ac:dyDescent="0.25">
      <c r="A296" s="6">
        <v>219</v>
      </c>
      <c r="B296" s="386"/>
      <c r="C296" s="414"/>
      <c r="D296" s="50" t="s">
        <v>18</v>
      </c>
      <c r="E296" s="12" t="s">
        <v>887</v>
      </c>
      <c r="F296" s="16"/>
      <c r="G296" s="12" t="s">
        <v>1873</v>
      </c>
      <c r="H296" s="12" t="s">
        <v>1515</v>
      </c>
      <c r="I296" s="18" t="s">
        <v>1261</v>
      </c>
      <c r="J296" s="22" t="s">
        <v>862</v>
      </c>
      <c r="K296" s="23"/>
      <c r="L296" s="23"/>
      <c r="M296" s="23"/>
      <c r="N296" s="23"/>
      <c r="O296" s="23"/>
      <c r="P296" s="23" t="s">
        <v>21</v>
      </c>
      <c r="Q296" s="23"/>
      <c r="R296" s="23"/>
      <c r="S296" s="23"/>
      <c r="T296" s="26">
        <f t="shared" si="127"/>
        <v>1</v>
      </c>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162"/>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v>2</v>
      </c>
      <c r="CG296" s="162"/>
      <c r="CH296" s="162"/>
      <c r="CI296" s="162"/>
      <c r="CJ296" s="162"/>
      <c r="CK296" s="3"/>
      <c r="CL296" s="23">
        <f t="shared" si="129"/>
        <v>1</v>
      </c>
      <c r="CM296" s="32">
        <f t="shared" si="130"/>
        <v>1</v>
      </c>
      <c r="CN296" s="23">
        <f t="shared" si="131"/>
        <v>0</v>
      </c>
      <c r="CO296" s="32">
        <f t="shared" si="132"/>
        <v>0</v>
      </c>
      <c r="CP296" s="23">
        <f t="shared" si="133"/>
        <v>0</v>
      </c>
      <c r="CQ296" s="32">
        <f t="shared" si="134"/>
        <v>0</v>
      </c>
      <c r="CR296" s="23">
        <f t="shared" si="135"/>
        <v>2</v>
      </c>
      <c r="CS296" s="23" t="str">
        <f t="shared" si="128"/>
        <v>Đạt mục tiêu</v>
      </c>
      <c r="CT296" s="37"/>
    </row>
    <row r="297" spans="1:98" ht="65.25" customHeight="1" x14ac:dyDescent="0.25">
      <c r="A297" s="6">
        <v>219</v>
      </c>
      <c r="B297" s="386"/>
      <c r="C297" s="414"/>
      <c r="D297" s="50" t="s">
        <v>18</v>
      </c>
      <c r="E297" s="12" t="s">
        <v>887</v>
      </c>
      <c r="F297" s="16"/>
      <c r="G297" s="12" t="s">
        <v>1873</v>
      </c>
      <c r="H297" s="12" t="s">
        <v>1654</v>
      </c>
      <c r="I297" s="18" t="s">
        <v>1261</v>
      </c>
      <c r="J297" s="22" t="s">
        <v>862</v>
      </c>
      <c r="K297" s="23"/>
      <c r="L297" s="23"/>
      <c r="M297" s="23"/>
      <c r="N297" s="23"/>
      <c r="O297" s="23" t="s">
        <v>21</v>
      </c>
      <c r="P297" s="23"/>
      <c r="Q297" s="23"/>
      <c r="R297" s="23"/>
      <c r="S297" s="23"/>
      <c r="T297" s="26">
        <f t="shared" si="127"/>
        <v>1</v>
      </c>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162"/>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v>2</v>
      </c>
      <c r="CG297" s="162"/>
      <c r="CH297" s="162"/>
      <c r="CI297" s="162"/>
      <c r="CJ297" s="162"/>
      <c r="CK297" s="3"/>
      <c r="CL297" s="23">
        <f t="shared" si="129"/>
        <v>1</v>
      </c>
      <c r="CM297" s="32">
        <f t="shared" si="130"/>
        <v>1</v>
      </c>
      <c r="CN297" s="23">
        <f t="shared" si="131"/>
        <v>0</v>
      </c>
      <c r="CO297" s="32">
        <f t="shared" si="132"/>
        <v>0</v>
      </c>
      <c r="CP297" s="23">
        <f t="shared" si="133"/>
        <v>0</v>
      </c>
      <c r="CQ297" s="32">
        <f t="shared" si="134"/>
        <v>0</v>
      </c>
      <c r="CR297" s="23">
        <f t="shared" si="135"/>
        <v>2</v>
      </c>
      <c r="CS297" s="23" t="str">
        <f t="shared" si="128"/>
        <v>Đạt mục tiêu</v>
      </c>
      <c r="CT297" s="37"/>
    </row>
    <row r="298" spans="1:98" ht="69.75" customHeight="1" x14ac:dyDescent="0.25">
      <c r="A298" s="6">
        <v>219</v>
      </c>
      <c r="B298" s="386"/>
      <c r="C298" s="414"/>
      <c r="D298" s="50" t="s">
        <v>18</v>
      </c>
      <c r="E298" s="12" t="s">
        <v>887</v>
      </c>
      <c r="F298" s="16"/>
      <c r="G298" s="12" t="s">
        <v>1873</v>
      </c>
      <c r="H298" s="12" t="s">
        <v>1516</v>
      </c>
      <c r="I298" s="18" t="s">
        <v>1261</v>
      </c>
      <c r="J298" s="22" t="s">
        <v>862</v>
      </c>
      <c r="K298" s="23"/>
      <c r="L298" s="23"/>
      <c r="M298" s="23"/>
      <c r="N298" s="23"/>
      <c r="O298" s="23"/>
      <c r="P298" s="23"/>
      <c r="Q298" s="23" t="s">
        <v>21</v>
      </c>
      <c r="R298" s="23"/>
      <c r="S298" s="23"/>
      <c r="T298" s="26">
        <f t="shared" si="127"/>
        <v>1</v>
      </c>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162"/>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v>2</v>
      </c>
      <c r="CG298" s="162"/>
      <c r="CH298" s="162"/>
      <c r="CI298" s="162"/>
      <c r="CJ298" s="162"/>
      <c r="CK298" s="3"/>
      <c r="CL298" s="23">
        <f t="shared" si="129"/>
        <v>1</v>
      </c>
      <c r="CM298" s="32">
        <f t="shared" si="130"/>
        <v>1</v>
      </c>
      <c r="CN298" s="23">
        <f t="shared" si="131"/>
        <v>0</v>
      </c>
      <c r="CO298" s="32">
        <f t="shared" si="132"/>
        <v>0</v>
      </c>
      <c r="CP298" s="23">
        <f t="shared" si="133"/>
        <v>0</v>
      </c>
      <c r="CQ298" s="32">
        <f t="shared" si="134"/>
        <v>0</v>
      </c>
      <c r="CR298" s="23">
        <f t="shared" si="135"/>
        <v>2</v>
      </c>
      <c r="CS298" s="23" t="str">
        <f t="shared" si="128"/>
        <v>Đạt mục tiêu</v>
      </c>
      <c r="CT298" s="37"/>
    </row>
    <row r="299" spans="1:98" ht="68.25" customHeight="1" x14ac:dyDescent="0.25">
      <c r="A299" s="6">
        <v>219</v>
      </c>
      <c r="B299" s="386"/>
      <c r="C299" s="414"/>
      <c r="D299" s="50" t="s">
        <v>18</v>
      </c>
      <c r="E299" s="12" t="s">
        <v>887</v>
      </c>
      <c r="F299" s="16"/>
      <c r="G299" s="12" t="s">
        <v>1873</v>
      </c>
      <c r="H299" s="39" t="s">
        <v>1668</v>
      </c>
      <c r="I299" s="18" t="s">
        <v>1261</v>
      </c>
      <c r="J299" s="22" t="s">
        <v>862</v>
      </c>
      <c r="K299" s="23"/>
      <c r="L299" s="23"/>
      <c r="M299" s="23"/>
      <c r="N299" s="23"/>
      <c r="O299" s="23"/>
      <c r="P299" s="23"/>
      <c r="Q299" s="23"/>
      <c r="R299" s="23" t="s">
        <v>21</v>
      </c>
      <c r="S299" s="23"/>
      <c r="T299" s="26">
        <f t="shared" si="127"/>
        <v>1</v>
      </c>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162"/>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v>2</v>
      </c>
      <c r="CG299" s="162"/>
      <c r="CH299" s="162"/>
      <c r="CI299" s="162"/>
      <c r="CJ299" s="162"/>
      <c r="CK299" s="3"/>
      <c r="CL299" s="23">
        <f t="shared" si="129"/>
        <v>1</v>
      </c>
      <c r="CM299" s="32">
        <f t="shared" si="130"/>
        <v>1</v>
      </c>
      <c r="CN299" s="23">
        <f t="shared" si="131"/>
        <v>0</v>
      </c>
      <c r="CO299" s="32">
        <f t="shared" si="132"/>
        <v>0</v>
      </c>
      <c r="CP299" s="23">
        <f t="shared" si="133"/>
        <v>0</v>
      </c>
      <c r="CQ299" s="32">
        <f t="shared" si="134"/>
        <v>0</v>
      </c>
      <c r="CR299" s="23">
        <f t="shared" si="135"/>
        <v>2</v>
      </c>
      <c r="CS299" s="23" t="str">
        <f t="shared" si="128"/>
        <v>Đạt mục tiêu</v>
      </c>
      <c r="CT299" s="37"/>
    </row>
    <row r="300" spans="1:98" ht="81.75" customHeight="1" x14ac:dyDescent="0.25">
      <c r="A300" s="6">
        <v>219</v>
      </c>
      <c r="B300" s="386"/>
      <c r="C300" s="388" t="s">
        <v>933</v>
      </c>
      <c r="D300" s="50" t="s">
        <v>18</v>
      </c>
      <c r="E300" s="12" t="s">
        <v>887</v>
      </c>
      <c r="F300" s="16"/>
      <c r="G300" s="12" t="s">
        <v>934</v>
      </c>
      <c r="H300" s="12" t="s">
        <v>1596</v>
      </c>
      <c r="I300" s="18" t="s">
        <v>1261</v>
      </c>
      <c r="J300" s="22" t="s">
        <v>862</v>
      </c>
      <c r="K300" s="23"/>
      <c r="L300" s="3"/>
      <c r="M300" s="23" t="s">
        <v>21</v>
      </c>
      <c r="N300" s="3"/>
      <c r="O300" s="3"/>
      <c r="P300" s="23"/>
      <c r="Q300" s="23"/>
      <c r="R300" s="23"/>
      <c r="S300" s="3"/>
      <c r="T300" s="26">
        <f t="shared" si="127"/>
        <v>1</v>
      </c>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162"/>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v>2</v>
      </c>
      <c r="CG300" s="162"/>
      <c r="CH300" s="162"/>
      <c r="CI300" s="162"/>
      <c r="CJ300" s="162"/>
      <c r="CK300" s="3"/>
      <c r="CL300" s="23">
        <f t="shared" si="129"/>
        <v>1</v>
      </c>
      <c r="CM300" s="32">
        <f t="shared" si="130"/>
        <v>1</v>
      </c>
      <c r="CN300" s="23">
        <f t="shared" si="131"/>
        <v>0</v>
      </c>
      <c r="CO300" s="32">
        <f t="shared" si="132"/>
        <v>0</v>
      </c>
      <c r="CP300" s="23">
        <f t="shared" si="133"/>
        <v>0</v>
      </c>
      <c r="CQ300" s="32">
        <f t="shared" si="134"/>
        <v>0</v>
      </c>
      <c r="CR300" s="23">
        <f t="shared" si="135"/>
        <v>2</v>
      </c>
      <c r="CS300" s="23" t="str">
        <f t="shared" si="128"/>
        <v>Đạt mục tiêu</v>
      </c>
      <c r="CT300" s="37"/>
    </row>
    <row r="301" spans="1:98" ht="85.5" customHeight="1" x14ac:dyDescent="0.25">
      <c r="A301" s="6">
        <v>219</v>
      </c>
      <c r="B301" s="387"/>
      <c r="C301" s="390"/>
      <c r="D301" s="50" t="s">
        <v>18</v>
      </c>
      <c r="E301" s="12" t="s">
        <v>888</v>
      </c>
      <c r="F301" s="16"/>
      <c r="G301" s="12" t="s">
        <v>934</v>
      </c>
      <c r="H301" s="12" t="s">
        <v>1517</v>
      </c>
      <c r="I301" s="18" t="s">
        <v>1261</v>
      </c>
      <c r="J301" s="22" t="s">
        <v>862</v>
      </c>
      <c r="K301" s="23"/>
      <c r="L301" s="3"/>
      <c r="M301" s="23"/>
      <c r="N301" s="3"/>
      <c r="O301" s="3"/>
      <c r="P301" s="23"/>
      <c r="Q301" s="23"/>
      <c r="R301" s="28" t="s">
        <v>21</v>
      </c>
      <c r="S301" s="3"/>
      <c r="T301" s="26">
        <f t="shared" si="127"/>
        <v>1</v>
      </c>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162"/>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v>2</v>
      </c>
      <c r="CG301" s="162"/>
      <c r="CH301" s="162"/>
      <c r="CI301" s="162"/>
      <c r="CJ301" s="162"/>
      <c r="CK301" s="3"/>
      <c r="CL301" s="23">
        <f t="shared" si="129"/>
        <v>1</v>
      </c>
      <c r="CM301" s="32">
        <f t="shared" si="130"/>
        <v>1</v>
      </c>
      <c r="CN301" s="23">
        <f t="shared" si="131"/>
        <v>0</v>
      </c>
      <c r="CO301" s="32">
        <f t="shared" si="132"/>
        <v>0</v>
      </c>
      <c r="CP301" s="23">
        <f t="shared" si="133"/>
        <v>0</v>
      </c>
      <c r="CQ301" s="32">
        <f t="shared" si="134"/>
        <v>0</v>
      </c>
      <c r="CR301" s="23">
        <f t="shared" si="135"/>
        <v>2</v>
      </c>
      <c r="CS301" s="23" t="str">
        <f t="shared" si="128"/>
        <v>Đạt mục tiêu</v>
      </c>
      <c r="CT301" s="37"/>
    </row>
    <row r="302" spans="1:98" ht="79.5" customHeight="1" x14ac:dyDescent="0.25">
      <c r="A302" s="6">
        <v>220</v>
      </c>
      <c r="B302" s="385">
        <v>536</v>
      </c>
      <c r="C302" s="388" t="s">
        <v>892</v>
      </c>
      <c r="D302" s="13" t="s">
        <v>18</v>
      </c>
      <c r="E302" s="12" t="s">
        <v>893</v>
      </c>
      <c r="F302" s="16" t="s">
        <v>28</v>
      </c>
      <c r="G302" s="12" t="s">
        <v>1518</v>
      </c>
      <c r="H302" s="12" t="s">
        <v>1519</v>
      </c>
      <c r="I302" s="18" t="s">
        <v>1261</v>
      </c>
      <c r="J302" s="22" t="s">
        <v>862</v>
      </c>
      <c r="K302" s="23" t="s">
        <v>21</v>
      </c>
      <c r="L302" s="3"/>
      <c r="M302" s="23"/>
      <c r="N302" s="23"/>
      <c r="O302" s="23"/>
      <c r="P302" s="3"/>
      <c r="Q302" s="23"/>
      <c r="R302" s="3"/>
      <c r="S302" s="3"/>
      <c r="T302" s="26">
        <f t="shared" si="127"/>
        <v>1</v>
      </c>
      <c r="U302" s="3"/>
      <c r="V302" s="3"/>
      <c r="W302" s="3" t="s">
        <v>1262</v>
      </c>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162"/>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v>2</v>
      </c>
      <c r="CG302" s="162"/>
      <c r="CH302" s="162"/>
      <c r="CI302" s="162"/>
      <c r="CJ302" s="162"/>
      <c r="CK302" s="3"/>
      <c r="CL302" s="23">
        <f t="shared" si="129"/>
        <v>1</v>
      </c>
      <c r="CM302" s="32">
        <f t="shared" si="130"/>
        <v>1</v>
      </c>
      <c r="CN302" s="23">
        <f t="shared" si="131"/>
        <v>0</v>
      </c>
      <c r="CO302" s="32">
        <f t="shared" si="132"/>
        <v>0</v>
      </c>
      <c r="CP302" s="23">
        <f t="shared" si="133"/>
        <v>0</v>
      </c>
      <c r="CQ302" s="32">
        <f t="shared" si="134"/>
        <v>0</v>
      </c>
      <c r="CR302" s="23">
        <f t="shared" si="135"/>
        <v>2</v>
      </c>
      <c r="CS302" s="23" t="str">
        <f t="shared" si="128"/>
        <v>Đạt mục tiêu</v>
      </c>
      <c r="CT302" s="37"/>
    </row>
    <row r="303" spans="1:98" ht="79.5" customHeight="1" x14ac:dyDescent="0.25">
      <c r="A303" s="6"/>
      <c r="B303" s="386"/>
      <c r="C303" s="389"/>
      <c r="D303" s="13"/>
      <c r="E303" s="12"/>
      <c r="F303" s="16"/>
      <c r="G303" s="12" t="s">
        <v>1652</v>
      </c>
      <c r="H303" s="12" t="s">
        <v>1653</v>
      </c>
      <c r="I303" s="18" t="s">
        <v>1261</v>
      </c>
      <c r="J303" s="22" t="s">
        <v>862</v>
      </c>
      <c r="K303" s="23"/>
      <c r="L303" s="169"/>
      <c r="M303" s="23"/>
      <c r="N303" s="23"/>
      <c r="O303" s="23" t="s">
        <v>21</v>
      </c>
      <c r="P303" s="169"/>
      <c r="Q303" s="23"/>
      <c r="R303" s="169"/>
      <c r="S303" s="169"/>
      <c r="T303" s="26">
        <f t="shared" si="127"/>
        <v>1</v>
      </c>
      <c r="U303" s="169"/>
      <c r="V303" s="169"/>
      <c r="W303" s="169"/>
      <c r="X303" s="169"/>
      <c r="Y303" s="169"/>
      <c r="Z303" s="169"/>
      <c r="AA303" s="169"/>
      <c r="AB303" s="169"/>
      <c r="AC303" s="169"/>
      <c r="AD303" s="169"/>
      <c r="AE303" s="169"/>
      <c r="AF303" s="169"/>
      <c r="AG303" s="169"/>
      <c r="AH303" s="169"/>
      <c r="AI303" s="169"/>
      <c r="AJ303" s="169"/>
      <c r="AK303" s="169"/>
      <c r="AL303" s="169"/>
      <c r="AM303" s="169"/>
      <c r="AN303" s="169"/>
      <c r="AO303" s="169"/>
      <c r="AP303" s="169"/>
      <c r="AQ303" s="169"/>
      <c r="AR303" s="169"/>
      <c r="AS303" s="169"/>
      <c r="AT303" s="169"/>
      <c r="AU303" s="169"/>
      <c r="AV303" s="169"/>
      <c r="AW303" s="169"/>
      <c r="AX303" s="169"/>
      <c r="AY303" s="169"/>
      <c r="AZ303" s="169"/>
      <c r="BA303" s="169"/>
      <c r="BB303" s="169"/>
      <c r="BC303" s="169"/>
      <c r="BD303" s="169"/>
      <c r="BE303" s="169"/>
      <c r="BF303" s="169"/>
      <c r="BG303" s="169"/>
      <c r="BH303" s="169"/>
      <c r="BI303" s="169"/>
      <c r="BJ303" s="169"/>
      <c r="BK303" s="169"/>
      <c r="BL303" s="169"/>
      <c r="BM303" s="169"/>
      <c r="BN303" s="169"/>
      <c r="BO303" s="169"/>
      <c r="BP303" s="169"/>
      <c r="BQ303" s="169"/>
      <c r="BR303" s="169"/>
      <c r="BS303" s="169"/>
      <c r="BT303" s="169"/>
      <c r="BU303" s="169"/>
      <c r="BV303" s="169"/>
      <c r="BW303" s="169"/>
      <c r="BX303" s="169"/>
      <c r="BY303" s="169"/>
      <c r="BZ303" s="169"/>
      <c r="CA303" s="169"/>
      <c r="CB303" s="169"/>
      <c r="CC303" s="169"/>
      <c r="CD303" s="169"/>
      <c r="CE303" s="169"/>
      <c r="CF303" s="169"/>
      <c r="CG303" s="169"/>
      <c r="CH303" s="169"/>
      <c r="CI303" s="169"/>
      <c r="CJ303" s="169"/>
      <c r="CK303" s="169"/>
      <c r="CL303" s="23"/>
      <c r="CM303" s="32"/>
      <c r="CN303" s="23"/>
      <c r="CO303" s="32"/>
      <c r="CP303" s="23"/>
      <c r="CQ303" s="32"/>
      <c r="CR303" s="23"/>
      <c r="CS303" s="23"/>
      <c r="CT303" s="37"/>
    </row>
    <row r="304" spans="1:98" ht="76.5" customHeight="1" x14ac:dyDescent="0.25">
      <c r="A304" s="6">
        <v>220</v>
      </c>
      <c r="B304" s="386"/>
      <c r="C304" s="389"/>
      <c r="D304" s="13" t="s">
        <v>18</v>
      </c>
      <c r="E304" s="12" t="s">
        <v>893</v>
      </c>
      <c r="F304" s="16" t="s">
        <v>28</v>
      </c>
      <c r="G304" s="12" t="s">
        <v>1520</v>
      </c>
      <c r="H304" s="12" t="s">
        <v>1521</v>
      </c>
      <c r="I304" s="18" t="s">
        <v>1261</v>
      </c>
      <c r="J304" s="22" t="s">
        <v>862</v>
      </c>
      <c r="K304" s="23"/>
      <c r="L304" s="3"/>
      <c r="M304" s="23" t="s">
        <v>21</v>
      </c>
      <c r="N304" s="23"/>
      <c r="O304" s="23"/>
      <c r="P304" s="3"/>
      <c r="Q304" s="23"/>
      <c r="R304" s="3"/>
      <c r="S304" s="3"/>
      <c r="T304" s="26">
        <f t="shared" si="127"/>
        <v>1</v>
      </c>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162"/>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v>2</v>
      </c>
      <c r="CG304" s="162"/>
      <c r="CH304" s="162"/>
      <c r="CI304" s="162"/>
      <c r="CJ304" s="162"/>
      <c r="CK304" s="3"/>
      <c r="CL304" s="23">
        <f t="shared" si="129"/>
        <v>1</v>
      </c>
      <c r="CM304" s="32">
        <f t="shared" si="130"/>
        <v>1</v>
      </c>
      <c r="CN304" s="23">
        <f t="shared" si="131"/>
        <v>0</v>
      </c>
      <c r="CO304" s="32">
        <f t="shared" si="132"/>
        <v>0</v>
      </c>
      <c r="CP304" s="23">
        <f t="shared" si="133"/>
        <v>0</v>
      </c>
      <c r="CQ304" s="32">
        <f t="shared" si="134"/>
        <v>0</v>
      </c>
      <c r="CR304" s="23">
        <f t="shared" si="135"/>
        <v>2</v>
      </c>
      <c r="CS304" s="23" t="str">
        <f t="shared" si="128"/>
        <v>Đạt mục tiêu</v>
      </c>
      <c r="CT304" s="37"/>
    </row>
    <row r="305" spans="1:98" ht="90.75" customHeight="1" x14ac:dyDescent="0.25">
      <c r="A305" s="6">
        <v>220</v>
      </c>
      <c r="B305" s="386"/>
      <c r="C305" s="389"/>
      <c r="D305" s="13" t="s">
        <v>18</v>
      </c>
      <c r="E305" s="12" t="s">
        <v>893</v>
      </c>
      <c r="F305" s="16" t="s">
        <v>28</v>
      </c>
      <c r="G305" s="12" t="s">
        <v>1522</v>
      </c>
      <c r="H305" s="12" t="s">
        <v>1874</v>
      </c>
      <c r="I305" s="18" t="s">
        <v>1261</v>
      </c>
      <c r="J305" s="22" t="s">
        <v>862</v>
      </c>
      <c r="K305" s="23"/>
      <c r="L305" s="3"/>
      <c r="M305" s="23"/>
      <c r="N305" s="23" t="s">
        <v>21</v>
      </c>
      <c r="O305" s="23"/>
      <c r="P305" s="3"/>
      <c r="Q305" s="23"/>
      <c r="R305" s="3"/>
      <c r="S305" s="3"/>
      <c r="T305" s="26">
        <f t="shared" si="127"/>
        <v>1</v>
      </c>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162"/>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v>2</v>
      </c>
      <c r="CG305" s="162"/>
      <c r="CH305" s="162"/>
      <c r="CI305" s="162"/>
      <c r="CJ305" s="162"/>
      <c r="CK305" s="3"/>
      <c r="CL305" s="23">
        <f t="shared" si="129"/>
        <v>1</v>
      </c>
      <c r="CM305" s="32">
        <f t="shared" si="130"/>
        <v>1</v>
      </c>
      <c r="CN305" s="23">
        <f t="shared" si="131"/>
        <v>0</v>
      </c>
      <c r="CO305" s="32">
        <f t="shared" si="132"/>
        <v>0</v>
      </c>
      <c r="CP305" s="23">
        <f t="shared" si="133"/>
        <v>0</v>
      </c>
      <c r="CQ305" s="32">
        <f t="shared" si="134"/>
        <v>0</v>
      </c>
      <c r="CR305" s="23">
        <f t="shared" si="135"/>
        <v>2</v>
      </c>
      <c r="CS305" s="23" t="str">
        <f t="shared" si="128"/>
        <v>Đạt mục tiêu</v>
      </c>
      <c r="CT305" s="37"/>
    </row>
    <row r="306" spans="1:98" ht="74.25" customHeight="1" x14ac:dyDescent="0.25">
      <c r="A306" s="6">
        <v>220</v>
      </c>
      <c r="B306" s="386"/>
      <c r="C306" s="389"/>
      <c r="D306" s="13" t="s">
        <v>18</v>
      </c>
      <c r="E306" s="12" t="s">
        <v>893</v>
      </c>
      <c r="F306" s="16" t="s">
        <v>28</v>
      </c>
      <c r="G306" s="12" t="s">
        <v>1522</v>
      </c>
      <c r="H306" s="12" t="s">
        <v>1523</v>
      </c>
      <c r="I306" s="18" t="s">
        <v>1261</v>
      </c>
      <c r="J306" s="22" t="s">
        <v>862</v>
      </c>
      <c r="K306" s="23"/>
      <c r="L306" s="3"/>
      <c r="M306" s="23"/>
      <c r="N306" s="23"/>
      <c r="O306" s="23"/>
      <c r="P306" s="23" t="s">
        <v>21</v>
      </c>
      <c r="Q306" s="23"/>
      <c r="R306" s="3"/>
      <c r="S306" s="3"/>
      <c r="T306" s="26">
        <f t="shared" si="127"/>
        <v>1</v>
      </c>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162"/>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v>2</v>
      </c>
      <c r="CG306" s="162"/>
      <c r="CH306" s="162"/>
      <c r="CI306" s="162"/>
      <c r="CJ306" s="162"/>
      <c r="CK306" s="3"/>
      <c r="CL306" s="23">
        <f t="shared" si="129"/>
        <v>1</v>
      </c>
      <c r="CM306" s="32">
        <f t="shared" si="130"/>
        <v>1</v>
      </c>
      <c r="CN306" s="23">
        <f t="shared" si="131"/>
        <v>0</v>
      </c>
      <c r="CO306" s="32">
        <f t="shared" si="132"/>
        <v>0</v>
      </c>
      <c r="CP306" s="23">
        <f t="shared" si="133"/>
        <v>0</v>
      </c>
      <c r="CQ306" s="32">
        <f t="shared" si="134"/>
        <v>0</v>
      </c>
      <c r="CR306" s="23">
        <f t="shared" si="135"/>
        <v>2</v>
      </c>
      <c r="CS306" s="23" t="str">
        <f t="shared" si="128"/>
        <v>Đạt mục tiêu</v>
      </c>
      <c r="CT306" s="37"/>
    </row>
    <row r="307" spans="1:98" ht="84" customHeight="1" x14ac:dyDescent="0.25">
      <c r="A307" s="6">
        <v>220</v>
      </c>
      <c r="B307" s="387"/>
      <c r="C307" s="390"/>
      <c r="D307" s="13" t="s">
        <v>18</v>
      </c>
      <c r="E307" s="12" t="s">
        <v>893</v>
      </c>
      <c r="F307" s="16" t="s">
        <v>28</v>
      </c>
      <c r="G307" s="12" t="s">
        <v>1522</v>
      </c>
      <c r="H307" s="12" t="s">
        <v>1524</v>
      </c>
      <c r="I307" s="18" t="s">
        <v>1261</v>
      </c>
      <c r="J307" s="22" t="s">
        <v>862</v>
      </c>
      <c r="K307" s="23"/>
      <c r="L307" s="3"/>
      <c r="M307" s="23"/>
      <c r="N307" s="23"/>
      <c r="O307" s="23"/>
      <c r="P307" s="3"/>
      <c r="Q307" s="23" t="s">
        <v>21</v>
      </c>
      <c r="R307" s="3"/>
      <c r="S307" s="3"/>
      <c r="T307" s="26">
        <f t="shared" si="127"/>
        <v>1</v>
      </c>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162"/>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v>2</v>
      </c>
      <c r="CG307" s="162"/>
      <c r="CH307" s="162"/>
      <c r="CI307" s="162"/>
      <c r="CJ307" s="162"/>
      <c r="CK307" s="3"/>
      <c r="CL307" s="23">
        <f t="shared" si="129"/>
        <v>1</v>
      </c>
      <c r="CM307" s="32">
        <f t="shared" si="130"/>
        <v>1</v>
      </c>
      <c r="CN307" s="23">
        <f t="shared" si="131"/>
        <v>0</v>
      </c>
      <c r="CO307" s="32">
        <f t="shared" si="132"/>
        <v>0</v>
      </c>
      <c r="CP307" s="23">
        <f t="shared" si="133"/>
        <v>0</v>
      </c>
      <c r="CQ307" s="32">
        <f t="shared" si="134"/>
        <v>0</v>
      </c>
      <c r="CR307" s="23">
        <f t="shared" si="135"/>
        <v>2</v>
      </c>
      <c r="CS307" s="23" t="str">
        <f t="shared" si="128"/>
        <v>Đạt mục tiêu</v>
      </c>
      <c r="CT307" s="37"/>
    </row>
    <row r="308" spans="1:98" ht="122.25" customHeight="1" x14ac:dyDescent="0.25">
      <c r="A308" s="6">
        <v>221</v>
      </c>
      <c r="B308" s="385">
        <v>540</v>
      </c>
      <c r="C308" s="388" t="s">
        <v>897</v>
      </c>
      <c r="D308" s="13" t="s">
        <v>18</v>
      </c>
      <c r="E308" s="12" t="s">
        <v>898</v>
      </c>
      <c r="F308" s="16" t="s">
        <v>28</v>
      </c>
      <c r="G308" s="12" t="s">
        <v>1525</v>
      </c>
      <c r="H308" s="12" t="s">
        <v>1893</v>
      </c>
      <c r="I308" s="18" t="s">
        <v>1261</v>
      </c>
      <c r="J308" s="22" t="s">
        <v>862</v>
      </c>
      <c r="K308" s="23" t="s">
        <v>21</v>
      </c>
      <c r="L308" s="23"/>
      <c r="M308" s="23"/>
      <c r="N308" s="23"/>
      <c r="O308" s="28"/>
      <c r="P308" s="3"/>
      <c r="Q308" s="23"/>
      <c r="R308" s="23"/>
      <c r="S308" s="23"/>
      <c r="T308" s="26">
        <f t="shared" si="127"/>
        <v>1</v>
      </c>
      <c r="U308" s="3" t="s">
        <v>1262</v>
      </c>
      <c r="V308" s="3" t="s">
        <v>1389</v>
      </c>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162"/>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v>2</v>
      </c>
      <c r="CG308" s="162"/>
      <c r="CH308" s="162"/>
      <c r="CI308" s="162"/>
      <c r="CJ308" s="162"/>
      <c r="CK308" s="3"/>
      <c r="CL308" s="23">
        <f t="shared" si="129"/>
        <v>1</v>
      </c>
      <c r="CM308" s="32">
        <f t="shared" si="130"/>
        <v>1</v>
      </c>
      <c r="CN308" s="23">
        <f t="shared" si="131"/>
        <v>0</v>
      </c>
      <c r="CO308" s="32">
        <f t="shared" si="132"/>
        <v>0</v>
      </c>
      <c r="CP308" s="23">
        <f t="shared" si="133"/>
        <v>0</v>
      </c>
      <c r="CQ308" s="32">
        <f t="shared" si="134"/>
        <v>0</v>
      </c>
      <c r="CR308" s="23">
        <f t="shared" si="135"/>
        <v>2</v>
      </c>
      <c r="CS308" s="23" t="str">
        <f t="shared" si="128"/>
        <v>Đạt mục tiêu</v>
      </c>
      <c r="CT308" s="37"/>
    </row>
    <row r="309" spans="1:98" ht="103.5" customHeight="1" x14ac:dyDescent="0.25">
      <c r="A309" s="6">
        <v>221</v>
      </c>
      <c r="B309" s="386"/>
      <c r="C309" s="389"/>
      <c r="D309" s="13" t="s">
        <v>18</v>
      </c>
      <c r="E309" s="12" t="s">
        <v>898</v>
      </c>
      <c r="F309" s="16" t="s">
        <v>28</v>
      </c>
      <c r="G309" s="12" t="s">
        <v>1525</v>
      </c>
      <c r="H309" s="12" t="s">
        <v>1638</v>
      </c>
      <c r="I309" s="18" t="s">
        <v>1261</v>
      </c>
      <c r="J309" s="22" t="s">
        <v>862</v>
      </c>
      <c r="K309" s="23"/>
      <c r="L309" s="23" t="s">
        <v>21</v>
      </c>
      <c r="M309" s="23"/>
      <c r="N309" s="23"/>
      <c r="O309" s="28"/>
      <c r="P309" s="3"/>
      <c r="Q309" s="23"/>
      <c r="R309" s="23"/>
      <c r="S309" s="23"/>
      <c r="T309" s="26">
        <f t="shared" si="127"/>
        <v>1</v>
      </c>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162"/>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v>2</v>
      </c>
      <c r="CG309" s="162"/>
      <c r="CH309" s="162"/>
      <c r="CI309" s="162"/>
      <c r="CJ309" s="162"/>
      <c r="CK309" s="3"/>
      <c r="CL309" s="23">
        <f t="shared" si="129"/>
        <v>1</v>
      </c>
      <c r="CM309" s="32">
        <f t="shared" si="130"/>
        <v>1</v>
      </c>
      <c r="CN309" s="23">
        <f t="shared" si="131"/>
        <v>0</v>
      </c>
      <c r="CO309" s="32">
        <f t="shared" si="132"/>
        <v>0</v>
      </c>
      <c r="CP309" s="23">
        <f t="shared" si="133"/>
        <v>0</v>
      </c>
      <c r="CQ309" s="32">
        <f t="shared" si="134"/>
        <v>0</v>
      </c>
      <c r="CR309" s="23">
        <f t="shared" si="135"/>
        <v>2</v>
      </c>
      <c r="CS309" s="23" t="str">
        <f t="shared" si="128"/>
        <v>Đạt mục tiêu</v>
      </c>
      <c r="CT309" s="37"/>
    </row>
    <row r="310" spans="1:98" ht="69" customHeight="1" x14ac:dyDescent="0.25">
      <c r="A310" s="6">
        <v>221</v>
      </c>
      <c r="B310" s="386"/>
      <c r="C310" s="389"/>
      <c r="D310" s="13" t="s">
        <v>18</v>
      </c>
      <c r="E310" s="12" t="s">
        <v>898</v>
      </c>
      <c r="F310" s="16" t="s">
        <v>28</v>
      </c>
      <c r="G310" s="12" t="s">
        <v>1525</v>
      </c>
      <c r="H310" s="12" t="s">
        <v>1526</v>
      </c>
      <c r="I310" s="18" t="s">
        <v>1261</v>
      </c>
      <c r="J310" s="22" t="s">
        <v>862</v>
      </c>
      <c r="K310" s="23"/>
      <c r="L310" s="23"/>
      <c r="M310" s="23"/>
      <c r="N310" s="58"/>
      <c r="O310" s="28"/>
      <c r="P310" s="3"/>
      <c r="Q310" s="23"/>
      <c r="R310" s="23"/>
      <c r="S310" s="23"/>
      <c r="T310" s="26">
        <f t="shared" si="127"/>
        <v>0</v>
      </c>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162"/>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v>2</v>
      </c>
      <c r="CG310" s="162"/>
      <c r="CH310" s="162"/>
      <c r="CI310" s="162"/>
      <c r="CJ310" s="162"/>
      <c r="CK310" s="3"/>
      <c r="CL310" s="23">
        <f t="shared" si="129"/>
        <v>1</v>
      </c>
      <c r="CM310" s="32">
        <f t="shared" si="130"/>
        <v>1</v>
      </c>
      <c r="CN310" s="23">
        <f t="shared" si="131"/>
        <v>0</v>
      </c>
      <c r="CO310" s="32">
        <f t="shared" si="132"/>
        <v>0</v>
      </c>
      <c r="CP310" s="23">
        <f t="shared" si="133"/>
        <v>0</v>
      </c>
      <c r="CQ310" s="32">
        <f t="shared" si="134"/>
        <v>0</v>
      </c>
      <c r="CR310" s="23">
        <f t="shared" si="135"/>
        <v>2</v>
      </c>
      <c r="CS310" s="23" t="str">
        <f t="shared" si="128"/>
        <v>Đạt mục tiêu</v>
      </c>
      <c r="CT310" s="37"/>
    </row>
    <row r="311" spans="1:98" ht="54" customHeight="1" x14ac:dyDescent="0.25">
      <c r="A311" s="6">
        <v>221</v>
      </c>
      <c r="B311" s="386"/>
      <c r="C311" s="389"/>
      <c r="D311" s="13" t="s">
        <v>18</v>
      </c>
      <c r="E311" s="12" t="s">
        <v>898</v>
      </c>
      <c r="F311" s="16" t="s">
        <v>28</v>
      </c>
      <c r="G311" s="12" t="s">
        <v>1525</v>
      </c>
      <c r="H311" s="12" t="s">
        <v>1644</v>
      </c>
      <c r="I311" s="18" t="s">
        <v>1261</v>
      </c>
      <c r="J311" s="22" t="s">
        <v>862</v>
      </c>
      <c r="K311" s="23"/>
      <c r="L311" s="23"/>
      <c r="M311" s="23"/>
      <c r="N311" s="64" t="s">
        <v>21</v>
      </c>
      <c r="O311" s="28"/>
      <c r="P311" s="3"/>
      <c r="Q311" s="23"/>
      <c r="R311" s="23"/>
      <c r="S311" s="23"/>
      <c r="T311" s="26">
        <f t="shared" si="127"/>
        <v>1</v>
      </c>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162"/>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v>2</v>
      </c>
      <c r="CG311" s="162"/>
      <c r="CH311" s="162"/>
      <c r="CI311" s="162"/>
      <c r="CJ311" s="162"/>
      <c r="CK311" s="3"/>
      <c r="CL311" s="23">
        <f t="shared" si="129"/>
        <v>1</v>
      </c>
      <c r="CM311" s="32">
        <f t="shared" si="130"/>
        <v>1</v>
      </c>
      <c r="CN311" s="23">
        <f t="shared" si="131"/>
        <v>0</v>
      </c>
      <c r="CO311" s="32">
        <f t="shared" si="132"/>
        <v>0</v>
      </c>
      <c r="CP311" s="23">
        <f t="shared" si="133"/>
        <v>0</v>
      </c>
      <c r="CQ311" s="32">
        <f t="shared" si="134"/>
        <v>0</v>
      </c>
      <c r="CR311" s="23">
        <f t="shared" si="135"/>
        <v>2</v>
      </c>
      <c r="CS311" s="23" t="str">
        <f t="shared" si="128"/>
        <v>Đạt mục tiêu</v>
      </c>
      <c r="CT311" s="37"/>
    </row>
    <row r="312" spans="1:98" ht="54" customHeight="1" x14ac:dyDescent="0.25">
      <c r="A312" s="6">
        <v>221</v>
      </c>
      <c r="B312" s="386"/>
      <c r="C312" s="389"/>
      <c r="D312" s="13" t="s">
        <v>18</v>
      </c>
      <c r="E312" s="12" t="s">
        <v>898</v>
      </c>
      <c r="F312" s="16" t="s">
        <v>28</v>
      </c>
      <c r="G312" s="12" t="s">
        <v>1525</v>
      </c>
      <c r="H312" s="12" t="s">
        <v>1527</v>
      </c>
      <c r="I312" s="18" t="s">
        <v>1261</v>
      </c>
      <c r="J312" s="22" t="s">
        <v>862</v>
      </c>
      <c r="K312" s="23"/>
      <c r="L312" s="23"/>
      <c r="M312" s="23"/>
      <c r="N312" s="23"/>
      <c r="O312" s="28"/>
      <c r="P312" s="28" t="s">
        <v>21</v>
      </c>
      <c r="Q312" s="23"/>
      <c r="R312" s="23"/>
      <c r="S312" s="23"/>
      <c r="T312" s="26">
        <f t="shared" si="127"/>
        <v>1</v>
      </c>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162"/>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v>2</v>
      </c>
      <c r="CG312" s="162"/>
      <c r="CH312" s="162"/>
      <c r="CI312" s="162"/>
      <c r="CJ312" s="162"/>
      <c r="CK312" s="3"/>
      <c r="CL312" s="23">
        <f t="shared" si="129"/>
        <v>1</v>
      </c>
      <c r="CM312" s="32">
        <f t="shared" si="130"/>
        <v>1</v>
      </c>
      <c r="CN312" s="23">
        <f t="shared" si="131"/>
        <v>0</v>
      </c>
      <c r="CO312" s="32">
        <f t="shared" si="132"/>
        <v>0</v>
      </c>
      <c r="CP312" s="23">
        <f t="shared" si="133"/>
        <v>0</v>
      </c>
      <c r="CQ312" s="32">
        <f t="shared" si="134"/>
        <v>0</v>
      </c>
      <c r="CR312" s="23">
        <f t="shared" si="135"/>
        <v>2</v>
      </c>
      <c r="CS312" s="23" t="str">
        <f t="shared" si="128"/>
        <v>Đạt mục tiêu</v>
      </c>
      <c r="CT312" s="37"/>
    </row>
    <row r="313" spans="1:98" ht="63" customHeight="1" x14ac:dyDescent="0.25">
      <c r="A313" s="6">
        <v>221</v>
      </c>
      <c r="B313" s="386"/>
      <c r="C313" s="389"/>
      <c r="D313" s="13" t="s">
        <v>18</v>
      </c>
      <c r="E313" s="12" t="s">
        <v>898</v>
      </c>
      <c r="F313" s="16" t="s">
        <v>28</v>
      </c>
      <c r="G313" s="12" t="s">
        <v>1525</v>
      </c>
      <c r="H313" s="12" t="s">
        <v>1528</v>
      </c>
      <c r="I313" s="18" t="s">
        <v>1261</v>
      </c>
      <c r="J313" s="22" t="s">
        <v>862</v>
      </c>
      <c r="K313" s="23"/>
      <c r="L313" s="23"/>
      <c r="M313" s="23"/>
      <c r="N313" s="23"/>
      <c r="O313" s="28"/>
      <c r="P313" s="3"/>
      <c r="Q313" s="23" t="s">
        <v>21</v>
      </c>
      <c r="R313" s="23"/>
      <c r="S313" s="23"/>
      <c r="T313" s="26">
        <f t="shared" si="127"/>
        <v>1</v>
      </c>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162"/>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v>2</v>
      </c>
      <c r="CG313" s="162"/>
      <c r="CH313" s="162"/>
      <c r="CI313" s="162"/>
      <c r="CJ313" s="162"/>
      <c r="CK313" s="3"/>
      <c r="CL313" s="23">
        <f t="shared" si="129"/>
        <v>1</v>
      </c>
      <c r="CM313" s="32">
        <f t="shared" si="130"/>
        <v>1</v>
      </c>
      <c r="CN313" s="23">
        <f t="shared" si="131"/>
        <v>0</v>
      </c>
      <c r="CO313" s="32">
        <f t="shared" si="132"/>
        <v>0</v>
      </c>
      <c r="CP313" s="23">
        <f t="shared" si="133"/>
        <v>0</v>
      </c>
      <c r="CQ313" s="32">
        <f t="shared" si="134"/>
        <v>0</v>
      </c>
      <c r="CR313" s="23">
        <f t="shared" si="135"/>
        <v>2</v>
      </c>
      <c r="CS313" s="23" t="str">
        <f t="shared" si="128"/>
        <v>Đạt mục tiêu</v>
      </c>
      <c r="CT313" s="37"/>
    </row>
    <row r="314" spans="1:98" ht="83.25" customHeight="1" x14ac:dyDescent="0.25">
      <c r="A314" s="6">
        <v>221</v>
      </c>
      <c r="B314" s="387"/>
      <c r="C314" s="390"/>
      <c r="D314" s="13" t="s">
        <v>18</v>
      </c>
      <c r="E314" s="12" t="s">
        <v>898</v>
      </c>
      <c r="F314" s="16" t="s">
        <v>28</v>
      </c>
      <c r="G314" s="12" t="s">
        <v>1525</v>
      </c>
      <c r="H314" s="12" t="s">
        <v>1529</v>
      </c>
      <c r="I314" s="18" t="s">
        <v>1261</v>
      </c>
      <c r="J314" s="22" t="s">
        <v>862</v>
      </c>
      <c r="K314" s="23"/>
      <c r="L314" s="23"/>
      <c r="M314" s="23"/>
      <c r="N314" s="23"/>
      <c r="O314" s="28"/>
      <c r="P314" s="3"/>
      <c r="Q314" s="23"/>
      <c r="R314" s="23"/>
      <c r="S314" s="23" t="s">
        <v>21</v>
      </c>
      <c r="T314" s="26">
        <f t="shared" si="127"/>
        <v>1</v>
      </c>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162"/>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v>2</v>
      </c>
      <c r="CG314" s="162"/>
      <c r="CH314" s="162"/>
      <c r="CI314" s="162"/>
      <c r="CJ314" s="162"/>
      <c r="CK314" s="3"/>
      <c r="CL314" s="23">
        <f t="shared" si="129"/>
        <v>1</v>
      </c>
      <c r="CM314" s="32">
        <f t="shared" si="130"/>
        <v>1</v>
      </c>
      <c r="CN314" s="23">
        <f t="shared" si="131"/>
        <v>0</v>
      </c>
      <c r="CO314" s="32">
        <f t="shared" si="132"/>
        <v>0</v>
      </c>
      <c r="CP314" s="23">
        <f t="shared" si="133"/>
        <v>0</v>
      </c>
      <c r="CQ314" s="32">
        <f t="shared" si="134"/>
        <v>0</v>
      </c>
      <c r="CR314" s="23">
        <f t="shared" si="135"/>
        <v>2</v>
      </c>
      <c r="CS314" s="23" t="str">
        <f t="shared" si="128"/>
        <v>Đạt mục tiêu</v>
      </c>
      <c r="CT314" s="37"/>
    </row>
    <row r="315" spans="1:98" ht="72" customHeight="1" x14ac:dyDescent="0.25">
      <c r="A315" s="6">
        <v>222</v>
      </c>
      <c r="B315" s="385">
        <v>543</v>
      </c>
      <c r="C315" s="388" t="s">
        <v>901</v>
      </c>
      <c r="D315" s="13" t="s">
        <v>18</v>
      </c>
      <c r="E315" s="12" t="s">
        <v>902</v>
      </c>
      <c r="F315" s="16" t="s">
        <v>28</v>
      </c>
      <c r="G315" s="18" t="s">
        <v>1530</v>
      </c>
      <c r="H315" s="18" t="s">
        <v>1531</v>
      </c>
      <c r="I315" s="18" t="s">
        <v>1261</v>
      </c>
      <c r="J315" s="22" t="s">
        <v>862</v>
      </c>
      <c r="K315" s="3"/>
      <c r="L315" s="3"/>
      <c r="M315" s="23"/>
      <c r="N315" s="23"/>
      <c r="O315" s="23"/>
      <c r="P315" s="23" t="s">
        <v>21</v>
      </c>
      <c r="Q315" s="23"/>
      <c r="R315" s="23"/>
      <c r="S315" s="3"/>
      <c r="T315" s="26">
        <f t="shared" si="127"/>
        <v>1</v>
      </c>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162"/>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v>2</v>
      </c>
      <c r="CG315" s="162"/>
      <c r="CH315" s="162"/>
      <c r="CI315" s="162"/>
      <c r="CJ315" s="162"/>
      <c r="CK315" s="3"/>
      <c r="CL315" s="23">
        <f t="shared" si="129"/>
        <v>1</v>
      </c>
      <c r="CM315" s="32">
        <f t="shared" si="130"/>
        <v>1</v>
      </c>
      <c r="CN315" s="23">
        <f t="shared" si="131"/>
        <v>0</v>
      </c>
      <c r="CO315" s="32">
        <f t="shared" si="132"/>
        <v>0</v>
      </c>
      <c r="CP315" s="23">
        <f t="shared" si="133"/>
        <v>0</v>
      </c>
      <c r="CQ315" s="32">
        <f t="shared" si="134"/>
        <v>0</v>
      </c>
      <c r="CR315" s="23">
        <f t="shared" si="135"/>
        <v>2</v>
      </c>
      <c r="CS315" s="23" t="str">
        <f t="shared" si="128"/>
        <v>Đạt mục tiêu</v>
      </c>
      <c r="CT315" s="37"/>
    </row>
    <row r="316" spans="1:98" ht="57" customHeight="1" x14ac:dyDescent="0.25">
      <c r="A316" s="6"/>
      <c r="B316" s="386"/>
      <c r="C316" s="389"/>
      <c r="D316" s="13"/>
      <c r="E316" s="12"/>
      <c r="F316" s="16"/>
      <c r="G316" s="18" t="s">
        <v>1672</v>
      </c>
      <c r="H316" s="18" t="s">
        <v>1673</v>
      </c>
      <c r="I316" s="18" t="s">
        <v>1261</v>
      </c>
      <c r="J316" s="22" t="s">
        <v>862</v>
      </c>
      <c r="K316" s="171"/>
      <c r="L316" s="171"/>
      <c r="M316" s="23"/>
      <c r="N316" s="23"/>
      <c r="O316" s="23"/>
      <c r="P316" s="23"/>
      <c r="Q316" s="23"/>
      <c r="R316" s="23"/>
      <c r="S316" s="23" t="s">
        <v>21</v>
      </c>
      <c r="T316" s="26">
        <v>1</v>
      </c>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23"/>
      <c r="CM316" s="32"/>
      <c r="CN316" s="23"/>
      <c r="CO316" s="32"/>
      <c r="CP316" s="23"/>
      <c r="CQ316" s="32"/>
      <c r="CR316" s="23"/>
      <c r="CS316" s="23"/>
      <c r="CT316" s="37"/>
    </row>
    <row r="317" spans="1:98" ht="61.5" customHeight="1" x14ac:dyDescent="0.25">
      <c r="A317" s="6">
        <v>222</v>
      </c>
      <c r="B317" s="386"/>
      <c r="C317" s="389"/>
      <c r="D317" s="13" t="s">
        <v>18</v>
      </c>
      <c r="E317" s="12" t="s">
        <v>902</v>
      </c>
      <c r="F317" s="16" t="s">
        <v>28</v>
      </c>
      <c r="G317" s="18" t="s">
        <v>1530</v>
      </c>
      <c r="H317" s="18" t="s">
        <v>1651</v>
      </c>
      <c r="I317" s="18" t="s">
        <v>1261</v>
      </c>
      <c r="J317" s="22" t="s">
        <v>862</v>
      </c>
      <c r="K317" s="3"/>
      <c r="L317" s="3"/>
      <c r="M317" s="23"/>
      <c r="N317" s="23"/>
      <c r="O317" s="23" t="s">
        <v>21</v>
      </c>
      <c r="P317" s="23"/>
      <c r="Q317" s="23"/>
      <c r="R317" s="23"/>
      <c r="S317" s="3"/>
      <c r="T317" s="26">
        <f t="shared" si="127"/>
        <v>1</v>
      </c>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162"/>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v>2</v>
      </c>
      <c r="CG317" s="162"/>
      <c r="CH317" s="162"/>
      <c r="CI317" s="162"/>
      <c r="CJ317" s="162"/>
      <c r="CK317" s="3"/>
      <c r="CL317" s="23">
        <f t="shared" si="129"/>
        <v>1</v>
      </c>
      <c r="CM317" s="32">
        <f t="shared" si="130"/>
        <v>1</v>
      </c>
      <c r="CN317" s="23">
        <f t="shared" si="131"/>
        <v>0</v>
      </c>
      <c r="CO317" s="32">
        <f t="shared" si="132"/>
        <v>0</v>
      </c>
      <c r="CP317" s="23">
        <f t="shared" si="133"/>
        <v>0</v>
      </c>
      <c r="CQ317" s="32">
        <f t="shared" si="134"/>
        <v>0</v>
      </c>
      <c r="CR317" s="23">
        <f t="shared" si="135"/>
        <v>2</v>
      </c>
      <c r="CS317" s="23" t="str">
        <f t="shared" si="128"/>
        <v>Đạt mục tiêu</v>
      </c>
      <c r="CT317" s="37"/>
    </row>
    <row r="318" spans="1:98" ht="61.5" customHeight="1" x14ac:dyDescent="0.25">
      <c r="A318" s="6">
        <v>222</v>
      </c>
      <c r="B318" s="386"/>
      <c r="C318" s="389"/>
      <c r="D318" s="13" t="s">
        <v>18</v>
      </c>
      <c r="E318" s="12" t="s">
        <v>902</v>
      </c>
      <c r="F318" s="16" t="s">
        <v>28</v>
      </c>
      <c r="G318" s="18" t="s">
        <v>1530</v>
      </c>
      <c r="H318" s="18" t="s">
        <v>1532</v>
      </c>
      <c r="I318" s="18" t="s">
        <v>1261</v>
      </c>
      <c r="J318" s="22" t="s">
        <v>862</v>
      </c>
      <c r="K318" s="3"/>
      <c r="L318" s="3"/>
      <c r="M318" s="23"/>
      <c r="N318" s="23"/>
      <c r="O318" s="23"/>
      <c r="P318" s="23"/>
      <c r="Q318" s="23" t="s">
        <v>21</v>
      </c>
      <c r="R318" s="23"/>
      <c r="S318" s="3"/>
      <c r="T318" s="26">
        <f t="shared" si="127"/>
        <v>1</v>
      </c>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162"/>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v>2</v>
      </c>
      <c r="CG318" s="162"/>
      <c r="CH318" s="162"/>
      <c r="CI318" s="162"/>
      <c r="CJ318" s="162"/>
      <c r="CK318" s="3"/>
      <c r="CL318" s="23">
        <f t="shared" si="129"/>
        <v>1</v>
      </c>
      <c r="CM318" s="32">
        <f t="shared" si="130"/>
        <v>1</v>
      </c>
      <c r="CN318" s="23">
        <f t="shared" si="131"/>
        <v>0</v>
      </c>
      <c r="CO318" s="32">
        <f t="shared" si="132"/>
        <v>0</v>
      </c>
      <c r="CP318" s="23">
        <f t="shared" si="133"/>
        <v>0</v>
      </c>
      <c r="CQ318" s="32">
        <f t="shared" si="134"/>
        <v>0</v>
      </c>
      <c r="CR318" s="23">
        <f t="shared" si="135"/>
        <v>2</v>
      </c>
      <c r="CS318" s="23" t="str">
        <f t="shared" si="128"/>
        <v>Đạt mục tiêu</v>
      </c>
      <c r="CT318" s="37"/>
    </row>
    <row r="319" spans="1:98" ht="54" customHeight="1" x14ac:dyDescent="0.25">
      <c r="A319" s="6">
        <v>222</v>
      </c>
      <c r="B319" s="387"/>
      <c r="C319" s="390"/>
      <c r="D319" s="13" t="s">
        <v>18</v>
      </c>
      <c r="E319" s="12" t="s">
        <v>902</v>
      </c>
      <c r="F319" s="16" t="s">
        <v>28</v>
      </c>
      <c r="G319" s="18" t="s">
        <v>1530</v>
      </c>
      <c r="H319" s="18" t="s">
        <v>1670</v>
      </c>
      <c r="I319" s="18" t="s">
        <v>1261</v>
      </c>
      <c r="J319" s="22" t="s">
        <v>862</v>
      </c>
      <c r="K319" s="3"/>
      <c r="L319" s="3"/>
      <c r="M319" s="23"/>
      <c r="N319" s="23"/>
      <c r="O319" s="23"/>
      <c r="P319" s="23"/>
      <c r="Q319" s="23"/>
      <c r="R319" s="23" t="s">
        <v>21</v>
      </c>
      <c r="S319" s="3"/>
      <c r="T319" s="26">
        <f t="shared" si="127"/>
        <v>1</v>
      </c>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162"/>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v>2</v>
      </c>
      <c r="CG319" s="162"/>
      <c r="CH319" s="162"/>
      <c r="CI319" s="162"/>
      <c r="CJ319" s="162"/>
      <c r="CK319" s="3"/>
      <c r="CL319" s="23">
        <f t="shared" si="129"/>
        <v>1</v>
      </c>
      <c r="CM319" s="32">
        <f t="shared" si="130"/>
        <v>1</v>
      </c>
      <c r="CN319" s="23">
        <f t="shared" si="131"/>
        <v>0</v>
      </c>
      <c r="CO319" s="32">
        <f t="shared" si="132"/>
        <v>0</v>
      </c>
      <c r="CP319" s="23">
        <f t="shared" si="133"/>
        <v>0</v>
      </c>
      <c r="CQ319" s="32">
        <f t="shared" si="134"/>
        <v>0</v>
      </c>
      <c r="CR319" s="23">
        <f t="shared" si="135"/>
        <v>2</v>
      </c>
      <c r="CS319" s="23" t="str">
        <f t="shared" si="128"/>
        <v>Đạt mục tiêu</v>
      </c>
      <c r="CT319" s="37"/>
    </row>
    <row r="320" spans="1:98" ht="48" customHeight="1" x14ac:dyDescent="0.25">
      <c r="A320" s="6">
        <v>223</v>
      </c>
      <c r="B320" s="385">
        <v>546</v>
      </c>
      <c r="C320" s="388" t="s">
        <v>906</v>
      </c>
      <c r="D320" s="13" t="s">
        <v>18</v>
      </c>
      <c r="E320" s="12" t="s">
        <v>907</v>
      </c>
      <c r="F320" s="16" t="s">
        <v>28</v>
      </c>
      <c r="G320" s="12" t="s">
        <v>1533</v>
      </c>
      <c r="H320" s="18" t="s">
        <v>1534</v>
      </c>
      <c r="I320" s="18" t="s">
        <v>1261</v>
      </c>
      <c r="J320" s="22" t="s">
        <v>862</v>
      </c>
      <c r="K320" s="3"/>
      <c r="L320" s="23"/>
      <c r="M320" s="3"/>
      <c r="N320" s="3"/>
      <c r="O320" s="23" t="s">
        <v>21</v>
      </c>
      <c r="P320" s="23"/>
      <c r="Q320" s="3"/>
      <c r="R320" s="3"/>
      <c r="S320" s="3"/>
      <c r="T320" s="26">
        <f t="shared" si="127"/>
        <v>1</v>
      </c>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162"/>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v>2</v>
      </c>
      <c r="CG320" s="162"/>
      <c r="CH320" s="162"/>
      <c r="CI320" s="162"/>
      <c r="CJ320" s="162"/>
      <c r="CK320" s="3"/>
      <c r="CL320" s="23">
        <f t="shared" si="129"/>
        <v>1</v>
      </c>
      <c r="CM320" s="32">
        <f t="shared" si="130"/>
        <v>1</v>
      </c>
      <c r="CN320" s="23">
        <f t="shared" si="131"/>
        <v>0</v>
      </c>
      <c r="CO320" s="32">
        <f t="shared" si="132"/>
        <v>0</v>
      </c>
      <c r="CP320" s="23">
        <f t="shared" si="133"/>
        <v>0</v>
      </c>
      <c r="CQ320" s="32">
        <f t="shared" si="134"/>
        <v>0</v>
      </c>
      <c r="CR320" s="23">
        <f t="shared" si="135"/>
        <v>2</v>
      </c>
      <c r="CS320" s="23" t="str">
        <f t="shared" si="128"/>
        <v>Đạt mục tiêu</v>
      </c>
      <c r="CT320" s="37"/>
    </row>
    <row r="321" spans="1:98" ht="71.25" customHeight="1" x14ac:dyDescent="0.25">
      <c r="A321" s="6">
        <v>223</v>
      </c>
      <c r="B321" s="386"/>
      <c r="C321" s="389"/>
      <c r="D321" s="13" t="s">
        <v>18</v>
      </c>
      <c r="E321" s="12" t="s">
        <v>907</v>
      </c>
      <c r="F321" s="16" t="s">
        <v>28</v>
      </c>
      <c r="G321" s="12" t="s">
        <v>1533</v>
      </c>
      <c r="H321" s="18" t="s">
        <v>1535</v>
      </c>
      <c r="I321" s="18" t="s">
        <v>1261</v>
      </c>
      <c r="J321" s="22" t="s">
        <v>862</v>
      </c>
      <c r="K321" s="3"/>
      <c r="L321" s="23"/>
      <c r="M321" s="3"/>
      <c r="N321" s="3"/>
      <c r="O321" s="23"/>
      <c r="P321" s="23" t="s">
        <v>21</v>
      </c>
      <c r="Q321" s="3"/>
      <c r="R321" s="3"/>
      <c r="S321" s="3"/>
      <c r="T321" s="26">
        <f t="shared" si="127"/>
        <v>1</v>
      </c>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162"/>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v>2</v>
      </c>
      <c r="CG321" s="162"/>
      <c r="CH321" s="162"/>
      <c r="CI321" s="162"/>
      <c r="CJ321" s="162"/>
      <c r="CK321" s="3"/>
      <c r="CL321" s="23">
        <f t="shared" si="129"/>
        <v>1</v>
      </c>
      <c r="CM321" s="32">
        <f t="shared" si="130"/>
        <v>1</v>
      </c>
      <c r="CN321" s="23">
        <f t="shared" si="131"/>
        <v>0</v>
      </c>
      <c r="CO321" s="32">
        <f t="shared" si="132"/>
        <v>0</v>
      </c>
      <c r="CP321" s="23">
        <f t="shared" si="133"/>
        <v>0</v>
      </c>
      <c r="CQ321" s="32">
        <f t="shared" si="134"/>
        <v>0</v>
      </c>
      <c r="CR321" s="23">
        <f t="shared" si="135"/>
        <v>2</v>
      </c>
      <c r="CS321" s="23" t="str">
        <f t="shared" si="128"/>
        <v>Đạt mục tiêu</v>
      </c>
      <c r="CT321" s="37"/>
    </row>
    <row r="322" spans="1:98" ht="111" customHeight="1" x14ac:dyDescent="0.25">
      <c r="A322" s="6">
        <v>224</v>
      </c>
      <c r="B322" s="3">
        <v>549</v>
      </c>
      <c r="C322" s="12" t="s">
        <v>912</v>
      </c>
      <c r="D322" s="13" t="s">
        <v>18</v>
      </c>
      <c r="E322" s="12" t="s">
        <v>913</v>
      </c>
      <c r="F322" s="16" t="s">
        <v>28</v>
      </c>
      <c r="G322" s="12" t="s">
        <v>1536</v>
      </c>
      <c r="H322" s="18" t="s">
        <v>1639</v>
      </c>
      <c r="I322" s="18" t="s">
        <v>1251</v>
      </c>
      <c r="J322" s="22" t="s">
        <v>862</v>
      </c>
      <c r="K322" s="3"/>
      <c r="L322" s="3"/>
      <c r="M322" s="23" t="s">
        <v>21</v>
      </c>
      <c r="N322" s="3"/>
      <c r="O322" s="3"/>
      <c r="P322" s="3"/>
      <c r="Q322" s="3"/>
      <c r="R322" s="3"/>
      <c r="S322" s="3"/>
      <c r="T322" s="26">
        <f t="shared" si="127"/>
        <v>1</v>
      </c>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162"/>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v>2</v>
      </c>
      <c r="CG322" s="162"/>
      <c r="CH322" s="162"/>
      <c r="CI322" s="162"/>
      <c r="CJ322" s="162"/>
      <c r="CK322" s="3"/>
      <c r="CL322" s="23">
        <f t="shared" si="129"/>
        <v>1</v>
      </c>
      <c r="CM322" s="32">
        <f t="shared" si="130"/>
        <v>1</v>
      </c>
      <c r="CN322" s="23">
        <f t="shared" si="131"/>
        <v>0</v>
      </c>
      <c r="CO322" s="32">
        <f t="shared" si="132"/>
        <v>0</v>
      </c>
      <c r="CP322" s="23">
        <f t="shared" si="133"/>
        <v>0</v>
      </c>
      <c r="CQ322" s="32">
        <f t="shared" si="134"/>
        <v>0</v>
      </c>
      <c r="CR322" s="23">
        <f t="shared" si="135"/>
        <v>2</v>
      </c>
      <c r="CS322" s="23" t="str">
        <f t="shared" si="128"/>
        <v>Đạt mục tiêu</v>
      </c>
      <c r="CT322" s="37"/>
    </row>
    <row r="323" spans="1:98" ht="52.5" customHeight="1" x14ac:dyDescent="0.25">
      <c r="A323" s="6">
        <v>225</v>
      </c>
      <c r="B323" s="3">
        <v>552</v>
      </c>
      <c r="C323" s="12" t="s">
        <v>918</v>
      </c>
      <c r="D323" s="13" t="s">
        <v>71</v>
      </c>
      <c r="E323" s="12" t="s">
        <v>919</v>
      </c>
      <c r="F323" s="16" t="s">
        <v>71</v>
      </c>
      <c r="G323" s="12" t="s">
        <v>1537</v>
      </c>
      <c r="H323" s="18" t="s">
        <v>1538</v>
      </c>
      <c r="I323" s="18" t="s">
        <v>1251</v>
      </c>
      <c r="J323" s="22" t="s">
        <v>862</v>
      </c>
      <c r="K323" s="3"/>
      <c r="L323" s="3"/>
      <c r="M323" s="3" t="s">
        <v>21</v>
      </c>
      <c r="N323" s="3"/>
      <c r="O323" s="3"/>
      <c r="P323" s="3"/>
      <c r="Q323" s="3"/>
      <c r="R323" s="3"/>
      <c r="S323" s="3"/>
      <c r="T323" s="26">
        <f t="shared" si="127"/>
        <v>1</v>
      </c>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162"/>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v>2</v>
      </c>
      <c r="CG323" s="162"/>
      <c r="CH323" s="162"/>
      <c r="CI323" s="162"/>
      <c r="CJ323" s="162"/>
      <c r="CK323" s="3"/>
      <c r="CL323" s="23">
        <f t="shared" si="129"/>
        <v>1</v>
      </c>
      <c r="CM323" s="32">
        <f t="shared" si="130"/>
        <v>1</v>
      </c>
      <c r="CN323" s="23">
        <f t="shared" si="131"/>
        <v>0</v>
      </c>
      <c r="CO323" s="32">
        <f t="shared" si="132"/>
        <v>0</v>
      </c>
      <c r="CP323" s="23">
        <f t="shared" si="133"/>
        <v>0</v>
      </c>
      <c r="CQ323" s="32">
        <f t="shared" si="134"/>
        <v>0</v>
      </c>
      <c r="CR323" s="23">
        <f t="shared" si="135"/>
        <v>2</v>
      </c>
      <c r="CS323" s="23" t="str">
        <f t="shared" si="128"/>
        <v>Đạt mục tiêu</v>
      </c>
      <c r="CT323" s="37"/>
    </row>
    <row r="324" spans="1:98" ht="87.75" customHeight="1" x14ac:dyDescent="0.25">
      <c r="A324" s="6">
        <v>226</v>
      </c>
      <c r="B324" s="3">
        <v>554</v>
      </c>
      <c r="C324" s="12" t="s">
        <v>922</v>
      </c>
      <c r="D324" s="13" t="s">
        <v>18</v>
      </c>
      <c r="E324" s="12" t="s">
        <v>923</v>
      </c>
      <c r="F324" s="16" t="s">
        <v>28</v>
      </c>
      <c r="G324" s="18" t="s">
        <v>1539</v>
      </c>
      <c r="H324" s="18" t="s">
        <v>1539</v>
      </c>
      <c r="I324" s="18" t="s">
        <v>1265</v>
      </c>
      <c r="J324" s="22" t="s">
        <v>862</v>
      </c>
      <c r="K324" s="3"/>
      <c r="L324" s="3"/>
      <c r="M324" s="3"/>
      <c r="N324" s="3"/>
      <c r="O324" s="3" t="s">
        <v>21</v>
      </c>
      <c r="P324" s="3" t="s">
        <v>21</v>
      </c>
      <c r="Q324" s="3"/>
      <c r="R324" s="3"/>
      <c r="S324" s="3"/>
      <c r="T324" s="26">
        <f t="shared" si="127"/>
        <v>2</v>
      </c>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162"/>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v>2</v>
      </c>
      <c r="CG324" s="162"/>
      <c r="CH324" s="162"/>
      <c r="CI324" s="162"/>
      <c r="CJ324" s="162"/>
      <c r="CK324" s="3"/>
      <c r="CL324" s="23">
        <f t="shared" si="129"/>
        <v>1</v>
      </c>
      <c r="CM324" s="32">
        <f t="shared" si="130"/>
        <v>1</v>
      </c>
      <c r="CN324" s="23">
        <f t="shared" si="131"/>
        <v>0</v>
      </c>
      <c r="CO324" s="32">
        <f t="shared" si="132"/>
        <v>0</v>
      </c>
      <c r="CP324" s="23">
        <f t="shared" si="133"/>
        <v>0</v>
      </c>
      <c r="CQ324" s="32">
        <f t="shared" si="134"/>
        <v>0</v>
      </c>
      <c r="CR324" s="23">
        <f t="shared" si="135"/>
        <v>2</v>
      </c>
      <c r="CS324" s="23" t="str">
        <f t="shared" si="128"/>
        <v>Đạt mục tiêu</v>
      </c>
      <c r="CT324" s="37"/>
    </row>
    <row r="325" spans="1:98" s="2" customFormat="1" ht="111.75" customHeight="1" x14ac:dyDescent="0.25">
      <c r="A325" s="6">
        <v>163</v>
      </c>
      <c r="B325" s="27">
        <v>559</v>
      </c>
      <c r="C325" s="8" t="s">
        <v>926</v>
      </c>
      <c r="D325" s="9" t="s">
        <v>1249</v>
      </c>
      <c r="E325" s="9" t="s">
        <v>1249</v>
      </c>
      <c r="F325" s="9" t="s">
        <v>1249</v>
      </c>
      <c r="G325" s="9" t="s">
        <v>1249</v>
      </c>
      <c r="H325" s="9" t="s">
        <v>1249</v>
      </c>
      <c r="I325" s="9" t="s">
        <v>1249</v>
      </c>
      <c r="J325" s="21" t="s">
        <v>1249</v>
      </c>
      <c r="K325" s="21" t="s">
        <v>1249</v>
      </c>
      <c r="L325" s="21" t="s">
        <v>1249</v>
      </c>
      <c r="M325" s="21" t="s">
        <v>1249</v>
      </c>
      <c r="N325" s="21" t="s">
        <v>1249</v>
      </c>
      <c r="O325" s="21" t="s">
        <v>1249</v>
      </c>
      <c r="P325" s="21" t="s">
        <v>1249</v>
      </c>
      <c r="Q325" s="21" t="s">
        <v>1249</v>
      </c>
      <c r="R325" s="21" t="s">
        <v>1249</v>
      </c>
      <c r="S325" s="21" t="s">
        <v>1249</v>
      </c>
      <c r="T325" s="21" t="s">
        <v>1249</v>
      </c>
      <c r="U325" s="21" t="s">
        <v>1249</v>
      </c>
      <c r="V325" s="21" t="s">
        <v>1249</v>
      </c>
      <c r="W325" s="21" t="s">
        <v>1249</v>
      </c>
      <c r="X325" s="21" t="s">
        <v>1249</v>
      </c>
      <c r="Y325" s="21" t="s">
        <v>1249</v>
      </c>
      <c r="Z325" s="21" t="s">
        <v>1249</v>
      </c>
      <c r="AA325" s="21" t="s">
        <v>1249</v>
      </c>
      <c r="AB325" s="21" t="s">
        <v>1249</v>
      </c>
      <c r="AC325" s="21" t="s">
        <v>1249</v>
      </c>
      <c r="AD325" s="21" t="s">
        <v>1249</v>
      </c>
      <c r="AE325" s="21" t="s">
        <v>1249</v>
      </c>
      <c r="AF325" s="21" t="s">
        <v>1249</v>
      </c>
      <c r="AG325" s="21" t="s">
        <v>1249</v>
      </c>
      <c r="AH325" s="21" t="s">
        <v>1249</v>
      </c>
      <c r="AI325" s="21" t="s">
        <v>1249</v>
      </c>
      <c r="AJ325" s="21" t="s">
        <v>1249</v>
      </c>
      <c r="AK325" s="21" t="s">
        <v>1249</v>
      </c>
      <c r="AL325" s="21" t="s">
        <v>1249</v>
      </c>
      <c r="AM325" s="21" t="s">
        <v>1249</v>
      </c>
      <c r="AN325" s="21" t="s">
        <v>1249</v>
      </c>
      <c r="AO325" s="21" t="s">
        <v>1249</v>
      </c>
      <c r="AP325" s="21" t="s">
        <v>1249</v>
      </c>
      <c r="AQ325" s="21" t="s">
        <v>1249</v>
      </c>
      <c r="AR325" s="21" t="s">
        <v>1249</v>
      </c>
      <c r="AS325" s="21" t="s">
        <v>1249</v>
      </c>
      <c r="AT325" s="21" t="s">
        <v>1249</v>
      </c>
      <c r="AU325" s="21" t="s">
        <v>1249</v>
      </c>
      <c r="AV325" s="21" t="s">
        <v>1249</v>
      </c>
      <c r="AW325" s="21" t="s">
        <v>1249</v>
      </c>
      <c r="AX325" s="21" t="s">
        <v>1249</v>
      </c>
      <c r="AY325" s="21" t="s">
        <v>1249</v>
      </c>
      <c r="AZ325" s="21" t="s">
        <v>1249</v>
      </c>
      <c r="BA325" s="21" t="s">
        <v>1249</v>
      </c>
      <c r="BB325" s="21"/>
      <c r="BC325" s="21" t="s">
        <v>1249</v>
      </c>
      <c r="BD325" s="21" t="s">
        <v>1249</v>
      </c>
      <c r="BE325" s="21" t="s">
        <v>1249</v>
      </c>
      <c r="BF325" s="21" t="s">
        <v>1249</v>
      </c>
      <c r="BG325" s="21" t="s">
        <v>1249</v>
      </c>
      <c r="BH325" s="21" t="s">
        <v>1249</v>
      </c>
      <c r="BI325" s="21" t="s">
        <v>1249</v>
      </c>
      <c r="BJ325" s="21" t="s">
        <v>1249</v>
      </c>
      <c r="BK325" s="21" t="s">
        <v>1249</v>
      </c>
      <c r="BL325" s="21" t="s">
        <v>1249</v>
      </c>
      <c r="BM325" s="21" t="s">
        <v>1249</v>
      </c>
      <c r="BN325" s="21" t="s">
        <v>1249</v>
      </c>
      <c r="BO325" s="21" t="s">
        <v>1249</v>
      </c>
      <c r="BP325" s="21" t="s">
        <v>1249</v>
      </c>
      <c r="BQ325" s="21" t="s">
        <v>1249</v>
      </c>
      <c r="BR325" s="21" t="s">
        <v>1249</v>
      </c>
      <c r="BS325" s="21" t="s">
        <v>1249</v>
      </c>
      <c r="BT325" s="21" t="s">
        <v>1249</v>
      </c>
      <c r="BU325" s="21" t="s">
        <v>1249</v>
      </c>
      <c r="BV325" s="21" t="s">
        <v>1249</v>
      </c>
      <c r="BW325" s="21" t="s">
        <v>1249</v>
      </c>
      <c r="BX325" s="21" t="s">
        <v>1249</v>
      </c>
      <c r="BY325" s="21" t="s">
        <v>1249</v>
      </c>
      <c r="BZ325" s="21" t="s">
        <v>1249</v>
      </c>
      <c r="CA325" s="21" t="s">
        <v>1249</v>
      </c>
      <c r="CB325" s="21" t="s">
        <v>1249</v>
      </c>
      <c r="CC325" s="21" t="s">
        <v>1249</v>
      </c>
      <c r="CD325" s="21" t="s">
        <v>1249</v>
      </c>
      <c r="CE325" s="21" t="s">
        <v>1249</v>
      </c>
      <c r="CF325" s="21" t="s">
        <v>1249</v>
      </c>
      <c r="CG325" s="21"/>
      <c r="CH325" s="21"/>
      <c r="CI325" s="21"/>
      <c r="CJ325" s="21"/>
      <c r="CK325" s="21" t="s">
        <v>1249</v>
      </c>
      <c r="CL325" s="21" t="s">
        <v>1249</v>
      </c>
      <c r="CM325" s="21" t="s">
        <v>1249</v>
      </c>
      <c r="CN325" s="21" t="s">
        <v>1249</v>
      </c>
      <c r="CO325" s="21" t="s">
        <v>1249</v>
      </c>
      <c r="CP325" s="21" t="s">
        <v>1249</v>
      </c>
      <c r="CQ325" s="21" t="s">
        <v>1249</v>
      </c>
      <c r="CR325" s="21" t="s">
        <v>1249</v>
      </c>
      <c r="CS325" s="21" t="s">
        <v>1249</v>
      </c>
      <c r="CT325" s="21" t="s">
        <v>1249</v>
      </c>
    </row>
    <row r="326" spans="1:98" ht="82.5" customHeight="1" x14ac:dyDescent="0.25">
      <c r="A326" s="6">
        <v>227</v>
      </c>
      <c r="B326" s="385">
        <v>558</v>
      </c>
      <c r="C326" s="388" t="s">
        <v>929</v>
      </c>
      <c r="D326" s="13" t="s">
        <v>18</v>
      </c>
      <c r="E326" s="12" t="s">
        <v>930</v>
      </c>
      <c r="F326" s="16" t="s">
        <v>28</v>
      </c>
      <c r="G326" s="12" t="s">
        <v>1540</v>
      </c>
      <c r="H326" s="65" t="s">
        <v>1876</v>
      </c>
      <c r="I326" s="18"/>
      <c r="J326" s="22" t="s">
        <v>862</v>
      </c>
      <c r="K326" s="23"/>
      <c r="L326" s="23" t="s">
        <v>21</v>
      </c>
      <c r="M326" s="23"/>
      <c r="N326" s="23"/>
      <c r="O326" s="23"/>
      <c r="P326" s="23"/>
      <c r="Q326" s="23"/>
      <c r="R326" s="23"/>
      <c r="S326" s="3"/>
      <c r="T326" s="26"/>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162"/>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162"/>
      <c r="CH326" s="162"/>
      <c r="CI326" s="162"/>
      <c r="CJ326" s="162"/>
      <c r="CK326" s="3"/>
      <c r="CL326" s="23"/>
      <c r="CM326" s="32"/>
      <c r="CN326" s="23"/>
      <c r="CO326" s="32"/>
      <c r="CP326" s="23"/>
      <c r="CQ326" s="32"/>
      <c r="CR326" s="23"/>
      <c r="CS326" s="23"/>
      <c r="CT326" s="37"/>
    </row>
    <row r="327" spans="1:98" ht="92.25" customHeight="1" x14ac:dyDescent="0.25">
      <c r="A327" s="6">
        <v>227</v>
      </c>
      <c r="B327" s="386"/>
      <c r="C327" s="389"/>
      <c r="D327" s="13" t="s">
        <v>18</v>
      </c>
      <c r="E327" s="12" t="s">
        <v>930</v>
      </c>
      <c r="F327" s="16" t="s">
        <v>28</v>
      </c>
      <c r="G327" s="12" t="s">
        <v>1540</v>
      </c>
      <c r="H327" s="65" t="s">
        <v>1877</v>
      </c>
      <c r="I327" s="18" t="s">
        <v>1261</v>
      </c>
      <c r="J327" s="22" t="s">
        <v>862</v>
      </c>
      <c r="K327" s="23"/>
      <c r="L327" s="23"/>
      <c r="M327" s="23" t="s">
        <v>21</v>
      </c>
      <c r="N327" s="23"/>
      <c r="O327" s="23"/>
      <c r="P327" s="23"/>
      <c r="Q327" s="23"/>
      <c r="R327" s="23"/>
      <c r="S327" s="3"/>
      <c r="T327" s="26">
        <f t="shared" si="127"/>
        <v>1</v>
      </c>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162"/>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v>2</v>
      </c>
      <c r="CG327" s="162"/>
      <c r="CH327" s="162"/>
      <c r="CI327" s="162"/>
      <c r="CJ327" s="162"/>
      <c r="CK327" s="3"/>
      <c r="CL327" s="23">
        <f t="shared" ref="CL327:CL339" si="136">COUNTIF($BD327:$CK327,2)</f>
        <v>1</v>
      </c>
      <c r="CM327" s="32">
        <f t="shared" ref="CM327:CM339" si="137">CL327/COUNTA($BD327:$CK327)</f>
        <v>1</v>
      </c>
      <c r="CN327" s="23">
        <f t="shared" ref="CN327:CN339" si="138">COUNTIF($BD327:$CK327,1)</f>
        <v>0</v>
      </c>
      <c r="CO327" s="32">
        <f t="shared" ref="CO327:CO339" si="139">CN327/COUNTA($BD327:$CK327)</f>
        <v>0</v>
      </c>
      <c r="CP327" s="23">
        <f t="shared" ref="CP327:CP339" si="140">COUNTIF($BD327:$CK327,0)</f>
        <v>0</v>
      </c>
      <c r="CQ327" s="32">
        <f t="shared" ref="CQ327:CQ339" si="141">CP327/COUNTA($BD327:$CK327)</f>
        <v>0</v>
      </c>
      <c r="CR327" s="23">
        <f t="shared" ref="CR327:CR339" si="142">(((CL327*2)+(CN327*1)+(CP327*0)))/COUNTA($BD327:$CK327)</f>
        <v>2</v>
      </c>
      <c r="CS327" s="23" t="str">
        <f t="shared" si="128"/>
        <v>Đạt mục tiêu</v>
      </c>
      <c r="CT327" s="37"/>
    </row>
    <row r="328" spans="1:98" ht="104.25" customHeight="1" x14ac:dyDescent="0.25">
      <c r="A328" s="6">
        <v>227</v>
      </c>
      <c r="B328" s="386"/>
      <c r="C328" s="389"/>
      <c r="D328" s="13" t="s">
        <v>18</v>
      </c>
      <c r="E328" s="12" t="s">
        <v>930</v>
      </c>
      <c r="F328" s="16" t="s">
        <v>28</v>
      </c>
      <c r="G328" s="12" t="s">
        <v>1540</v>
      </c>
      <c r="H328" s="65" t="s">
        <v>1878</v>
      </c>
      <c r="I328" s="18" t="s">
        <v>1261</v>
      </c>
      <c r="J328" s="22" t="s">
        <v>862</v>
      </c>
      <c r="K328" s="23"/>
      <c r="L328" s="23"/>
      <c r="M328" s="23"/>
      <c r="N328" s="23" t="s">
        <v>21</v>
      </c>
      <c r="O328" s="23"/>
      <c r="P328" s="23"/>
      <c r="Q328" s="23"/>
      <c r="R328" s="23"/>
      <c r="S328" s="3"/>
      <c r="T328" s="26">
        <f t="shared" si="127"/>
        <v>1</v>
      </c>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162"/>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v>2</v>
      </c>
      <c r="CG328" s="162"/>
      <c r="CH328" s="162"/>
      <c r="CI328" s="162"/>
      <c r="CJ328" s="162"/>
      <c r="CK328" s="3"/>
      <c r="CL328" s="23">
        <f t="shared" si="136"/>
        <v>1</v>
      </c>
      <c r="CM328" s="32">
        <f t="shared" si="137"/>
        <v>1</v>
      </c>
      <c r="CN328" s="23">
        <f t="shared" si="138"/>
        <v>0</v>
      </c>
      <c r="CO328" s="32">
        <f t="shared" si="139"/>
        <v>0</v>
      </c>
      <c r="CP328" s="23">
        <f t="shared" si="140"/>
        <v>0</v>
      </c>
      <c r="CQ328" s="32">
        <f t="shared" si="141"/>
        <v>0</v>
      </c>
      <c r="CR328" s="23">
        <f t="shared" si="142"/>
        <v>2</v>
      </c>
      <c r="CS328" s="23" t="str">
        <f t="shared" si="128"/>
        <v>Đạt mục tiêu</v>
      </c>
      <c r="CT328" s="37"/>
    </row>
    <row r="329" spans="1:98" ht="66.75" customHeight="1" x14ac:dyDescent="0.25">
      <c r="A329" s="6">
        <v>227</v>
      </c>
      <c r="B329" s="386"/>
      <c r="C329" s="389"/>
      <c r="D329" s="13" t="s">
        <v>18</v>
      </c>
      <c r="E329" s="12" t="s">
        <v>930</v>
      </c>
      <c r="F329" s="16" t="s">
        <v>28</v>
      </c>
      <c r="G329" s="12" t="s">
        <v>1540</v>
      </c>
      <c r="H329" s="65" t="s">
        <v>1879</v>
      </c>
      <c r="I329" s="18" t="s">
        <v>1261</v>
      </c>
      <c r="J329" s="22" t="s">
        <v>862</v>
      </c>
      <c r="K329" s="23"/>
      <c r="L329" s="23"/>
      <c r="M329" s="23"/>
      <c r="N329" s="23"/>
      <c r="O329" s="23"/>
      <c r="P329" s="23" t="s">
        <v>21</v>
      </c>
      <c r="Q329" s="23"/>
      <c r="R329" s="23"/>
      <c r="S329" s="3"/>
      <c r="T329" s="26">
        <f t="shared" ref="T329:T339" si="143">COUNTIF(K329:S329,"x")</f>
        <v>1</v>
      </c>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162"/>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v>2</v>
      </c>
      <c r="CG329" s="162"/>
      <c r="CH329" s="162"/>
      <c r="CI329" s="162"/>
      <c r="CJ329" s="162"/>
      <c r="CK329" s="3"/>
      <c r="CL329" s="23">
        <f t="shared" si="136"/>
        <v>1</v>
      </c>
      <c r="CM329" s="32">
        <f t="shared" si="137"/>
        <v>1</v>
      </c>
      <c r="CN329" s="23">
        <f t="shared" si="138"/>
        <v>0</v>
      </c>
      <c r="CO329" s="32">
        <f t="shared" si="139"/>
        <v>0</v>
      </c>
      <c r="CP329" s="23">
        <f t="shared" si="140"/>
        <v>0</v>
      </c>
      <c r="CQ329" s="32">
        <f t="shared" si="141"/>
        <v>0</v>
      </c>
      <c r="CR329" s="23">
        <f t="shared" si="142"/>
        <v>2</v>
      </c>
      <c r="CS329" s="23" t="str">
        <f t="shared" ref="CS329:CS339" si="144">IF(CR329&gt;=1.6,"Đạt mục tiêu",IF(CR329&gt;=1,"Cần cố gắng","Chưa đạt"))</f>
        <v>Đạt mục tiêu</v>
      </c>
      <c r="CT329" s="37"/>
    </row>
    <row r="330" spans="1:98" ht="66.75" customHeight="1" x14ac:dyDescent="0.25">
      <c r="A330" s="6">
        <v>227</v>
      </c>
      <c r="B330" s="386"/>
      <c r="C330" s="389"/>
      <c r="D330" s="13" t="s">
        <v>18</v>
      </c>
      <c r="E330" s="12" t="s">
        <v>930</v>
      </c>
      <c r="F330" s="16" t="s">
        <v>28</v>
      </c>
      <c r="G330" s="12" t="s">
        <v>1540</v>
      </c>
      <c r="H330" s="65" t="s">
        <v>1880</v>
      </c>
      <c r="I330" s="18" t="s">
        <v>1261</v>
      </c>
      <c r="J330" s="22" t="s">
        <v>862</v>
      </c>
      <c r="K330" s="23"/>
      <c r="L330" s="23"/>
      <c r="M330" s="23"/>
      <c r="N330" s="23"/>
      <c r="O330" s="23" t="s">
        <v>21</v>
      </c>
      <c r="P330" s="23"/>
      <c r="Q330" s="23"/>
      <c r="R330" s="23"/>
      <c r="S330" s="3"/>
      <c r="T330" s="26">
        <f t="shared" si="143"/>
        <v>1</v>
      </c>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162"/>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v>2</v>
      </c>
      <c r="CG330" s="162"/>
      <c r="CH330" s="162"/>
      <c r="CI330" s="162"/>
      <c r="CJ330" s="162"/>
      <c r="CK330" s="3"/>
      <c r="CL330" s="23">
        <f t="shared" si="136"/>
        <v>1</v>
      </c>
      <c r="CM330" s="32">
        <f t="shared" si="137"/>
        <v>1</v>
      </c>
      <c r="CN330" s="23">
        <f t="shared" si="138"/>
        <v>0</v>
      </c>
      <c r="CO330" s="32">
        <f t="shared" si="139"/>
        <v>0</v>
      </c>
      <c r="CP330" s="23">
        <f t="shared" si="140"/>
        <v>0</v>
      </c>
      <c r="CQ330" s="32">
        <f t="shared" si="141"/>
        <v>0</v>
      </c>
      <c r="CR330" s="23">
        <f t="shared" si="142"/>
        <v>2</v>
      </c>
      <c r="CS330" s="23" t="str">
        <f t="shared" si="144"/>
        <v>Đạt mục tiêu</v>
      </c>
      <c r="CT330" s="37"/>
    </row>
    <row r="331" spans="1:98" ht="72" customHeight="1" x14ac:dyDescent="0.25">
      <c r="A331" s="6">
        <v>227</v>
      </c>
      <c r="B331" s="386"/>
      <c r="C331" s="389"/>
      <c r="D331" s="13" t="s">
        <v>18</v>
      </c>
      <c r="E331" s="12" t="s">
        <v>930</v>
      </c>
      <c r="F331" s="16" t="s">
        <v>28</v>
      </c>
      <c r="G331" s="12" t="s">
        <v>1540</v>
      </c>
      <c r="H331" s="65" t="s">
        <v>1881</v>
      </c>
      <c r="I331" s="18" t="s">
        <v>1261</v>
      </c>
      <c r="J331" s="22" t="s">
        <v>862</v>
      </c>
      <c r="K331" s="23"/>
      <c r="L331" s="23"/>
      <c r="M331" s="23"/>
      <c r="N331" s="23"/>
      <c r="O331" s="23"/>
      <c r="P331" s="23"/>
      <c r="Q331" s="23" t="s">
        <v>21</v>
      </c>
      <c r="R331" s="23"/>
      <c r="S331" s="3"/>
      <c r="T331" s="26">
        <f t="shared" si="143"/>
        <v>1</v>
      </c>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162"/>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v>2</v>
      </c>
      <c r="CG331" s="162"/>
      <c r="CH331" s="162"/>
      <c r="CI331" s="162"/>
      <c r="CJ331" s="162"/>
      <c r="CK331" s="3"/>
      <c r="CL331" s="23">
        <f t="shared" si="136"/>
        <v>1</v>
      </c>
      <c r="CM331" s="32">
        <f t="shared" si="137"/>
        <v>1</v>
      </c>
      <c r="CN331" s="23">
        <f t="shared" si="138"/>
        <v>0</v>
      </c>
      <c r="CO331" s="32">
        <f t="shared" si="139"/>
        <v>0</v>
      </c>
      <c r="CP331" s="23">
        <f t="shared" si="140"/>
        <v>0</v>
      </c>
      <c r="CQ331" s="32">
        <f t="shared" si="141"/>
        <v>0</v>
      </c>
      <c r="CR331" s="23">
        <f t="shared" si="142"/>
        <v>2</v>
      </c>
      <c r="CS331" s="23" t="str">
        <f t="shared" si="144"/>
        <v>Đạt mục tiêu</v>
      </c>
      <c r="CT331" s="37"/>
    </row>
    <row r="332" spans="1:98" ht="66.75" customHeight="1" x14ac:dyDescent="0.25">
      <c r="A332" s="6">
        <v>227</v>
      </c>
      <c r="B332" s="387"/>
      <c r="C332" s="390"/>
      <c r="D332" s="13" t="s">
        <v>18</v>
      </c>
      <c r="E332" s="12" t="s">
        <v>930</v>
      </c>
      <c r="F332" s="16" t="s">
        <v>28</v>
      </c>
      <c r="G332" s="12" t="s">
        <v>1540</v>
      </c>
      <c r="H332" s="65" t="s">
        <v>1669</v>
      </c>
      <c r="I332" s="18" t="s">
        <v>1261</v>
      </c>
      <c r="J332" s="22" t="s">
        <v>862</v>
      </c>
      <c r="K332" s="23"/>
      <c r="L332" s="23"/>
      <c r="M332" s="23"/>
      <c r="N332" s="23"/>
      <c r="O332" s="23"/>
      <c r="P332" s="23"/>
      <c r="Q332" s="23"/>
      <c r="R332" s="23" t="s">
        <v>21</v>
      </c>
      <c r="S332" s="3"/>
      <c r="T332" s="26">
        <f t="shared" si="143"/>
        <v>1</v>
      </c>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162"/>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v>2</v>
      </c>
      <c r="CG332" s="162"/>
      <c r="CH332" s="162"/>
      <c r="CI332" s="162"/>
      <c r="CJ332" s="162"/>
      <c r="CK332" s="3"/>
      <c r="CL332" s="23">
        <f t="shared" si="136"/>
        <v>1</v>
      </c>
      <c r="CM332" s="32">
        <f t="shared" si="137"/>
        <v>1</v>
      </c>
      <c r="CN332" s="23">
        <f t="shared" si="138"/>
        <v>0</v>
      </c>
      <c r="CO332" s="32">
        <f t="shared" si="139"/>
        <v>0</v>
      </c>
      <c r="CP332" s="23">
        <f t="shared" si="140"/>
        <v>0</v>
      </c>
      <c r="CQ332" s="32">
        <f t="shared" si="141"/>
        <v>0</v>
      </c>
      <c r="CR332" s="23">
        <f t="shared" si="142"/>
        <v>2</v>
      </c>
      <c r="CS332" s="23" t="str">
        <f t="shared" si="144"/>
        <v>Đạt mục tiêu</v>
      </c>
      <c r="CT332" s="37"/>
    </row>
    <row r="333" spans="1:98" ht="84.75" customHeight="1" x14ac:dyDescent="0.25">
      <c r="A333" s="6">
        <v>228</v>
      </c>
      <c r="B333" s="3">
        <v>560</v>
      </c>
      <c r="C333" s="12" t="s">
        <v>933</v>
      </c>
      <c r="D333" s="13" t="s">
        <v>18</v>
      </c>
      <c r="E333" s="12" t="s">
        <v>934</v>
      </c>
      <c r="F333" s="16" t="s">
        <v>28</v>
      </c>
      <c r="G333" s="18" t="s">
        <v>1541</v>
      </c>
      <c r="H333" s="18" t="s">
        <v>1542</v>
      </c>
      <c r="I333" s="18" t="s">
        <v>1329</v>
      </c>
      <c r="J333" s="22" t="s">
        <v>862</v>
      </c>
      <c r="K333" s="3"/>
      <c r="L333" s="3"/>
      <c r="M333" s="3"/>
      <c r="N333" s="3"/>
      <c r="O333" s="3"/>
      <c r="P333" s="169" t="s">
        <v>21</v>
      </c>
      <c r="Q333" s="3"/>
      <c r="R333" s="3"/>
      <c r="S333" s="3"/>
      <c r="T333" s="26">
        <f t="shared" si="143"/>
        <v>1</v>
      </c>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162"/>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v>2</v>
      </c>
      <c r="CG333" s="162"/>
      <c r="CH333" s="162"/>
      <c r="CI333" s="162"/>
      <c r="CJ333" s="162"/>
      <c r="CK333" s="3"/>
      <c r="CL333" s="23">
        <f t="shared" si="136"/>
        <v>1</v>
      </c>
      <c r="CM333" s="32">
        <f t="shared" si="137"/>
        <v>1</v>
      </c>
      <c r="CN333" s="23">
        <f t="shared" si="138"/>
        <v>0</v>
      </c>
      <c r="CO333" s="32">
        <f t="shared" si="139"/>
        <v>0</v>
      </c>
      <c r="CP333" s="23">
        <f t="shared" si="140"/>
        <v>0</v>
      </c>
      <c r="CQ333" s="32">
        <f t="shared" si="141"/>
        <v>0</v>
      </c>
      <c r="CR333" s="23">
        <f t="shared" si="142"/>
        <v>2</v>
      </c>
      <c r="CS333" s="23" t="str">
        <f t="shared" si="144"/>
        <v>Đạt mục tiêu</v>
      </c>
      <c r="CT333" s="37"/>
    </row>
    <row r="334" spans="1:98" ht="72" customHeight="1" x14ac:dyDescent="0.25">
      <c r="A334" s="6">
        <v>229</v>
      </c>
      <c r="B334" s="385">
        <v>564</v>
      </c>
      <c r="C334" s="388" t="s">
        <v>940</v>
      </c>
      <c r="D334" s="13" t="s">
        <v>28</v>
      </c>
      <c r="E334" s="12" t="s">
        <v>941</v>
      </c>
      <c r="F334" s="16" t="s">
        <v>28</v>
      </c>
      <c r="G334" s="18" t="s">
        <v>1543</v>
      </c>
      <c r="H334" s="18" t="s">
        <v>1658</v>
      </c>
      <c r="I334" s="18" t="s">
        <v>1261</v>
      </c>
      <c r="J334" s="22" t="s">
        <v>862</v>
      </c>
      <c r="K334" s="3"/>
      <c r="L334" s="3"/>
      <c r="M334" s="3"/>
      <c r="N334" s="3"/>
      <c r="O334" s="3"/>
      <c r="P334" s="23" t="s">
        <v>21</v>
      </c>
      <c r="Q334" s="3"/>
      <c r="R334" s="3"/>
      <c r="S334" s="23"/>
      <c r="T334" s="26">
        <f t="shared" si="143"/>
        <v>1</v>
      </c>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162"/>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v>2</v>
      </c>
      <c r="CG334" s="162"/>
      <c r="CH334" s="162"/>
      <c r="CI334" s="162"/>
      <c r="CJ334" s="162"/>
      <c r="CK334" s="3"/>
      <c r="CL334" s="23">
        <f t="shared" si="136"/>
        <v>1</v>
      </c>
      <c r="CM334" s="32">
        <f t="shared" si="137"/>
        <v>1</v>
      </c>
      <c r="CN334" s="23">
        <f t="shared" si="138"/>
        <v>0</v>
      </c>
      <c r="CO334" s="32">
        <f t="shared" si="139"/>
        <v>0</v>
      </c>
      <c r="CP334" s="23">
        <f t="shared" si="140"/>
        <v>0</v>
      </c>
      <c r="CQ334" s="32">
        <f t="shared" si="141"/>
        <v>0</v>
      </c>
      <c r="CR334" s="23">
        <f t="shared" si="142"/>
        <v>2</v>
      </c>
      <c r="CS334" s="23" t="str">
        <f t="shared" si="144"/>
        <v>Đạt mục tiêu</v>
      </c>
      <c r="CT334" s="37"/>
    </row>
    <row r="335" spans="1:98" ht="72" customHeight="1" x14ac:dyDescent="0.25">
      <c r="A335" s="6"/>
      <c r="B335" s="386"/>
      <c r="C335" s="389"/>
      <c r="D335" s="13"/>
      <c r="E335" s="12"/>
      <c r="F335" s="16"/>
      <c r="G335" s="18" t="s">
        <v>1543</v>
      </c>
      <c r="H335" s="18" t="s">
        <v>1671</v>
      </c>
      <c r="I335" s="18"/>
      <c r="J335" s="22" t="s">
        <v>862</v>
      </c>
      <c r="K335" s="171"/>
      <c r="L335" s="171"/>
      <c r="M335" s="171"/>
      <c r="N335" s="171"/>
      <c r="O335" s="171"/>
      <c r="P335" s="23"/>
      <c r="Q335" s="171"/>
      <c r="R335" s="23" t="s">
        <v>21</v>
      </c>
      <c r="S335" s="23"/>
      <c r="T335" s="26">
        <f t="shared" si="143"/>
        <v>1</v>
      </c>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c r="BC335" s="171"/>
      <c r="BD335" s="171"/>
      <c r="BE335" s="171"/>
      <c r="BF335" s="171"/>
      <c r="BG335" s="171"/>
      <c r="BH335" s="171"/>
      <c r="BI335" s="171"/>
      <c r="BJ335" s="171"/>
      <c r="BK335" s="171"/>
      <c r="BL335" s="171"/>
      <c r="BM335" s="171"/>
      <c r="BN335" s="171"/>
      <c r="BO335" s="171"/>
      <c r="BP335" s="171"/>
      <c r="BQ335" s="171"/>
      <c r="BR335" s="171"/>
      <c r="BS335" s="171"/>
      <c r="BT335" s="171"/>
      <c r="BU335" s="171"/>
      <c r="BV335" s="171"/>
      <c r="BW335" s="171"/>
      <c r="BX335" s="171"/>
      <c r="BY335" s="171"/>
      <c r="BZ335" s="171"/>
      <c r="CA335" s="171"/>
      <c r="CB335" s="171"/>
      <c r="CC335" s="171"/>
      <c r="CD335" s="171"/>
      <c r="CE335" s="171"/>
      <c r="CF335" s="171"/>
      <c r="CG335" s="171"/>
      <c r="CH335" s="171"/>
      <c r="CI335" s="171"/>
      <c r="CJ335" s="171"/>
      <c r="CK335" s="171"/>
      <c r="CL335" s="23"/>
      <c r="CM335" s="32"/>
      <c r="CN335" s="23"/>
      <c r="CO335" s="32"/>
      <c r="CP335" s="23"/>
      <c r="CQ335" s="32"/>
      <c r="CR335" s="23"/>
      <c r="CS335" s="23"/>
      <c r="CT335" s="37"/>
    </row>
    <row r="336" spans="1:98" ht="45.75" customHeight="1" x14ac:dyDescent="0.25">
      <c r="A336" s="6">
        <v>229</v>
      </c>
      <c r="B336" s="387"/>
      <c r="C336" s="390"/>
      <c r="D336" s="13" t="s">
        <v>28</v>
      </c>
      <c r="E336" s="12" t="s">
        <v>941</v>
      </c>
      <c r="F336" s="16" t="s">
        <v>28</v>
      </c>
      <c r="G336" s="18" t="s">
        <v>1543</v>
      </c>
      <c r="H336" s="18" t="s">
        <v>1659</v>
      </c>
      <c r="I336" s="18" t="s">
        <v>1261</v>
      </c>
      <c r="J336" s="22" t="s">
        <v>862</v>
      </c>
      <c r="K336" s="3"/>
      <c r="L336" s="3"/>
      <c r="M336" s="3"/>
      <c r="N336" s="3"/>
      <c r="O336" s="3"/>
      <c r="P336" s="23"/>
      <c r="Q336" s="23" t="s">
        <v>21</v>
      </c>
      <c r="R336" s="3"/>
      <c r="S336" s="23"/>
      <c r="T336" s="26">
        <f t="shared" si="143"/>
        <v>1</v>
      </c>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162"/>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v>2</v>
      </c>
      <c r="CG336" s="162"/>
      <c r="CH336" s="162"/>
      <c r="CI336" s="162"/>
      <c r="CJ336" s="162"/>
      <c r="CK336" s="3"/>
      <c r="CL336" s="23">
        <f t="shared" si="136"/>
        <v>1</v>
      </c>
      <c r="CM336" s="32">
        <f t="shared" si="137"/>
        <v>1</v>
      </c>
      <c r="CN336" s="23">
        <f t="shared" si="138"/>
        <v>0</v>
      </c>
      <c r="CO336" s="32">
        <f t="shared" si="139"/>
        <v>0</v>
      </c>
      <c r="CP336" s="23">
        <f t="shared" si="140"/>
        <v>0</v>
      </c>
      <c r="CQ336" s="32">
        <f t="shared" si="141"/>
        <v>0</v>
      </c>
      <c r="CR336" s="23">
        <f t="shared" si="142"/>
        <v>2</v>
      </c>
      <c r="CS336" s="23" t="str">
        <f t="shared" si="144"/>
        <v>Đạt mục tiêu</v>
      </c>
      <c r="CT336" s="37"/>
    </row>
    <row r="337" spans="1:98" ht="92.25" customHeight="1" x14ac:dyDescent="0.25">
      <c r="A337" s="6">
        <v>229</v>
      </c>
      <c r="B337" s="3">
        <v>564</v>
      </c>
      <c r="C337" s="12" t="s">
        <v>940</v>
      </c>
      <c r="D337" s="13" t="s">
        <v>28</v>
      </c>
      <c r="E337" s="12" t="s">
        <v>941</v>
      </c>
      <c r="F337" s="16" t="s">
        <v>28</v>
      </c>
      <c r="G337" s="18" t="s">
        <v>1543</v>
      </c>
      <c r="H337" s="18" t="s">
        <v>1544</v>
      </c>
      <c r="I337" s="18" t="s">
        <v>1261</v>
      </c>
      <c r="J337" s="22" t="s">
        <v>862</v>
      </c>
      <c r="K337" s="3"/>
      <c r="L337" s="3"/>
      <c r="M337" s="3"/>
      <c r="N337" s="3"/>
      <c r="O337" s="3"/>
      <c r="P337" s="23"/>
      <c r="Q337" s="3"/>
      <c r="R337" s="3"/>
      <c r="S337" s="23" t="s">
        <v>21</v>
      </c>
      <c r="T337" s="26">
        <f t="shared" si="143"/>
        <v>1</v>
      </c>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162"/>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v>2</v>
      </c>
      <c r="CG337" s="162"/>
      <c r="CH337" s="162"/>
      <c r="CI337" s="162"/>
      <c r="CJ337" s="162"/>
      <c r="CK337" s="3"/>
      <c r="CL337" s="23">
        <f t="shared" si="136"/>
        <v>1</v>
      </c>
      <c r="CM337" s="32">
        <f t="shared" si="137"/>
        <v>1</v>
      </c>
      <c r="CN337" s="23">
        <f t="shared" si="138"/>
        <v>0</v>
      </c>
      <c r="CO337" s="32">
        <f t="shared" si="139"/>
        <v>0</v>
      </c>
      <c r="CP337" s="23">
        <f t="shared" si="140"/>
        <v>0</v>
      </c>
      <c r="CQ337" s="32">
        <f t="shared" si="141"/>
        <v>0</v>
      </c>
      <c r="CR337" s="23">
        <f t="shared" si="142"/>
        <v>2</v>
      </c>
      <c r="CS337" s="23" t="str">
        <f t="shared" si="144"/>
        <v>Đạt mục tiêu</v>
      </c>
      <c r="CT337" s="37"/>
    </row>
    <row r="338" spans="1:98" ht="87" customHeight="1" x14ac:dyDescent="0.25">
      <c r="A338" s="6">
        <v>229</v>
      </c>
      <c r="B338" s="3">
        <v>566</v>
      </c>
      <c r="C338" s="12" t="s">
        <v>943</v>
      </c>
      <c r="D338" s="13" t="s">
        <v>18</v>
      </c>
      <c r="E338" s="12" t="s">
        <v>944</v>
      </c>
      <c r="F338" s="16" t="s">
        <v>28</v>
      </c>
      <c r="G338" s="18" t="s">
        <v>1545</v>
      </c>
      <c r="H338" s="18" t="s">
        <v>944</v>
      </c>
      <c r="I338" s="18" t="s">
        <v>1265</v>
      </c>
      <c r="J338" s="22" t="s">
        <v>862</v>
      </c>
      <c r="K338" s="3"/>
      <c r="L338" s="3"/>
      <c r="M338" s="3"/>
      <c r="N338" s="3" t="s">
        <v>21</v>
      </c>
      <c r="O338" s="3"/>
      <c r="P338" s="3"/>
      <c r="Q338" s="3"/>
      <c r="R338" s="3"/>
      <c r="S338" s="3"/>
      <c r="T338" s="26">
        <f t="shared" si="143"/>
        <v>1</v>
      </c>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162"/>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v>2</v>
      </c>
      <c r="CG338" s="162"/>
      <c r="CH338" s="162"/>
      <c r="CI338" s="162"/>
      <c r="CJ338" s="162"/>
      <c r="CK338" s="3"/>
      <c r="CL338" s="23">
        <f t="shared" si="136"/>
        <v>1</v>
      </c>
      <c r="CM338" s="32">
        <f t="shared" si="137"/>
        <v>1</v>
      </c>
      <c r="CN338" s="23">
        <f t="shared" si="138"/>
        <v>0</v>
      </c>
      <c r="CO338" s="32">
        <f t="shared" si="139"/>
        <v>0</v>
      </c>
      <c r="CP338" s="23">
        <f t="shared" si="140"/>
        <v>0</v>
      </c>
      <c r="CQ338" s="32">
        <f t="shared" si="141"/>
        <v>0</v>
      </c>
      <c r="CR338" s="23">
        <f t="shared" si="142"/>
        <v>2</v>
      </c>
      <c r="CS338" s="23" t="str">
        <f t="shared" si="144"/>
        <v>Đạt mục tiêu</v>
      </c>
      <c r="CT338" s="37"/>
    </row>
    <row r="339" spans="1:98" ht="59.25" customHeight="1" x14ac:dyDescent="0.25">
      <c r="A339" s="6">
        <v>230</v>
      </c>
      <c r="B339" s="3">
        <v>568</v>
      </c>
      <c r="C339" s="12" t="s">
        <v>947</v>
      </c>
      <c r="D339" s="13" t="s">
        <v>18</v>
      </c>
      <c r="E339" s="66" t="s">
        <v>947</v>
      </c>
      <c r="F339" s="67" t="s">
        <v>28</v>
      </c>
      <c r="G339" s="18" t="s">
        <v>1546</v>
      </c>
      <c r="H339" s="18" t="s">
        <v>947</v>
      </c>
      <c r="I339" s="18" t="s">
        <v>1265</v>
      </c>
      <c r="J339" s="22" t="s">
        <v>862</v>
      </c>
      <c r="K339" s="3"/>
      <c r="L339" s="3"/>
      <c r="M339" s="3"/>
      <c r="N339" s="3" t="s">
        <v>21</v>
      </c>
      <c r="O339" s="3"/>
      <c r="P339" s="3"/>
      <c r="Q339" s="3"/>
      <c r="R339" s="3"/>
      <c r="S339" s="3"/>
      <c r="T339" s="26">
        <f t="shared" si="143"/>
        <v>1</v>
      </c>
      <c r="U339" s="3" t="s">
        <v>1277</v>
      </c>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162"/>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v>2</v>
      </c>
      <c r="CG339" s="162"/>
      <c r="CH339" s="162"/>
      <c r="CI339" s="162"/>
      <c r="CJ339" s="162"/>
      <c r="CK339" s="3"/>
      <c r="CL339" s="23">
        <f t="shared" si="136"/>
        <v>1</v>
      </c>
      <c r="CM339" s="32">
        <f t="shared" si="137"/>
        <v>1</v>
      </c>
      <c r="CN339" s="23">
        <f t="shared" si="138"/>
        <v>0</v>
      </c>
      <c r="CO339" s="32">
        <f t="shared" si="139"/>
        <v>0</v>
      </c>
      <c r="CP339" s="23">
        <f t="shared" si="140"/>
        <v>0</v>
      </c>
      <c r="CQ339" s="32">
        <f t="shared" si="141"/>
        <v>0</v>
      </c>
      <c r="CR339" s="23">
        <f t="shared" si="142"/>
        <v>2</v>
      </c>
      <c r="CS339" s="23" t="str">
        <f t="shared" si="144"/>
        <v>Đạt mục tiêu</v>
      </c>
      <c r="CT339" s="37"/>
    </row>
    <row r="340" spans="1:98" ht="47.25" customHeight="1" x14ac:dyDescent="0.25">
      <c r="A340" s="68"/>
      <c r="B340" s="69"/>
      <c r="C340" s="69"/>
      <c r="D340" s="69"/>
      <c r="E340" s="69"/>
      <c r="F340" s="69"/>
      <c r="G340" s="435" t="s">
        <v>1547</v>
      </c>
      <c r="H340" s="435"/>
      <c r="I340" s="202"/>
      <c r="J340" s="7">
        <f>SUM(J341:J345)</f>
        <v>277</v>
      </c>
      <c r="K340" s="7">
        <f>SUM(K341:K345)</f>
        <v>30</v>
      </c>
      <c r="L340" s="7">
        <f t="shared" ref="L340:S340" si="145">SUM(L341:L345)</f>
        <v>34</v>
      </c>
      <c r="M340" s="7">
        <f t="shared" si="145"/>
        <v>32</v>
      </c>
      <c r="N340" s="7">
        <f t="shared" si="145"/>
        <v>33</v>
      </c>
      <c r="O340" s="7">
        <f t="shared" si="145"/>
        <v>37</v>
      </c>
      <c r="P340" s="7">
        <f t="shared" si="145"/>
        <v>34</v>
      </c>
      <c r="Q340" s="7">
        <f t="shared" si="145"/>
        <v>32</v>
      </c>
      <c r="R340" s="203">
        <f t="shared" si="145"/>
        <v>31</v>
      </c>
      <c r="S340" s="203">
        <f t="shared" si="145"/>
        <v>29</v>
      </c>
      <c r="T340" s="204">
        <f>SUM(T9:T339)</f>
        <v>288</v>
      </c>
      <c r="U340" s="88">
        <v>0</v>
      </c>
      <c r="V340" s="88">
        <v>0</v>
      </c>
      <c r="W340" s="88">
        <v>0</v>
      </c>
      <c r="X340" s="88">
        <v>0</v>
      </c>
      <c r="Y340" s="88">
        <v>0</v>
      </c>
      <c r="Z340" s="88">
        <v>0</v>
      </c>
      <c r="AA340" s="88">
        <v>0</v>
      </c>
      <c r="AB340" s="88">
        <v>0</v>
      </c>
      <c r="AC340" s="88">
        <v>0</v>
      </c>
      <c r="AD340" s="88">
        <v>0</v>
      </c>
      <c r="AE340" s="88">
        <v>0</v>
      </c>
      <c r="AF340" s="88">
        <v>0</v>
      </c>
      <c r="AG340" s="88">
        <v>0</v>
      </c>
      <c r="AH340" s="88">
        <v>0</v>
      </c>
      <c r="AI340" s="88">
        <v>0</v>
      </c>
      <c r="AJ340" s="88">
        <v>0</v>
      </c>
      <c r="AK340" s="88">
        <v>0</v>
      </c>
      <c r="AL340" s="88">
        <v>0</v>
      </c>
      <c r="AM340" s="88">
        <v>0</v>
      </c>
      <c r="AN340" s="88">
        <v>0</v>
      </c>
      <c r="AO340" s="88">
        <v>0</v>
      </c>
      <c r="AP340" s="88">
        <v>0</v>
      </c>
      <c r="AQ340" s="88">
        <v>0</v>
      </c>
      <c r="AR340" s="88">
        <v>0</v>
      </c>
      <c r="AS340" s="88">
        <v>0</v>
      </c>
      <c r="AT340" s="88">
        <v>0</v>
      </c>
      <c r="AU340" s="88">
        <v>0</v>
      </c>
      <c r="AV340" s="88">
        <v>0</v>
      </c>
      <c r="AW340" s="88">
        <v>0</v>
      </c>
      <c r="AX340" s="88">
        <v>0</v>
      </c>
      <c r="AY340" s="88">
        <v>0</v>
      </c>
      <c r="AZ340" s="88">
        <v>0</v>
      </c>
      <c r="BA340" s="91">
        <v>0</v>
      </c>
      <c r="BB340" s="88"/>
      <c r="BC340" s="88">
        <v>0</v>
      </c>
      <c r="BD340" s="92"/>
      <c r="CL340" s="99"/>
      <c r="CM340" s="100"/>
      <c r="CN340" s="100"/>
      <c r="CO340" s="100"/>
      <c r="CP340" s="100"/>
      <c r="CQ340" s="100"/>
      <c r="CR340" s="100"/>
      <c r="CS340" s="100"/>
      <c r="CT340" s="100"/>
    </row>
    <row r="341" spans="1:98" ht="33.75" customHeight="1" x14ac:dyDescent="0.25">
      <c r="A341" s="68"/>
      <c r="B341" s="70"/>
      <c r="C341" s="70"/>
      <c r="D341" s="70"/>
      <c r="E341" s="70"/>
      <c r="F341" s="70"/>
      <c r="G341" s="435" t="s">
        <v>1548</v>
      </c>
      <c r="H341" s="435"/>
      <c r="I341" s="202"/>
      <c r="J341" s="205">
        <f>COUNTIF(J$8:J$111,"Thể chất")</f>
        <v>91</v>
      </c>
      <c r="K341" s="205">
        <f t="shared" ref="K341:S341" si="146">COUNTIF(K$8:K$111,"x")</f>
        <v>12</v>
      </c>
      <c r="L341" s="205">
        <f t="shared" si="146"/>
        <v>13</v>
      </c>
      <c r="M341" s="205">
        <f t="shared" si="146"/>
        <v>13</v>
      </c>
      <c r="N341" s="205">
        <f t="shared" si="146"/>
        <v>8</v>
      </c>
      <c r="O341" s="205">
        <f t="shared" si="146"/>
        <v>11</v>
      </c>
      <c r="P341" s="205">
        <f t="shared" si="146"/>
        <v>8</v>
      </c>
      <c r="Q341" s="205">
        <f t="shared" si="146"/>
        <v>11</v>
      </c>
      <c r="R341" s="205">
        <f t="shared" si="146"/>
        <v>11</v>
      </c>
      <c r="S341" s="205">
        <f t="shared" si="146"/>
        <v>8</v>
      </c>
      <c r="T341" s="201"/>
      <c r="U341" s="49">
        <v>0</v>
      </c>
      <c r="V341" s="49">
        <v>0</v>
      </c>
      <c r="W341" s="49">
        <v>0</v>
      </c>
      <c r="X341" s="49">
        <v>0</v>
      </c>
      <c r="Y341" s="49">
        <v>0</v>
      </c>
      <c r="Z341" s="49">
        <v>0</v>
      </c>
      <c r="AA341" s="49">
        <v>0</v>
      </c>
      <c r="AB341" s="49">
        <v>0</v>
      </c>
      <c r="AC341" s="49">
        <v>0</v>
      </c>
      <c r="AD341" s="49">
        <v>0</v>
      </c>
      <c r="AE341" s="49">
        <v>0</v>
      </c>
      <c r="AF341" s="49">
        <v>0</v>
      </c>
      <c r="AG341" s="49">
        <v>0</v>
      </c>
      <c r="AH341" s="49">
        <v>0</v>
      </c>
      <c r="AI341" s="49">
        <v>0</v>
      </c>
      <c r="AJ341" s="49">
        <v>0</v>
      </c>
      <c r="AK341" s="49">
        <v>0</v>
      </c>
      <c r="AL341" s="49">
        <v>0</v>
      </c>
      <c r="AM341" s="49">
        <v>0</v>
      </c>
      <c r="AN341" s="49">
        <v>0</v>
      </c>
      <c r="AO341" s="49">
        <v>0</v>
      </c>
      <c r="AP341" s="49">
        <v>0</v>
      </c>
      <c r="AQ341" s="49">
        <v>0</v>
      </c>
      <c r="AR341" s="49">
        <v>0</v>
      </c>
      <c r="AS341" s="49">
        <v>0</v>
      </c>
      <c r="AT341" s="49">
        <v>0</v>
      </c>
      <c r="AU341" s="49">
        <v>0</v>
      </c>
      <c r="AV341" s="49">
        <v>0</v>
      </c>
      <c r="AW341" s="49">
        <v>0</v>
      </c>
      <c r="AX341" s="49">
        <v>0</v>
      </c>
      <c r="AY341" s="49">
        <v>0</v>
      </c>
      <c r="AZ341" s="49">
        <v>0</v>
      </c>
      <c r="BA341" s="93">
        <v>0</v>
      </c>
      <c r="BB341" s="49"/>
      <c r="BC341" s="49">
        <v>0</v>
      </c>
      <c r="CL341" s="99"/>
      <c r="CM341" s="100"/>
      <c r="CN341" s="100"/>
      <c r="CO341" s="100"/>
      <c r="CP341" s="100"/>
      <c r="CQ341" s="100"/>
      <c r="CR341" s="100"/>
      <c r="CS341" s="100"/>
      <c r="CT341" s="100"/>
    </row>
    <row r="342" spans="1:98" ht="15.75" x14ac:dyDescent="0.25">
      <c r="A342" s="68"/>
      <c r="B342" s="70"/>
      <c r="C342" s="70"/>
      <c r="D342" s="70"/>
      <c r="E342" s="70"/>
      <c r="F342" s="70"/>
      <c r="G342" s="435" t="s">
        <v>1549</v>
      </c>
      <c r="H342" s="435"/>
      <c r="I342" s="202"/>
      <c r="J342" s="205">
        <f>COUNTIF(J$115:J$195,"Nhận thức")</f>
        <v>59</v>
      </c>
      <c r="K342" s="205">
        <f>COUNTIF(K$115:K$195,"x")</f>
        <v>7</v>
      </c>
      <c r="L342" s="205">
        <f t="shared" ref="L342:S342" si="147">COUNTIF(L$115:L$195,"x")</f>
        <v>8</v>
      </c>
      <c r="M342" s="205">
        <f t="shared" si="147"/>
        <v>7</v>
      </c>
      <c r="N342" s="205">
        <f t="shared" si="147"/>
        <v>5</v>
      </c>
      <c r="O342" s="205">
        <f t="shared" si="147"/>
        <v>9</v>
      </c>
      <c r="P342" s="205">
        <f t="shared" si="147"/>
        <v>5</v>
      </c>
      <c r="Q342" s="205">
        <f t="shared" si="147"/>
        <v>6</v>
      </c>
      <c r="R342" s="205">
        <f t="shared" si="147"/>
        <v>9</v>
      </c>
      <c r="S342" s="205">
        <f t="shared" si="147"/>
        <v>6</v>
      </c>
      <c r="T342" s="201"/>
      <c r="U342" s="49">
        <v>0</v>
      </c>
      <c r="V342" s="49">
        <v>0</v>
      </c>
      <c r="W342" s="49">
        <v>0</v>
      </c>
      <c r="X342" s="49">
        <v>0</v>
      </c>
      <c r="Y342" s="49">
        <v>0</v>
      </c>
      <c r="Z342" s="49">
        <v>0</v>
      </c>
      <c r="AA342" s="49">
        <v>0</v>
      </c>
      <c r="AB342" s="49">
        <v>0</v>
      </c>
      <c r="AC342" s="49">
        <v>0</v>
      </c>
      <c r="AD342" s="49">
        <v>0</v>
      </c>
      <c r="AE342" s="49">
        <v>0</v>
      </c>
      <c r="AF342" s="49">
        <v>0</v>
      </c>
      <c r="AG342" s="49">
        <v>0</v>
      </c>
      <c r="AH342" s="49">
        <v>0</v>
      </c>
      <c r="AI342" s="49">
        <v>0</v>
      </c>
      <c r="AJ342" s="49">
        <v>0</v>
      </c>
      <c r="AK342" s="49">
        <v>0</v>
      </c>
      <c r="AL342" s="49">
        <v>0</v>
      </c>
      <c r="AM342" s="49">
        <v>0</v>
      </c>
      <c r="AN342" s="49">
        <v>0</v>
      </c>
      <c r="AO342" s="49">
        <v>0</v>
      </c>
      <c r="AP342" s="49">
        <v>0</v>
      </c>
      <c r="AQ342" s="49">
        <v>0</v>
      </c>
      <c r="AR342" s="49">
        <v>0</v>
      </c>
      <c r="AS342" s="49">
        <v>0</v>
      </c>
      <c r="AT342" s="49">
        <v>0</v>
      </c>
      <c r="AU342" s="49">
        <v>0</v>
      </c>
      <c r="AV342" s="49">
        <v>0</v>
      </c>
      <c r="AW342" s="49">
        <v>0</v>
      </c>
      <c r="AX342" s="49">
        <v>0</v>
      </c>
      <c r="AY342" s="49">
        <v>0</v>
      </c>
      <c r="AZ342" s="49">
        <v>0</v>
      </c>
      <c r="BA342" s="93">
        <v>0</v>
      </c>
      <c r="BB342" s="49"/>
      <c r="BC342" s="49">
        <v>0</v>
      </c>
      <c r="CL342" s="99"/>
      <c r="CM342" s="100"/>
      <c r="CN342" s="100"/>
      <c r="CO342" s="100"/>
      <c r="CP342" s="100"/>
      <c r="CQ342" s="100"/>
      <c r="CR342" s="100"/>
      <c r="CS342" s="100"/>
      <c r="CT342" s="100"/>
    </row>
    <row r="343" spans="1:98" ht="15.75" x14ac:dyDescent="0.25">
      <c r="A343" s="68"/>
      <c r="B343" s="70"/>
      <c r="C343" s="70"/>
      <c r="D343" s="70"/>
      <c r="E343" s="70"/>
      <c r="F343" s="70"/>
      <c r="G343" s="435" t="s">
        <v>1550</v>
      </c>
      <c r="H343" s="435"/>
      <c r="I343" s="202"/>
      <c r="J343" s="205">
        <f>COUNTIF(J$198:J$247,"Ngôn ngữ")</f>
        <v>48</v>
      </c>
      <c r="K343" s="205">
        <f t="shared" ref="K343:S343" si="148">COUNTIF(K$198:K$247,"x")</f>
        <v>6</v>
      </c>
      <c r="L343" s="205">
        <f t="shared" si="148"/>
        <v>5</v>
      </c>
      <c r="M343" s="205">
        <f t="shared" si="148"/>
        <v>3</v>
      </c>
      <c r="N343" s="205">
        <f t="shared" si="148"/>
        <v>7</v>
      </c>
      <c r="O343" s="205">
        <f t="shared" si="148"/>
        <v>4</v>
      </c>
      <c r="P343" s="205">
        <f t="shared" si="148"/>
        <v>8</v>
      </c>
      <c r="Q343" s="205">
        <f t="shared" si="148"/>
        <v>5</v>
      </c>
      <c r="R343" s="205">
        <f t="shared" si="148"/>
        <v>3</v>
      </c>
      <c r="S343" s="205">
        <f t="shared" si="148"/>
        <v>8</v>
      </c>
      <c r="T343" s="201"/>
      <c r="U343" s="49">
        <v>0</v>
      </c>
      <c r="V343" s="49">
        <v>0</v>
      </c>
      <c r="W343" s="49">
        <v>0</v>
      </c>
      <c r="X343" s="49">
        <v>0</v>
      </c>
      <c r="Y343" s="49">
        <v>0</v>
      </c>
      <c r="Z343" s="49">
        <v>0</v>
      </c>
      <c r="AA343" s="49">
        <v>0</v>
      </c>
      <c r="AB343" s="49">
        <v>0</v>
      </c>
      <c r="AC343" s="49">
        <v>0</v>
      </c>
      <c r="AD343" s="49">
        <v>0</v>
      </c>
      <c r="AE343" s="49">
        <v>0</v>
      </c>
      <c r="AF343" s="49">
        <v>0</v>
      </c>
      <c r="AG343" s="49">
        <v>0</v>
      </c>
      <c r="AH343" s="49">
        <v>0</v>
      </c>
      <c r="AI343" s="49">
        <v>0</v>
      </c>
      <c r="AJ343" s="49">
        <v>0</v>
      </c>
      <c r="AK343" s="49">
        <v>0</v>
      </c>
      <c r="AL343" s="49">
        <v>0</v>
      </c>
      <c r="AM343" s="49">
        <v>0</v>
      </c>
      <c r="AN343" s="49">
        <v>0</v>
      </c>
      <c r="AO343" s="49">
        <v>0</v>
      </c>
      <c r="AP343" s="49">
        <v>0</v>
      </c>
      <c r="AQ343" s="49">
        <v>0</v>
      </c>
      <c r="AR343" s="49">
        <v>0</v>
      </c>
      <c r="AS343" s="49">
        <v>0</v>
      </c>
      <c r="AT343" s="49">
        <v>0</v>
      </c>
      <c r="AU343" s="49">
        <v>0</v>
      </c>
      <c r="AV343" s="49">
        <v>0</v>
      </c>
      <c r="AW343" s="49">
        <v>0</v>
      </c>
      <c r="AX343" s="49">
        <v>0</v>
      </c>
      <c r="AY343" s="49">
        <v>0</v>
      </c>
      <c r="AZ343" s="49">
        <v>0</v>
      </c>
      <c r="BA343" s="93">
        <v>0</v>
      </c>
      <c r="BB343" s="49"/>
      <c r="BC343" s="49">
        <v>0</v>
      </c>
      <c r="CL343" s="99"/>
      <c r="CM343" s="100"/>
      <c r="CN343" s="100"/>
      <c r="CO343" s="100"/>
      <c r="CP343" s="100"/>
      <c r="CQ343" s="100"/>
      <c r="CR343" s="100"/>
      <c r="CS343" s="100"/>
      <c r="CT343" s="100"/>
    </row>
    <row r="344" spans="1:98" ht="34.5" customHeight="1" x14ac:dyDescent="0.25">
      <c r="A344" s="68"/>
      <c r="B344" s="70"/>
      <c r="C344" s="70"/>
      <c r="D344" s="70"/>
      <c r="E344" s="70"/>
      <c r="F344" s="70"/>
      <c r="G344" s="435" t="s">
        <v>1551</v>
      </c>
      <c r="H344" s="435"/>
      <c r="I344" s="202"/>
      <c r="J344" s="205">
        <f>COUNTIF(J$251:J$275,"TCKNXH")</f>
        <v>19</v>
      </c>
      <c r="K344" s="205">
        <f t="shared" ref="K344:S344" si="149">COUNTIF(K$251:K$275,"x")</f>
        <v>1</v>
      </c>
      <c r="L344" s="205">
        <f t="shared" si="149"/>
        <v>4</v>
      </c>
      <c r="M344" s="205">
        <f t="shared" si="149"/>
        <v>2</v>
      </c>
      <c r="N344" s="205">
        <f t="shared" si="149"/>
        <v>4</v>
      </c>
      <c r="O344" s="205">
        <f t="shared" si="149"/>
        <v>6</v>
      </c>
      <c r="P344" s="205">
        <f t="shared" si="149"/>
        <v>2</v>
      </c>
      <c r="Q344" s="205">
        <f t="shared" si="149"/>
        <v>3</v>
      </c>
      <c r="R344" s="205">
        <f t="shared" si="149"/>
        <v>2</v>
      </c>
      <c r="S344" s="205">
        <f t="shared" si="149"/>
        <v>2</v>
      </c>
      <c r="T344" s="201"/>
      <c r="U344" s="49">
        <v>0</v>
      </c>
      <c r="V344" s="49">
        <v>0</v>
      </c>
      <c r="W344" s="49">
        <v>0</v>
      </c>
      <c r="X344" s="49">
        <v>0</v>
      </c>
      <c r="Y344" s="49">
        <v>0</v>
      </c>
      <c r="Z344" s="49">
        <v>0</v>
      </c>
      <c r="AA344" s="49">
        <v>0</v>
      </c>
      <c r="AB344" s="49">
        <v>0</v>
      </c>
      <c r="AC344" s="49">
        <v>0</v>
      </c>
      <c r="AD344" s="49">
        <v>0</v>
      </c>
      <c r="AE344" s="49">
        <v>0</v>
      </c>
      <c r="AF344" s="49">
        <v>0</v>
      </c>
      <c r="AG344" s="49">
        <v>0</v>
      </c>
      <c r="AH344" s="49">
        <v>0</v>
      </c>
      <c r="AI344" s="49">
        <v>0</v>
      </c>
      <c r="AJ344" s="49">
        <v>0</v>
      </c>
      <c r="AK344" s="49">
        <v>0</v>
      </c>
      <c r="AL344" s="49">
        <v>0</v>
      </c>
      <c r="AM344" s="49">
        <v>0</v>
      </c>
      <c r="AN344" s="49">
        <v>0</v>
      </c>
      <c r="AO344" s="49">
        <v>0</v>
      </c>
      <c r="AP344" s="49">
        <v>0</v>
      </c>
      <c r="AQ344" s="49">
        <v>0</v>
      </c>
      <c r="AR344" s="49">
        <v>0</v>
      </c>
      <c r="AS344" s="49">
        <v>0</v>
      </c>
      <c r="AT344" s="49">
        <v>0</v>
      </c>
      <c r="AU344" s="49">
        <v>0</v>
      </c>
      <c r="AV344" s="49">
        <v>0</v>
      </c>
      <c r="AW344" s="49">
        <v>0</v>
      </c>
      <c r="AX344" s="49">
        <v>0</v>
      </c>
      <c r="AY344" s="49">
        <v>0</v>
      </c>
      <c r="AZ344" s="49">
        <v>0</v>
      </c>
      <c r="BA344" s="93">
        <v>0</v>
      </c>
      <c r="BB344" s="49"/>
      <c r="BC344" s="49">
        <v>0</v>
      </c>
      <c r="CL344" s="99"/>
      <c r="CM344" s="100"/>
      <c r="CN344" s="100"/>
      <c r="CO344" s="100"/>
      <c r="CP344" s="100"/>
      <c r="CQ344" s="100"/>
      <c r="CR344" s="100"/>
      <c r="CS344" s="100"/>
      <c r="CT344" s="100"/>
    </row>
    <row r="345" spans="1:98" ht="35.25" customHeight="1" x14ac:dyDescent="0.25">
      <c r="A345" s="68"/>
      <c r="B345" s="70"/>
      <c r="C345" s="70"/>
      <c r="D345" s="70"/>
      <c r="E345" s="70"/>
      <c r="F345" s="70"/>
      <c r="G345" s="435" t="s">
        <v>1552</v>
      </c>
      <c r="H345" s="435"/>
      <c r="I345" s="202"/>
      <c r="J345" s="205">
        <f>COUNTIF(J$278:J$339,"Thẩm mỹ")</f>
        <v>60</v>
      </c>
      <c r="K345" s="205">
        <f t="shared" ref="K345:S345" si="150">COUNTIF(K$278:K$339,"x")</f>
        <v>4</v>
      </c>
      <c r="L345" s="205">
        <f t="shared" si="150"/>
        <v>4</v>
      </c>
      <c r="M345" s="205">
        <f t="shared" si="150"/>
        <v>7</v>
      </c>
      <c r="N345" s="205">
        <f t="shared" si="150"/>
        <v>9</v>
      </c>
      <c r="O345" s="205">
        <f t="shared" si="150"/>
        <v>7</v>
      </c>
      <c r="P345" s="205">
        <f t="shared" si="150"/>
        <v>11</v>
      </c>
      <c r="Q345" s="205">
        <f t="shared" si="150"/>
        <v>7</v>
      </c>
      <c r="R345" s="205">
        <f t="shared" si="150"/>
        <v>6</v>
      </c>
      <c r="S345" s="205">
        <f t="shared" si="150"/>
        <v>5</v>
      </c>
      <c r="T345" s="201"/>
      <c r="U345" s="49">
        <v>0</v>
      </c>
      <c r="V345" s="49">
        <v>0</v>
      </c>
      <c r="W345" s="49">
        <v>0</v>
      </c>
      <c r="X345" s="49">
        <v>0</v>
      </c>
      <c r="Y345" s="49">
        <v>0</v>
      </c>
      <c r="Z345" s="49">
        <v>0</v>
      </c>
      <c r="AA345" s="49">
        <v>0</v>
      </c>
      <c r="AB345" s="49">
        <v>0</v>
      </c>
      <c r="AC345" s="49">
        <v>0</v>
      </c>
      <c r="AD345" s="49">
        <v>0</v>
      </c>
      <c r="AE345" s="49">
        <v>0</v>
      </c>
      <c r="AF345" s="49">
        <v>0</v>
      </c>
      <c r="AG345" s="49">
        <v>0</v>
      </c>
      <c r="AH345" s="49">
        <v>0</v>
      </c>
      <c r="AI345" s="49">
        <v>0</v>
      </c>
      <c r="AJ345" s="49">
        <v>0</v>
      </c>
      <c r="AK345" s="49">
        <v>0</v>
      </c>
      <c r="AL345" s="49">
        <v>0</v>
      </c>
      <c r="AM345" s="49">
        <v>0</v>
      </c>
      <c r="AN345" s="49">
        <v>0</v>
      </c>
      <c r="AO345" s="49">
        <v>0</v>
      </c>
      <c r="AP345" s="49">
        <v>0</v>
      </c>
      <c r="AQ345" s="49">
        <v>0</v>
      </c>
      <c r="AR345" s="49">
        <v>0</v>
      </c>
      <c r="AS345" s="49">
        <v>0</v>
      </c>
      <c r="AT345" s="49">
        <v>0</v>
      </c>
      <c r="AU345" s="49">
        <v>0</v>
      </c>
      <c r="AV345" s="49">
        <v>0</v>
      </c>
      <c r="AW345" s="49">
        <v>0</v>
      </c>
      <c r="AX345" s="49">
        <v>0</v>
      </c>
      <c r="AY345" s="49">
        <v>0</v>
      </c>
      <c r="AZ345" s="49">
        <v>0</v>
      </c>
      <c r="BA345" s="93">
        <v>0</v>
      </c>
      <c r="BB345" s="49"/>
      <c r="BC345" s="49">
        <v>0</v>
      </c>
      <c r="CL345" s="99"/>
      <c r="CM345" s="100"/>
      <c r="CN345" s="100"/>
      <c r="CO345" s="100"/>
      <c r="CP345" s="100"/>
      <c r="CQ345" s="100"/>
      <c r="CR345" s="100"/>
      <c r="CS345" s="100"/>
      <c r="CT345" s="100"/>
    </row>
    <row r="346" spans="1:98" ht="15.75" x14ac:dyDescent="0.25">
      <c r="A346" s="58"/>
      <c r="B346" s="58"/>
      <c r="C346" s="71"/>
      <c r="D346" s="72"/>
      <c r="E346" s="71"/>
      <c r="F346" s="73"/>
      <c r="G346" s="58"/>
      <c r="H346" s="58"/>
      <c r="I346" s="58"/>
      <c r="J346" s="86"/>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162"/>
      <c r="BC346" s="3"/>
      <c r="CL346" s="99"/>
      <c r="CM346" s="100"/>
      <c r="CN346" s="100"/>
      <c r="CO346" s="100"/>
      <c r="CP346" s="100"/>
      <c r="CQ346" s="100"/>
      <c r="CR346" s="100"/>
      <c r="CS346" s="100"/>
      <c r="CT346" s="100"/>
    </row>
    <row r="347" spans="1:98" ht="15.75" hidden="1" x14ac:dyDescent="0.25">
      <c r="A347" s="58"/>
      <c r="B347" s="58"/>
      <c r="C347" s="71"/>
      <c r="D347" s="72"/>
      <c r="E347" s="71"/>
      <c r="F347" s="73"/>
      <c r="G347" s="436" t="s">
        <v>1553</v>
      </c>
      <c r="H347" s="437"/>
      <c r="I347" s="201"/>
      <c r="J347" s="206"/>
      <c r="K347" s="7"/>
      <c r="L347" s="7">
        <f t="shared" ref="L347:T347" si="151">SUM(L348:L356)</f>
        <v>0</v>
      </c>
      <c r="M347" s="7">
        <f t="shared" si="151"/>
        <v>0</v>
      </c>
      <c r="N347" s="7">
        <f t="shared" si="151"/>
        <v>0</v>
      </c>
      <c r="O347" s="7">
        <f t="shared" si="151"/>
        <v>0</v>
      </c>
      <c r="P347" s="7">
        <f t="shared" si="151"/>
        <v>0</v>
      </c>
      <c r="Q347" s="7">
        <f t="shared" si="151"/>
        <v>0</v>
      </c>
      <c r="R347" s="7">
        <f t="shared" si="151"/>
        <v>0</v>
      </c>
      <c r="S347" s="7">
        <f t="shared" si="151"/>
        <v>0</v>
      </c>
      <c r="T347" s="7">
        <f t="shared" si="151"/>
        <v>0</v>
      </c>
      <c r="U347" s="49">
        <f ca="1">SUM(U348:U355)</f>
        <v>29</v>
      </c>
      <c r="V347" s="49">
        <f t="shared" ref="V347:AP347" si="152">SUM(V348:V356)</f>
        <v>31</v>
      </c>
      <c r="W347" s="49">
        <f t="shared" si="152"/>
        <v>30</v>
      </c>
      <c r="X347" s="49">
        <f t="shared" si="152"/>
        <v>31</v>
      </c>
      <c r="Y347" s="49">
        <f t="shared" si="152"/>
        <v>12</v>
      </c>
      <c r="Z347" s="49">
        <f t="shared" si="152"/>
        <v>7</v>
      </c>
      <c r="AA347" s="49">
        <f t="shared" si="152"/>
        <v>12</v>
      </c>
      <c r="AB347" s="49">
        <f t="shared" si="152"/>
        <v>12</v>
      </c>
      <c r="AC347" s="49">
        <f t="shared" si="152"/>
        <v>7</v>
      </c>
      <c r="AD347" s="49">
        <f t="shared" si="152"/>
        <v>7</v>
      </c>
      <c r="AE347" s="49">
        <f t="shared" si="152"/>
        <v>7</v>
      </c>
      <c r="AF347" s="49">
        <f t="shared" si="152"/>
        <v>7</v>
      </c>
      <c r="AG347" s="49">
        <f t="shared" si="152"/>
        <v>7</v>
      </c>
      <c r="AH347" s="49">
        <f t="shared" si="152"/>
        <v>7</v>
      </c>
      <c r="AI347" s="49">
        <f t="shared" si="152"/>
        <v>7</v>
      </c>
      <c r="AJ347" s="49">
        <f t="shared" si="152"/>
        <v>7</v>
      </c>
      <c r="AK347" s="49">
        <f t="shared" si="152"/>
        <v>7</v>
      </c>
      <c r="AL347" s="49">
        <f t="shared" si="152"/>
        <v>7</v>
      </c>
      <c r="AM347" s="49">
        <f t="shared" si="152"/>
        <v>7</v>
      </c>
      <c r="AN347" s="49">
        <f t="shared" si="152"/>
        <v>7</v>
      </c>
      <c r="AO347" s="49">
        <f t="shared" si="152"/>
        <v>7</v>
      </c>
      <c r="AP347" s="49">
        <f t="shared" si="152"/>
        <v>7</v>
      </c>
      <c r="AQ347" s="49">
        <f t="shared" ref="AQ347:BC347" si="153">SUM(AQ348:AQ356)</f>
        <v>7</v>
      </c>
      <c r="AR347" s="49">
        <f t="shared" si="153"/>
        <v>7</v>
      </c>
      <c r="AS347" s="49">
        <f t="shared" si="153"/>
        <v>7</v>
      </c>
      <c r="AT347" s="49">
        <f t="shared" si="153"/>
        <v>7</v>
      </c>
      <c r="AU347" s="49">
        <f t="shared" si="153"/>
        <v>7</v>
      </c>
      <c r="AV347" s="49">
        <f t="shared" si="153"/>
        <v>7</v>
      </c>
      <c r="AW347" s="49">
        <f t="shared" si="153"/>
        <v>7</v>
      </c>
      <c r="AX347" s="49">
        <f t="shared" si="153"/>
        <v>7</v>
      </c>
      <c r="AY347" s="49">
        <f t="shared" si="153"/>
        <v>7</v>
      </c>
      <c r="AZ347" s="49">
        <f t="shared" si="153"/>
        <v>7</v>
      </c>
      <c r="BA347" s="93">
        <f t="shared" si="153"/>
        <v>7</v>
      </c>
      <c r="BB347" s="49"/>
      <c r="BC347" s="49">
        <f t="shared" si="153"/>
        <v>7</v>
      </c>
      <c r="CL347" s="99"/>
      <c r="CM347" s="100"/>
      <c r="CN347" s="100"/>
      <c r="CO347" s="100"/>
      <c r="CP347" s="100"/>
      <c r="CQ347" s="100"/>
      <c r="CR347" s="100"/>
      <c r="CS347" s="100"/>
      <c r="CT347" s="100"/>
    </row>
    <row r="348" spans="1:98" ht="15.75" hidden="1" x14ac:dyDescent="0.25">
      <c r="A348" s="58"/>
      <c r="B348" s="58"/>
      <c r="C348" s="71"/>
      <c r="D348" s="72"/>
      <c r="E348" s="71"/>
      <c r="F348" s="73"/>
      <c r="G348" s="438" t="s">
        <v>1554</v>
      </c>
      <c r="H348" s="439"/>
      <c r="I348" s="3"/>
      <c r="J348" s="87"/>
      <c r="K348" s="3"/>
      <c r="L348" s="3"/>
      <c r="M348" s="3"/>
      <c r="N348" s="3"/>
      <c r="O348" s="3"/>
      <c r="P348" s="3"/>
      <c r="Q348" s="3"/>
      <c r="R348" s="3"/>
      <c r="S348" s="3"/>
      <c r="T348" s="3"/>
      <c r="U348" s="23">
        <f>COUNTIF(U$8:U$339,"ĐTT")</f>
        <v>3</v>
      </c>
      <c r="V348" s="23">
        <f t="shared" ref="V348:BA348" si="154">COUNTIF(V$8:V$341,"ĐTT")</f>
        <v>2</v>
      </c>
      <c r="W348" s="23">
        <f t="shared" si="154"/>
        <v>3</v>
      </c>
      <c r="X348" s="23">
        <f t="shared" si="154"/>
        <v>1</v>
      </c>
      <c r="Y348" s="23">
        <f t="shared" si="154"/>
        <v>0</v>
      </c>
      <c r="Z348" s="23">
        <f t="shared" si="154"/>
        <v>0</v>
      </c>
      <c r="AA348" s="23">
        <f t="shared" si="154"/>
        <v>0</v>
      </c>
      <c r="AB348" s="23">
        <f t="shared" si="154"/>
        <v>0</v>
      </c>
      <c r="AC348" s="23">
        <f t="shared" si="154"/>
        <v>0</v>
      </c>
      <c r="AD348" s="23">
        <f t="shared" si="154"/>
        <v>0</v>
      </c>
      <c r="AE348" s="23">
        <f t="shared" si="154"/>
        <v>0</v>
      </c>
      <c r="AF348" s="23">
        <f t="shared" si="154"/>
        <v>0</v>
      </c>
      <c r="AG348" s="23">
        <f t="shared" si="154"/>
        <v>0</v>
      </c>
      <c r="AH348" s="23">
        <f t="shared" si="154"/>
        <v>0</v>
      </c>
      <c r="AI348" s="23">
        <f t="shared" si="154"/>
        <v>0</v>
      </c>
      <c r="AJ348" s="23">
        <f t="shared" si="154"/>
        <v>0</v>
      </c>
      <c r="AK348" s="23">
        <f t="shared" si="154"/>
        <v>0</v>
      </c>
      <c r="AL348" s="23">
        <f t="shared" si="154"/>
        <v>0</v>
      </c>
      <c r="AM348" s="23">
        <f t="shared" si="154"/>
        <v>0</v>
      </c>
      <c r="AN348" s="23">
        <f t="shared" si="154"/>
        <v>0</v>
      </c>
      <c r="AO348" s="23">
        <f t="shared" si="154"/>
        <v>0</v>
      </c>
      <c r="AP348" s="23">
        <f t="shared" si="154"/>
        <v>0</v>
      </c>
      <c r="AQ348" s="23">
        <f t="shared" si="154"/>
        <v>0</v>
      </c>
      <c r="AR348" s="23">
        <f t="shared" si="154"/>
        <v>0</v>
      </c>
      <c r="AS348" s="23">
        <f t="shared" si="154"/>
        <v>0</v>
      </c>
      <c r="AT348" s="23">
        <f t="shared" si="154"/>
        <v>0</v>
      </c>
      <c r="AU348" s="23">
        <f t="shared" si="154"/>
        <v>0</v>
      </c>
      <c r="AV348" s="23">
        <f t="shared" si="154"/>
        <v>0</v>
      </c>
      <c r="AW348" s="23">
        <f t="shared" si="154"/>
        <v>0</v>
      </c>
      <c r="AX348" s="23">
        <f t="shared" si="154"/>
        <v>0</v>
      </c>
      <c r="AY348" s="23">
        <f t="shared" si="154"/>
        <v>0</v>
      </c>
      <c r="AZ348" s="23">
        <f t="shared" si="154"/>
        <v>0</v>
      </c>
      <c r="BA348" s="94">
        <f t="shared" si="154"/>
        <v>0</v>
      </c>
      <c r="BB348" s="23"/>
      <c r="BC348" s="23">
        <f>COUNTIF(BC$8:BC$341,"ĐTT")</f>
        <v>0</v>
      </c>
      <c r="CL348" s="99"/>
      <c r="CM348" s="100"/>
      <c r="CN348" s="100"/>
      <c r="CO348" s="100"/>
      <c r="CP348" s="100"/>
      <c r="CQ348" s="100"/>
      <c r="CR348" s="100"/>
      <c r="CS348" s="100"/>
      <c r="CT348" s="100"/>
    </row>
    <row r="349" spans="1:98" ht="15.75" hidden="1" x14ac:dyDescent="0.25">
      <c r="A349" s="58"/>
      <c r="B349" s="58"/>
      <c r="C349" s="71"/>
      <c r="D349" s="72"/>
      <c r="E349" s="71"/>
      <c r="F349" s="73"/>
      <c r="G349" s="438" t="s">
        <v>1555</v>
      </c>
      <c r="H349" s="439"/>
      <c r="I349" s="3"/>
      <c r="J349" s="87"/>
      <c r="K349" s="3"/>
      <c r="L349" s="3"/>
      <c r="M349" s="3"/>
      <c r="N349" s="3"/>
      <c r="O349" s="3"/>
      <c r="P349" s="3"/>
      <c r="Q349" s="3"/>
      <c r="R349" s="3"/>
      <c r="S349" s="3"/>
      <c r="T349" s="3"/>
      <c r="U349" s="23">
        <f t="shared" ref="U349:BA349" si="155">COUNTIF(U$8:U$339,"TDS")</f>
        <v>16</v>
      </c>
      <c r="V349" s="23">
        <f t="shared" si="155"/>
        <v>16</v>
      </c>
      <c r="W349" s="23">
        <f t="shared" si="155"/>
        <v>16</v>
      </c>
      <c r="X349" s="23">
        <f t="shared" si="155"/>
        <v>16</v>
      </c>
      <c r="Y349" s="23">
        <f t="shared" si="155"/>
        <v>0</v>
      </c>
      <c r="Z349" s="23">
        <f t="shared" si="155"/>
        <v>0</v>
      </c>
      <c r="AA349" s="23">
        <f t="shared" si="155"/>
        <v>5</v>
      </c>
      <c r="AB349" s="23">
        <f t="shared" si="155"/>
        <v>0</v>
      </c>
      <c r="AC349" s="23">
        <f t="shared" si="155"/>
        <v>0</v>
      </c>
      <c r="AD349" s="23">
        <f t="shared" si="155"/>
        <v>0</v>
      </c>
      <c r="AE349" s="23">
        <f t="shared" si="155"/>
        <v>0</v>
      </c>
      <c r="AF349" s="23">
        <f t="shared" si="155"/>
        <v>0</v>
      </c>
      <c r="AG349" s="23">
        <f t="shared" si="155"/>
        <v>0</v>
      </c>
      <c r="AH349" s="23">
        <f t="shared" si="155"/>
        <v>0</v>
      </c>
      <c r="AI349" s="23">
        <f t="shared" si="155"/>
        <v>0</v>
      </c>
      <c r="AJ349" s="23">
        <f t="shared" si="155"/>
        <v>0</v>
      </c>
      <c r="AK349" s="23">
        <f t="shared" si="155"/>
        <v>0</v>
      </c>
      <c r="AL349" s="23">
        <f t="shared" si="155"/>
        <v>0</v>
      </c>
      <c r="AM349" s="23">
        <f t="shared" si="155"/>
        <v>0</v>
      </c>
      <c r="AN349" s="23">
        <f t="shared" si="155"/>
        <v>0</v>
      </c>
      <c r="AO349" s="23">
        <f t="shared" si="155"/>
        <v>0</v>
      </c>
      <c r="AP349" s="23">
        <f t="shared" si="155"/>
        <v>0</v>
      </c>
      <c r="AQ349" s="23">
        <f t="shared" si="155"/>
        <v>0</v>
      </c>
      <c r="AR349" s="23">
        <f t="shared" si="155"/>
        <v>0</v>
      </c>
      <c r="AS349" s="23">
        <f t="shared" si="155"/>
        <v>0</v>
      </c>
      <c r="AT349" s="23">
        <f t="shared" si="155"/>
        <v>0</v>
      </c>
      <c r="AU349" s="23">
        <f t="shared" si="155"/>
        <v>0</v>
      </c>
      <c r="AV349" s="23">
        <f t="shared" si="155"/>
        <v>0</v>
      </c>
      <c r="AW349" s="23">
        <f t="shared" si="155"/>
        <v>0</v>
      </c>
      <c r="AX349" s="23">
        <f t="shared" si="155"/>
        <v>0</v>
      </c>
      <c r="AY349" s="23">
        <f t="shared" si="155"/>
        <v>0</v>
      </c>
      <c r="AZ349" s="23">
        <f t="shared" si="155"/>
        <v>0</v>
      </c>
      <c r="BA349" s="94">
        <f t="shared" si="155"/>
        <v>0</v>
      </c>
      <c r="BB349" s="23"/>
      <c r="BC349" s="23">
        <f>COUNTIF(BC$8:BC$339,"TDS")</f>
        <v>0</v>
      </c>
      <c r="CL349" s="99"/>
      <c r="CM349" s="100"/>
      <c r="CN349" s="100"/>
      <c r="CO349" s="100"/>
      <c r="CP349" s="100"/>
      <c r="CQ349" s="100"/>
      <c r="CR349" s="100"/>
      <c r="CS349" s="100"/>
      <c r="CT349" s="100"/>
    </row>
    <row r="350" spans="1:98" ht="15.75" hidden="1" x14ac:dyDescent="0.25">
      <c r="A350" s="58"/>
      <c r="B350" s="58"/>
      <c r="C350" s="71"/>
      <c r="D350" s="72"/>
      <c r="E350" s="71"/>
      <c r="F350" s="73"/>
      <c r="G350" s="438" t="s">
        <v>1556</v>
      </c>
      <c r="H350" s="439"/>
      <c r="I350" s="3"/>
      <c r="J350" s="87"/>
      <c r="K350" s="3"/>
      <c r="L350" s="3"/>
      <c r="M350" s="3"/>
      <c r="N350" s="3"/>
      <c r="O350" s="3"/>
      <c r="P350" s="3"/>
      <c r="Q350" s="3"/>
      <c r="R350" s="3"/>
      <c r="S350" s="3"/>
      <c r="T350" s="3"/>
      <c r="U350" s="23">
        <f t="shared" ref="U350:BA350" si="156">SUM(COUNTIF(U$8:U$339,"HĐG"),COUNTIF(U$8:U$339,"HĐH+HĐG"))</f>
        <v>0</v>
      </c>
      <c r="V350" s="23">
        <f t="shared" si="156"/>
        <v>0</v>
      </c>
      <c r="W350" s="23">
        <f t="shared" si="156"/>
        <v>0</v>
      </c>
      <c r="X350" s="23">
        <f t="shared" si="156"/>
        <v>0</v>
      </c>
      <c r="Y350" s="23">
        <f t="shared" si="156"/>
        <v>0</v>
      </c>
      <c r="Z350" s="23">
        <f t="shared" si="156"/>
        <v>0</v>
      </c>
      <c r="AA350" s="23">
        <f t="shared" si="156"/>
        <v>0</v>
      </c>
      <c r="AB350" s="23">
        <f t="shared" si="156"/>
        <v>0</v>
      </c>
      <c r="AC350" s="23">
        <f t="shared" si="156"/>
        <v>0</v>
      </c>
      <c r="AD350" s="23">
        <f t="shared" si="156"/>
        <v>0</v>
      </c>
      <c r="AE350" s="23">
        <f t="shared" si="156"/>
        <v>0</v>
      </c>
      <c r="AF350" s="23">
        <f t="shared" si="156"/>
        <v>0</v>
      </c>
      <c r="AG350" s="23">
        <f t="shared" si="156"/>
        <v>0</v>
      </c>
      <c r="AH350" s="23">
        <f t="shared" si="156"/>
        <v>0</v>
      </c>
      <c r="AI350" s="23">
        <f t="shared" si="156"/>
        <v>0</v>
      </c>
      <c r="AJ350" s="23">
        <f t="shared" si="156"/>
        <v>0</v>
      </c>
      <c r="AK350" s="23">
        <f t="shared" si="156"/>
        <v>0</v>
      </c>
      <c r="AL350" s="23">
        <f t="shared" si="156"/>
        <v>0</v>
      </c>
      <c r="AM350" s="23">
        <f t="shared" si="156"/>
        <v>0</v>
      </c>
      <c r="AN350" s="23">
        <f t="shared" si="156"/>
        <v>0</v>
      </c>
      <c r="AO350" s="23">
        <f t="shared" si="156"/>
        <v>0</v>
      </c>
      <c r="AP350" s="23">
        <f t="shared" si="156"/>
        <v>0</v>
      </c>
      <c r="AQ350" s="23">
        <f t="shared" si="156"/>
        <v>0</v>
      </c>
      <c r="AR350" s="23">
        <f t="shared" si="156"/>
        <v>0</v>
      </c>
      <c r="AS350" s="23">
        <f t="shared" si="156"/>
        <v>0</v>
      </c>
      <c r="AT350" s="23">
        <f t="shared" si="156"/>
        <v>0</v>
      </c>
      <c r="AU350" s="23">
        <f t="shared" si="156"/>
        <v>0</v>
      </c>
      <c r="AV350" s="23">
        <f t="shared" si="156"/>
        <v>0</v>
      </c>
      <c r="AW350" s="23">
        <f t="shared" si="156"/>
        <v>0</v>
      </c>
      <c r="AX350" s="23">
        <f t="shared" si="156"/>
        <v>0</v>
      </c>
      <c r="AY350" s="23">
        <f t="shared" si="156"/>
        <v>0</v>
      </c>
      <c r="AZ350" s="23">
        <f t="shared" si="156"/>
        <v>0</v>
      </c>
      <c r="BA350" s="94">
        <f t="shared" si="156"/>
        <v>0</v>
      </c>
      <c r="BB350" s="23"/>
      <c r="BC350" s="23">
        <f>SUM(COUNTIF(BC$8:BC$339,"HĐG"),COUNTIF(BC$8:BC$339,"HĐH+HĐG"))</f>
        <v>0</v>
      </c>
      <c r="CL350" s="99"/>
      <c r="CM350" s="100"/>
      <c r="CN350" s="100"/>
      <c r="CO350" s="100"/>
      <c r="CP350" s="100"/>
      <c r="CQ350" s="100"/>
      <c r="CR350" s="100"/>
      <c r="CS350" s="100"/>
      <c r="CT350" s="100"/>
    </row>
    <row r="351" spans="1:98" ht="15.75" hidden="1" x14ac:dyDescent="0.25">
      <c r="A351" s="58"/>
      <c r="B351" s="58"/>
      <c r="C351" s="71"/>
      <c r="D351" s="72"/>
      <c r="E351" s="71"/>
      <c r="F351" s="73"/>
      <c r="G351" s="438" t="s">
        <v>1557</v>
      </c>
      <c r="H351" s="439"/>
      <c r="I351" s="3"/>
      <c r="J351" s="87"/>
      <c r="K351" s="3"/>
      <c r="L351" s="3"/>
      <c r="M351" s="3"/>
      <c r="N351" s="3"/>
      <c r="O351" s="3"/>
      <c r="P351" s="3"/>
      <c r="Q351" s="3"/>
      <c r="R351" s="3"/>
      <c r="S351" s="3"/>
      <c r="T351" s="3"/>
      <c r="U351" s="23">
        <f t="shared" ref="U351:BA351" si="157">SUM(COUNTIF(U$8:U$339,"HĐNT"),COUNTIF(U$8:U$339,"HĐH+HĐNT"))</f>
        <v>5</v>
      </c>
      <c r="V351" s="23">
        <f t="shared" si="157"/>
        <v>1</v>
      </c>
      <c r="W351" s="23">
        <f t="shared" si="157"/>
        <v>1</v>
      </c>
      <c r="X351" s="23">
        <f t="shared" si="157"/>
        <v>3</v>
      </c>
      <c r="Y351" s="23">
        <f t="shared" si="157"/>
        <v>5</v>
      </c>
      <c r="Z351" s="23">
        <f t="shared" si="157"/>
        <v>0</v>
      </c>
      <c r="AA351" s="23">
        <f t="shared" si="157"/>
        <v>0</v>
      </c>
      <c r="AB351" s="23">
        <f t="shared" si="157"/>
        <v>5</v>
      </c>
      <c r="AC351" s="23">
        <f t="shared" si="157"/>
        <v>0</v>
      </c>
      <c r="AD351" s="23">
        <f t="shared" si="157"/>
        <v>0</v>
      </c>
      <c r="AE351" s="23">
        <f t="shared" si="157"/>
        <v>0</v>
      </c>
      <c r="AF351" s="23">
        <f t="shared" si="157"/>
        <v>0</v>
      </c>
      <c r="AG351" s="23">
        <f t="shared" si="157"/>
        <v>0</v>
      </c>
      <c r="AH351" s="23">
        <f t="shared" si="157"/>
        <v>0</v>
      </c>
      <c r="AI351" s="23">
        <f t="shared" si="157"/>
        <v>0</v>
      </c>
      <c r="AJ351" s="23">
        <f t="shared" si="157"/>
        <v>0</v>
      </c>
      <c r="AK351" s="23">
        <f t="shared" si="157"/>
        <v>0</v>
      </c>
      <c r="AL351" s="23">
        <f t="shared" si="157"/>
        <v>0</v>
      </c>
      <c r="AM351" s="23">
        <f t="shared" si="157"/>
        <v>0</v>
      </c>
      <c r="AN351" s="23">
        <f t="shared" si="157"/>
        <v>0</v>
      </c>
      <c r="AO351" s="23">
        <f t="shared" si="157"/>
        <v>0</v>
      </c>
      <c r="AP351" s="23">
        <f t="shared" si="157"/>
        <v>0</v>
      </c>
      <c r="AQ351" s="23">
        <f t="shared" si="157"/>
        <v>0</v>
      </c>
      <c r="AR351" s="23">
        <f t="shared" si="157"/>
        <v>0</v>
      </c>
      <c r="AS351" s="23">
        <f t="shared" si="157"/>
        <v>0</v>
      </c>
      <c r="AT351" s="23">
        <f t="shared" si="157"/>
        <v>0</v>
      </c>
      <c r="AU351" s="23">
        <f t="shared" si="157"/>
        <v>0</v>
      </c>
      <c r="AV351" s="23">
        <f t="shared" si="157"/>
        <v>0</v>
      </c>
      <c r="AW351" s="23">
        <f t="shared" si="157"/>
        <v>0</v>
      </c>
      <c r="AX351" s="23">
        <f t="shared" si="157"/>
        <v>0</v>
      </c>
      <c r="AY351" s="23">
        <f t="shared" si="157"/>
        <v>0</v>
      </c>
      <c r="AZ351" s="23">
        <f t="shared" si="157"/>
        <v>0</v>
      </c>
      <c r="BA351" s="94">
        <f t="shared" si="157"/>
        <v>0</v>
      </c>
      <c r="BB351" s="23"/>
      <c r="BC351" s="23">
        <f>SUM(COUNTIF(BC$8:BC$339,"HĐNT"),COUNTIF(BC$8:BC$339,"HĐH+HĐNT"))</f>
        <v>0</v>
      </c>
      <c r="CL351" s="99"/>
      <c r="CM351" s="100"/>
      <c r="CN351" s="100"/>
      <c r="CO351" s="100"/>
      <c r="CP351" s="100"/>
      <c r="CQ351" s="100"/>
      <c r="CR351" s="100"/>
      <c r="CS351" s="100"/>
      <c r="CT351" s="100"/>
    </row>
    <row r="352" spans="1:98" ht="15.75" hidden="1" x14ac:dyDescent="0.25">
      <c r="A352" s="58"/>
      <c r="B352" s="58"/>
      <c r="C352" s="71"/>
      <c r="D352" s="72"/>
      <c r="E352" s="71"/>
      <c r="F352" s="73"/>
      <c r="G352" s="438" t="s">
        <v>1558</v>
      </c>
      <c r="H352" s="439"/>
      <c r="I352" s="3"/>
      <c r="J352" s="87"/>
      <c r="K352" s="3"/>
      <c r="L352" s="3"/>
      <c r="M352" s="3"/>
      <c r="N352" s="3"/>
      <c r="O352" s="3"/>
      <c r="P352" s="3"/>
      <c r="Q352" s="3"/>
      <c r="R352" s="3"/>
      <c r="S352" s="3"/>
      <c r="T352" s="3"/>
      <c r="U352" s="23">
        <f t="shared" ref="U352:BA352" si="158">COUNTIF(U$8:U$339,"VS-AN")</f>
        <v>2</v>
      </c>
      <c r="V352" s="23">
        <f t="shared" si="158"/>
        <v>2</v>
      </c>
      <c r="W352" s="23">
        <f t="shared" si="158"/>
        <v>2</v>
      </c>
      <c r="X352" s="23">
        <f t="shared" si="158"/>
        <v>2</v>
      </c>
      <c r="Y352" s="23">
        <f t="shared" si="158"/>
        <v>0</v>
      </c>
      <c r="Z352" s="23">
        <f t="shared" si="158"/>
        <v>0</v>
      </c>
      <c r="AA352" s="23">
        <f t="shared" si="158"/>
        <v>0</v>
      </c>
      <c r="AB352" s="23">
        <f t="shared" si="158"/>
        <v>0</v>
      </c>
      <c r="AC352" s="23">
        <f t="shared" si="158"/>
        <v>0</v>
      </c>
      <c r="AD352" s="23">
        <f t="shared" si="158"/>
        <v>0</v>
      </c>
      <c r="AE352" s="23">
        <f t="shared" si="158"/>
        <v>0</v>
      </c>
      <c r="AF352" s="23">
        <f t="shared" si="158"/>
        <v>0</v>
      </c>
      <c r="AG352" s="23">
        <f t="shared" si="158"/>
        <v>0</v>
      </c>
      <c r="AH352" s="23">
        <f t="shared" si="158"/>
        <v>0</v>
      </c>
      <c r="AI352" s="23">
        <f t="shared" si="158"/>
        <v>0</v>
      </c>
      <c r="AJ352" s="23">
        <f t="shared" si="158"/>
        <v>0</v>
      </c>
      <c r="AK352" s="23">
        <f t="shared" si="158"/>
        <v>0</v>
      </c>
      <c r="AL352" s="23">
        <f t="shared" si="158"/>
        <v>0</v>
      </c>
      <c r="AM352" s="23">
        <f t="shared" si="158"/>
        <v>0</v>
      </c>
      <c r="AN352" s="23">
        <f t="shared" si="158"/>
        <v>0</v>
      </c>
      <c r="AO352" s="23">
        <f t="shared" si="158"/>
        <v>0</v>
      </c>
      <c r="AP352" s="23">
        <f t="shared" si="158"/>
        <v>0</v>
      </c>
      <c r="AQ352" s="23">
        <f t="shared" si="158"/>
        <v>0</v>
      </c>
      <c r="AR352" s="23">
        <f t="shared" si="158"/>
        <v>0</v>
      </c>
      <c r="AS352" s="23">
        <f t="shared" si="158"/>
        <v>0</v>
      </c>
      <c r="AT352" s="23">
        <f t="shared" si="158"/>
        <v>0</v>
      </c>
      <c r="AU352" s="23">
        <f t="shared" si="158"/>
        <v>0</v>
      </c>
      <c r="AV352" s="23">
        <f t="shared" si="158"/>
        <v>0</v>
      </c>
      <c r="AW352" s="23">
        <f t="shared" si="158"/>
        <v>0</v>
      </c>
      <c r="AX352" s="23">
        <f t="shared" si="158"/>
        <v>0</v>
      </c>
      <c r="AY352" s="23">
        <f t="shared" si="158"/>
        <v>0</v>
      </c>
      <c r="AZ352" s="23">
        <f t="shared" si="158"/>
        <v>0</v>
      </c>
      <c r="BA352" s="94">
        <f t="shared" si="158"/>
        <v>0</v>
      </c>
      <c r="BB352" s="23"/>
      <c r="BC352" s="23">
        <f>COUNTIF(BC$8:BC$339,"VS-AN")</f>
        <v>0</v>
      </c>
      <c r="BD352" s="95"/>
      <c r="CL352" s="99"/>
      <c r="CM352" s="100"/>
      <c r="CN352" s="100"/>
      <c r="CO352" s="100"/>
      <c r="CP352" s="100"/>
      <c r="CQ352" s="100"/>
      <c r="CR352" s="100"/>
      <c r="CS352" s="100"/>
      <c r="CT352" s="100"/>
    </row>
    <row r="353" spans="1:98" ht="15.75" hidden="1" x14ac:dyDescent="0.25">
      <c r="A353" s="58"/>
      <c r="B353" s="58"/>
      <c r="C353" s="71"/>
      <c r="D353" s="72"/>
      <c r="E353" s="71"/>
      <c r="F353" s="73"/>
      <c r="G353" s="438" t="s">
        <v>1559</v>
      </c>
      <c r="H353" s="439"/>
      <c r="I353" s="3"/>
      <c r="J353" s="87"/>
      <c r="K353" s="3"/>
      <c r="L353" s="3"/>
      <c r="M353" s="3"/>
      <c r="N353" s="3"/>
      <c r="O353" s="3"/>
      <c r="P353" s="3"/>
      <c r="Q353" s="3"/>
      <c r="R353" s="3"/>
      <c r="S353" s="3"/>
      <c r="T353" s="3"/>
      <c r="U353" s="23">
        <f t="shared" ref="U353:BA353" si="159">SUM(COUNTIF(U$8:U$339,"HĐC"),COUNTIF(U$8:U$339,"HĐH+HĐC"))</f>
        <v>3</v>
      </c>
      <c r="V353" s="23">
        <f t="shared" si="159"/>
        <v>6</v>
      </c>
      <c r="W353" s="23">
        <f t="shared" si="159"/>
        <v>3</v>
      </c>
      <c r="X353" s="23">
        <f t="shared" si="159"/>
        <v>4</v>
      </c>
      <c r="Y353" s="23">
        <f t="shared" si="159"/>
        <v>0</v>
      </c>
      <c r="Z353" s="23">
        <f t="shared" si="159"/>
        <v>0</v>
      </c>
      <c r="AA353" s="23">
        <f t="shared" si="159"/>
        <v>0</v>
      </c>
      <c r="AB353" s="23">
        <f t="shared" si="159"/>
        <v>0</v>
      </c>
      <c r="AC353" s="23">
        <f t="shared" si="159"/>
        <v>0</v>
      </c>
      <c r="AD353" s="23">
        <f t="shared" si="159"/>
        <v>0</v>
      </c>
      <c r="AE353" s="23">
        <f t="shared" si="159"/>
        <v>0</v>
      </c>
      <c r="AF353" s="23">
        <f t="shared" si="159"/>
        <v>0</v>
      </c>
      <c r="AG353" s="23">
        <f t="shared" si="159"/>
        <v>0</v>
      </c>
      <c r="AH353" s="23">
        <f t="shared" si="159"/>
        <v>0</v>
      </c>
      <c r="AI353" s="23">
        <f t="shared" si="159"/>
        <v>0</v>
      </c>
      <c r="AJ353" s="23">
        <f t="shared" si="159"/>
        <v>0</v>
      </c>
      <c r="AK353" s="23">
        <f t="shared" si="159"/>
        <v>0</v>
      </c>
      <c r="AL353" s="23">
        <f t="shared" si="159"/>
        <v>0</v>
      </c>
      <c r="AM353" s="23">
        <f t="shared" si="159"/>
        <v>0</v>
      </c>
      <c r="AN353" s="23">
        <f t="shared" si="159"/>
        <v>0</v>
      </c>
      <c r="AO353" s="23">
        <f t="shared" si="159"/>
        <v>0</v>
      </c>
      <c r="AP353" s="23">
        <f t="shared" si="159"/>
        <v>0</v>
      </c>
      <c r="AQ353" s="23">
        <f t="shared" si="159"/>
        <v>0</v>
      </c>
      <c r="AR353" s="23">
        <f t="shared" si="159"/>
        <v>0</v>
      </c>
      <c r="AS353" s="23">
        <f t="shared" si="159"/>
        <v>0</v>
      </c>
      <c r="AT353" s="23">
        <f t="shared" si="159"/>
        <v>0</v>
      </c>
      <c r="AU353" s="23">
        <f t="shared" si="159"/>
        <v>0</v>
      </c>
      <c r="AV353" s="23">
        <f t="shared" si="159"/>
        <v>0</v>
      </c>
      <c r="AW353" s="23">
        <f t="shared" si="159"/>
        <v>0</v>
      </c>
      <c r="AX353" s="23">
        <f t="shared" si="159"/>
        <v>0</v>
      </c>
      <c r="AY353" s="23">
        <f t="shared" si="159"/>
        <v>0</v>
      </c>
      <c r="AZ353" s="23">
        <f t="shared" si="159"/>
        <v>0</v>
      </c>
      <c r="BA353" s="94">
        <f t="shared" si="159"/>
        <v>0</v>
      </c>
      <c r="BB353" s="23"/>
      <c r="BC353" s="23">
        <f>SUM(COUNTIF(BC$8:BC$339,"HĐC"),COUNTIF(BC$8:BC$339,"HĐH+HĐC"))</f>
        <v>0</v>
      </c>
      <c r="BD353" s="95"/>
      <c r="CL353" s="99"/>
      <c r="CM353" s="100"/>
      <c r="CN353" s="100"/>
      <c r="CO353" s="100"/>
      <c r="CP353" s="100"/>
      <c r="CQ353" s="100"/>
      <c r="CR353" s="100"/>
      <c r="CS353" s="100"/>
      <c r="CT353" s="100"/>
    </row>
    <row r="354" spans="1:98" ht="15.75" hidden="1" x14ac:dyDescent="0.25">
      <c r="A354" s="58"/>
      <c r="B354" s="58"/>
      <c r="C354" s="71"/>
      <c r="D354" s="72"/>
      <c r="E354" s="71"/>
      <c r="F354" s="73"/>
      <c r="G354" s="438" t="s">
        <v>1560</v>
      </c>
      <c r="H354" s="439"/>
      <c r="I354" s="3"/>
      <c r="J354" s="87"/>
      <c r="K354" s="3"/>
      <c r="L354" s="3"/>
      <c r="M354" s="3"/>
      <c r="N354" s="3"/>
      <c r="O354" s="3"/>
      <c r="P354" s="3"/>
      <c r="Q354" s="3"/>
      <c r="R354" s="3"/>
      <c r="S354" s="3"/>
      <c r="T354" s="3"/>
      <c r="U354" s="23">
        <f t="shared" ref="U354:BA354" si="160">COUNTIF(U$8:U$339,"TQDN")</f>
        <v>0</v>
      </c>
      <c r="V354" s="23">
        <f t="shared" si="160"/>
        <v>0</v>
      </c>
      <c r="W354" s="23">
        <f t="shared" si="160"/>
        <v>0</v>
      </c>
      <c r="X354" s="23">
        <f t="shared" si="160"/>
        <v>0</v>
      </c>
      <c r="Y354" s="23">
        <f t="shared" si="160"/>
        <v>0</v>
      </c>
      <c r="Z354" s="23">
        <f t="shared" si="160"/>
        <v>0</v>
      </c>
      <c r="AA354" s="23">
        <f t="shared" si="160"/>
        <v>0</v>
      </c>
      <c r="AB354" s="23">
        <f t="shared" si="160"/>
        <v>0</v>
      </c>
      <c r="AC354" s="23">
        <f t="shared" si="160"/>
        <v>0</v>
      </c>
      <c r="AD354" s="23">
        <f t="shared" si="160"/>
        <v>0</v>
      </c>
      <c r="AE354" s="23">
        <f t="shared" si="160"/>
        <v>0</v>
      </c>
      <c r="AF354" s="23">
        <f t="shared" si="160"/>
        <v>0</v>
      </c>
      <c r="AG354" s="23">
        <f t="shared" si="160"/>
        <v>0</v>
      </c>
      <c r="AH354" s="23">
        <f t="shared" si="160"/>
        <v>0</v>
      </c>
      <c r="AI354" s="23">
        <f t="shared" si="160"/>
        <v>0</v>
      </c>
      <c r="AJ354" s="23">
        <f t="shared" si="160"/>
        <v>0</v>
      </c>
      <c r="AK354" s="23">
        <f t="shared" si="160"/>
        <v>0</v>
      </c>
      <c r="AL354" s="23">
        <f t="shared" si="160"/>
        <v>0</v>
      </c>
      <c r="AM354" s="23">
        <f t="shared" si="160"/>
        <v>0</v>
      </c>
      <c r="AN354" s="23">
        <f t="shared" si="160"/>
        <v>0</v>
      </c>
      <c r="AO354" s="23">
        <f t="shared" si="160"/>
        <v>0</v>
      </c>
      <c r="AP354" s="23">
        <f t="shared" si="160"/>
        <v>0</v>
      </c>
      <c r="AQ354" s="23">
        <f t="shared" si="160"/>
        <v>0</v>
      </c>
      <c r="AR354" s="23">
        <f t="shared" si="160"/>
        <v>0</v>
      </c>
      <c r="AS354" s="23">
        <f t="shared" si="160"/>
        <v>0</v>
      </c>
      <c r="AT354" s="23">
        <f t="shared" si="160"/>
        <v>0</v>
      </c>
      <c r="AU354" s="23">
        <f t="shared" si="160"/>
        <v>0</v>
      </c>
      <c r="AV354" s="23">
        <f t="shared" si="160"/>
        <v>0</v>
      </c>
      <c r="AW354" s="23">
        <f t="shared" si="160"/>
        <v>0</v>
      </c>
      <c r="AX354" s="23">
        <f t="shared" si="160"/>
        <v>0</v>
      </c>
      <c r="AY354" s="23">
        <f t="shared" si="160"/>
        <v>0</v>
      </c>
      <c r="AZ354" s="23">
        <f t="shared" si="160"/>
        <v>0</v>
      </c>
      <c r="BA354" s="94">
        <f t="shared" si="160"/>
        <v>0</v>
      </c>
      <c r="BB354" s="23"/>
      <c r="BC354" s="23">
        <f>COUNTIF(BC$8:BC$339,"TQDN")</f>
        <v>0</v>
      </c>
      <c r="CL354" s="99"/>
      <c r="CM354" s="100"/>
      <c r="CN354" s="100"/>
      <c r="CO354" s="100"/>
      <c r="CP354" s="100"/>
      <c r="CQ354" s="100"/>
      <c r="CR354" s="100"/>
      <c r="CS354" s="100"/>
      <c r="CT354" s="100"/>
    </row>
    <row r="355" spans="1:98" ht="15.75" hidden="1" x14ac:dyDescent="0.25">
      <c r="A355" s="58"/>
      <c r="B355" s="58"/>
      <c r="C355" s="71"/>
      <c r="D355" s="72"/>
      <c r="E355" s="71"/>
      <c r="F355" s="73"/>
      <c r="G355" s="438" t="s">
        <v>1561</v>
      </c>
      <c r="H355" s="439"/>
      <c r="I355" s="3"/>
      <c r="J355" s="87"/>
      <c r="K355" s="3"/>
      <c r="L355" s="3"/>
      <c r="M355" s="3"/>
      <c r="N355" s="3"/>
      <c r="O355" s="3"/>
      <c r="P355" s="3"/>
      <c r="Q355" s="3"/>
      <c r="R355" s="3"/>
      <c r="S355" s="3"/>
      <c r="T355" s="3"/>
      <c r="U355" s="23">
        <f ca="1">COUNTIF(U$8:U$399,"LH")</f>
        <v>0</v>
      </c>
      <c r="V355" s="23">
        <f t="shared" ref="V355:BA355" si="161">COUNTIF(V$8:V$341,"LH")</f>
        <v>0</v>
      </c>
      <c r="W355" s="23">
        <f t="shared" si="161"/>
        <v>0</v>
      </c>
      <c r="X355" s="23">
        <f t="shared" si="161"/>
        <v>0</v>
      </c>
      <c r="Y355" s="23">
        <f t="shared" si="161"/>
        <v>7</v>
      </c>
      <c r="Z355" s="23">
        <f t="shared" si="161"/>
        <v>7</v>
      </c>
      <c r="AA355" s="23">
        <f t="shared" si="161"/>
        <v>7</v>
      </c>
      <c r="AB355" s="23">
        <f t="shared" si="161"/>
        <v>7</v>
      </c>
      <c r="AC355" s="23">
        <f t="shared" si="161"/>
        <v>7</v>
      </c>
      <c r="AD355" s="23">
        <f t="shared" si="161"/>
        <v>7</v>
      </c>
      <c r="AE355" s="23">
        <f t="shared" si="161"/>
        <v>7</v>
      </c>
      <c r="AF355" s="23">
        <f t="shared" si="161"/>
        <v>7</v>
      </c>
      <c r="AG355" s="23">
        <f t="shared" si="161"/>
        <v>7</v>
      </c>
      <c r="AH355" s="23">
        <f t="shared" si="161"/>
        <v>7</v>
      </c>
      <c r="AI355" s="23">
        <f t="shared" si="161"/>
        <v>7</v>
      </c>
      <c r="AJ355" s="23">
        <f t="shared" si="161"/>
        <v>7</v>
      </c>
      <c r="AK355" s="23">
        <f t="shared" si="161"/>
        <v>7</v>
      </c>
      <c r="AL355" s="23">
        <f t="shared" si="161"/>
        <v>7</v>
      </c>
      <c r="AM355" s="23">
        <f t="shared" si="161"/>
        <v>7</v>
      </c>
      <c r="AN355" s="23">
        <f t="shared" si="161"/>
        <v>7</v>
      </c>
      <c r="AO355" s="23">
        <f t="shared" si="161"/>
        <v>7</v>
      </c>
      <c r="AP355" s="23">
        <f t="shared" si="161"/>
        <v>7</v>
      </c>
      <c r="AQ355" s="23">
        <f t="shared" si="161"/>
        <v>7</v>
      </c>
      <c r="AR355" s="23">
        <f t="shared" si="161"/>
        <v>7</v>
      </c>
      <c r="AS355" s="23">
        <f t="shared" si="161"/>
        <v>7</v>
      </c>
      <c r="AT355" s="23">
        <f t="shared" si="161"/>
        <v>7</v>
      </c>
      <c r="AU355" s="23">
        <f t="shared" si="161"/>
        <v>7</v>
      </c>
      <c r="AV355" s="23">
        <f t="shared" si="161"/>
        <v>7</v>
      </c>
      <c r="AW355" s="23">
        <f t="shared" si="161"/>
        <v>7</v>
      </c>
      <c r="AX355" s="23">
        <f t="shared" si="161"/>
        <v>7</v>
      </c>
      <c r="AY355" s="23">
        <f t="shared" si="161"/>
        <v>7</v>
      </c>
      <c r="AZ355" s="23">
        <f t="shared" si="161"/>
        <v>7</v>
      </c>
      <c r="BA355" s="94">
        <f t="shared" si="161"/>
        <v>7</v>
      </c>
      <c r="BB355" s="23"/>
      <c r="BC355" s="23">
        <f>COUNTIF(BC$8:BC$341,"LH")</f>
        <v>7</v>
      </c>
      <c r="CL355" s="99"/>
      <c r="CM355" s="100"/>
      <c r="CN355" s="100"/>
      <c r="CO355" s="100"/>
      <c r="CP355" s="100"/>
      <c r="CQ355" s="100"/>
      <c r="CR355" s="100"/>
      <c r="CS355" s="100"/>
      <c r="CT355" s="100"/>
    </row>
    <row r="356" spans="1:98" ht="15.75" hidden="1" x14ac:dyDescent="0.25">
      <c r="A356" s="58"/>
      <c r="B356" s="58"/>
      <c r="C356" s="71"/>
      <c r="D356" s="72"/>
      <c r="E356" s="71"/>
      <c r="F356" s="73"/>
      <c r="G356" s="447" t="s">
        <v>1562</v>
      </c>
      <c r="H356" s="448"/>
      <c r="I356" s="3"/>
      <c r="J356" s="87"/>
      <c r="K356" s="3"/>
      <c r="L356" s="3"/>
      <c r="M356" s="3"/>
      <c r="N356" s="3"/>
      <c r="O356" s="3"/>
      <c r="P356" s="3"/>
      <c r="Q356" s="3"/>
      <c r="R356" s="3"/>
      <c r="S356" s="3"/>
      <c r="T356" s="3"/>
      <c r="U356" s="49">
        <f>SUM(U357:U361)</f>
        <v>6</v>
      </c>
      <c r="V356" s="49">
        <f t="shared" ref="V356:BC356" si="162">SUM(V357:V361)</f>
        <v>4</v>
      </c>
      <c r="W356" s="49">
        <f t="shared" si="162"/>
        <v>5</v>
      </c>
      <c r="X356" s="49">
        <f t="shared" si="162"/>
        <v>5</v>
      </c>
      <c r="Y356" s="49">
        <f t="shared" si="162"/>
        <v>0</v>
      </c>
      <c r="Z356" s="49">
        <f t="shared" si="162"/>
        <v>0</v>
      </c>
      <c r="AA356" s="49">
        <f t="shared" si="162"/>
        <v>0</v>
      </c>
      <c r="AB356" s="49">
        <f t="shared" si="162"/>
        <v>0</v>
      </c>
      <c r="AC356" s="49">
        <f t="shared" si="162"/>
        <v>0</v>
      </c>
      <c r="AD356" s="49">
        <f t="shared" si="162"/>
        <v>0</v>
      </c>
      <c r="AE356" s="49">
        <f t="shared" si="162"/>
        <v>0</v>
      </c>
      <c r="AF356" s="49">
        <f t="shared" si="162"/>
        <v>0</v>
      </c>
      <c r="AG356" s="49">
        <f t="shared" si="162"/>
        <v>0</v>
      </c>
      <c r="AH356" s="49">
        <f t="shared" si="162"/>
        <v>0</v>
      </c>
      <c r="AI356" s="49">
        <f t="shared" si="162"/>
        <v>0</v>
      </c>
      <c r="AJ356" s="49">
        <f t="shared" si="162"/>
        <v>0</v>
      </c>
      <c r="AK356" s="49">
        <f t="shared" si="162"/>
        <v>0</v>
      </c>
      <c r="AL356" s="49">
        <f t="shared" si="162"/>
        <v>0</v>
      </c>
      <c r="AM356" s="49">
        <f t="shared" si="162"/>
        <v>0</v>
      </c>
      <c r="AN356" s="49">
        <f t="shared" si="162"/>
        <v>0</v>
      </c>
      <c r="AO356" s="49">
        <f t="shared" si="162"/>
        <v>0</v>
      </c>
      <c r="AP356" s="49">
        <f t="shared" si="162"/>
        <v>0</v>
      </c>
      <c r="AQ356" s="49">
        <f t="shared" si="162"/>
        <v>0</v>
      </c>
      <c r="AR356" s="49">
        <f t="shared" si="162"/>
        <v>0</v>
      </c>
      <c r="AS356" s="49">
        <f t="shared" si="162"/>
        <v>0</v>
      </c>
      <c r="AT356" s="49">
        <f t="shared" si="162"/>
        <v>0</v>
      </c>
      <c r="AU356" s="49">
        <f t="shared" si="162"/>
        <v>0</v>
      </c>
      <c r="AV356" s="49">
        <f t="shared" si="162"/>
        <v>0</v>
      </c>
      <c r="AW356" s="49">
        <f t="shared" si="162"/>
        <v>0</v>
      </c>
      <c r="AX356" s="49">
        <f t="shared" si="162"/>
        <v>0</v>
      </c>
      <c r="AY356" s="49">
        <f t="shared" si="162"/>
        <v>0</v>
      </c>
      <c r="AZ356" s="49">
        <f t="shared" si="162"/>
        <v>0</v>
      </c>
      <c r="BA356" s="93">
        <f t="shared" si="162"/>
        <v>0</v>
      </c>
      <c r="BB356" s="49"/>
      <c r="BC356" s="49">
        <f t="shared" si="162"/>
        <v>0</v>
      </c>
      <c r="CL356" s="99"/>
      <c r="CM356" s="100"/>
      <c r="CN356" s="100"/>
      <c r="CO356" s="100"/>
      <c r="CP356" s="100"/>
      <c r="CQ356" s="100"/>
      <c r="CR356" s="100"/>
      <c r="CS356" s="100"/>
      <c r="CT356" s="100"/>
    </row>
    <row r="357" spans="1:98" ht="15.75" hidden="1" x14ac:dyDescent="0.25">
      <c r="A357" s="58"/>
      <c r="B357" s="58"/>
      <c r="C357" s="71"/>
      <c r="D357" s="72"/>
      <c r="E357" s="71"/>
      <c r="F357" s="73"/>
      <c r="G357" s="449" t="s">
        <v>1563</v>
      </c>
      <c r="H357" s="434"/>
      <c r="I357" s="3"/>
      <c r="J357" s="87"/>
      <c r="K357" s="3"/>
      <c r="L357" s="3"/>
      <c r="M357" s="3"/>
      <c r="N357" s="3"/>
      <c r="O357" s="3"/>
      <c r="P357" s="3"/>
      <c r="Q357" s="3"/>
      <c r="R357" s="3"/>
      <c r="S357" s="3"/>
      <c r="T357" s="3"/>
      <c r="U357" s="89">
        <f t="shared" ref="U357:BC357" si="163">SUM(COUNTIF(U$8:U$111,"HĐH"),COUNTIF(U$8:U$111,"HĐH+HĐNT"),COUNTIF(U$8:U$111,"HĐH+HĐG"),COUNTIF(U$8:U$111,"HĐH+HĐC"))</f>
        <v>1</v>
      </c>
      <c r="V357" s="89">
        <f t="shared" si="163"/>
        <v>1</v>
      </c>
      <c r="W357" s="89">
        <f t="shared" si="163"/>
        <v>1</v>
      </c>
      <c r="X357" s="89">
        <f t="shared" si="163"/>
        <v>1</v>
      </c>
      <c r="Y357" s="89">
        <f t="shared" si="163"/>
        <v>0</v>
      </c>
      <c r="Z357" s="89">
        <f t="shared" si="163"/>
        <v>0</v>
      </c>
      <c r="AA357" s="89">
        <f t="shared" si="163"/>
        <v>0</v>
      </c>
      <c r="AB357" s="89">
        <f t="shared" si="163"/>
        <v>0</v>
      </c>
      <c r="AC357" s="89">
        <f t="shared" si="163"/>
        <v>0</v>
      </c>
      <c r="AD357" s="89">
        <f t="shared" si="163"/>
        <v>0</v>
      </c>
      <c r="AE357" s="89">
        <f t="shared" si="163"/>
        <v>0</v>
      </c>
      <c r="AF357" s="89">
        <f t="shared" si="163"/>
        <v>0</v>
      </c>
      <c r="AG357" s="89">
        <f t="shared" si="163"/>
        <v>0</v>
      </c>
      <c r="AH357" s="89">
        <f t="shared" si="163"/>
        <v>0</v>
      </c>
      <c r="AI357" s="89">
        <f t="shared" si="163"/>
        <v>0</v>
      </c>
      <c r="AJ357" s="89">
        <f t="shared" si="163"/>
        <v>0</v>
      </c>
      <c r="AK357" s="89">
        <f t="shared" si="163"/>
        <v>0</v>
      </c>
      <c r="AL357" s="89">
        <f t="shared" si="163"/>
        <v>0</v>
      </c>
      <c r="AM357" s="89">
        <f t="shared" si="163"/>
        <v>0</v>
      </c>
      <c r="AN357" s="89">
        <f t="shared" si="163"/>
        <v>0</v>
      </c>
      <c r="AO357" s="89">
        <f t="shared" si="163"/>
        <v>0</v>
      </c>
      <c r="AP357" s="89">
        <f t="shared" si="163"/>
        <v>0</v>
      </c>
      <c r="AQ357" s="89">
        <f t="shared" si="163"/>
        <v>0</v>
      </c>
      <c r="AR357" s="89">
        <f t="shared" si="163"/>
        <v>0</v>
      </c>
      <c r="AS357" s="89">
        <f t="shared" si="163"/>
        <v>0</v>
      </c>
      <c r="AT357" s="89">
        <f t="shared" si="163"/>
        <v>0</v>
      </c>
      <c r="AU357" s="89">
        <f t="shared" si="163"/>
        <v>0</v>
      </c>
      <c r="AV357" s="89">
        <f t="shared" si="163"/>
        <v>0</v>
      </c>
      <c r="AW357" s="89">
        <f t="shared" si="163"/>
        <v>0</v>
      </c>
      <c r="AX357" s="89">
        <f t="shared" si="163"/>
        <v>0</v>
      </c>
      <c r="AY357" s="89">
        <f t="shared" si="163"/>
        <v>0</v>
      </c>
      <c r="AZ357" s="89">
        <f t="shared" si="163"/>
        <v>0</v>
      </c>
      <c r="BA357" s="96">
        <f t="shared" si="163"/>
        <v>0</v>
      </c>
      <c r="BB357" s="89"/>
      <c r="BC357" s="89">
        <f t="shared" si="163"/>
        <v>0</v>
      </c>
      <c r="CL357" s="99"/>
      <c r="CM357" s="100"/>
      <c r="CN357" s="100"/>
      <c r="CO357" s="100"/>
      <c r="CP357" s="100"/>
      <c r="CQ357" s="100"/>
      <c r="CR357" s="100"/>
      <c r="CS357" s="100"/>
      <c r="CT357" s="100"/>
    </row>
    <row r="358" spans="1:98" ht="15.75" hidden="1" x14ac:dyDescent="0.25">
      <c r="A358" s="58"/>
      <c r="B358" s="58"/>
      <c r="C358" s="71"/>
      <c r="D358" s="72"/>
      <c r="E358" s="71"/>
      <c r="F358" s="73"/>
      <c r="G358" s="433" t="s">
        <v>1564</v>
      </c>
      <c r="H358" s="434"/>
      <c r="I358" s="3"/>
      <c r="J358" s="87"/>
      <c r="K358" s="3"/>
      <c r="L358" s="3"/>
      <c r="M358" s="3"/>
      <c r="N358" s="3"/>
      <c r="O358" s="3"/>
      <c r="P358" s="3"/>
      <c r="Q358" s="3"/>
      <c r="R358" s="3"/>
      <c r="S358" s="3"/>
      <c r="T358" s="3"/>
      <c r="U358" s="89">
        <f>SUM(COUNTIF(U$115:U$195,"HĐH"),COUNTIF(U$115:U$195,"HĐH+HĐNT"),COUNTIF(U$115:U$195,"HĐH+HĐG"),COUNTIF(U$115:U$195,"HĐH+HĐC"))</f>
        <v>1</v>
      </c>
      <c r="V358" s="89">
        <f t="shared" ref="V358:BC358" si="164">SUM(COUNTIF(V$115:V$195,"HĐH"),COUNTIF(V$115:V$195,"HĐH+HĐNT"),COUNTIF(V$115:V$195,"HĐH+HĐG"),COUNTIF(V$115:V$195,"HĐH+HĐC"))</f>
        <v>1</v>
      </c>
      <c r="W358" s="89">
        <f t="shared" si="164"/>
        <v>1</v>
      </c>
      <c r="X358" s="89">
        <f t="shared" si="164"/>
        <v>3</v>
      </c>
      <c r="Y358" s="89">
        <f t="shared" si="164"/>
        <v>0</v>
      </c>
      <c r="Z358" s="89">
        <f t="shared" si="164"/>
        <v>0</v>
      </c>
      <c r="AA358" s="89">
        <f t="shared" si="164"/>
        <v>0</v>
      </c>
      <c r="AB358" s="89">
        <f t="shared" si="164"/>
        <v>0</v>
      </c>
      <c r="AC358" s="89">
        <f t="shared" si="164"/>
        <v>0</v>
      </c>
      <c r="AD358" s="89">
        <f t="shared" si="164"/>
        <v>0</v>
      </c>
      <c r="AE358" s="89">
        <f t="shared" si="164"/>
        <v>0</v>
      </c>
      <c r="AF358" s="89">
        <f t="shared" si="164"/>
        <v>0</v>
      </c>
      <c r="AG358" s="89">
        <f t="shared" si="164"/>
        <v>0</v>
      </c>
      <c r="AH358" s="89">
        <f t="shared" si="164"/>
        <v>0</v>
      </c>
      <c r="AI358" s="89">
        <f t="shared" si="164"/>
        <v>0</v>
      </c>
      <c r="AJ358" s="89">
        <f t="shared" si="164"/>
        <v>0</v>
      </c>
      <c r="AK358" s="89">
        <f t="shared" si="164"/>
        <v>0</v>
      </c>
      <c r="AL358" s="89">
        <f t="shared" si="164"/>
        <v>0</v>
      </c>
      <c r="AM358" s="89">
        <f t="shared" si="164"/>
        <v>0</v>
      </c>
      <c r="AN358" s="89">
        <f t="shared" si="164"/>
        <v>0</v>
      </c>
      <c r="AO358" s="89">
        <f t="shared" si="164"/>
        <v>0</v>
      </c>
      <c r="AP358" s="89">
        <f t="shared" si="164"/>
        <v>0</v>
      </c>
      <c r="AQ358" s="89">
        <f t="shared" si="164"/>
        <v>0</v>
      </c>
      <c r="AR358" s="89">
        <f t="shared" si="164"/>
        <v>0</v>
      </c>
      <c r="AS358" s="89">
        <f t="shared" si="164"/>
        <v>0</v>
      </c>
      <c r="AT358" s="89">
        <f t="shared" si="164"/>
        <v>0</v>
      </c>
      <c r="AU358" s="89">
        <f t="shared" si="164"/>
        <v>0</v>
      </c>
      <c r="AV358" s="89">
        <f t="shared" si="164"/>
        <v>0</v>
      </c>
      <c r="AW358" s="89">
        <f t="shared" si="164"/>
        <v>0</v>
      </c>
      <c r="AX358" s="89">
        <f t="shared" si="164"/>
        <v>0</v>
      </c>
      <c r="AY358" s="89">
        <f t="shared" si="164"/>
        <v>0</v>
      </c>
      <c r="AZ358" s="89">
        <f t="shared" si="164"/>
        <v>0</v>
      </c>
      <c r="BA358" s="96">
        <f t="shared" si="164"/>
        <v>0</v>
      </c>
      <c r="BB358" s="89"/>
      <c r="BC358" s="89">
        <f t="shared" si="164"/>
        <v>0</v>
      </c>
      <c r="CL358" s="99"/>
      <c r="CM358" s="100"/>
      <c r="CN358" s="100"/>
      <c r="CO358" s="100"/>
      <c r="CP358" s="100"/>
      <c r="CQ358" s="100"/>
      <c r="CR358" s="100"/>
      <c r="CS358" s="100"/>
      <c r="CT358" s="100"/>
    </row>
    <row r="359" spans="1:98" ht="15.75" hidden="1" x14ac:dyDescent="0.25">
      <c r="A359" s="58"/>
      <c r="B359" s="58"/>
      <c r="C359" s="71"/>
      <c r="D359" s="72"/>
      <c r="E359" s="71"/>
      <c r="F359" s="73"/>
      <c r="G359" s="433" t="s">
        <v>1565</v>
      </c>
      <c r="H359" s="434"/>
      <c r="I359" s="3"/>
      <c r="J359" s="87"/>
      <c r="K359" s="3"/>
      <c r="L359" s="3"/>
      <c r="M359" s="3"/>
      <c r="N359" s="3"/>
      <c r="O359" s="3"/>
      <c r="P359" s="3"/>
      <c r="Q359" s="3"/>
      <c r="R359" s="3"/>
      <c r="S359" s="3"/>
      <c r="T359" s="3"/>
      <c r="U359" s="89">
        <f t="shared" ref="U359:BA359" si="165">SUM(COUNTIF(U$198:U$247,"HĐH"),COUNTIF(U$198:U$247,"HĐH+HĐNT"),COUNTIF(U$198:U$247,"HĐH+HĐG"),COUNTIF(U$198:U$247,"HĐH+HĐC"))</f>
        <v>1</v>
      </c>
      <c r="V359" s="89">
        <f t="shared" si="165"/>
        <v>0</v>
      </c>
      <c r="W359" s="89">
        <f t="shared" si="165"/>
        <v>1</v>
      </c>
      <c r="X359" s="89">
        <f t="shared" si="165"/>
        <v>0</v>
      </c>
      <c r="Y359" s="89">
        <f t="shared" si="165"/>
        <v>0</v>
      </c>
      <c r="Z359" s="89">
        <f t="shared" si="165"/>
        <v>0</v>
      </c>
      <c r="AA359" s="89">
        <f t="shared" si="165"/>
        <v>0</v>
      </c>
      <c r="AB359" s="89">
        <f t="shared" si="165"/>
        <v>0</v>
      </c>
      <c r="AC359" s="89">
        <f t="shared" si="165"/>
        <v>0</v>
      </c>
      <c r="AD359" s="89">
        <f t="shared" si="165"/>
        <v>0</v>
      </c>
      <c r="AE359" s="89">
        <f t="shared" si="165"/>
        <v>0</v>
      </c>
      <c r="AF359" s="89">
        <f t="shared" si="165"/>
        <v>0</v>
      </c>
      <c r="AG359" s="89">
        <f t="shared" si="165"/>
        <v>0</v>
      </c>
      <c r="AH359" s="89">
        <f t="shared" si="165"/>
        <v>0</v>
      </c>
      <c r="AI359" s="89">
        <f t="shared" si="165"/>
        <v>0</v>
      </c>
      <c r="AJ359" s="89">
        <f t="shared" si="165"/>
        <v>0</v>
      </c>
      <c r="AK359" s="89">
        <f t="shared" si="165"/>
        <v>0</v>
      </c>
      <c r="AL359" s="89">
        <f t="shared" si="165"/>
        <v>0</v>
      </c>
      <c r="AM359" s="89">
        <f t="shared" si="165"/>
        <v>0</v>
      </c>
      <c r="AN359" s="89">
        <f t="shared" si="165"/>
        <v>0</v>
      </c>
      <c r="AO359" s="89">
        <f t="shared" si="165"/>
        <v>0</v>
      </c>
      <c r="AP359" s="89">
        <f t="shared" si="165"/>
        <v>0</v>
      </c>
      <c r="AQ359" s="89">
        <f t="shared" si="165"/>
        <v>0</v>
      </c>
      <c r="AR359" s="89">
        <f t="shared" si="165"/>
        <v>0</v>
      </c>
      <c r="AS359" s="89">
        <f t="shared" si="165"/>
        <v>0</v>
      </c>
      <c r="AT359" s="89">
        <f t="shared" si="165"/>
        <v>0</v>
      </c>
      <c r="AU359" s="89">
        <f t="shared" si="165"/>
        <v>0</v>
      </c>
      <c r="AV359" s="89">
        <f t="shared" si="165"/>
        <v>0</v>
      </c>
      <c r="AW359" s="89">
        <f t="shared" si="165"/>
        <v>0</v>
      </c>
      <c r="AX359" s="89">
        <f t="shared" si="165"/>
        <v>0</v>
      </c>
      <c r="AY359" s="89">
        <f t="shared" si="165"/>
        <v>0</v>
      </c>
      <c r="AZ359" s="89">
        <f t="shared" si="165"/>
        <v>0</v>
      </c>
      <c r="BA359" s="96">
        <f t="shared" si="165"/>
        <v>0</v>
      </c>
      <c r="BB359" s="89"/>
      <c r="BC359" s="89">
        <f>SUM(COUNTIF(BC$198:BC$247,"HĐH"),COUNTIF(BC$198:BC$247,"HĐH+HĐNT"),COUNTIF(BC$198:BC$247,"HĐH+HĐG"),COUNTIF(BC$198:BC$247,"HĐH+HĐC"))</f>
        <v>0</v>
      </c>
      <c r="CL359" s="99"/>
      <c r="CM359" s="100"/>
      <c r="CN359" s="100"/>
      <c r="CO359" s="100"/>
      <c r="CP359" s="100"/>
      <c r="CQ359" s="100"/>
      <c r="CR359" s="100"/>
      <c r="CS359" s="100"/>
      <c r="CT359" s="100"/>
    </row>
    <row r="360" spans="1:98" ht="15.75" hidden="1" x14ac:dyDescent="0.25">
      <c r="A360" s="58"/>
      <c r="B360" s="58"/>
      <c r="C360" s="71"/>
      <c r="D360" s="72"/>
      <c r="E360" s="71"/>
      <c r="F360" s="73"/>
      <c r="G360" s="433" t="s">
        <v>1566</v>
      </c>
      <c r="H360" s="434"/>
      <c r="I360" s="3"/>
      <c r="J360" s="87"/>
      <c r="K360" s="3"/>
      <c r="L360" s="3"/>
      <c r="M360" s="3"/>
      <c r="N360" s="3"/>
      <c r="O360" s="3"/>
      <c r="P360" s="3"/>
      <c r="Q360" s="3"/>
      <c r="R360" s="3"/>
      <c r="S360" s="3"/>
      <c r="T360" s="3"/>
      <c r="U360" s="89">
        <f t="shared" ref="U360:BA360" si="166">SUM(COUNTIF(U$251:U$275,"HĐH"),COUNTIF(U$251:U$275,"HĐH+HĐNT"),COUNTIF(U$251:U$275,"HĐH+HĐC"),COUNTIF(U$251:U$275,"HĐH+HĐC"))</f>
        <v>0</v>
      </c>
      <c r="V360" s="89">
        <f t="shared" si="166"/>
        <v>0</v>
      </c>
      <c r="W360" s="89">
        <f t="shared" si="166"/>
        <v>1</v>
      </c>
      <c r="X360" s="89">
        <f t="shared" si="166"/>
        <v>0</v>
      </c>
      <c r="Y360" s="89">
        <f t="shared" si="166"/>
        <v>0</v>
      </c>
      <c r="Z360" s="89">
        <f t="shared" si="166"/>
        <v>0</v>
      </c>
      <c r="AA360" s="89">
        <f t="shared" si="166"/>
        <v>0</v>
      </c>
      <c r="AB360" s="89">
        <f t="shared" si="166"/>
        <v>0</v>
      </c>
      <c r="AC360" s="89">
        <f t="shared" si="166"/>
        <v>0</v>
      </c>
      <c r="AD360" s="89">
        <f t="shared" si="166"/>
        <v>0</v>
      </c>
      <c r="AE360" s="89">
        <f t="shared" si="166"/>
        <v>0</v>
      </c>
      <c r="AF360" s="89">
        <f t="shared" si="166"/>
        <v>0</v>
      </c>
      <c r="AG360" s="89">
        <f t="shared" si="166"/>
        <v>0</v>
      </c>
      <c r="AH360" s="89">
        <f t="shared" si="166"/>
        <v>0</v>
      </c>
      <c r="AI360" s="89">
        <f t="shared" si="166"/>
        <v>0</v>
      </c>
      <c r="AJ360" s="89">
        <f t="shared" si="166"/>
        <v>0</v>
      </c>
      <c r="AK360" s="89">
        <f t="shared" si="166"/>
        <v>0</v>
      </c>
      <c r="AL360" s="89">
        <f t="shared" si="166"/>
        <v>0</v>
      </c>
      <c r="AM360" s="89">
        <f t="shared" si="166"/>
        <v>0</v>
      </c>
      <c r="AN360" s="89">
        <f t="shared" si="166"/>
        <v>0</v>
      </c>
      <c r="AO360" s="89">
        <f t="shared" si="166"/>
        <v>0</v>
      </c>
      <c r="AP360" s="89">
        <f t="shared" si="166"/>
        <v>0</v>
      </c>
      <c r="AQ360" s="89">
        <f t="shared" si="166"/>
        <v>0</v>
      </c>
      <c r="AR360" s="89">
        <f t="shared" si="166"/>
        <v>0</v>
      </c>
      <c r="AS360" s="89">
        <f t="shared" si="166"/>
        <v>0</v>
      </c>
      <c r="AT360" s="89">
        <f t="shared" si="166"/>
        <v>0</v>
      </c>
      <c r="AU360" s="89">
        <f t="shared" si="166"/>
        <v>0</v>
      </c>
      <c r="AV360" s="89">
        <f t="shared" si="166"/>
        <v>0</v>
      </c>
      <c r="AW360" s="89">
        <f t="shared" si="166"/>
        <v>0</v>
      </c>
      <c r="AX360" s="89">
        <f t="shared" si="166"/>
        <v>0</v>
      </c>
      <c r="AY360" s="89">
        <f t="shared" si="166"/>
        <v>0</v>
      </c>
      <c r="AZ360" s="89">
        <f t="shared" si="166"/>
        <v>0</v>
      </c>
      <c r="BA360" s="96">
        <f t="shared" si="166"/>
        <v>0</v>
      </c>
      <c r="BB360" s="89"/>
      <c r="BC360" s="89">
        <f>SUM(COUNTIF(BC$251:BC$275,"HĐH"),COUNTIF(BC$251:BC$275,"HĐH+HĐNT"),COUNTIF(BC$251:BC$275,"HĐH+HĐC"),COUNTIF(BC$251:BC$275,"HĐH+HĐC"))</f>
        <v>0</v>
      </c>
      <c r="CL360" s="99"/>
      <c r="CM360" s="100"/>
      <c r="CN360" s="100"/>
      <c r="CO360" s="100"/>
      <c r="CP360" s="100"/>
      <c r="CQ360" s="100"/>
      <c r="CR360" s="100"/>
      <c r="CS360" s="100"/>
      <c r="CT360" s="100"/>
    </row>
    <row r="361" spans="1:98" ht="15.75" hidden="1" x14ac:dyDescent="0.25">
      <c r="A361" s="58"/>
      <c r="B361" s="58"/>
      <c r="C361" s="71"/>
      <c r="D361" s="72"/>
      <c r="E361" s="71"/>
      <c r="F361" s="73"/>
      <c r="G361" s="433" t="s">
        <v>1567</v>
      </c>
      <c r="H361" s="434"/>
      <c r="I361" s="3"/>
      <c r="J361" s="87"/>
      <c r="K361" s="3"/>
      <c r="L361" s="3"/>
      <c r="M361" s="3"/>
      <c r="N361" s="3"/>
      <c r="O361" s="3"/>
      <c r="P361" s="3"/>
      <c r="Q361" s="3"/>
      <c r="R361" s="3"/>
      <c r="S361" s="3"/>
      <c r="T361" s="3"/>
      <c r="U361" s="89">
        <f t="shared" ref="U361:BA361" si="167">SUM(COUNTIF(U$278:U$339,"HĐH"),COUNTIF(U$278:U$339,"HĐH+HĐC"),COUNTIF(U$278:U$339,"HĐH+HĐG"),COUNTIF(U$278:U$339,"HĐH+HĐNT"))</f>
        <v>3</v>
      </c>
      <c r="V361" s="89">
        <f t="shared" si="167"/>
        <v>2</v>
      </c>
      <c r="W361" s="89">
        <f t="shared" si="167"/>
        <v>1</v>
      </c>
      <c r="X361" s="89">
        <f t="shared" si="167"/>
        <v>1</v>
      </c>
      <c r="Y361" s="89">
        <f t="shared" si="167"/>
        <v>0</v>
      </c>
      <c r="Z361" s="89">
        <f t="shared" si="167"/>
        <v>0</v>
      </c>
      <c r="AA361" s="89">
        <f t="shared" si="167"/>
        <v>0</v>
      </c>
      <c r="AB361" s="89">
        <f t="shared" si="167"/>
        <v>0</v>
      </c>
      <c r="AC361" s="89">
        <f t="shared" si="167"/>
        <v>0</v>
      </c>
      <c r="AD361" s="89">
        <f t="shared" si="167"/>
        <v>0</v>
      </c>
      <c r="AE361" s="89">
        <f t="shared" si="167"/>
        <v>0</v>
      </c>
      <c r="AF361" s="89">
        <f t="shared" si="167"/>
        <v>0</v>
      </c>
      <c r="AG361" s="89">
        <f t="shared" si="167"/>
        <v>0</v>
      </c>
      <c r="AH361" s="89">
        <f t="shared" si="167"/>
        <v>0</v>
      </c>
      <c r="AI361" s="89">
        <f t="shared" si="167"/>
        <v>0</v>
      </c>
      <c r="AJ361" s="89">
        <f t="shared" si="167"/>
        <v>0</v>
      </c>
      <c r="AK361" s="89">
        <f t="shared" si="167"/>
        <v>0</v>
      </c>
      <c r="AL361" s="89">
        <f t="shared" si="167"/>
        <v>0</v>
      </c>
      <c r="AM361" s="89">
        <f t="shared" si="167"/>
        <v>0</v>
      </c>
      <c r="AN361" s="89">
        <f t="shared" si="167"/>
        <v>0</v>
      </c>
      <c r="AO361" s="89">
        <f t="shared" si="167"/>
        <v>0</v>
      </c>
      <c r="AP361" s="89">
        <f t="shared" si="167"/>
        <v>0</v>
      </c>
      <c r="AQ361" s="89">
        <f t="shared" si="167"/>
        <v>0</v>
      </c>
      <c r="AR361" s="89">
        <f t="shared" si="167"/>
        <v>0</v>
      </c>
      <c r="AS361" s="89">
        <f t="shared" si="167"/>
        <v>0</v>
      </c>
      <c r="AT361" s="89">
        <f t="shared" si="167"/>
        <v>0</v>
      </c>
      <c r="AU361" s="89">
        <f t="shared" si="167"/>
        <v>0</v>
      </c>
      <c r="AV361" s="89">
        <f t="shared" si="167"/>
        <v>0</v>
      </c>
      <c r="AW361" s="89">
        <f t="shared" si="167"/>
        <v>0</v>
      </c>
      <c r="AX361" s="89">
        <f t="shared" si="167"/>
        <v>0</v>
      </c>
      <c r="AY361" s="89">
        <f t="shared" si="167"/>
        <v>0</v>
      </c>
      <c r="AZ361" s="89">
        <f t="shared" si="167"/>
        <v>0</v>
      </c>
      <c r="BA361" s="96">
        <f t="shared" si="167"/>
        <v>0</v>
      </c>
      <c r="BB361" s="89"/>
      <c r="BC361" s="89">
        <f>SUM(COUNTIF(BC$278:BC$339,"HĐH"),COUNTIF(BC$278:BC$339,"HĐH+HĐC"),COUNTIF(BC$278:BC$339,"HĐH+HĐG"),COUNTIF(BC$278:BC$339,"HĐH+HĐNT"))</f>
        <v>0</v>
      </c>
      <c r="CL361" s="99"/>
      <c r="CM361" s="100"/>
      <c r="CN361" s="100"/>
      <c r="CO361" s="100"/>
      <c r="CP361" s="100"/>
      <c r="CQ361" s="100"/>
      <c r="CR361" s="100"/>
      <c r="CS361" s="100"/>
      <c r="CT361" s="100"/>
    </row>
    <row r="362" spans="1:98" ht="15.75" hidden="1" x14ac:dyDescent="0.25">
      <c r="A362" s="58"/>
      <c r="B362" s="58"/>
      <c r="C362" s="71"/>
      <c r="D362" s="72"/>
      <c r="E362" s="71"/>
      <c r="F362" s="73"/>
      <c r="G362" s="58"/>
      <c r="H362" s="58"/>
      <c r="I362" s="58"/>
      <c r="J362" s="86"/>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CL362" s="99"/>
      <c r="CM362" s="100"/>
      <c r="CN362" s="100"/>
      <c r="CO362" s="100"/>
      <c r="CP362" s="100"/>
      <c r="CQ362" s="100"/>
      <c r="CR362" s="100"/>
      <c r="CS362" s="100"/>
      <c r="CT362" s="100"/>
    </row>
    <row r="363" spans="1:98" ht="36" hidden="1" customHeight="1" x14ac:dyDescent="0.25">
      <c r="A363" s="430" t="s">
        <v>1568</v>
      </c>
      <c r="B363" s="74"/>
      <c r="C363" s="75" t="s">
        <v>1569</v>
      </c>
      <c r="D363" s="76"/>
      <c r="E363" s="77"/>
      <c r="F363" s="78"/>
      <c r="G363" s="3"/>
      <c r="H363" s="3"/>
      <c r="I363" s="3"/>
      <c r="J363" s="87"/>
      <c r="K363" s="3"/>
      <c r="L363" s="3"/>
      <c r="M363" s="3"/>
      <c r="N363" s="3"/>
      <c r="O363" s="3"/>
      <c r="P363" s="3"/>
      <c r="Q363" s="3"/>
      <c r="R363" s="3"/>
      <c r="S363" s="3"/>
      <c r="T363" s="3"/>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7">
        <f t="shared" ref="BD363:CF363" si="168">COUNTIFS($K$9:$K$339,"x",BD$9:BD$339,"2")</f>
        <v>1</v>
      </c>
      <c r="BE363" s="97">
        <f t="shared" si="168"/>
        <v>0</v>
      </c>
      <c r="BF363" s="97">
        <f t="shared" si="168"/>
        <v>0</v>
      </c>
      <c r="BG363" s="97">
        <f t="shared" si="168"/>
        <v>0</v>
      </c>
      <c r="BH363" s="97">
        <f t="shared" si="168"/>
        <v>0</v>
      </c>
      <c r="BI363" s="97">
        <f t="shared" si="168"/>
        <v>0</v>
      </c>
      <c r="BJ363" s="97">
        <f t="shared" si="168"/>
        <v>0</v>
      </c>
      <c r="BK363" s="97">
        <f t="shared" si="168"/>
        <v>0</v>
      </c>
      <c r="BL363" s="97">
        <f t="shared" si="168"/>
        <v>0</v>
      </c>
      <c r="BM363" s="97">
        <f t="shared" si="168"/>
        <v>0</v>
      </c>
      <c r="BN363" s="97">
        <f t="shared" si="168"/>
        <v>0</v>
      </c>
      <c r="BO363" s="97">
        <f t="shared" si="168"/>
        <v>0</v>
      </c>
      <c r="BP363" s="97">
        <f t="shared" si="168"/>
        <v>0</v>
      </c>
      <c r="BQ363" s="97">
        <f t="shared" si="168"/>
        <v>0</v>
      </c>
      <c r="BR363" s="97">
        <f t="shared" si="168"/>
        <v>0</v>
      </c>
      <c r="BS363" s="97">
        <f t="shared" si="168"/>
        <v>0</v>
      </c>
      <c r="BT363" s="97">
        <f t="shared" si="168"/>
        <v>0</v>
      </c>
      <c r="BU363" s="97">
        <f t="shared" si="168"/>
        <v>0</v>
      </c>
      <c r="BV363" s="97">
        <f t="shared" si="168"/>
        <v>0</v>
      </c>
      <c r="BW363" s="97">
        <f t="shared" si="168"/>
        <v>0</v>
      </c>
      <c r="BX363" s="97">
        <f t="shared" si="168"/>
        <v>0</v>
      </c>
      <c r="BY363" s="97">
        <f t="shared" si="168"/>
        <v>0</v>
      </c>
      <c r="BZ363" s="97">
        <f t="shared" si="168"/>
        <v>0</v>
      </c>
      <c r="CA363" s="97">
        <f t="shared" si="168"/>
        <v>0</v>
      </c>
      <c r="CB363" s="97">
        <f t="shared" si="168"/>
        <v>0</v>
      </c>
      <c r="CC363" s="97">
        <f t="shared" si="168"/>
        <v>0</v>
      </c>
      <c r="CD363" s="97">
        <f t="shared" si="168"/>
        <v>0</v>
      </c>
      <c r="CE363" s="97">
        <f t="shared" si="168"/>
        <v>0</v>
      </c>
      <c r="CF363" s="97">
        <f t="shared" si="168"/>
        <v>30</v>
      </c>
      <c r="CG363" s="97"/>
      <c r="CH363" s="97"/>
      <c r="CI363" s="97"/>
      <c r="CJ363" s="97"/>
      <c r="CK363" s="97">
        <f>COUNTIFS($K$9:$K$339,"x",CK$9:CK$339,"2")</f>
        <v>0</v>
      </c>
      <c r="CL363" s="101"/>
      <c r="CM363" s="101"/>
      <c r="CN363" s="101"/>
      <c r="CO363" s="101"/>
      <c r="CP363" s="101"/>
      <c r="CQ363" s="101"/>
      <c r="CR363" s="101"/>
      <c r="CS363" s="101"/>
      <c r="CT363" s="101"/>
    </row>
    <row r="364" spans="1:98" ht="36" hidden="1" customHeight="1" x14ac:dyDescent="0.25">
      <c r="A364" s="431"/>
      <c r="B364" s="74"/>
      <c r="C364" s="75" t="s">
        <v>1570</v>
      </c>
      <c r="D364" s="76"/>
      <c r="E364" s="77"/>
      <c r="F364" s="78"/>
      <c r="G364" s="3"/>
      <c r="H364" s="3"/>
      <c r="I364" s="3"/>
      <c r="J364" s="87"/>
      <c r="K364" s="3"/>
      <c r="L364" s="3"/>
      <c r="M364" s="3"/>
      <c r="N364" s="3"/>
      <c r="O364" s="3"/>
      <c r="P364" s="3"/>
      <c r="Q364" s="3"/>
      <c r="R364" s="3"/>
      <c r="S364" s="3"/>
      <c r="T364" s="3"/>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7">
        <f t="shared" ref="BD364:CF364" si="169">COUNTIFS($K$9:$K$339,"x",BD$9:BD$339,"1")</f>
        <v>0</v>
      </c>
      <c r="BE364" s="97">
        <f t="shared" si="169"/>
        <v>0</v>
      </c>
      <c r="BF364" s="97">
        <f t="shared" si="169"/>
        <v>0</v>
      </c>
      <c r="BG364" s="97">
        <f t="shared" si="169"/>
        <v>0</v>
      </c>
      <c r="BH364" s="97">
        <f t="shared" si="169"/>
        <v>0</v>
      </c>
      <c r="BI364" s="97">
        <f t="shared" si="169"/>
        <v>0</v>
      </c>
      <c r="BJ364" s="97">
        <f t="shared" si="169"/>
        <v>0</v>
      </c>
      <c r="BK364" s="97">
        <f t="shared" si="169"/>
        <v>0</v>
      </c>
      <c r="BL364" s="97">
        <f t="shared" si="169"/>
        <v>0</v>
      </c>
      <c r="BM364" s="97">
        <f t="shared" si="169"/>
        <v>0</v>
      </c>
      <c r="BN364" s="97">
        <f t="shared" si="169"/>
        <v>0</v>
      </c>
      <c r="BO364" s="97">
        <f t="shared" si="169"/>
        <v>0</v>
      </c>
      <c r="BP364" s="97">
        <f t="shared" si="169"/>
        <v>0</v>
      </c>
      <c r="BQ364" s="97">
        <f t="shared" si="169"/>
        <v>0</v>
      </c>
      <c r="BR364" s="97">
        <f t="shared" si="169"/>
        <v>0</v>
      </c>
      <c r="BS364" s="97">
        <f t="shared" si="169"/>
        <v>0</v>
      </c>
      <c r="BT364" s="97">
        <f t="shared" si="169"/>
        <v>0</v>
      </c>
      <c r="BU364" s="97">
        <f t="shared" si="169"/>
        <v>0</v>
      </c>
      <c r="BV364" s="97">
        <f t="shared" si="169"/>
        <v>0</v>
      </c>
      <c r="BW364" s="97">
        <f t="shared" si="169"/>
        <v>0</v>
      </c>
      <c r="BX364" s="97">
        <f t="shared" si="169"/>
        <v>0</v>
      </c>
      <c r="BY364" s="97">
        <f t="shared" si="169"/>
        <v>0</v>
      </c>
      <c r="BZ364" s="97">
        <f t="shared" si="169"/>
        <v>0</v>
      </c>
      <c r="CA364" s="97">
        <f t="shared" si="169"/>
        <v>0</v>
      </c>
      <c r="CB364" s="97">
        <f t="shared" si="169"/>
        <v>0</v>
      </c>
      <c r="CC364" s="97">
        <f t="shared" si="169"/>
        <v>0</v>
      </c>
      <c r="CD364" s="97">
        <f t="shared" si="169"/>
        <v>0</v>
      </c>
      <c r="CE364" s="97">
        <f t="shared" si="169"/>
        <v>0</v>
      </c>
      <c r="CF364" s="97">
        <f t="shared" si="169"/>
        <v>0</v>
      </c>
      <c r="CG364" s="97"/>
      <c r="CH364" s="97"/>
      <c r="CI364" s="97"/>
      <c r="CJ364" s="97"/>
      <c r="CK364" s="97">
        <f>COUNTIFS($K$9:$K$339,"x",CK$9:CK$339,"1")</f>
        <v>0</v>
      </c>
      <c r="CL364" s="101"/>
      <c r="CM364" s="101"/>
      <c r="CN364" s="101"/>
      <c r="CO364" s="101"/>
      <c r="CP364" s="101"/>
      <c r="CQ364" s="101"/>
      <c r="CR364" s="101"/>
      <c r="CS364" s="101"/>
      <c r="CT364" s="101"/>
    </row>
    <row r="365" spans="1:98" ht="36" hidden="1" customHeight="1" x14ac:dyDescent="0.25">
      <c r="A365" s="431"/>
      <c r="B365" s="74"/>
      <c r="C365" s="79" t="s">
        <v>1571</v>
      </c>
      <c r="D365" s="80"/>
      <c r="E365" s="77"/>
      <c r="F365" s="78"/>
      <c r="G365" s="3"/>
      <c r="H365" s="3"/>
      <c r="I365" s="3"/>
      <c r="J365" s="87"/>
      <c r="K365" s="3"/>
      <c r="L365" s="3"/>
      <c r="M365" s="3"/>
      <c r="N365" s="3"/>
      <c r="O365" s="3"/>
      <c r="P365" s="3"/>
      <c r="Q365" s="3"/>
      <c r="R365" s="3"/>
      <c r="S365" s="3"/>
      <c r="T365" s="3"/>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7">
        <f t="shared" ref="BD365:CF365" si="170">COUNTIFS($K$9:$K$339,"x",BD$9:BD$339,"0")</f>
        <v>0</v>
      </c>
      <c r="BE365" s="97">
        <f t="shared" si="170"/>
        <v>0</v>
      </c>
      <c r="BF365" s="97">
        <f t="shared" si="170"/>
        <v>0</v>
      </c>
      <c r="BG365" s="97">
        <f t="shared" si="170"/>
        <v>0</v>
      </c>
      <c r="BH365" s="97">
        <f t="shared" si="170"/>
        <v>0</v>
      </c>
      <c r="BI365" s="97">
        <f t="shared" si="170"/>
        <v>0</v>
      </c>
      <c r="BJ365" s="97">
        <f t="shared" si="170"/>
        <v>0</v>
      </c>
      <c r="BK365" s="97">
        <f t="shared" si="170"/>
        <v>0</v>
      </c>
      <c r="BL365" s="97">
        <f t="shared" si="170"/>
        <v>0</v>
      </c>
      <c r="BM365" s="97">
        <f t="shared" si="170"/>
        <v>0</v>
      </c>
      <c r="BN365" s="97">
        <f t="shared" si="170"/>
        <v>0</v>
      </c>
      <c r="BO365" s="97">
        <f t="shared" si="170"/>
        <v>0</v>
      </c>
      <c r="BP365" s="97">
        <f t="shared" si="170"/>
        <v>0</v>
      </c>
      <c r="BQ365" s="97">
        <f t="shared" si="170"/>
        <v>0</v>
      </c>
      <c r="BR365" s="97">
        <f t="shared" si="170"/>
        <v>0</v>
      </c>
      <c r="BS365" s="97">
        <f t="shared" si="170"/>
        <v>0</v>
      </c>
      <c r="BT365" s="97">
        <f t="shared" si="170"/>
        <v>0</v>
      </c>
      <c r="BU365" s="97">
        <f t="shared" si="170"/>
        <v>0</v>
      </c>
      <c r="BV365" s="97">
        <f t="shared" si="170"/>
        <v>0</v>
      </c>
      <c r="BW365" s="97">
        <f t="shared" si="170"/>
        <v>0</v>
      </c>
      <c r="BX365" s="97">
        <f t="shared" si="170"/>
        <v>0</v>
      </c>
      <c r="BY365" s="97">
        <f t="shared" si="170"/>
        <v>0</v>
      </c>
      <c r="BZ365" s="97">
        <f t="shared" si="170"/>
        <v>0</v>
      </c>
      <c r="CA365" s="97">
        <f t="shared" si="170"/>
        <v>0</v>
      </c>
      <c r="CB365" s="97">
        <f t="shared" si="170"/>
        <v>0</v>
      </c>
      <c r="CC365" s="97">
        <f t="shared" si="170"/>
        <v>0</v>
      </c>
      <c r="CD365" s="97">
        <f t="shared" si="170"/>
        <v>0</v>
      </c>
      <c r="CE365" s="97">
        <f t="shared" si="170"/>
        <v>0</v>
      </c>
      <c r="CF365" s="97">
        <f t="shared" si="170"/>
        <v>0</v>
      </c>
      <c r="CG365" s="97"/>
      <c r="CH365" s="97"/>
      <c r="CI365" s="97"/>
      <c r="CJ365" s="97"/>
      <c r="CK365" s="97">
        <f>COUNTIFS($K$9:$K$339,"x",CK$9:CK$339,"0")</f>
        <v>0</v>
      </c>
      <c r="CL365" s="101"/>
      <c r="CM365" s="101"/>
      <c r="CN365" s="101"/>
      <c r="CO365" s="101"/>
      <c r="CP365" s="101"/>
      <c r="CQ365" s="101"/>
      <c r="CR365" s="101"/>
      <c r="CS365" s="101"/>
      <c r="CT365" s="101"/>
    </row>
    <row r="366" spans="1:98" ht="36" hidden="1" customHeight="1" x14ac:dyDescent="0.25">
      <c r="A366" s="431"/>
      <c r="B366" s="74"/>
      <c r="C366" s="422" t="s">
        <v>1572</v>
      </c>
      <c r="D366" s="81"/>
      <c r="E366" s="82"/>
      <c r="F366" s="83"/>
      <c r="G366" s="3"/>
      <c r="H366" s="3"/>
      <c r="I366" s="3"/>
      <c r="J366" s="87"/>
      <c r="K366" s="3"/>
      <c r="L366" s="3"/>
      <c r="M366" s="3"/>
      <c r="N366" s="3"/>
      <c r="O366" s="3"/>
      <c r="P366" s="3"/>
      <c r="Q366" s="3"/>
      <c r="R366" s="3"/>
      <c r="S366" s="3"/>
      <c r="T366" s="3"/>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98">
        <f>(((BD363*2)+(BD364*1)+(BD365*0)))/(BD363+BD364+BD365)</f>
        <v>2</v>
      </c>
      <c r="BE366" s="98" t="e">
        <f t="shared" ref="BE366:CK366" si="171">(((BE363*2)+(BE364*1)+(BE365*0)))/(BE363+BE364+BE365)</f>
        <v>#DIV/0!</v>
      </c>
      <c r="BF366" s="98" t="e">
        <f t="shared" si="171"/>
        <v>#DIV/0!</v>
      </c>
      <c r="BG366" s="98" t="e">
        <f t="shared" si="171"/>
        <v>#DIV/0!</v>
      </c>
      <c r="BH366" s="98" t="e">
        <f t="shared" si="171"/>
        <v>#DIV/0!</v>
      </c>
      <c r="BI366" s="98" t="e">
        <f t="shared" si="171"/>
        <v>#DIV/0!</v>
      </c>
      <c r="BJ366" s="98" t="e">
        <f t="shared" si="171"/>
        <v>#DIV/0!</v>
      </c>
      <c r="BK366" s="98" t="e">
        <f t="shared" si="171"/>
        <v>#DIV/0!</v>
      </c>
      <c r="BL366" s="98" t="e">
        <f t="shared" si="171"/>
        <v>#DIV/0!</v>
      </c>
      <c r="BM366" s="98" t="e">
        <f t="shared" si="171"/>
        <v>#DIV/0!</v>
      </c>
      <c r="BN366" s="98" t="e">
        <f t="shared" si="171"/>
        <v>#DIV/0!</v>
      </c>
      <c r="BO366" s="98" t="e">
        <f t="shared" si="171"/>
        <v>#DIV/0!</v>
      </c>
      <c r="BP366" s="98" t="e">
        <f t="shared" si="171"/>
        <v>#DIV/0!</v>
      </c>
      <c r="BQ366" s="98" t="e">
        <f t="shared" si="171"/>
        <v>#DIV/0!</v>
      </c>
      <c r="BR366" s="98" t="e">
        <f t="shared" si="171"/>
        <v>#DIV/0!</v>
      </c>
      <c r="BS366" s="98" t="e">
        <f t="shared" si="171"/>
        <v>#DIV/0!</v>
      </c>
      <c r="BT366" s="98" t="e">
        <f t="shared" si="171"/>
        <v>#DIV/0!</v>
      </c>
      <c r="BU366" s="98" t="e">
        <f t="shared" si="171"/>
        <v>#DIV/0!</v>
      </c>
      <c r="BV366" s="98" t="e">
        <f t="shared" si="171"/>
        <v>#DIV/0!</v>
      </c>
      <c r="BW366" s="98" t="e">
        <f t="shared" si="171"/>
        <v>#DIV/0!</v>
      </c>
      <c r="BX366" s="98" t="e">
        <f t="shared" si="171"/>
        <v>#DIV/0!</v>
      </c>
      <c r="BY366" s="98" t="e">
        <f t="shared" si="171"/>
        <v>#DIV/0!</v>
      </c>
      <c r="BZ366" s="98" t="e">
        <f t="shared" si="171"/>
        <v>#DIV/0!</v>
      </c>
      <c r="CA366" s="98" t="e">
        <f t="shared" si="171"/>
        <v>#DIV/0!</v>
      </c>
      <c r="CB366" s="98" t="e">
        <f t="shared" si="171"/>
        <v>#DIV/0!</v>
      </c>
      <c r="CC366" s="98" t="e">
        <f t="shared" si="171"/>
        <v>#DIV/0!</v>
      </c>
      <c r="CD366" s="98" t="e">
        <f t="shared" si="171"/>
        <v>#DIV/0!</v>
      </c>
      <c r="CE366" s="98" t="e">
        <f t="shared" si="171"/>
        <v>#DIV/0!</v>
      </c>
      <c r="CF366" s="98">
        <f t="shared" si="171"/>
        <v>2</v>
      </c>
      <c r="CG366" s="98"/>
      <c r="CH366" s="98"/>
      <c r="CI366" s="98"/>
      <c r="CJ366" s="98"/>
      <c r="CK366" s="98" t="e">
        <f t="shared" si="171"/>
        <v>#DIV/0!</v>
      </c>
      <c r="CL366" s="415">
        <f>COUNTIF($BD367:$CK367,"Đ")</f>
        <v>2</v>
      </c>
      <c r="CM366" s="419">
        <f>CL366/COUNTA($BD367:$CK367)</f>
        <v>6.6666666666666666E-2</v>
      </c>
      <c r="CN366" s="415">
        <f>COUNTIF($BD367:$CK367,"CCG")</f>
        <v>0</v>
      </c>
      <c r="CO366" s="419">
        <f>CN366/COUNTA($BD367:$CK367)</f>
        <v>0</v>
      </c>
      <c r="CP366" s="415">
        <f>COUNTIF($BD367:$CK367,"CĐ")</f>
        <v>0</v>
      </c>
      <c r="CQ366" s="419">
        <f>CP366/COUNTA($BD367:$CK367)</f>
        <v>0</v>
      </c>
      <c r="CR366" s="413">
        <f>(((CL366*2)+(CN366*1)+(CP366*0)))/(CL366+CN366+CP366)</f>
        <v>2</v>
      </c>
      <c r="CS366" s="413" t="str">
        <f>IF(CR366&gt;=1.6,"Đạt mục tiêu",IF(CR366&gt;=1,"Cần cố gắng","Chưa đạt"))</f>
        <v>Đạt mục tiêu</v>
      </c>
      <c r="CT366" s="397"/>
    </row>
    <row r="367" spans="1:98" ht="36" hidden="1" customHeight="1" x14ac:dyDescent="0.25">
      <c r="A367" s="432"/>
      <c r="B367" s="74"/>
      <c r="C367" s="423"/>
      <c r="D367" s="81"/>
      <c r="E367" s="82"/>
      <c r="F367" s="83"/>
      <c r="G367" s="3"/>
      <c r="H367" s="3"/>
      <c r="I367" s="3"/>
      <c r="J367" s="87"/>
      <c r="K367" s="3"/>
      <c r="L367" s="3"/>
      <c r="M367" s="3"/>
      <c r="N367" s="3"/>
      <c r="O367" s="3"/>
      <c r="P367" s="3"/>
      <c r="Q367" s="3"/>
      <c r="R367" s="3"/>
      <c r="S367" s="3"/>
      <c r="T367" s="3"/>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98" t="str">
        <f>IF(BD366&lt;1,"CĐ",IF(BD366&lt;1.6,"CCG","Đ"))</f>
        <v>Đ</v>
      </c>
      <c r="BE367" s="98" t="e">
        <f t="shared" ref="BE367:CK367" si="172">IF(BE366&lt;1,"CĐ",IF(BE366&lt;1.6,"CCG","Đ"))</f>
        <v>#DIV/0!</v>
      </c>
      <c r="BF367" s="98" t="e">
        <f t="shared" si="172"/>
        <v>#DIV/0!</v>
      </c>
      <c r="BG367" s="98" t="e">
        <f t="shared" si="172"/>
        <v>#DIV/0!</v>
      </c>
      <c r="BH367" s="98" t="e">
        <f t="shared" si="172"/>
        <v>#DIV/0!</v>
      </c>
      <c r="BI367" s="98" t="e">
        <f t="shared" si="172"/>
        <v>#DIV/0!</v>
      </c>
      <c r="BJ367" s="98" t="e">
        <f t="shared" si="172"/>
        <v>#DIV/0!</v>
      </c>
      <c r="BK367" s="98" t="e">
        <f t="shared" si="172"/>
        <v>#DIV/0!</v>
      </c>
      <c r="BL367" s="98" t="e">
        <f t="shared" si="172"/>
        <v>#DIV/0!</v>
      </c>
      <c r="BM367" s="98" t="e">
        <f t="shared" si="172"/>
        <v>#DIV/0!</v>
      </c>
      <c r="BN367" s="98" t="e">
        <f t="shared" si="172"/>
        <v>#DIV/0!</v>
      </c>
      <c r="BO367" s="98" t="e">
        <f t="shared" si="172"/>
        <v>#DIV/0!</v>
      </c>
      <c r="BP367" s="98" t="e">
        <f t="shared" si="172"/>
        <v>#DIV/0!</v>
      </c>
      <c r="BQ367" s="98" t="e">
        <f t="shared" si="172"/>
        <v>#DIV/0!</v>
      </c>
      <c r="BR367" s="98" t="e">
        <f t="shared" si="172"/>
        <v>#DIV/0!</v>
      </c>
      <c r="BS367" s="98" t="e">
        <f t="shared" si="172"/>
        <v>#DIV/0!</v>
      </c>
      <c r="BT367" s="98" t="e">
        <f t="shared" si="172"/>
        <v>#DIV/0!</v>
      </c>
      <c r="BU367" s="98" t="e">
        <f t="shared" si="172"/>
        <v>#DIV/0!</v>
      </c>
      <c r="BV367" s="98" t="e">
        <f t="shared" si="172"/>
        <v>#DIV/0!</v>
      </c>
      <c r="BW367" s="98" t="e">
        <f t="shared" si="172"/>
        <v>#DIV/0!</v>
      </c>
      <c r="BX367" s="98" t="e">
        <f t="shared" si="172"/>
        <v>#DIV/0!</v>
      </c>
      <c r="BY367" s="98" t="e">
        <f t="shared" si="172"/>
        <v>#DIV/0!</v>
      </c>
      <c r="BZ367" s="98" t="e">
        <f t="shared" si="172"/>
        <v>#DIV/0!</v>
      </c>
      <c r="CA367" s="98" t="e">
        <f t="shared" si="172"/>
        <v>#DIV/0!</v>
      </c>
      <c r="CB367" s="98" t="e">
        <f t="shared" si="172"/>
        <v>#DIV/0!</v>
      </c>
      <c r="CC367" s="98" t="e">
        <f t="shared" si="172"/>
        <v>#DIV/0!</v>
      </c>
      <c r="CD367" s="98" t="e">
        <f t="shared" si="172"/>
        <v>#DIV/0!</v>
      </c>
      <c r="CE367" s="98" t="e">
        <f t="shared" si="172"/>
        <v>#DIV/0!</v>
      </c>
      <c r="CF367" s="98" t="str">
        <f t="shared" si="172"/>
        <v>Đ</v>
      </c>
      <c r="CG367" s="98"/>
      <c r="CH367" s="98"/>
      <c r="CI367" s="98"/>
      <c r="CJ367" s="98"/>
      <c r="CK367" s="98" t="e">
        <f t="shared" si="172"/>
        <v>#DIV/0!</v>
      </c>
      <c r="CL367" s="415"/>
      <c r="CM367" s="419"/>
      <c r="CN367" s="415"/>
      <c r="CO367" s="419"/>
      <c r="CP367" s="415"/>
      <c r="CQ367" s="419"/>
      <c r="CR367" s="413"/>
      <c r="CS367" s="413"/>
      <c r="CT367" s="398"/>
    </row>
    <row r="368" spans="1:98" ht="36" hidden="1" customHeight="1" x14ac:dyDescent="0.25">
      <c r="A368" s="427" t="s">
        <v>1573</v>
      </c>
      <c r="B368" s="74"/>
      <c r="C368" s="84" t="s">
        <v>1569</v>
      </c>
      <c r="D368" s="4"/>
      <c r="E368" s="85"/>
      <c r="F368" s="5"/>
      <c r="G368" s="3"/>
      <c r="H368" s="3"/>
      <c r="I368" s="3"/>
      <c r="J368" s="87"/>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162"/>
      <c r="BC368" s="3"/>
      <c r="BD368" s="97">
        <f t="shared" ref="BD368:CF368" si="173">COUNTIFS($L$9:$L$339,"x",BD$9:BD$339,"2")</f>
        <v>0</v>
      </c>
      <c r="BE368" s="97">
        <f t="shared" si="173"/>
        <v>0</v>
      </c>
      <c r="BF368" s="97">
        <f t="shared" si="173"/>
        <v>0</v>
      </c>
      <c r="BG368" s="97">
        <f t="shared" si="173"/>
        <v>0</v>
      </c>
      <c r="BH368" s="97">
        <f t="shared" si="173"/>
        <v>0</v>
      </c>
      <c r="BI368" s="97">
        <f t="shared" si="173"/>
        <v>0</v>
      </c>
      <c r="BJ368" s="97">
        <f t="shared" si="173"/>
        <v>0</v>
      </c>
      <c r="BK368" s="97">
        <f t="shared" si="173"/>
        <v>0</v>
      </c>
      <c r="BL368" s="97">
        <f t="shared" si="173"/>
        <v>0</v>
      </c>
      <c r="BM368" s="97">
        <f t="shared" si="173"/>
        <v>0</v>
      </c>
      <c r="BN368" s="97">
        <f t="shared" si="173"/>
        <v>0</v>
      </c>
      <c r="BO368" s="97">
        <f t="shared" si="173"/>
        <v>0</v>
      </c>
      <c r="BP368" s="97">
        <f t="shared" si="173"/>
        <v>0</v>
      </c>
      <c r="BQ368" s="97">
        <f t="shared" si="173"/>
        <v>0</v>
      </c>
      <c r="BR368" s="97">
        <f t="shared" si="173"/>
        <v>0</v>
      </c>
      <c r="BS368" s="97">
        <f t="shared" si="173"/>
        <v>0</v>
      </c>
      <c r="BT368" s="97">
        <f t="shared" si="173"/>
        <v>0</v>
      </c>
      <c r="BU368" s="97">
        <f t="shared" si="173"/>
        <v>0</v>
      </c>
      <c r="BV368" s="97">
        <f t="shared" si="173"/>
        <v>0</v>
      </c>
      <c r="BW368" s="97">
        <f t="shared" si="173"/>
        <v>0</v>
      </c>
      <c r="BX368" s="97">
        <f t="shared" si="173"/>
        <v>0</v>
      </c>
      <c r="BY368" s="97">
        <f t="shared" si="173"/>
        <v>0</v>
      </c>
      <c r="BZ368" s="97">
        <f t="shared" si="173"/>
        <v>0</v>
      </c>
      <c r="CA368" s="97">
        <f t="shared" si="173"/>
        <v>0</v>
      </c>
      <c r="CB368" s="97">
        <f t="shared" si="173"/>
        <v>0</v>
      </c>
      <c r="CC368" s="97">
        <f t="shared" si="173"/>
        <v>0</v>
      </c>
      <c r="CD368" s="97">
        <f t="shared" si="173"/>
        <v>0</v>
      </c>
      <c r="CE368" s="97">
        <f t="shared" si="173"/>
        <v>0</v>
      </c>
      <c r="CF368" s="97">
        <f t="shared" si="173"/>
        <v>33</v>
      </c>
      <c r="CG368" s="97"/>
      <c r="CH368" s="97"/>
      <c r="CI368" s="97"/>
      <c r="CJ368" s="97"/>
      <c r="CK368" s="97">
        <f>COUNTIFS($L$9:$L$339,"x",CK$9:CK$339,"2")</f>
        <v>0</v>
      </c>
      <c r="CL368" s="37"/>
      <c r="CM368" s="37"/>
      <c r="CN368" s="37"/>
      <c r="CO368" s="37"/>
      <c r="CP368" s="37"/>
      <c r="CQ368" s="37"/>
      <c r="CR368" s="37"/>
      <c r="CS368" s="37"/>
      <c r="CT368" s="37"/>
    </row>
    <row r="369" spans="1:98" ht="36" hidden="1" customHeight="1" x14ac:dyDescent="0.25">
      <c r="A369" s="428"/>
      <c r="B369" s="74"/>
      <c r="C369" s="84" t="s">
        <v>1570</v>
      </c>
      <c r="D369" s="4"/>
      <c r="E369" s="85"/>
      <c r="F369" s="5"/>
      <c r="G369" s="3"/>
      <c r="H369" s="3"/>
      <c r="I369" s="3"/>
      <c r="J369" s="87"/>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162"/>
      <c r="BC369" s="3"/>
      <c r="BD369" s="97">
        <f t="shared" ref="BD369:CF369" si="174">COUNTIFS($L$9:$L$339,"x",BD$9:BD$339,"1")</f>
        <v>0</v>
      </c>
      <c r="BE369" s="97">
        <f t="shared" si="174"/>
        <v>0</v>
      </c>
      <c r="BF369" s="97">
        <f t="shared" si="174"/>
        <v>0</v>
      </c>
      <c r="BG369" s="97">
        <f t="shared" si="174"/>
        <v>0</v>
      </c>
      <c r="BH369" s="97">
        <f t="shared" si="174"/>
        <v>0</v>
      </c>
      <c r="BI369" s="97">
        <f t="shared" si="174"/>
        <v>0</v>
      </c>
      <c r="BJ369" s="97">
        <f t="shared" si="174"/>
        <v>0</v>
      </c>
      <c r="BK369" s="97">
        <f t="shared" si="174"/>
        <v>0</v>
      </c>
      <c r="BL369" s="97">
        <f t="shared" si="174"/>
        <v>0</v>
      </c>
      <c r="BM369" s="97">
        <f t="shared" si="174"/>
        <v>0</v>
      </c>
      <c r="BN369" s="97">
        <f t="shared" si="174"/>
        <v>0</v>
      </c>
      <c r="BO369" s="97">
        <f t="shared" si="174"/>
        <v>0</v>
      </c>
      <c r="BP369" s="97">
        <f t="shared" si="174"/>
        <v>0</v>
      </c>
      <c r="BQ369" s="97">
        <f t="shared" si="174"/>
        <v>0</v>
      </c>
      <c r="BR369" s="97">
        <f t="shared" si="174"/>
        <v>0</v>
      </c>
      <c r="BS369" s="97">
        <f t="shared" si="174"/>
        <v>0</v>
      </c>
      <c r="BT369" s="97">
        <f t="shared" si="174"/>
        <v>0</v>
      </c>
      <c r="BU369" s="97">
        <f t="shared" si="174"/>
        <v>0</v>
      </c>
      <c r="BV369" s="97">
        <f t="shared" si="174"/>
        <v>0</v>
      </c>
      <c r="BW369" s="97">
        <f t="shared" si="174"/>
        <v>0</v>
      </c>
      <c r="BX369" s="97">
        <f t="shared" si="174"/>
        <v>0</v>
      </c>
      <c r="BY369" s="97">
        <f t="shared" si="174"/>
        <v>0</v>
      </c>
      <c r="BZ369" s="97">
        <f t="shared" si="174"/>
        <v>0</v>
      </c>
      <c r="CA369" s="97">
        <f t="shared" si="174"/>
        <v>0</v>
      </c>
      <c r="CB369" s="97">
        <f t="shared" si="174"/>
        <v>0</v>
      </c>
      <c r="CC369" s="97">
        <f t="shared" si="174"/>
        <v>0</v>
      </c>
      <c r="CD369" s="97">
        <f t="shared" si="174"/>
        <v>0</v>
      </c>
      <c r="CE369" s="97">
        <f t="shared" si="174"/>
        <v>0</v>
      </c>
      <c r="CF369" s="97">
        <f t="shared" si="174"/>
        <v>0</v>
      </c>
      <c r="CG369" s="97"/>
      <c r="CH369" s="97"/>
      <c r="CI369" s="97"/>
      <c r="CJ369" s="97"/>
      <c r="CK369" s="97">
        <f>COUNTIFS($L$9:$L$339,"x",CK$9:CK$339,"1")</f>
        <v>0</v>
      </c>
      <c r="CL369" s="37"/>
      <c r="CM369" s="37"/>
      <c r="CN369" s="37"/>
      <c r="CO369" s="37"/>
      <c r="CP369" s="37"/>
      <c r="CQ369" s="37"/>
      <c r="CR369" s="37"/>
      <c r="CS369" s="37"/>
      <c r="CT369" s="37"/>
    </row>
    <row r="370" spans="1:98" ht="36" hidden="1" customHeight="1" x14ac:dyDescent="0.25">
      <c r="A370" s="428"/>
      <c r="B370" s="74"/>
      <c r="C370" s="84" t="s">
        <v>1571</v>
      </c>
      <c r="D370" s="4"/>
      <c r="E370" s="85"/>
      <c r="F370" s="5"/>
      <c r="G370" s="3"/>
      <c r="H370" s="3"/>
      <c r="I370" s="3"/>
      <c r="J370" s="87"/>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162"/>
      <c r="BC370" s="3"/>
      <c r="BD370" s="97">
        <f t="shared" ref="BD370:CF370" si="175">COUNTIFS($L$9:$L$339,"x",BD$9:BD$339,"0")</f>
        <v>0</v>
      </c>
      <c r="BE370" s="97">
        <f t="shared" si="175"/>
        <v>0</v>
      </c>
      <c r="BF370" s="97">
        <f t="shared" si="175"/>
        <v>0</v>
      </c>
      <c r="BG370" s="97">
        <f t="shared" si="175"/>
        <v>0</v>
      </c>
      <c r="BH370" s="97">
        <f t="shared" si="175"/>
        <v>0</v>
      </c>
      <c r="BI370" s="97">
        <f t="shared" si="175"/>
        <v>0</v>
      </c>
      <c r="BJ370" s="97">
        <f t="shared" si="175"/>
        <v>0</v>
      </c>
      <c r="BK370" s="97">
        <f t="shared" si="175"/>
        <v>0</v>
      </c>
      <c r="BL370" s="97">
        <f t="shared" si="175"/>
        <v>0</v>
      </c>
      <c r="BM370" s="97">
        <f t="shared" si="175"/>
        <v>0</v>
      </c>
      <c r="BN370" s="97">
        <f t="shared" si="175"/>
        <v>0</v>
      </c>
      <c r="BO370" s="97">
        <f t="shared" si="175"/>
        <v>0</v>
      </c>
      <c r="BP370" s="97">
        <f t="shared" si="175"/>
        <v>0</v>
      </c>
      <c r="BQ370" s="97">
        <f t="shared" si="175"/>
        <v>0</v>
      </c>
      <c r="BR370" s="97">
        <f t="shared" si="175"/>
        <v>0</v>
      </c>
      <c r="BS370" s="97">
        <f t="shared" si="175"/>
        <v>0</v>
      </c>
      <c r="BT370" s="97">
        <f t="shared" si="175"/>
        <v>0</v>
      </c>
      <c r="BU370" s="97">
        <f t="shared" si="175"/>
        <v>0</v>
      </c>
      <c r="BV370" s="97">
        <f t="shared" si="175"/>
        <v>0</v>
      </c>
      <c r="BW370" s="97">
        <f t="shared" si="175"/>
        <v>0</v>
      </c>
      <c r="BX370" s="97">
        <f t="shared" si="175"/>
        <v>0</v>
      </c>
      <c r="BY370" s="97">
        <f t="shared" si="175"/>
        <v>0</v>
      </c>
      <c r="BZ370" s="97">
        <f t="shared" si="175"/>
        <v>0</v>
      </c>
      <c r="CA370" s="97">
        <f t="shared" si="175"/>
        <v>0</v>
      </c>
      <c r="CB370" s="97">
        <f t="shared" si="175"/>
        <v>0</v>
      </c>
      <c r="CC370" s="97">
        <f t="shared" si="175"/>
        <v>0</v>
      </c>
      <c r="CD370" s="97">
        <f t="shared" si="175"/>
        <v>0</v>
      </c>
      <c r="CE370" s="97">
        <f t="shared" si="175"/>
        <v>0</v>
      </c>
      <c r="CF370" s="97">
        <f t="shared" si="175"/>
        <v>0</v>
      </c>
      <c r="CG370" s="97"/>
      <c r="CH370" s="97"/>
      <c r="CI370" s="97"/>
      <c r="CJ370" s="97"/>
      <c r="CK370" s="97">
        <f>COUNTIFS($L$9:$L$339,"x",CK$9:CK$339,"0")</f>
        <v>0</v>
      </c>
      <c r="CL370" s="37"/>
      <c r="CM370" s="37"/>
      <c r="CN370" s="37"/>
      <c r="CO370" s="37"/>
      <c r="CP370" s="37"/>
      <c r="CQ370" s="37"/>
      <c r="CR370" s="37"/>
      <c r="CS370" s="37"/>
      <c r="CT370" s="37"/>
    </row>
    <row r="371" spans="1:98" ht="36" hidden="1" customHeight="1" x14ac:dyDescent="0.25">
      <c r="A371" s="428"/>
      <c r="B371" s="74"/>
      <c r="C371" s="424" t="s">
        <v>1572</v>
      </c>
      <c r="D371" s="4"/>
      <c r="E371" s="85"/>
      <c r="F371" s="5"/>
      <c r="G371" s="3"/>
      <c r="H371" s="3"/>
      <c r="I371" s="3"/>
      <c r="J371" s="87"/>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162"/>
      <c r="BC371" s="3"/>
      <c r="BD371" s="98" t="e">
        <f>(((BD368*2)+(BD369*1)+(BD370*0)))/(BD368+BD369+BD370)</f>
        <v>#DIV/0!</v>
      </c>
      <c r="BE371" s="98" t="e">
        <f t="shared" ref="BE371:CK371" si="176">(((BE368*2)+(BE369*1)+(BE370*0)))/(BE368+BE369+BE370)</f>
        <v>#DIV/0!</v>
      </c>
      <c r="BF371" s="98" t="e">
        <f t="shared" si="176"/>
        <v>#DIV/0!</v>
      </c>
      <c r="BG371" s="98" t="e">
        <f t="shared" si="176"/>
        <v>#DIV/0!</v>
      </c>
      <c r="BH371" s="98" t="e">
        <f t="shared" si="176"/>
        <v>#DIV/0!</v>
      </c>
      <c r="BI371" s="98" t="e">
        <f t="shared" si="176"/>
        <v>#DIV/0!</v>
      </c>
      <c r="BJ371" s="98" t="e">
        <f t="shared" si="176"/>
        <v>#DIV/0!</v>
      </c>
      <c r="BK371" s="98" t="e">
        <f t="shared" si="176"/>
        <v>#DIV/0!</v>
      </c>
      <c r="BL371" s="98" t="e">
        <f t="shared" si="176"/>
        <v>#DIV/0!</v>
      </c>
      <c r="BM371" s="98" t="e">
        <f t="shared" si="176"/>
        <v>#DIV/0!</v>
      </c>
      <c r="BN371" s="98" t="e">
        <f t="shared" si="176"/>
        <v>#DIV/0!</v>
      </c>
      <c r="BO371" s="98" t="e">
        <f t="shared" si="176"/>
        <v>#DIV/0!</v>
      </c>
      <c r="BP371" s="98" t="e">
        <f t="shared" si="176"/>
        <v>#DIV/0!</v>
      </c>
      <c r="BQ371" s="98" t="e">
        <f t="shared" si="176"/>
        <v>#DIV/0!</v>
      </c>
      <c r="BR371" s="98" t="e">
        <f t="shared" si="176"/>
        <v>#DIV/0!</v>
      </c>
      <c r="BS371" s="98" t="e">
        <f t="shared" si="176"/>
        <v>#DIV/0!</v>
      </c>
      <c r="BT371" s="98" t="e">
        <f t="shared" si="176"/>
        <v>#DIV/0!</v>
      </c>
      <c r="BU371" s="98" t="e">
        <f t="shared" si="176"/>
        <v>#DIV/0!</v>
      </c>
      <c r="BV371" s="98" t="e">
        <f t="shared" si="176"/>
        <v>#DIV/0!</v>
      </c>
      <c r="BW371" s="98" t="e">
        <f t="shared" si="176"/>
        <v>#DIV/0!</v>
      </c>
      <c r="BX371" s="98" t="e">
        <f t="shared" si="176"/>
        <v>#DIV/0!</v>
      </c>
      <c r="BY371" s="98" t="e">
        <f t="shared" si="176"/>
        <v>#DIV/0!</v>
      </c>
      <c r="BZ371" s="98" t="e">
        <f t="shared" si="176"/>
        <v>#DIV/0!</v>
      </c>
      <c r="CA371" s="98" t="e">
        <f t="shared" si="176"/>
        <v>#DIV/0!</v>
      </c>
      <c r="CB371" s="98" t="e">
        <f t="shared" si="176"/>
        <v>#DIV/0!</v>
      </c>
      <c r="CC371" s="98" t="e">
        <f t="shared" si="176"/>
        <v>#DIV/0!</v>
      </c>
      <c r="CD371" s="98" t="e">
        <f t="shared" si="176"/>
        <v>#DIV/0!</v>
      </c>
      <c r="CE371" s="98" t="e">
        <f t="shared" si="176"/>
        <v>#DIV/0!</v>
      </c>
      <c r="CF371" s="98">
        <f t="shared" si="176"/>
        <v>2</v>
      </c>
      <c r="CG371" s="98"/>
      <c r="CH371" s="98"/>
      <c r="CI371" s="98"/>
      <c r="CJ371" s="98"/>
      <c r="CK371" s="98" t="e">
        <f t="shared" si="176"/>
        <v>#DIV/0!</v>
      </c>
      <c r="CL371" s="415">
        <f>COUNTIF($BD372:$CK372,"Đ")</f>
        <v>1</v>
      </c>
      <c r="CM371" s="419">
        <f>CL371/COUNTA($BD372:$CK372)</f>
        <v>3.3333333333333333E-2</v>
      </c>
      <c r="CN371" s="415">
        <f>COUNTIF($BD372:$CK372,"CCG")</f>
        <v>0</v>
      </c>
      <c r="CO371" s="419">
        <f>CN371/COUNTA($BD372:$CK372)</f>
        <v>0</v>
      </c>
      <c r="CP371" s="415">
        <f>COUNTIF($BD372:$CK372,"CĐ")</f>
        <v>0</v>
      </c>
      <c r="CQ371" s="419">
        <f>CP371/COUNTA($BD372:$CK372)</f>
        <v>0</v>
      </c>
      <c r="CR371" s="413">
        <f>(((CL371*2)+(CN371*1)+(CP371*0)))/(CL371+CN371+CP371)</f>
        <v>2</v>
      </c>
      <c r="CS371" s="413" t="str">
        <f>IF(CR371&gt;=1.6,"Đạt mục tiêu",IF(CR371&gt;=1,"Cần cố gắng","Chưa đạt"))</f>
        <v>Đạt mục tiêu</v>
      </c>
      <c r="CT371" s="37"/>
    </row>
    <row r="372" spans="1:98" ht="36" hidden="1" customHeight="1" x14ac:dyDescent="0.25">
      <c r="A372" s="429"/>
      <c r="B372" s="74"/>
      <c r="C372" s="424"/>
      <c r="D372" s="4"/>
      <c r="E372" s="85"/>
      <c r="F372" s="5"/>
      <c r="G372" s="3"/>
      <c r="H372" s="3"/>
      <c r="I372" s="3"/>
      <c r="J372" s="87"/>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162"/>
      <c r="BC372" s="3"/>
      <c r="BD372" s="98" t="e">
        <f>IF(BD371&lt;1,"CĐ",IF(BD371&lt;1.6,"CCG","Đ"))</f>
        <v>#DIV/0!</v>
      </c>
      <c r="BE372" s="98" t="e">
        <f t="shared" ref="BE372:CK372" si="177">IF(BE371&lt;1,"CĐ",IF(BE371&lt;1.6,"CCG","Đ"))</f>
        <v>#DIV/0!</v>
      </c>
      <c r="BF372" s="98" t="e">
        <f t="shared" si="177"/>
        <v>#DIV/0!</v>
      </c>
      <c r="BG372" s="98" t="e">
        <f t="shared" si="177"/>
        <v>#DIV/0!</v>
      </c>
      <c r="BH372" s="98" t="e">
        <f t="shared" si="177"/>
        <v>#DIV/0!</v>
      </c>
      <c r="BI372" s="98" t="e">
        <f t="shared" si="177"/>
        <v>#DIV/0!</v>
      </c>
      <c r="BJ372" s="98" t="e">
        <f t="shared" si="177"/>
        <v>#DIV/0!</v>
      </c>
      <c r="BK372" s="98" t="e">
        <f t="shared" si="177"/>
        <v>#DIV/0!</v>
      </c>
      <c r="BL372" s="98" t="e">
        <f t="shared" si="177"/>
        <v>#DIV/0!</v>
      </c>
      <c r="BM372" s="98" t="e">
        <f t="shared" si="177"/>
        <v>#DIV/0!</v>
      </c>
      <c r="BN372" s="98" t="e">
        <f t="shared" si="177"/>
        <v>#DIV/0!</v>
      </c>
      <c r="BO372" s="98" t="e">
        <f t="shared" si="177"/>
        <v>#DIV/0!</v>
      </c>
      <c r="BP372" s="98" t="e">
        <f t="shared" si="177"/>
        <v>#DIV/0!</v>
      </c>
      <c r="BQ372" s="98" t="e">
        <f t="shared" si="177"/>
        <v>#DIV/0!</v>
      </c>
      <c r="BR372" s="98" t="e">
        <f t="shared" si="177"/>
        <v>#DIV/0!</v>
      </c>
      <c r="BS372" s="98" t="e">
        <f t="shared" si="177"/>
        <v>#DIV/0!</v>
      </c>
      <c r="BT372" s="98" t="e">
        <f t="shared" si="177"/>
        <v>#DIV/0!</v>
      </c>
      <c r="BU372" s="98" t="e">
        <f t="shared" si="177"/>
        <v>#DIV/0!</v>
      </c>
      <c r="BV372" s="98" t="e">
        <f t="shared" si="177"/>
        <v>#DIV/0!</v>
      </c>
      <c r="BW372" s="98" t="e">
        <f t="shared" si="177"/>
        <v>#DIV/0!</v>
      </c>
      <c r="BX372" s="98" t="e">
        <f t="shared" si="177"/>
        <v>#DIV/0!</v>
      </c>
      <c r="BY372" s="98" t="e">
        <f t="shared" si="177"/>
        <v>#DIV/0!</v>
      </c>
      <c r="BZ372" s="98" t="e">
        <f t="shared" si="177"/>
        <v>#DIV/0!</v>
      </c>
      <c r="CA372" s="98" t="e">
        <f t="shared" si="177"/>
        <v>#DIV/0!</v>
      </c>
      <c r="CB372" s="98" t="e">
        <f t="shared" si="177"/>
        <v>#DIV/0!</v>
      </c>
      <c r="CC372" s="98" t="e">
        <f t="shared" si="177"/>
        <v>#DIV/0!</v>
      </c>
      <c r="CD372" s="98" t="e">
        <f t="shared" si="177"/>
        <v>#DIV/0!</v>
      </c>
      <c r="CE372" s="98" t="e">
        <f t="shared" si="177"/>
        <v>#DIV/0!</v>
      </c>
      <c r="CF372" s="98" t="str">
        <f t="shared" si="177"/>
        <v>Đ</v>
      </c>
      <c r="CG372" s="98"/>
      <c r="CH372" s="98"/>
      <c r="CI372" s="98"/>
      <c r="CJ372" s="98"/>
      <c r="CK372" s="98" t="e">
        <f t="shared" si="177"/>
        <v>#DIV/0!</v>
      </c>
      <c r="CL372" s="415"/>
      <c r="CM372" s="419"/>
      <c r="CN372" s="415"/>
      <c r="CO372" s="419"/>
      <c r="CP372" s="415"/>
      <c r="CQ372" s="419"/>
      <c r="CR372" s="413"/>
      <c r="CS372" s="413"/>
      <c r="CT372" s="37"/>
    </row>
    <row r="373" spans="1:98" ht="36" hidden="1" customHeight="1" x14ac:dyDescent="0.25">
      <c r="A373" s="430" t="s">
        <v>1574</v>
      </c>
      <c r="B373" s="74"/>
      <c r="C373" s="84" t="s">
        <v>1569</v>
      </c>
      <c r="D373" s="4"/>
      <c r="E373" s="85"/>
      <c r="F373" s="5"/>
      <c r="G373" s="3"/>
      <c r="H373" s="3"/>
      <c r="I373" s="3"/>
      <c r="J373" s="87"/>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162"/>
      <c r="BC373" s="3"/>
      <c r="BD373" s="97">
        <f t="shared" ref="BD373:CF373" si="178">COUNTIFS($M$9:$M$339,"x",BD$9:BD$339,"2")</f>
        <v>0</v>
      </c>
      <c r="BE373" s="97">
        <f t="shared" si="178"/>
        <v>0</v>
      </c>
      <c r="BF373" s="97">
        <f t="shared" si="178"/>
        <v>0</v>
      </c>
      <c r="BG373" s="97">
        <f t="shared" si="178"/>
        <v>0</v>
      </c>
      <c r="BH373" s="97">
        <f t="shared" si="178"/>
        <v>0</v>
      </c>
      <c r="BI373" s="97">
        <f t="shared" si="178"/>
        <v>0</v>
      </c>
      <c r="BJ373" s="97">
        <f t="shared" si="178"/>
        <v>0</v>
      </c>
      <c r="BK373" s="97">
        <f t="shared" si="178"/>
        <v>0</v>
      </c>
      <c r="BL373" s="97">
        <f t="shared" si="178"/>
        <v>0</v>
      </c>
      <c r="BM373" s="97">
        <f t="shared" si="178"/>
        <v>0</v>
      </c>
      <c r="BN373" s="97">
        <f t="shared" si="178"/>
        <v>0</v>
      </c>
      <c r="BO373" s="97">
        <f t="shared" si="178"/>
        <v>0</v>
      </c>
      <c r="BP373" s="97">
        <f t="shared" si="178"/>
        <v>0</v>
      </c>
      <c r="BQ373" s="97">
        <f t="shared" si="178"/>
        <v>0</v>
      </c>
      <c r="BR373" s="97">
        <f t="shared" si="178"/>
        <v>0</v>
      </c>
      <c r="BS373" s="97">
        <f t="shared" si="178"/>
        <v>0</v>
      </c>
      <c r="BT373" s="97">
        <f t="shared" si="178"/>
        <v>0</v>
      </c>
      <c r="BU373" s="97">
        <f t="shared" si="178"/>
        <v>0</v>
      </c>
      <c r="BV373" s="97">
        <f t="shared" si="178"/>
        <v>0</v>
      </c>
      <c r="BW373" s="97">
        <f t="shared" si="178"/>
        <v>0</v>
      </c>
      <c r="BX373" s="97">
        <f t="shared" si="178"/>
        <v>0</v>
      </c>
      <c r="BY373" s="97">
        <f t="shared" si="178"/>
        <v>0</v>
      </c>
      <c r="BZ373" s="97">
        <f t="shared" si="178"/>
        <v>0</v>
      </c>
      <c r="CA373" s="97">
        <f t="shared" si="178"/>
        <v>0</v>
      </c>
      <c r="CB373" s="97">
        <f t="shared" si="178"/>
        <v>0</v>
      </c>
      <c r="CC373" s="97">
        <f t="shared" si="178"/>
        <v>0</v>
      </c>
      <c r="CD373" s="97">
        <f t="shared" si="178"/>
        <v>0</v>
      </c>
      <c r="CE373" s="97">
        <f t="shared" si="178"/>
        <v>0</v>
      </c>
      <c r="CF373" s="97">
        <f t="shared" si="178"/>
        <v>31</v>
      </c>
      <c r="CG373" s="97"/>
      <c r="CH373" s="97"/>
      <c r="CI373" s="97"/>
      <c r="CJ373" s="97"/>
      <c r="CK373" s="97">
        <f>COUNTIFS($M$9:$M$339,"x",CK$9:CK$339,"2")</f>
        <v>0</v>
      </c>
      <c r="CL373" s="37"/>
      <c r="CM373" s="37"/>
      <c r="CN373" s="37"/>
      <c r="CO373" s="37"/>
      <c r="CP373" s="37"/>
      <c r="CQ373" s="37"/>
      <c r="CR373" s="37"/>
      <c r="CS373" s="37"/>
      <c r="CT373" s="37"/>
    </row>
    <row r="374" spans="1:98" ht="36" hidden="1" customHeight="1" x14ac:dyDescent="0.25">
      <c r="A374" s="431"/>
      <c r="B374" s="74"/>
      <c r="C374" s="84" t="s">
        <v>1570</v>
      </c>
      <c r="D374" s="4"/>
      <c r="E374" s="85"/>
      <c r="F374" s="5"/>
      <c r="G374" s="3"/>
      <c r="H374" s="3"/>
      <c r="I374" s="3"/>
      <c r="J374" s="87"/>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162"/>
      <c r="BC374" s="3"/>
      <c r="BD374" s="97">
        <f t="shared" ref="BD374:CF374" si="179">COUNTIFS($M$9:$M$339,"x",BD$9:BD$339,"1")</f>
        <v>0</v>
      </c>
      <c r="BE374" s="97">
        <f t="shared" si="179"/>
        <v>0</v>
      </c>
      <c r="BF374" s="97">
        <f t="shared" si="179"/>
        <v>0</v>
      </c>
      <c r="BG374" s="97">
        <f t="shared" si="179"/>
        <v>0</v>
      </c>
      <c r="BH374" s="97">
        <f t="shared" si="179"/>
        <v>0</v>
      </c>
      <c r="BI374" s="97">
        <f t="shared" si="179"/>
        <v>0</v>
      </c>
      <c r="BJ374" s="97">
        <f t="shared" si="179"/>
        <v>0</v>
      </c>
      <c r="BK374" s="97">
        <f t="shared" si="179"/>
        <v>0</v>
      </c>
      <c r="BL374" s="97">
        <f t="shared" si="179"/>
        <v>0</v>
      </c>
      <c r="BM374" s="97">
        <f t="shared" si="179"/>
        <v>0</v>
      </c>
      <c r="BN374" s="97">
        <f t="shared" si="179"/>
        <v>0</v>
      </c>
      <c r="BO374" s="97">
        <f t="shared" si="179"/>
        <v>0</v>
      </c>
      <c r="BP374" s="97">
        <f t="shared" si="179"/>
        <v>0</v>
      </c>
      <c r="BQ374" s="97">
        <f t="shared" si="179"/>
        <v>0</v>
      </c>
      <c r="BR374" s="97">
        <f t="shared" si="179"/>
        <v>0</v>
      </c>
      <c r="BS374" s="97">
        <f t="shared" si="179"/>
        <v>0</v>
      </c>
      <c r="BT374" s="97">
        <f t="shared" si="179"/>
        <v>0</v>
      </c>
      <c r="BU374" s="97">
        <f t="shared" si="179"/>
        <v>0</v>
      </c>
      <c r="BV374" s="97">
        <f t="shared" si="179"/>
        <v>0</v>
      </c>
      <c r="BW374" s="97">
        <f t="shared" si="179"/>
        <v>0</v>
      </c>
      <c r="BX374" s="97">
        <f t="shared" si="179"/>
        <v>0</v>
      </c>
      <c r="BY374" s="97">
        <f t="shared" si="179"/>
        <v>0</v>
      </c>
      <c r="BZ374" s="97">
        <f t="shared" si="179"/>
        <v>0</v>
      </c>
      <c r="CA374" s="97">
        <f t="shared" si="179"/>
        <v>0</v>
      </c>
      <c r="CB374" s="97">
        <f t="shared" si="179"/>
        <v>0</v>
      </c>
      <c r="CC374" s="97">
        <f t="shared" si="179"/>
        <v>0</v>
      </c>
      <c r="CD374" s="97">
        <f t="shared" si="179"/>
        <v>0</v>
      </c>
      <c r="CE374" s="97">
        <f t="shared" si="179"/>
        <v>0</v>
      </c>
      <c r="CF374" s="97">
        <f t="shared" si="179"/>
        <v>0</v>
      </c>
      <c r="CG374" s="97"/>
      <c r="CH374" s="97"/>
      <c r="CI374" s="97"/>
      <c r="CJ374" s="97"/>
      <c r="CK374" s="97">
        <f>COUNTIFS($M$9:$M$339,"x",CK$9:CK$339,"1")</f>
        <v>0</v>
      </c>
      <c r="CL374" s="37"/>
      <c r="CM374" s="37"/>
      <c r="CN374" s="37"/>
      <c r="CO374" s="37"/>
      <c r="CP374" s="37"/>
      <c r="CQ374" s="37"/>
      <c r="CR374" s="37"/>
      <c r="CS374" s="37"/>
      <c r="CT374" s="37"/>
    </row>
    <row r="375" spans="1:98" ht="36" hidden="1" customHeight="1" x14ac:dyDescent="0.25">
      <c r="A375" s="431"/>
      <c r="B375" s="74"/>
      <c r="C375" s="84" t="s">
        <v>1571</v>
      </c>
      <c r="D375" s="4"/>
      <c r="E375" s="85"/>
      <c r="F375" s="5"/>
      <c r="G375" s="3"/>
      <c r="H375" s="3"/>
      <c r="I375" s="3"/>
      <c r="J375" s="87"/>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162"/>
      <c r="BC375" s="3"/>
      <c r="BD375" s="97">
        <f t="shared" ref="BD375:CF375" si="180">COUNTIFS($M$9:$M$339,"x",BD$9:BD$339,"0")</f>
        <v>0</v>
      </c>
      <c r="BE375" s="97">
        <f t="shared" si="180"/>
        <v>0</v>
      </c>
      <c r="BF375" s="97">
        <f t="shared" si="180"/>
        <v>0</v>
      </c>
      <c r="BG375" s="97">
        <f t="shared" si="180"/>
        <v>0</v>
      </c>
      <c r="BH375" s="97">
        <f t="shared" si="180"/>
        <v>0</v>
      </c>
      <c r="BI375" s="97">
        <f t="shared" si="180"/>
        <v>0</v>
      </c>
      <c r="BJ375" s="97">
        <f t="shared" si="180"/>
        <v>0</v>
      </c>
      <c r="BK375" s="97">
        <f t="shared" si="180"/>
        <v>0</v>
      </c>
      <c r="BL375" s="97">
        <f t="shared" si="180"/>
        <v>0</v>
      </c>
      <c r="BM375" s="97">
        <f t="shared" si="180"/>
        <v>0</v>
      </c>
      <c r="BN375" s="97">
        <f t="shared" si="180"/>
        <v>0</v>
      </c>
      <c r="BO375" s="97">
        <f t="shared" si="180"/>
        <v>0</v>
      </c>
      <c r="BP375" s="97">
        <f t="shared" si="180"/>
        <v>0</v>
      </c>
      <c r="BQ375" s="97">
        <f t="shared" si="180"/>
        <v>0</v>
      </c>
      <c r="BR375" s="97">
        <f t="shared" si="180"/>
        <v>0</v>
      </c>
      <c r="BS375" s="97">
        <f t="shared" si="180"/>
        <v>0</v>
      </c>
      <c r="BT375" s="97">
        <f t="shared" si="180"/>
        <v>0</v>
      </c>
      <c r="BU375" s="97">
        <f t="shared" si="180"/>
        <v>0</v>
      </c>
      <c r="BV375" s="97">
        <f t="shared" si="180"/>
        <v>0</v>
      </c>
      <c r="BW375" s="97">
        <f t="shared" si="180"/>
        <v>0</v>
      </c>
      <c r="BX375" s="97">
        <f t="shared" si="180"/>
        <v>0</v>
      </c>
      <c r="BY375" s="97">
        <f t="shared" si="180"/>
        <v>0</v>
      </c>
      <c r="BZ375" s="97">
        <f t="shared" si="180"/>
        <v>0</v>
      </c>
      <c r="CA375" s="97">
        <f t="shared" si="180"/>
        <v>0</v>
      </c>
      <c r="CB375" s="97">
        <f t="shared" si="180"/>
        <v>0</v>
      </c>
      <c r="CC375" s="97">
        <f t="shared" si="180"/>
        <v>0</v>
      </c>
      <c r="CD375" s="97">
        <f t="shared" si="180"/>
        <v>0</v>
      </c>
      <c r="CE375" s="97">
        <f t="shared" si="180"/>
        <v>0</v>
      </c>
      <c r="CF375" s="97">
        <f t="shared" si="180"/>
        <v>0</v>
      </c>
      <c r="CG375" s="97"/>
      <c r="CH375" s="97"/>
      <c r="CI375" s="97"/>
      <c r="CJ375" s="97"/>
      <c r="CK375" s="97">
        <f>COUNTIFS($M$9:$M$339,"x",CK$9:CK$339,"0")</f>
        <v>0</v>
      </c>
      <c r="CL375" s="37"/>
      <c r="CM375" s="37"/>
      <c r="CN375" s="37"/>
      <c r="CO375" s="37"/>
      <c r="CP375" s="37"/>
      <c r="CQ375" s="37"/>
      <c r="CR375" s="37"/>
      <c r="CS375" s="37"/>
      <c r="CT375" s="37"/>
    </row>
    <row r="376" spans="1:98" ht="36" hidden="1" customHeight="1" x14ac:dyDescent="0.25">
      <c r="A376" s="431"/>
      <c r="B376" s="74"/>
      <c r="C376" s="424" t="s">
        <v>1572</v>
      </c>
      <c r="D376" s="4"/>
      <c r="E376" s="85"/>
      <c r="F376" s="5"/>
      <c r="G376" s="3"/>
      <c r="H376" s="3"/>
      <c r="I376" s="3"/>
      <c r="J376" s="87"/>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162"/>
      <c r="BC376" s="3"/>
      <c r="BD376" s="98" t="e">
        <f>(((BD373*2)+(BD374*1)+(BD375*0)))/(BD373+BD374+BD375)</f>
        <v>#DIV/0!</v>
      </c>
      <c r="BE376" s="98" t="e">
        <f t="shared" ref="BE376:CK376" si="181">(((BE373*2)+(BE374*1)+(BE375*0)))/(BE373+BE374+BE375)</f>
        <v>#DIV/0!</v>
      </c>
      <c r="BF376" s="98" t="e">
        <f t="shared" si="181"/>
        <v>#DIV/0!</v>
      </c>
      <c r="BG376" s="98" t="e">
        <f t="shared" si="181"/>
        <v>#DIV/0!</v>
      </c>
      <c r="BH376" s="98" t="e">
        <f t="shared" si="181"/>
        <v>#DIV/0!</v>
      </c>
      <c r="BI376" s="98" t="e">
        <f t="shared" si="181"/>
        <v>#DIV/0!</v>
      </c>
      <c r="BJ376" s="98" t="e">
        <f t="shared" si="181"/>
        <v>#DIV/0!</v>
      </c>
      <c r="BK376" s="98" t="e">
        <f t="shared" si="181"/>
        <v>#DIV/0!</v>
      </c>
      <c r="BL376" s="98" t="e">
        <f t="shared" si="181"/>
        <v>#DIV/0!</v>
      </c>
      <c r="BM376" s="98" t="e">
        <f t="shared" si="181"/>
        <v>#DIV/0!</v>
      </c>
      <c r="BN376" s="98" t="e">
        <f t="shared" si="181"/>
        <v>#DIV/0!</v>
      </c>
      <c r="BO376" s="98" t="e">
        <f t="shared" si="181"/>
        <v>#DIV/0!</v>
      </c>
      <c r="BP376" s="98" t="e">
        <f t="shared" si="181"/>
        <v>#DIV/0!</v>
      </c>
      <c r="BQ376" s="98" t="e">
        <f t="shared" si="181"/>
        <v>#DIV/0!</v>
      </c>
      <c r="BR376" s="98" t="e">
        <f t="shared" si="181"/>
        <v>#DIV/0!</v>
      </c>
      <c r="BS376" s="98" t="e">
        <f t="shared" si="181"/>
        <v>#DIV/0!</v>
      </c>
      <c r="BT376" s="98" t="e">
        <f t="shared" si="181"/>
        <v>#DIV/0!</v>
      </c>
      <c r="BU376" s="98" t="e">
        <f t="shared" si="181"/>
        <v>#DIV/0!</v>
      </c>
      <c r="BV376" s="98" t="e">
        <f t="shared" si="181"/>
        <v>#DIV/0!</v>
      </c>
      <c r="BW376" s="98" t="e">
        <f t="shared" si="181"/>
        <v>#DIV/0!</v>
      </c>
      <c r="BX376" s="98" t="e">
        <f t="shared" si="181"/>
        <v>#DIV/0!</v>
      </c>
      <c r="BY376" s="98" t="e">
        <f t="shared" si="181"/>
        <v>#DIV/0!</v>
      </c>
      <c r="BZ376" s="98" t="e">
        <f t="shared" si="181"/>
        <v>#DIV/0!</v>
      </c>
      <c r="CA376" s="98" t="e">
        <f t="shared" si="181"/>
        <v>#DIV/0!</v>
      </c>
      <c r="CB376" s="98" t="e">
        <f t="shared" si="181"/>
        <v>#DIV/0!</v>
      </c>
      <c r="CC376" s="98" t="e">
        <f t="shared" si="181"/>
        <v>#DIV/0!</v>
      </c>
      <c r="CD376" s="98" t="e">
        <f t="shared" si="181"/>
        <v>#DIV/0!</v>
      </c>
      <c r="CE376" s="98" t="e">
        <f t="shared" si="181"/>
        <v>#DIV/0!</v>
      </c>
      <c r="CF376" s="98">
        <f t="shared" si="181"/>
        <v>2</v>
      </c>
      <c r="CG376" s="98"/>
      <c r="CH376" s="98"/>
      <c r="CI376" s="98"/>
      <c r="CJ376" s="98"/>
      <c r="CK376" s="98" t="e">
        <f t="shared" si="181"/>
        <v>#DIV/0!</v>
      </c>
      <c r="CL376" s="415">
        <f>COUNTIF($BD377:$CK377,"Đ")</f>
        <v>1</v>
      </c>
      <c r="CM376" s="419">
        <f>CL376/COUNTA($BD377:$CK377)</f>
        <v>3.3333333333333333E-2</v>
      </c>
      <c r="CN376" s="415">
        <f>COUNTIF($BD377:$CK377,"CCG")</f>
        <v>0</v>
      </c>
      <c r="CO376" s="419">
        <f>CN376/COUNTA($BD377:$CK377)</f>
        <v>0</v>
      </c>
      <c r="CP376" s="415">
        <f>COUNTIF($BD377:$CK377,"CĐ")</f>
        <v>0</v>
      </c>
      <c r="CQ376" s="419">
        <f>CP376/COUNTA($BD377:$CK377)</f>
        <v>0</v>
      </c>
      <c r="CR376" s="413">
        <f>(((CL376*2)+(CN376*1)+(CP376*0)))/(CL376+CN376+CP376)</f>
        <v>2</v>
      </c>
      <c r="CS376" s="413" t="str">
        <f>IF(CR376&gt;=1.6,"Đạt mục tiêu",IF(CR376&gt;=1,"Cần cố gắng","Chưa đạt"))</f>
        <v>Đạt mục tiêu</v>
      </c>
      <c r="CT376" s="37"/>
    </row>
    <row r="377" spans="1:98" ht="36" hidden="1" customHeight="1" x14ac:dyDescent="0.25">
      <c r="A377" s="432"/>
      <c r="B377" s="74"/>
      <c r="C377" s="424"/>
      <c r="D377" s="4"/>
      <c r="E377" s="85"/>
      <c r="F377" s="5"/>
      <c r="G377" s="3"/>
      <c r="H377" s="3"/>
      <c r="I377" s="3"/>
      <c r="J377" s="87"/>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162"/>
      <c r="BC377" s="3"/>
      <c r="BD377" s="98" t="e">
        <f>IF(BD376&lt;1,"CĐ",IF(BD376&lt;1.6,"CCG","Đ"))</f>
        <v>#DIV/0!</v>
      </c>
      <c r="BE377" s="98" t="e">
        <f t="shared" ref="BE377:CK377" si="182">IF(BE376&lt;1,"CĐ",IF(BE376&lt;1.6,"CCG","Đ"))</f>
        <v>#DIV/0!</v>
      </c>
      <c r="BF377" s="98" t="e">
        <f t="shared" si="182"/>
        <v>#DIV/0!</v>
      </c>
      <c r="BG377" s="98" t="e">
        <f t="shared" si="182"/>
        <v>#DIV/0!</v>
      </c>
      <c r="BH377" s="98" t="e">
        <f t="shared" si="182"/>
        <v>#DIV/0!</v>
      </c>
      <c r="BI377" s="98" t="e">
        <f t="shared" si="182"/>
        <v>#DIV/0!</v>
      </c>
      <c r="BJ377" s="98" t="e">
        <f t="shared" si="182"/>
        <v>#DIV/0!</v>
      </c>
      <c r="BK377" s="98" t="e">
        <f t="shared" si="182"/>
        <v>#DIV/0!</v>
      </c>
      <c r="BL377" s="98" t="e">
        <f t="shared" si="182"/>
        <v>#DIV/0!</v>
      </c>
      <c r="BM377" s="98" t="e">
        <f t="shared" si="182"/>
        <v>#DIV/0!</v>
      </c>
      <c r="BN377" s="98" t="e">
        <f t="shared" si="182"/>
        <v>#DIV/0!</v>
      </c>
      <c r="BO377" s="98" t="e">
        <f t="shared" si="182"/>
        <v>#DIV/0!</v>
      </c>
      <c r="BP377" s="98" t="e">
        <f t="shared" si="182"/>
        <v>#DIV/0!</v>
      </c>
      <c r="BQ377" s="98" t="e">
        <f t="shared" si="182"/>
        <v>#DIV/0!</v>
      </c>
      <c r="BR377" s="98" t="e">
        <f t="shared" si="182"/>
        <v>#DIV/0!</v>
      </c>
      <c r="BS377" s="98" t="e">
        <f t="shared" si="182"/>
        <v>#DIV/0!</v>
      </c>
      <c r="BT377" s="98" t="e">
        <f t="shared" si="182"/>
        <v>#DIV/0!</v>
      </c>
      <c r="BU377" s="98" t="e">
        <f t="shared" si="182"/>
        <v>#DIV/0!</v>
      </c>
      <c r="BV377" s="98" t="e">
        <f t="shared" si="182"/>
        <v>#DIV/0!</v>
      </c>
      <c r="BW377" s="98" t="e">
        <f t="shared" si="182"/>
        <v>#DIV/0!</v>
      </c>
      <c r="BX377" s="98" t="e">
        <f t="shared" si="182"/>
        <v>#DIV/0!</v>
      </c>
      <c r="BY377" s="98" t="e">
        <f t="shared" si="182"/>
        <v>#DIV/0!</v>
      </c>
      <c r="BZ377" s="98" t="e">
        <f t="shared" si="182"/>
        <v>#DIV/0!</v>
      </c>
      <c r="CA377" s="98" t="e">
        <f t="shared" si="182"/>
        <v>#DIV/0!</v>
      </c>
      <c r="CB377" s="98" t="e">
        <f t="shared" si="182"/>
        <v>#DIV/0!</v>
      </c>
      <c r="CC377" s="98" t="e">
        <f t="shared" si="182"/>
        <v>#DIV/0!</v>
      </c>
      <c r="CD377" s="98" t="e">
        <f t="shared" si="182"/>
        <v>#DIV/0!</v>
      </c>
      <c r="CE377" s="98" t="e">
        <f t="shared" si="182"/>
        <v>#DIV/0!</v>
      </c>
      <c r="CF377" s="98" t="str">
        <f t="shared" si="182"/>
        <v>Đ</v>
      </c>
      <c r="CG377" s="98"/>
      <c r="CH377" s="98"/>
      <c r="CI377" s="98"/>
      <c r="CJ377" s="98"/>
      <c r="CK377" s="98" t="e">
        <f t="shared" si="182"/>
        <v>#DIV/0!</v>
      </c>
      <c r="CL377" s="415"/>
      <c r="CM377" s="419"/>
      <c r="CN377" s="415"/>
      <c r="CO377" s="419"/>
      <c r="CP377" s="415"/>
      <c r="CQ377" s="419"/>
      <c r="CR377" s="413"/>
      <c r="CS377" s="413"/>
      <c r="CT377" s="37"/>
    </row>
    <row r="378" spans="1:98" ht="36" hidden="1" customHeight="1" x14ac:dyDescent="0.25">
      <c r="A378" s="430" t="s">
        <v>1575</v>
      </c>
      <c r="B378" s="74"/>
      <c r="C378" s="84" t="s">
        <v>1569</v>
      </c>
      <c r="D378" s="4"/>
      <c r="E378" s="85"/>
      <c r="F378" s="5"/>
      <c r="G378" s="3"/>
      <c r="H378" s="3"/>
      <c r="I378" s="3"/>
      <c r="J378" s="87"/>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162"/>
      <c r="BC378" s="3"/>
      <c r="BD378" s="97">
        <f t="shared" ref="BD378:CF378" si="183">COUNTIFS($N$9:$N$339,"x",BD$9:BD$339,"2")</f>
        <v>0</v>
      </c>
      <c r="BE378" s="97">
        <f t="shared" si="183"/>
        <v>0</v>
      </c>
      <c r="BF378" s="97">
        <f t="shared" si="183"/>
        <v>0</v>
      </c>
      <c r="BG378" s="97">
        <f t="shared" si="183"/>
        <v>0</v>
      </c>
      <c r="BH378" s="97">
        <f t="shared" si="183"/>
        <v>0</v>
      </c>
      <c r="BI378" s="97">
        <f t="shared" si="183"/>
        <v>0</v>
      </c>
      <c r="BJ378" s="97">
        <f t="shared" si="183"/>
        <v>0</v>
      </c>
      <c r="BK378" s="97">
        <f t="shared" si="183"/>
        <v>0</v>
      </c>
      <c r="BL378" s="97">
        <f t="shared" si="183"/>
        <v>0</v>
      </c>
      <c r="BM378" s="97">
        <f t="shared" si="183"/>
        <v>0</v>
      </c>
      <c r="BN378" s="97">
        <f t="shared" si="183"/>
        <v>0</v>
      </c>
      <c r="BO378" s="97">
        <f t="shared" si="183"/>
        <v>0</v>
      </c>
      <c r="BP378" s="97">
        <f t="shared" si="183"/>
        <v>0</v>
      </c>
      <c r="BQ378" s="97">
        <f t="shared" si="183"/>
        <v>0</v>
      </c>
      <c r="BR378" s="97">
        <f t="shared" si="183"/>
        <v>0</v>
      </c>
      <c r="BS378" s="97">
        <f t="shared" si="183"/>
        <v>0</v>
      </c>
      <c r="BT378" s="97">
        <f t="shared" si="183"/>
        <v>0</v>
      </c>
      <c r="BU378" s="97">
        <f t="shared" si="183"/>
        <v>0</v>
      </c>
      <c r="BV378" s="97">
        <f t="shared" si="183"/>
        <v>0</v>
      </c>
      <c r="BW378" s="97">
        <f t="shared" si="183"/>
        <v>0</v>
      </c>
      <c r="BX378" s="97">
        <f t="shared" si="183"/>
        <v>0</v>
      </c>
      <c r="BY378" s="97">
        <f t="shared" si="183"/>
        <v>0</v>
      </c>
      <c r="BZ378" s="97">
        <f t="shared" si="183"/>
        <v>0</v>
      </c>
      <c r="CA378" s="97">
        <f t="shared" si="183"/>
        <v>0</v>
      </c>
      <c r="CB378" s="97">
        <f t="shared" si="183"/>
        <v>0</v>
      </c>
      <c r="CC378" s="97">
        <f t="shared" si="183"/>
        <v>0</v>
      </c>
      <c r="CD378" s="97">
        <f t="shared" si="183"/>
        <v>0</v>
      </c>
      <c r="CE378" s="97">
        <f t="shared" si="183"/>
        <v>0</v>
      </c>
      <c r="CF378" s="97">
        <f t="shared" si="183"/>
        <v>33</v>
      </c>
      <c r="CG378" s="97"/>
      <c r="CH378" s="97"/>
      <c r="CI378" s="97"/>
      <c r="CJ378" s="97"/>
      <c r="CK378" s="97">
        <f>COUNTIFS($N$9:$N$339,"x",CK$9:CK$339,"2")</f>
        <v>0</v>
      </c>
      <c r="CL378" s="37"/>
      <c r="CM378" s="37"/>
      <c r="CN378" s="37"/>
      <c r="CO378" s="37"/>
      <c r="CP378" s="37"/>
      <c r="CQ378" s="37"/>
      <c r="CR378" s="37"/>
      <c r="CS378" s="37"/>
      <c r="CT378" s="37"/>
    </row>
    <row r="379" spans="1:98" ht="36" hidden="1" customHeight="1" x14ac:dyDescent="0.25">
      <c r="A379" s="431"/>
      <c r="B379" s="74"/>
      <c r="C379" s="84" t="s">
        <v>1570</v>
      </c>
      <c r="D379" s="4"/>
      <c r="E379" s="85"/>
      <c r="F379" s="5"/>
      <c r="G379" s="3"/>
      <c r="H379" s="3"/>
      <c r="I379" s="3"/>
      <c r="J379" s="87"/>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162"/>
      <c r="BC379" s="3"/>
      <c r="BD379" s="97">
        <f t="shared" ref="BD379:CF379" si="184">COUNTIFS($N$9:$N$339,"x",BD$9:BD$339,"1")</f>
        <v>0</v>
      </c>
      <c r="BE379" s="97">
        <f t="shared" si="184"/>
        <v>0</v>
      </c>
      <c r="BF379" s="97">
        <f t="shared" si="184"/>
        <v>0</v>
      </c>
      <c r="BG379" s="97">
        <f t="shared" si="184"/>
        <v>0</v>
      </c>
      <c r="BH379" s="97">
        <f t="shared" si="184"/>
        <v>0</v>
      </c>
      <c r="BI379" s="97">
        <f t="shared" si="184"/>
        <v>0</v>
      </c>
      <c r="BJ379" s="97">
        <f t="shared" si="184"/>
        <v>0</v>
      </c>
      <c r="BK379" s="97">
        <f t="shared" si="184"/>
        <v>0</v>
      </c>
      <c r="BL379" s="97">
        <f t="shared" si="184"/>
        <v>0</v>
      </c>
      <c r="BM379" s="97">
        <f t="shared" si="184"/>
        <v>0</v>
      </c>
      <c r="BN379" s="97">
        <f t="shared" si="184"/>
        <v>0</v>
      </c>
      <c r="BO379" s="97">
        <f t="shared" si="184"/>
        <v>0</v>
      </c>
      <c r="BP379" s="97">
        <f t="shared" si="184"/>
        <v>0</v>
      </c>
      <c r="BQ379" s="97">
        <f t="shared" si="184"/>
        <v>0</v>
      </c>
      <c r="BR379" s="97">
        <f t="shared" si="184"/>
        <v>0</v>
      </c>
      <c r="BS379" s="97">
        <f t="shared" si="184"/>
        <v>0</v>
      </c>
      <c r="BT379" s="97">
        <f t="shared" si="184"/>
        <v>0</v>
      </c>
      <c r="BU379" s="97">
        <f t="shared" si="184"/>
        <v>0</v>
      </c>
      <c r="BV379" s="97">
        <f t="shared" si="184"/>
        <v>0</v>
      </c>
      <c r="BW379" s="97">
        <f t="shared" si="184"/>
        <v>0</v>
      </c>
      <c r="BX379" s="97">
        <f t="shared" si="184"/>
        <v>0</v>
      </c>
      <c r="BY379" s="97">
        <f t="shared" si="184"/>
        <v>0</v>
      </c>
      <c r="BZ379" s="97">
        <f t="shared" si="184"/>
        <v>0</v>
      </c>
      <c r="CA379" s="97">
        <f t="shared" si="184"/>
        <v>0</v>
      </c>
      <c r="CB379" s="97">
        <f t="shared" si="184"/>
        <v>0</v>
      </c>
      <c r="CC379" s="97">
        <f t="shared" si="184"/>
        <v>0</v>
      </c>
      <c r="CD379" s="97">
        <f t="shared" si="184"/>
        <v>0</v>
      </c>
      <c r="CE379" s="97">
        <f t="shared" si="184"/>
        <v>0</v>
      </c>
      <c r="CF379" s="97">
        <f t="shared" si="184"/>
        <v>0</v>
      </c>
      <c r="CG379" s="97"/>
      <c r="CH379" s="97"/>
      <c r="CI379" s="97"/>
      <c r="CJ379" s="97"/>
      <c r="CK379" s="97">
        <f>COUNTIFS($N$9:$N$339,"x",CK$9:CK$339,"1")</f>
        <v>0</v>
      </c>
      <c r="CL379" s="37"/>
      <c r="CM379" s="37"/>
      <c r="CN379" s="37"/>
      <c r="CO379" s="37"/>
      <c r="CP379" s="37"/>
      <c r="CQ379" s="37"/>
      <c r="CR379" s="37"/>
      <c r="CS379" s="37"/>
      <c r="CT379" s="37"/>
    </row>
    <row r="380" spans="1:98" ht="36" hidden="1" customHeight="1" x14ac:dyDescent="0.25">
      <c r="A380" s="431"/>
      <c r="B380" s="74"/>
      <c r="C380" s="84" t="s">
        <v>1571</v>
      </c>
      <c r="D380" s="4"/>
      <c r="E380" s="85"/>
      <c r="F380" s="5"/>
      <c r="G380" s="3"/>
      <c r="H380" s="3"/>
      <c r="I380" s="3"/>
      <c r="J380" s="87"/>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162"/>
      <c r="BC380" s="3"/>
      <c r="BD380" s="97">
        <f t="shared" ref="BD380:CF380" si="185">COUNTIFS($M$9:$M$339,"x",BD$9:BD$339,"0")</f>
        <v>0</v>
      </c>
      <c r="BE380" s="97">
        <f t="shared" si="185"/>
        <v>0</v>
      </c>
      <c r="BF380" s="97">
        <f t="shared" si="185"/>
        <v>0</v>
      </c>
      <c r="BG380" s="97">
        <f t="shared" si="185"/>
        <v>0</v>
      </c>
      <c r="BH380" s="97">
        <f t="shared" si="185"/>
        <v>0</v>
      </c>
      <c r="BI380" s="97">
        <f t="shared" si="185"/>
        <v>0</v>
      </c>
      <c r="BJ380" s="97">
        <f t="shared" si="185"/>
        <v>0</v>
      </c>
      <c r="BK380" s="97">
        <f t="shared" si="185"/>
        <v>0</v>
      </c>
      <c r="BL380" s="97">
        <f t="shared" si="185"/>
        <v>0</v>
      </c>
      <c r="BM380" s="97">
        <f t="shared" si="185"/>
        <v>0</v>
      </c>
      <c r="BN380" s="97">
        <f t="shared" si="185"/>
        <v>0</v>
      </c>
      <c r="BO380" s="97">
        <f t="shared" si="185"/>
        <v>0</v>
      </c>
      <c r="BP380" s="97">
        <f t="shared" si="185"/>
        <v>0</v>
      </c>
      <c r="BQ380" s="97">
        <f t="shared" si="185"/>
        <v>0</v>
      </c>
      <c r="BR380" s="97">
        <f t="shared" si="185"/>
        <v>0</v>
      </c>
      <c r="BS380" s="97">
        <f t="shared" si="185"/>
        <v>0</v>
      </c>
      <c r="BT380" s="97">
        <f t="shared" si="185"/>
        <v>0</v>
      </c>
      <c r="BU380" s="97">
        <f t="shared" si="185"/>
        <v>0</v>
      </c>
      <c r="BV380" s="97">
        <f t="shared" si="185"/>
        <v>0</v>
      </c>
      <c r="BW380" s="97">
        <f t="shared" si="185"/>
        <v>0</v>
      </c>
      <c r="BX380" s="97">
        <f t="shared" si="185"/>
        <v>0</v>
      </c>
      <c r="BY380" s="97">
        <f t="shared" si="185"/>
        <v>0</v>
      </c>
      <c r="BZ380" s="97">
        <f t="shared" si="185"/>
        <v>0</v>
      </c>
      <c r="CA380" s="97">
        <f t="shared" si="185"/>
        <v>0</v>
      </c>
      <c r="CB380" s="97">
        <f t="shared" si="185"/>
        <v>0</v>
      </c>
      <c r="CC380" s="97">
        <f t="shared" si="185"/>
        <v>0</v>
      </c>
      <c r="CD380" s="97">
        <f t="shared" si="185"/>
        <v>0</v>
      </c>
      <c r="CE380" s="97">
        <f t="shared" si="185"/>
        <v>0</v>
      </c>
      <c r="CF380" s="97">
        <f t="shared" si="185"/>
        <v>0</v>
      </c>
      <c r="CG380" s="97"/>
      <c r="CH380" s="97"/>
      <c r="CI380" s="97"/>
      <c r="CJ380" s="97"/>
      <c r="CK380" s="97">
        <f>COUNTIFS($M$9:$M$339,"x",CK$9:CK$339,"0")</f>
        <v>0</v>
      </c>
      <c r="CL380" s="37"/>
      <c r="CM380" s="37"/>
      <c r="CN380" s="37"/>
      <c r="CO380" s="37"/>
      <c r="CP380" s="37"/>
      <c r="CQ380" s="37"/>
      <c r="CR380" s="37"/>
      <c r="CS380" s="37"/>
      <c r="CT380" s="37"/>
    </row>
    <row r="381" spans="1:98" ht="36" hidden="1" customHeight="1" x14ac:dyDescent="0.25">
      <c r="A381" s="431"/>
      <c r="B381" s="74"/>
      <c r="C381" s="424" t="s">
        <v>1572</v>
      </c>
      <c r="D381" s="4"/>
      <c r="E381" s="85"/>
      <c r="F381" s="5"/>
      <c r="G381" s="3"/>
      <c r="H381" s="3"/>
      <c r="I381" s="3"/>
      <c r="J381" s="87"/>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162"/>
      <c r="BC381" s="3"/>
      <c r="BD381" s="98" t="e">
        <f>(((BD378*2)+(BD379*1)+(BD380*0)))/(BD378+BD379+BD380)</f>
        <v>#DIV/0!</v>
      </c>
      <c r="BE381" s="98" t="e">
        <f t="shared" ref="BE381:CK381" si="186">(((BE378*2)+(BE379*1)+(BE380*0)))/(BE378+BE379+BE380)</f>
        <v>#DIV/0!</v>
      </c>
      <c r="BF381" s="98" t="e">
        <f t="shared" si="186"/>
        <v>#DIV/0!</v>
      </c>
      <c r="BG381" s="98" t="e">
        <f t="shared" si="186"/>
        <v>#DIV/0!</v>
      </c>
      <c r="BH381" s="98" t="e">
        <f t="shared" si="186"/>
        <v>#DIV/0!</v>
      </c>
      <c r="BI381" s="98" t="e">
        <f t="shared" si="186"/>
        <v>#DIV/0!</v>
      </c>
      <c r="BJ381" s="98" t="e">
        <f t="shared" si="186"/>
        <v>#DIV/0!</v>
      </c>
      <c r="BK381" s="98" t="e">
        <f t="shared" si="186"/>
        <v>#DIV/0!</v>
      </c>
      <c r="BL381" s="98" t="e">
        <f t="shared" si="186"/>
        <v>#DIV/0!</v>
      </c>
      <c r="BM381" s="98" t="e">
        <f t="shared" si="186"/>
        <v>#DIV/0!</v>
      </c>
      <c r="BN381" s="98" t="e">
        <f t="shared" si="186"/>
        <v>#DIV/0!</v>
      </c>
      <c r="BO381" s="98" t="e">
        <f t="shared" si="186"/>
        <v>#DIV/0!</v>
      </c>
      <c r="BP381" s="98" t="e">
        <f t="shared" si="186"/>
        <v>#DIV/0!</v>
      </c>
      <c r="BQ381" s="98" t="e">
        <f t="shared" si="186"/>
        <v>#DIV/0!</v>
      </c>
      <c r="BR381" s="98" t="e">
        <f t="shared" si="186"/>
        <v>#DIV/0!</v>
      </c>
      <c r="BS381" s="98" t="e">
        <f t="shared" si="186"/>
        <v>#DIV/0!</v>
      </c>
      <c r="BT381" s="98" t="e">
        <f t="shared" si="186"/>
        <v>#DIV/0!</v>
      </c>
      <c r="BU381" s="98" t="e">
        <f t="shared" si="186"/>
        <v>#DIV/0!</v>
      </c>
      <c r="BV381" s="98" t="e">
        <f t="shared" si="186"/>
        <v>#DIV/0!</v>
      </c>
      <c r="BW381" s="98" t="e">
        <f t="shared" si="186"/>
        <v>#DIV/0!</v>
      </c>
      <c r="BX381" s="98" t="e">
        <f t="shared" si="186"/>
        <v>#DIV/0!</v>
      </c>
      <c r="BY381" s="98" t="e">
        <f t="shared" si="186"/>
        <v>#DIV/0!</v>
      </c>
      <c r="BZ381" s="98" t="e">
        <f t="shared" si="186"/>
        <v>#DIV/0!</v>
      </c>
      <c r="CA381" s="98" t="e">
        <f t="shared" si="186"/>
        <v>#DIV/0!</v>
      </c>
      <c r="CB381" s="98" t="e">
        <f t="shared" si="186"/>
        <v>#DIV/0!</v>
      </c>
      <c r="CC381" s="98" t="e">
        <f t="shared" si="186"/>
        <v>#DIV/0!</v>
      </c>
      <c r="CD381" s="98" t="e">
        <f t="shared" si="186"/>
        <v>#DIV/0!</v>
      </c>
      <c r="CE381" s="98" t="e">
        <f t="shared" si="186"/>
        <v>#DIV/0!</v>
      </c>
      <c r="CF381" s="98">
        <f t="shared" si="186"/>
        <v>2</v>
      </c>
      <c r="CG381" s="98"/>
      <c r="CH381" s="98"/>
      <c r="CI381" s="98"/>
      <c r="CJ381" s="98"/>
      <c r="CK381" s="98" t="e">
        <f t="shared" si="186"/>
        <v>#DIV/0!</v>
      </c>
      <c r="CL381" s="415">
        <f>COUNTIF($BD382:$CK382,"Đ")</f>
        <v>1</v>
      </c>
      <c r="CM381" s="419">
        <f>CL381/COUNTA($BD382:$CK382)</f>
        <v>3.3333333333333333E-2</v>
      </c>
      <c r="CN381" s="415">
        <f>COUNTIF($BD382:$CK382,"CCG")</f>
        <v>0</v>
      </c>
      <c r="CO381" s="419">
        <f>CN381/COUNTA($BD382:$CK382)</f>
        <v>0</v>
      </c>
      <c r="CP381" s="415">
        <f>COUNTIF($BD382:$CK382,"CĐ")</f>
        <v>0</v>
      </c>
      <c r="CQ381" s="419">
        <f>CP381/COUNTA($BD382:$CK382)</f>
        <v>0</v>
      </c>
      <c r="CR381" s="413">
        <f>(((CL381*2)+(CN381*1)+(CP381*0)))/(CL381+CN381+CP381)</f>
        <v>2</v>
      </c>
      <c r="CS381" s="413" t="str">
        <f>IF(CR381&gt;=1.6,"Đạt mục tiêu",IF(CR381&gt;=1,"Cần cố gắng","Chưa đạt"))</f>
        <v>Đạt mục tiêu</v>
      </c>
      <c r="CT381" s="37"/>
    </row>
    <row r="382" spans="1:98" ht="36" hidden="1" customHeight="1" x14ac:dyDescent="0.25">
      <c r="A382" s="432"/>
      <c r="B382" s="74"/>
      <c r="C382" s="424"/>
      <c r="D382" s="4"/>
      <c r="E382" s="85"/>
      <c r="F382" s="5"/>
      <c r="G382" s="3"/>
      <c r="H382" s="3"/>
      <c r="I382" s="3"/>
      <c r="J382" s="87"/>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162"/>
      <c r="BC382" s="3"/>
      <c r="BD382" s="98" t="e">
        <f>IF(BD381&lt;1,"CĐ",IF(BD381&lt;1.6,"CCG","Đ"))</f>
        <v>#DIV/0!</v>
      </c>
      <c r="BE382" s="98" t="e">
        <f t="shared" ref="BE382:CK382" si="187">IF(BE381&lt;1,"CĐ",IF(BE381&lt;1.6,"CCG","Đ"))</f>
        <v>#DIV/0!</v>
      </c>
      <c r="BF382" s="98" t="e">
        <f t="shared" si="187"/>
        <v>#DIV/0!</v>
      </c>
      <c r="BG382" s="98" t="e">
        <f t="shared" si="187"/>
        <v>#DIV/0!</v>
      </c>
      <c r="BH382" s="98" t="e">
        <f t="shared" si="187"/>
        <v>#DIV/0!</v>
      </c>
      <c r="BI382" s="98" t="e">
        <f t="shared" si="187"/>
        <v>#DIV/0!</v>
      </c>
      <c r="BJ382" s="98" t="e">
        <f t="shared" si="187"/>
        <v>#DIV/0!</v>
      </c>
      <c r="BK382" s="98" t="e">
        <f t="shared" si="187"/>
        <v>#DIV/0!</v>
      </c>
      <c r="BL382" s="98" t="e">
        <f t="shared" si="187"/>
        <v>#DIV/0!</v>
      </c>
      <c r="BM382" s="98" t="e">
        <f t="shared" si="187"/>
        <v>#DIV/0!</v>
      </c>
      <c r="BN382" s="98" t="e">
        <f t="shared" si="187"/>
        <v>#DIV/0!</v>
      </c>
      <c r="BO382" s="98" t="e">
        <f t="shared" si="187"/>
        <v>#DIV/0!</v>
      </c>
      <c r="BP382" s="98" t="e">
        <f t="shared" si="187"/>
        <v>#DIV/0!</v>
      </c>
      <c r="BQ382" s="98" t="e">
        <f t="shared" si="187"/>
        <v>#DIV/0!</v>
      </c>
      <c r="BR382" s="98" t="e">
        <f t="shared" si="187"/>
        <v>#DIV/0!</v>
      </c>
      <c r="BS382" s="98" t="e">
        <f t="shared" si="187"/>
        <v>#DIV/0!</v>
      </c>
      <c r="BT382" s="98" t="e">
        <f t="shared" si="187"/>
        <v>#DIV/0!</v>
      </c>
      <c r="BU382" s="98" t="e">
        <f t="shared" si="187"/>
        <v>#DIV/0!</v>
      </c>
      <c r="BV382" s="98" t="e">
        <f t="shared" si="187"/>
        <v>#DIV/0!</v>
      </c>
      <c r="BW382" s="98" t="e">
        <f t="shared" si="187"/>
        <v>#DIV/0!</v>
      </c>
      <c r="BX382" s="98" t="e">
        <f t="shared" si="187"/>
        <v>#DIV/0!</v>
      </c>
      <c r="BY382" s="98" t="e">
        <f t="shared" si="187"/>
        <v>#DIV/0!</v>
      </c>
      <c r="BZ382" s="98" t="e">
        <f t="shared" si="187"/>
        <v>#DIV/0!</v>
      </c>
      <c r="CA382" s="98" t="e">
        <f t="shared" si="187"/>
        <v>#DIV/0!</v>
      </c>
      <c r="CB382" s="98" t="e">
        <f t="shared" si="187"/>
        <v>#DIV/0!</v>
      </c>
      <c r="CC382" s="98" t="e">
        <f t="shared" si="187"/>
        <v>#DIV/0!</v>
      </c>
      <c r="CD382" s="98" t="e">
        <f t="shared" si="187"/>
        <v>#DIV/0!</v>
      </c>
      <c r="CE382" s="98" t="e">
        <f t="shared" si="187"/>
        <v>#DIV/0!</v>
      </c>
      <c r="CF382" s="98" t="str">
        <f t="shared" si="187"/>
        <v>Đ</v>
      </c>
      <c r="CG382" s="98"/>
      <c r="CH382" s="98"/>
      <c r="CI382" s="98"/>
      <c r="CJ382" s="98"/>
      <c r="CK382" s="98" t="e">
        <f t="shared" si="187"/>
        <v>#DIV/0!</v>
      </c>
      <c r="CL382" s="415"/>
      <c r="CM382" s="419"/>
      <c r="CN382" s="415"/>
      <c r="CO382" s="419"/>
      <c r="CP382" s="415"/>
      <c r="CQ382" s="419"/>
      <c r="CR382" s="413"/>
      <c r="CS382" s="413"/>
      <c r="CT382" s="37"/>
    </row>
    <row r="383" spans="1:98" ht="36" hidden="1" customHeight="1" x14ac:dyDescent="0.25">
      <c r="A383" s="430" t="s">
        <v>1576</v>
      </c>
      <c r="B383" s="74"/>
      <c r="C383" s="84" t="s">
        <v>1569</v>
      </c>
      <c r="D383" s="4"/>
      <c r="E383" s="85"/>
      <c r="F383" s="5"/>
      <c r="G383" s="3"/>
      <c r="H383" s="3"/>
      <c r="I383" s="3"/>
      <c r="J383" s="87"/>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162"/>
      <c r="BC383" s="3"/>
      <c r="BD383" s="97">
        <f t="shared" ref="BD383:CF383" si="188">COUNTIFS($O$9:$O$339,"x",BD$9:BD$339,"2")</f>
        <v>0</v>
      </c>
      <c r="BE383" s="97">
        <f t="shared" si="188"/>
        <v>0</v>
      </c>
      <c r="BF383" s="97">
        <f t="shared" si="188"/>
        <v>0</v>
      </c>
      <c r="BG383" s="97">
        <f t="shared" si="188"/>
        <v>0</v>
      </c>
      <c r="BH383" s="97">
        <f t="shared" si="188"/>
        <v>0</v>
      </c>
      <c r="BI383" s="97">
        <f t="shared" si="188"/>
        <v>0</v>
      </c>
      <c r="BJ383" s="97">
        <f t="shared" si="188"/>
        <v>0</v>
      </c>
      <c r="BK383" s="97">
        <f t="shared" si="188"/>
        <v>0</v>
      </c>
      <c r="BL383" s="97">
        <f t="shared" si="188"/>
        <v>0</v>
      </c>
      <c r="BM383" s="97">
        <f t="shared" si="188"/>
        <v>0</v>
      </c>
      <c r="BN383" s="97">
        <f t="shared" si="188"/>
        <v>0</v>
      </c>
      <c r="BO383" s="97">
        <f t="shared" si="188"/>
        <v>0</v>
      </c>
      <c r="BP383" s="97">
        <f t="shared" si="188"/>
        <v>0</v>
      </c>
      <c r="BQ383" s="97">
        <f t="shared" si="188"/>
        <v>0</v>
      </c>
      <c r="BR383" s="97">
        <f t="shared" si="188"/>
        <v>0</v>
      </c>
      <c r="BS383" s="97">
        <f t="shared" si="188"/>
        <v>0</v>
      </c>
      <c r="BT383" s="97">
        <f t="shared" si="188"/>
        <v>0</v>
      </c>
      <c r="BU383" s="97">
        <f t="shared" si="188"/>
        <v>0</v>
      </c>
      <c r="BV383" s="97">
        <f t="shared" si="188"/>
        <v>0</v>
      </c>
      <c r="BW383" s="97">
        <f t="shared" si="188"/>
        <v>0</v>
      </c>
      <c r="BX383" s="97">
        <f t="shared" si="188"/>
        <v>0</v>
      </c>
      <c r="BY383" s="97">
        <f t="shared" si="188"/>
        <v>0</v>
      </c>
      <c r="BZ383" s="97">
        <f t="shared" si="188"/>
        <v>0</v>
      </c>
      <c r="CA383" s="97">
        <f t="shared" si="188"/>
        <v>0</v>
      </c>
      <c r="CB383" s="97">
        <f t="shared" si="188"/>
        <v>0</v>
      </c>
      <c r="CC383" s="97">
        <f t="shared" si="188"/>
        <v>0</v>
      </c>
      <c r="CD383" s="97">
        <f t="shared" si="188"/>
        <v>0</v>
      </c>
      <c r="CE383" s="97">
        <f t="shared" si="188"/>
        <v>0</v>
      </c>
      <c r="CF383" s="97">
        <f t="shared" si="188"/>
        <v>36</v>
      </c>
      <c r="CG383" s="97"/>
      <c r="CH383" s="97"/>
      <c r="CI383" s="97"/>
      <c r="CJ383" s="97"/>
      <c r="CK383" s="97">
        <f>COUNTIFS($O$9:$O$339,"x",CK$9:CK$339,"2")</f>
        <v>0</v>
      </c>
      <c r="CL383" s="37"/>
      <c r="CM383" s="37"/>
      <c r="CN383" s="37"/>
      <c r="CO383" s="37"/>
      <c r="CP383" s="37"/>
      <c r="CQ383" s="37"/>
      <c r="CR383" s="37"/>
      <c r="CS383" s="37"/>
      <c r="CT383" s="37"/>
    </row>
    <row r="384" spans="1:98" ht="36" hidden="1" customHeight="1" x14ac:dyDescent="0.25">
      <c r="A384" s="431"/>
      <c r="B384" s="74"/>
      <c r="C384" s="84" t="s">
        <v>1570</v>
      </c>
      <c r="D384" s="4"/>
      <c r="E384" s="85"/>
      <c r="F384" s="5"/>
      <c r="G384" s="3"/>
      <c r="H384" s="3"/>
      <c r="I384" s="3"/>
      <c r="J384" s="87"/>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162"/>
      <c r="BC384" s="3"/>
      <c r="BD384" s="97">
        <f t="shared" ref="BD384:CF384" si="189">COUNTIFS($O$9:$O$339,"x",BD$9:BD$339,"1")</f>
        <v>0</v>
      </c>
      <c r="BE384" s="97">
        <f t="shared" si="189"/>
        <v>0</v>
      </c>
      <c r="BF384" s="97">
        <f t="shared" si="189"/>
        <v>0</v>
      </c>
      <c r="BG384" s="97">
        <f t="shared" si="189"/>
        <v>0</v>
      </c>
      <c r="BH384" s="97">
        <f t="shared" si="189"/>
        <v>0</v>
      </c>
      <c r="BI384" s="97">
        <f t="shared" si="189"/>
        <v>0</v>
      </c>
      <c r="BJ384" s="97">
        <f t="shared" si="189"/>
        <v>0</v>
      </c>
      <c r="BK384" s="97">
        <f t="shared" si="189"/>
        <v>0</v>
      </c>
      <c r="BL384" s="97">
        <f t="shared" si="189"/>
        <v>0</v>
      </c>
      <c r="BM384" s="97">
        <f t="shared" si="189"/>
        <v>0</v>
      </c>
      <c r="BN384" s="97">
        <f t="shared" si="189"/>
        <v>0</v>
      </c>
      <c r="BO384" s="97">
        <f t="shared" si="189"/>
        <v>0</v>
      </c>
      <c r="BP384" s="97">
        <f t="shared" si="189"/>
        <v>0</v>
      </c>
      <c r="BQ384" s="97">
        <f t="shared" si="189"/>
        <v>0</v>
      </c>
      <c r="BR384" s="97">
        <f t="shared" si="189"/>
        <v>0</v>
      </c>
      <c r="BS384" s="97">
        <f t="shared" si="189"/>
        <v>0</v>
      </c>
      <c r="BT384" s="97">
        <f t="shared" si="189"/>
        <v>0</v>
      </c>
      <c r="BU384" s="97">
        <f t="shared" si="189"/>
        <v>0</v>
      </c>
      <c r="BV384" s="97">
        <f t="shared" si="189"/>
        <v>0</v>
      </c>
      <c r="BW384" s="97">
        <f t="shared" si="189"/>
        <v>0</v>
      </c>
      <c r="BX384" s="97">
        <f t="shared" si="189"/>
        <v>0</v>
      </c>
      <c r="BY384" s="97">
        <f t="shared" si="189"/>
        <v>0</v>
      </c>
      <c r="BZ384" s="97">
        <f t="shared" si="189"/>
        <v>0</v>
      </c>
      <c r="CA384" s="97">
        <f t="shared" si="189"/>
        <v>0</v>
      </c>
      <c r="CB384" s="97">
        <f t="shared" si="189"/>
        <v>0</v>
      </c>
      <c r="CC384" s="97">
        <f t="shared" si="189"/>
        <v>0</v>
      </c>
      <c r="CD384" s="97">
        <f t="shared" si="189"/>
        <v>0</v>
      </c>
      <c r="CE384" s="97">
        <f t="shared" si="189"/>
        <v>0</v>
      </c>
      <c r="CF384" s="97">
        <f t="shared" si="189"/>
        <v>0</v>
      </c>
      <c r="CG384" s="97"/>
      <c r="CH384" s="97"/>
      <c r="CI384" s="97"/>
      <c r="CJ384" s="97"/>
      <c r="CK384" s="97">
        <f>COUNTIFS($O$9:$O$339,"x",CK$9:CK$339,"1")</f>
        <v>0</v>
      </c>
      <c r="CL384" s="37"/>
      <c r="CM384" s="37"/>
      <c r="CN384" s="37"/>
      <c r="CO384" s="37"/>
      <c r="CP384" s="37"/>
      <c r="CQ384" s="37"/>
      <c r="CR384" s="37"/>
      <c r="CS384" s="37"/>
      <c r="CT384" s="37"/>
    </row>
    <row r="385" spans="1:98" ht="36" hidden="1" customHeight="1" x14ac:dyDescent="0.25">
      <c r="A385" s="431"/>
      <c r="B385" s="74"/>
      <c r="C385" s="84" t="s">
        <v>1571</v>
      </c>
      <c r="D385" s="4"/>
      <c r="E385" s="85"/>
      <c r="F385" s="5"/>
      <c r="G385" s="3"/>
      <c r="H385" s="3"/>
      <c r="I385" s="3"/>
      <c r="J385" s="87"/>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162"/>
      <c r="BC385" s="3"/>
      <c r="BD385" s="97">
        <f t="shared" ref="BD385:CF385" si="190">COUNTIFS($O$9:$O$339,"x",BD$9:BD$339,"0")</f>
        <v>0</v>
      </c>
      <c r="BE385" s="97">
        <f t="shared" si="190"/>
        <v>0</v>
      </c>
      <c r="BF385" s="97">
        <f t="shared" si="190"/>
        <v>0</v>
      </c>
      <c r="BG385" s="97">
        <f t="shared" si="190"/>
        <v>0</v>
      </c>
      <c r="BH385" s="97">
        <f t="shared" si="190"/>
        <v>0</v>
      </c>
      <c r="BI385" s="97">
        <f t="shared" si="190"/>
        <v>0</v>
      </c>
      <c r="BJ385" s="97">
        <f t="shared" si="190"/>
        <v>0</v>
      </c>
      <c r="BK385" s="97">
        <f t="shared" si="190"/>
        <v>0</v>
      </c>
      <c r="BL385" s="97">
        <f t="shared" si="190"/>
        <v>0</v>
      </c>
      <c r="BM385" s="97">
        <f t="shared" si="190"/>
        <v>0</v>
      </c>
      <c r="BN385" s="97">
        <f t="shared" si="190"/>
        <v>0</v>
      </c>
      <c r="BO385" s="97">
        <f t="shared" si="190"/>
        <v>0</v>
      </c>
      <c r="BP385" s="97">
        <f t="shared" si="190"/>
        <v>0</v>
      </c>
      <c r="BQ385" s="97">
        <f t="shared" si="190"/>
        <v>0</v>
      </c>
      <c r="BR385" s="97">
        <f t="shared" si="190"/>
        <v>0</v>
      </c>
      <c r="BS385" s="97">
        <f t="shared" si="190"/>
        <v>0</v>
      </c>
      <c r="BT385" s="97">
        <f t="shared" si="190"/>
        <v>0</v>
      </c>
      <c r="BU385" s="97">
        <f t="shared" si="190"/>
        <v>0</v>
      </c>
      <c r="BV385" s="97">
        <f t="shared" si="190"/>
        <v>0</v>
      </c>
      <c r="BW385" s="97">
        <f t="shared" si="190"/>
        <v>0</v>
      </c>
      <c r="BX385" s="97">
        <f t="shared" si="190"/>
        <v>0</v>
      </c>
      <c r="BY385" s="97">
        <f t="shared" si="190"/>
        <v>0</v>
      </c>
      <c r="BZ385" s="97">
        <f t="shared" si="190"/>
        <v>0</v>
      </c>
      <c r="CA385" s="97">
        <f t="shared" si="190"/>
        <v>0</v>
      </c>
      <c r="CB385" s="97">
        <f t="shared" si="190"/>
        <v>0</v>
      </c>
      <c r="CC385" s="97">
        <f t="shared" si="190"/>
        <v>0</v>
      </c>
      <c r="CD385" s="97">
        <f t="shared" si="190"/>
        <v>0</v>
      </c>
      <c r="CE385" s="97">
        <f t="shared" si="190"/>
        <v>0</v>
      </c>
      <c r="CF385" s="97">
        <f t="shared" si="190"/>
        <v>0</v>
      </c>
      <c r="CG385" s="97"/>
      <c r="CH385" s="97"/>
      <c r="CI385" s="97"/>
      <c r="CJ385" s="97"/>
      <c r="CK385" s="97">
        <f>COUNTIFS($O$9:$O$339,"x",CK$9:CK$339,"0")</f>
        <v>0</v>
      </c>
      <c r="CL385" s="37"/>
      <c r="CM385" s="37"/>
      <c r="CN385" s="37"/>
      <c r="CO385" s="37"/>
      <c r="CP385" s="37"/>
      <c r="CQ385" s="37"/>
      <c r="CR385" s="37"/>
      <c r="CS385" s="37"/>
      <c r="CT385" s="37"/>
    </row>
    <row r="386" spans="1:98" ht="36" hidden="1" customHeight="1" x14ac:dyDescent="0.25">
      <c r="A386" s="431"/>
      <c r="B386" s="74"/>
      <c r="C386" s="424" t="s">
        <v>1572</v>
      </c>
      <c r="D386" s="4"/>
      <c r="E386" s="85"/>
      <c r="F386" s="5"/>
      <c r="G386" s="3"/>
      <c r="H386" s="3"/>
      <c r="I386" s="3"/>
      <c r="J386" s="87"/>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162"/>
      <c r="BC386" s="3"/>
      <c r="BD386" s="98" t="e">
        <f>(((BD383*2)+(BD384*1)+(BD385*0)))/(BD383+BD384+BD385)</f>
        <v>#DIV/0!</v>
      </c>
      <c r="BE386" s="98" t="e">
        <f t="shared" ref="BE386:CK386" si="191">(((BE383*2)+(BE384*1)+(BE385*0)))/(BE383+BE384+BE385)</f>
        <v>#DIV/0!</v>
      </c>
      <c r="BF386" s="98" t="e">
        <f t="shared" si="191"/>
        <v>#DIV/0!</v>
      </c>
      <c r="BG386" s="98" t="e">
        <f t="shared" si="191"/>
        <v>#DIV/0!</v>
      </c>
      <c r="BH386" s="98" t="e">
        <f t="shared" si="191"/>
        <v>#DIV/0!</v>
      </c>
      <c r="BI386" s="98" t="e">
        <f t="shared" si="191"/>
        <v>#DIV/0!</v>
      </c>
      <c r="BJ386" s="98" t="e">
        <f t="shared" si="191"/>
        <v>#DIV/0!</v>
      </c>
      <c r="BK386" s="98" t="e">
        <f t="shared" si="191"/>
        <v>#DIV/0!</v>
      </c>
      <c r="BL386" s="98" t="e">
        <f t="shared" si="191"/>
        <v>#DIV/0!</v>
      </c>
      <c r="BM386" s="98" t="e">
        <f t="shared" si="191"/>
        <v>#DIV/0!</v>
      </c>
      <c r="BN386" s="98" t="e">
        <f t="shared" si="191"/>
        <v>#DIV/0!</v>
      </c>
      <c r="BO386" s="98" t="e">
        <f t="shared" si="191"/>
        <v>#DIV/0!</v>
      </c>
      <c r="BP386" s="98" t="e">
        <f t="shared" si="191"/>
        <v>#DIV/0!</v>
      </c>
      <c r="BQ386" s="98" t="e">
        <f t="shared" si="191"/>
        <v>#DIV/0!</v>
      </c>
      <c r="BR386" s="98" t="e">
        <f t="shared" si="191"/>
        <v>#DIV/0!</v>
      </c>
      <c r="BS386" s="98" t="e">
        <f t="shared" si="191"/>
        <v>#DIV/0!</v>
      </c>
      <c r="BT386" s="98" t="e">
        <f t="shared" si="191"/>
        <v>#DIV/0!</v>
      </c>
      <c r="BU386" s="98" t="e">
        <f t="shared" si="191"/>
        <v>#DIV/0!</v>
      </c>
      <c r="BV386" s="98" t="e">
        <f t="shared" si="191"/>
        <v>#DIV/0!</v>
      </c>
      <c r="BW386" s="98" t="e">
        <f t="shared" si="191"/>
        <v>#DIV/0!</v>
      </c>
      <c r="BX386" s="98" t="e">
        <f t="shared" si="191"/>
        <v>#DIV/0!</v>
      </c>
      <c r="BY386" s="98" t="e">
        <f t="shared" si="191"/>
        <v>#DIV/0!</v>
      </c>
      <c r="BZ386" s="98" t="e">
        <f t="shared" si="191"/>
        <v>#DIV/0!</v>
      </c>
      <c r="CA386" s="98" t="e">
        <f t="shared" si="191"/>
        <v>#DIV/0!</v>
      </c>
      <c r="CB386" s="98" t="e">
        <f t="shared" si="191"/>
        <v>#DIV/0!</v>
      </c>
      <c r="CC386" s="98" t="e">
        <f t="shared" si="191"/>
        <v>#DIV/0!</v>
      </c>
      <c r="CD386" s="98" t="e">
        <f t="shared" si="191"/>
        <v>#DIV/0!</v>
      </c>
      <c r="CE386" s="98" t="e">
        <f t="shared" si="191"/>
        <v>#DIV/0!</v>
      </c>
      <c r="CF386" s="98">
        <f t="shared" si="191"/>
        <v>2</v>
      </c>
      <c r="CG386" s="98"/>
      <c r="CH386" s="98"/>
      <c r="CI386" s="98"/>
      <c r="CJ386" s="98"/>
      <c r="CK386" s="98" t="e">
        <f t="shared" si="191"/>
        <v>#DIV/0!</v>
      </c>
      <c r="CL386" s="415">
        <f>COUNTIF($BD387:$CK387,"Đ")</f>
        <v>1</v>
      </c>
      <c r="CM386" s="419">
        <f>CL386/COUNTA($BD387:$CK387)</f>
        <v>3.3333333333333333E-2</v>
      </c>
      <c r="CN386" s="415">
        <f>COUNTIF($BD387:$CK387,"CCG")</f>
        <v>0</v>
      </c>
      <c r="CO386" s="419">
        <f>CN386/COUNTA($BD387:$CK387)</f>
        <v>0</v>
      </c>
      <c r="CP386" s="415">
        <f>COUNTIF($BD387:$CK387,"CĐ")</f>
        <v>0</v>
      </c>
      <c r="CQ386" s="419">
        <f>CP386/COUNTA($BD387:$CK387)</f>
        <v>0</v>
      </c>
      <c r="CR386" s="413">
        <f>(((CL386*2)+(CN386*1)+(CP386*0)))/(CL386+CN386+CP386)</f>
        <v>2</v>
      </c>
      <c r="CS386" s="413" t="str">
        <f>IF(CR386&gt;=1.6,"Đạt mục tiêu",IF(CR386&gt;=1,"Cần cố gắng","Chưa đạt"))</f>
        <v>Đạt mục tiêu</v>
      </c>
      <c r="CT386" s="37"/>
    </row>
    <row r="387" spans="1:98" ht="36" hidden="1" customHeight="1" x14ac:dyDescent="0.25">
      <c r="A387" s="432"/>
      <c r="B387" s="74"/>
      <c r="C387" s="424"/>
      <c r="D387" s="4"/>
      <c r="E387" s="85"/>
      <c r="F387" s="5"/>
      <c r="G387" s="3"/>
      <c r="H387" s="3"/>
      <c r="I387" s="3"/>
      <c r="J387" s="87"/>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162"/>
      <c r="BC387" s="3"/>
      <c r="BD387" s="98" t="e">
        <f>IF(BD386&lt;1,"CĐ",IF(BD386&lt;1.6,"CCG","Đ"))</f>
        <v>#DIV/0!</v>
      </c>
      <c r="BE387" s="98" t="e">
        <f t="shared" ref="BE387:CK387" si="192">IF(BE386&lt;1,"CĐ",IF(BE386&lt;1.6,"CCG","Đ"))</f>
        <v>#DIV/0!</v>
      </c>
      <c r="BF387" s="98" t="e">
        <f t="shared" si="192"/>
        <v>#DIV/0!</v>
      </c>
      <c r="BG387" s="98" t="e">
        <f t="shared" si="192"/>
        <v>#DIV/0!</v>
      </c>
      <c r="BH387" s="98" t="e">
        <f t="shared" si="192"/>
        <v>#DIV/0!</v>
      </c>
      <c r="BI387" s="98" t="e">
        <f t="shared" si="192"/>
        <v>#DIV/0!</v>
      </c>
      <c r="BJ387" s="98" t="e">
        <f t="shared" si="192"/>
        <v>#DIV/0!</v>
      </c>
      <c r="BK387" s="98" t="e">
        <f t="shared" si="192"/>
        <v>#DIV/0!</v>
      </c>
      <c r="BL387" s="98" t="e">
        <f t="shared" si="192"/>
        <v>#DIV/0!</v>
      </c>
      <c r="BM387" s="98" t="e">
        <f t="shared" si="192"/>
        <v>#DIV/0!</v>
      </c>
      <c r="BN387" s="98" t="e">
        <f t="shared" si="192"/>
        <v>#DIV/0!</v>
      </c>
      <c r="BO387" s="98" t="e">
        <f t="shared" si="192"/>
        <v>#DIV/0!</v>
      </c>
      <c r="BP387" s="98" t="e">
        <f t="shared" si="192"/>
        <v>#DIV/0!</v>
      </c>
      <c r="BQ387" s="98" t="e">
        <f t="shared" si="192"/>
        <v>#DIV/0!</v>
      </c>
      <c r="BR387" s="98" t="e">
        <f t="shared" si="192"/>
        <v>#DIV/0!</v>
      </c>
      <c r="BS387" s="98" t="e">
        <f t="shared" si="192"/>
        <v>#DIV/0!</v>
      </c>
      <c r="BT387" s="98" t="e">
        <f t="shared" si="192"/>
        <v>#DIV/0!</v>
      </c>
      <c r="BU387" s="98" t="e">
        <f t="shared" si="192"/>
        <v>#DIV/0!</v>
      </c>
      <c r="BV387" s="98" t="e">
        <f t="shared" si="192"/>
        <v>#DIV/0!</v>
      </c>
      <c r="BW387" s="98" t="e">
        <f t="shared" si="192"/>
        <v>#DIV/0!</v>
      </c>
      <c r="BX387" s="98" t="e">
        <f t="shared" si="192"/>
        <v>#DIV/0!</v>
      </c>
      <c r="BY387" s="98" t="e">
        <f t="shared" si="192"/>
        <v>#DIV/0!</v>
      </c>
      <c r="BZ387" s="98" t="e">
        <f t="shared" si="192"/>
        <v>#DIV/0!</v>
      </c>
      <c r="CA387" s="98" t="e">
        <f t="shared" si="192"/>
        <v>#DIV/0!</v>
      </c>
      <c r="CB387" s="98" t="e">
        <f t="shared" si="192"/>
        <v>#DIV/0!</v>
      </c>
      <c r="CC387" s="98" t="e">
        <f t="shared" si="192"/>
        <v>#DIV/0!</v>
      </c>
      <c r="CD387" s="98" t="e">
        <f t="shared" si="192"/>
        <v>#DIV/0!</v>
      </c>
      <c r="CE387" s="98" t="e">
        <f t="shared" si="192"/>
        <v>#DIV/0!</v>
      </c>
      <c r="CF387" s="98" t="str">
        <f t="shared" si="192"/>
        <v>Đ</v>
      </c>
      <c r="CG387" s="98"/>
      <c r="CH387" s="98"/>
      <c r="CI387" s="98"/>
      <c r="CJ387" s="98"/>
      <c r="CK387" s="98" t="e">
        <f t="shared" si="192"/>
        <v>#DIV/0!</v>
      </c>
      <c r="CL387" s="415"/>
      <c r="CM387" s="419"/>
      <c r="CN387" s="415"/>
      <c r="CO387" s="419"/>
      <c r="CP387" s="415"/>
      <c r="CQ387" s="419"/>
      <c r="CR387" s="413"/>
      <c r="CS387" s="413"/>
      <c r="CT387" s="37"/>
    </row>
    <row r="388" spans="1:98" ht="36" hidden="1" customHeight="1" x14ac:dyDescent="0.25">
      <c r="A388" s="430" t="s">
        <v>1577</v>
      </c>
      <c r="B388" s="74"/>
      <c r="C388" s="84" t="s">
        <v>1569</v>
      </c>
      <c r="D388" s="4"/>
      <c r="E388" s="85"/>
      <c r="F388" s="5"/>
      <c r="G388" s="3"/>
      <c r="H388" s="3"/>
      <c r="I388" s="3"/>
      <c r="J388" s="87"/>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162"/>
      <c r="BC388" s="3"/>
      <c r="BD388" s="97">
        <f t="shared" ref="BD388:CF388" si="193">COUNTIFS($P$9:$P$339,"x",BD$9:BD$339,"2")</f>
        <v>0</v>
      </c>
      <c r="BE388" s="97">
        <f t="shared" si="193"/>
        <v>0</v>
      </c>
      <c r="BF388" s="97">
        <f t="shared" si="193"/>
        <v>0</v>
      </c>
      <c r="BG388" s="97">
        <f t="shared" si="193"/>
        <v>0</v>
      </c>
      <c r="BH388" s="97">
        <f t="shared" si="193"/>
        <v>0</v>
      </c>
      <c r="BI388" s="97">
        <f t="shared" si="193"/>
        <v>0</v>
      </c>
      <c r="BJ388" s="97">
        <f t="shared" si="193"/>
        <v>0</v>
      </c>
      <c r="BK388" s="97">
        <f t="shared" si="193"/>
        <v>0</v>
      </c>
      <c r="BL388" s="97">
        <f t="shared" si="193"/>
        <v>0</v>
      </c>
      <c r="BM388" s="97">
        <f t="shared" si="193"/>
        <v>0</v>
      </c>
      <c r="BN388" s="97">
        <f t="shared" si="193"/>
        <v>0</v>
      </c>
      <c r="BO388" s="97">
        <f t="shared" si="193"/>
        <v>0</v>
      </c>
      <c r="BP388" s="97">
        <f t="shared" si="193"/>
        <v>0</v>
      </c>
      <c r="BQ388" s="97">
        <f t="shared" si="193"/>
        <v>0</v>
      </c>
      <c r="BR388" s="97">
        <f t="shared" si="193"/>
        <v>0</v>
      </c>
      <c r="BS388" s="97">
        <f t="shared" si="193"/>
        <v>0</v>
      </c>
      <c r="BT388" s="97">
        <f t="shared" si="193"/>
        <v>0</v>
      </c>
      <c r="BU388" s="97">
        <f t="shared" si="193"/>
        <v>0</v>
      </c>
      <c r="BV388" s="97">
        <f t="shared" si="193"/>
        <v>0</v>
      </c>
      <c r="BW388" s="97">
        <f t="shared" si="193"/>
        <v>0</v>
      </c>
      <c r="BX388" s="97">
        <f t="shared" si="193"/>
        <v>0</v>
      </c>
      <c r="BY388" s="97">
        <f t="shared" si="193"/>
        <v>0</v>
      </c>
      <c r="BZ388" s="97">
        <f t="shared" si="193"/>
        <v>0</v>
      </c>
      <c r="CA388" s="97">
        <f t="shared" si="193"/>
        <v>0</v>
      </c>
      <c r="CB388" s="97">
        <f t="shared" si="193"/>
        <v>0</v>
      </c>
      <c r="CC388" s="97">
        <f t="shared" si="193"/>
        <v>0</v>
      </c>
      <c r="CD388" s="97">
        <f t="shared" si="193"/>
        <v>0</v>
      </c>
      <c r="CE388" s="97">
        <f t="shared" si="193"/>
        <v>0</v>
      </c>
      <c r="CF388" s="97">
        <f t="shared" si="193"/>
        <v>33</v>
      </c>
      <c r="CG388" s="97"/>
      <c r="CH388" s="97"/>
      <c r="CI388" s="97"/>
      <c r="CJ388" s="97"/>
      <c r="CK388" s="97">
        <f>COUNTIFS($P$9:$P$339,"x",CK$9:CK$339,"2")</f>
        <v>0</v>
      </c>
      <c r="CL388" s="37"/>
      <c r="CM388" s="37"/>
      <c r="CN388" s="37"/>
      <c r="CO388" s="37"/>
      <c r="CP388" s="37"/>
      <c r="CQ388" s="37"/>
      <c r="CR388" s="37"/>
      <c r="CS388" s="37"/>
      <c r="CT388" s="37"/>
    </row>
    <row r="389" spans="1:98" ht="36" hidden="1" customHeight="1" x14ac:dyDescent="0.25">
      <c r="A389" s="431"/>
      <c r="B389" s="74"/>
      <c r="C389" s="84" t="s">
        <v>1570</v>
      </c>
      <c r="D389" s="4"/>
      <c r="E389" s="85"/>
      <c r="F389" s="5"/>
      <c r="G389" s="3"/>
      <c r="H389" s="3"/>
      <c r="I389" s="3"/>
      <c r="J389" s="87"/>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162"/>
      <c r="BC389" s="3"/>
      <c r="BD389" s="97">
        <f t="shared" ref="BD389:CF389" si="194">COUNTIFS($P$9:$P$339,"x",BD$9:BD$339,"1")</f>
        <v>0</v>
      </c>
      <c r="BE389" s="97">
        <f t="shared" si="194"/>
        <v>0</v>
      </c>
      <c r="BF389" s="97">
        <f t="shared" si="194"/>
        <v>0</v>
      </c>
      <c r="BG389" s="97">
        <f t="shared" si="194"/>
        <v>0</v>
      </c>
      <c r="BH389" s="97">
        <f t="shared" si="194"/>
        <v>0</v>
      </c>
      <c r="BI389" s="97">
        <f t="shared" si="194"/>
        <v>0</v>
      </c>
      <c r="BJ389" s="97">
        <f t="shared" si="194"/>
        <v>0</v>
      </c>
      <c r="BK389" s="97">
        <f t="shared" si="194"/>
        <v>0</v>
      </c>
      <c r="BL389" s="97">
        <f t="shared" si="194"/>
        <v>0</v>
      </c>
      <c r="BM389" s="97">
        <f t="shared" si="194"/>
        <v>0</v>
      </c>
      <c r="BN389" s="97">
        <f t="shared" si="194"/>
        <v>0</v>
      </c>
      <c r="BO389" s="97">
        <f t="shared" si="194"/>
        <v>0</v>
      </c>
      <c r="BP389" s="97">
        <f t="shared" si="194"/>
        <v>0</v>
      </c>
      <c r="BQ389" s="97">
        <f t="shared" si="194"/>
        <v>0</v>
      </c>
      <c r="BR389" s="97">
        <f t="shared" si="194"/>
        <v>0</v>
      </c>
      <c r="BS389" s="97">
        <f t="shared" si="194"/>
        <v>0</v>
      </c>
      <c r="BT389" s="97">
        <f t="shared" si="194"/>
        <v>0</v>
      </c>
      <c r="BU389" s="97">
        <f t="shared" si="194"/>
        <v>0</v>
      </c>
      <c r="BV389" s="97">
        <f t="shared" si="194"/>
        <v>0</v>
      </c>
      <c r="BW389" s="97">
        <f t="shared" si="194"/>
        <v>0</v>
      </c>
      <c r="BX389" s="97">
        <f t="shared" si="194"/>
        <v>0</v>
      </c>
      <c r="BY389" s="97">
        <f t="shared" si="194"/>
        <v>0</v>
      </c>
      <c r="BZ389" s="97">
        <f t="shared" si="194"/>
        <v>0</v>
      </c>
      <c r="CA389" s="97">
        <f t="shared" si="194"/>
        <v>0</v>
      </c>
      <c r="CB389" s="97">
        <f t="shared" si="194"/>
        <v>0</v>
      </c>
      <c r="CC389" s="97">
        <f t="shared" si="194"/>
        <v>0</v>
      </c>
      <c r="CD389" s="97">
        <f t="shared" si="194"/>
        <v>0</v>
      </c>
      <c r="CE389" s="97">
        <f t="shared" si="194"/>
        <v>0</v>
      </c>
      <c r="CF389" s="97">
        <f t="shared" si="194"/>
        <v>0</v>
      </c>
      <c r="CG389" s="97"/>
      <c r="CH389" s="97"/>
      <c r="CI389" s="97"/>
      <c r="CJ389" s="97"/>
      <c r="CK389" s="97">
        <f>COUNTIFS($P$9:$P$339,"x",CK$9:CK$339,"1")</f>
        <v>0</v>
      </c>
      <c r="CL389" s="37"/>
      <c r="CM389" s="37"/>
      <c r="CN389" s="37"/>
      <c r="CO389" s="37"/>
      <c r="CP389" s="37"/>
      <c r="CQ389" s="37"/>
      <c r="CR389" s="37"/>
      <c r="CS389" s="37"/>
      <c r="CT389" s="37"/>
    </row>
    <row r="390" spans="1:98" ht="36" hidden="1" customHeight="1" x14ac:dyDescent="0.25">
      <c r="A390" s="431"/>
      <c r="B390" s="74"/>
      <c r="C390" s="84" t="s">
        <v>1571</v>
      </c>
      <c r="D390" s="4"/>
      <c r="E390" s="85"/>
      <c r="F390" s="5"/>
      <c r="G390" s="3"/>
      <c r="H390" s="3"/>
      <c r="I390" s="3"/>
      <c r="J390" s="87"/>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162"/>
      <c r="BC390" s="3"/>
      <c r="BD390" s="97">
        <f t="shared" ref="BD390:CF390" si="195">COUNTIFS($P$9:$P$339,"x",BD$9:BD$339,"0")</f>
        <v>0</v>
      </c>
      <c r="BE390" s="97">
        <f t="shared" si="195"/>
        <v>0</v>
      </c>
      <c r="BF390" s="97">
        <f t="shared" si="195"/>
        <v>0</v>
      </c>
      <c r="BG390" s="97">
        <f t="shared" si="195"/>
        <v>0</v>
      </c>
      <c r="BH390" s="97">
        <f t="shared" si="195"/>
        <v>0</v>
      </c>
      <c r="BI390" s="97">
        <f t="shared" si="195"/>
        <v>0</v>
      </c>
      <c r="BJ390" s="97">
        <f t="shared" si="195"/>
        <v>0</v>
      </c>
      <c r="BK390" s="97">
        <f t="shared" si="195"/>
        <v>0</v>
      </c>
      <c r="BL390" s="97">
        <f t="shared" si="195"/>
        <v>0</v>
      </c>
      <c r="BM390" s="97">
        <f t="shared" si="195"/>
        <v>0</v>
      </c>
      <c r="BN390" s="97">
        <f t="shared" si="195"/>
        <v>0</v>
      </c>
      <c r="BO390" s="97">
        <f t="shared" si="195"/>
        <v>0</v>
      </c>
      <c r="BP390" s="97">
        <f t="shared" si="195"/>
        <v>0</v>
      </c>
      <c r="BQ390" s="97">
        <f t="shared" si="195"/>
        <v>0</v>
      </c>
      <c r="BR390" s="97">
        <f t="shared" si="195"/>
        <v>0</v>
      </c>
      <c r="BS390" s="97">
        <f t="shared" si="195"/>
        <v>0</v>
      </c>
      <c r="BT390" s="97">
        <f t="shared" si="195"/>
        <v>0</v>
      </c>
      <c r="BU390" s="97">
        <f t="shared" si="195"/>
        <v>0</v>
      </c>
      <c r="BV390" s="97">
        <f t="shared" si="195"/>
        <v>0</v>
      </c>
      <c r="BW390" s="97">
        <f t="shared" si="195"/>
        <v>0</v>
      </c>
      <c r="BX390" s="97">
        <f t="shared" si="195"/>
        <v>0</v>
      </c>
      <c r="BY390" s="97">
        <f t="shared" si="195"/>
        <v>0</v>
      </c>
      <c r="BZ390" s="97">
        <f t="shared" si="195"/>
        <v>0</v>
      </c>
      <c r="CA390" s="97">
        <f t="shared" si="195"/>
        <v>0</v>
      </c>
      <c r="CB390" s="97">
        <f t="shared" si="195"/>
        <v>0</v>
      </c>
      <c r="CC390" s="97">
        <f t="shared" si="195"/>
        <v>0</v>
      </c>
      <c r="CD390" s="97">
        <f t="shared" si="195"/>
        <v>0</v>
      </c>
      <c r="CE390" s="97">
        <f t="shared" si="195"/>
        <v>0</v>
      </c>
      <c r="CF390" s="97">
        <f t="shared" si="195"/>
        <v>0</v>
      </c>
      <c r="CG390" s="97"/>
      <c r="CH390" s="97"/>
      <c r="CI390" s="97"/>
      <c r="CJ390" s="97"/>
      <c r="CK390" s="97">
        <f>COUNTIFS($P$9:$P$339,"x",CK$9:CK$339,"0")</f>
        <v>0</v>
      </c>
      <c r="CL390" s="37"/>
      <c r="CM390" s="37"/>
      <c r="CN390" s="37"/>
      <c r="CO390" s="37"/>
      <c r="CP390" s="37"/>
      <c r="CQ390" s="37"/>
      <c r="CR390" s="37"/>
      <c r="CS390" s="37"/>
      <c r="CT390" s="37"/>
    </row>
    <row r="391" spans="1:98" ht="36" hidden="1" customHeight="1" x14ac:dyDescent="0.25">
      <c r="A391" s="431"/>
      <c r="B391" s="74"/>
      <c r="C391" s="424" t="s">
        <v>1572</v>
      </c>
      <c r="D391" s="4"/>
      <c r="E391" s="85"/>
      <c r="F391" s="5"/>
      <c r="G391" s="3"/>
      <c r="H391" s="3"/>
      <c r="I391" s="3"/>
      <c r="J391" s="87"/>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162"/>
      <c r="BC391" s="3"/>
      <c r="BD391" s="98" t="e">
        <f>(((BD388*2)+(BD389*1)+(BD390*0)))/(BD388+BD389+BD390)</f>
        <v>#DIV/0!</v>
      </c>
      <c r="BE391" s="98" t="e">
        <f t="shared" ref="BE391:CK391" si="196">(((BE388*2)+(BE389*1)+(BE390*0)))/(BE388+BE389+BE390)</f>
        <v>#DIV/0!</v>
      </c>
      <c r="BF391" s="98" t="e">
        <f t="shared" si="196"/>
        <v>#DIV/0!</v>
      </c>
      <c r="BG391" s="98" t="e">
        <f t="shared" si="196"/>
        <v>#DIV/0!</v>
      </c>
      <c r="BH391" s="98" t="e">
        <f t="shared" si="196"/>
        <v>#DIV/0!</v>
      </c>
      <c r="BI391" s="98" t="e">
        <f t="shared" si="196"/>
        <v>#DIV/0!</v>
      </c>
      <c r="BJ391" s="98" t="e">
        <f t="shared" si="196"/>
        <v>#DIV/0!</v>
      </c>
      <c r="BK391" s="98" t="e">
        <f t="shared" si="196"/>
        <v>#DIV/0!</v>
      </c>
      <c r="BL391" s="98" t="e">
        <f t="shared" si="196"/>
        <v>#DIV/0!</v>
      </c>
      <c r="BM391" s="98" t="e">
        <f t="shared" si="196"/>
        <v>#DIV/0!</v>
      </c>
      <c r="BN391" s="98" t="e">
        <f t="shared" si="196"/>
        <v>#DIV/0!</v>
      </c>
      <c r="BO391" s="98" t="e">
        <f t="shared" si="196"/>
        <v>#DIV/0!</v>
      </c>
      <c r="BP391" s="98" t="e">
        <f t="shared" si="196"/>
        <v>#DIV/0!</v>
      </c>
      <c r="BQ391" s="98" t="e">
        <f t="shared" si="196"/>
        <v>#DIV/0!</v>
      </c>
      <c r="BR391" s="98" t="e">
        <f t="shared" si="196"/>
        <v>#DIV/0!</v>
      </c>
      <c r="BS391" s="98" t="e">
        <f t="shared" si="196"/>
        <v>#DIV/0!</v>
      </c>
      <c r="BT391" s="98" t="e">
        <f t="shared" si="196"/>
        <v>#DIV/0!</v>
      </c>
      <c r="BU391" s="98" t="e">
        <f t="shared" si="196"/>
        <v>#DIV/0!</v>
      </c>
      <c r="BV391" s="98" t="e">
        <f t="shared" si="196"/>
        <v>#DIV/0!</v>
      </c>
      <c r="BW391" s="98" t="e">
        <f t="shared" si="196"/>
        <v>#DIV/0!</v>
      </c>
      <c r="BX391" s="98" t="e">
        <f t="shared" si="196"/>
        <v>#DIV/0!</v>
      </c>
      <c r="BY391" s="98" t="e">
        <f t="shared" si="196"/>
        <v>#DIV/0!</v>
      </c>
      <c r="BZ391" s="98" t="e">
        <f t="shared" si="196"/>
        <v>#DIV/0!</v>
      </c>
      <c r="CA391" s="98" t="e">
        <f t="shared" si="196"/>
        <v>#DIV/0!</v>
      </c>
      <c r="CB391" s="98" t="e">
        <f t="shared" si="196"/>
        <v>#DIV/0!</v>
      </c>
      <c r="CC391" s="98" t="e">
        <f t="shared" si="196"/>
        <v>#DIV/0!</v>
      </c>
      <c r="CD391" s="98" t="e">
        <f t="shared" si="196"/>
        <v>#DIV/0!</v>
      </c>
      <c r="CE391" s="98" t="e">
        <f t="shared" si="196"/>
        <v>#DIV/0!</v>
      </c>
      <c r="CF391" s="98">
        <f t="shared" si="196"/>
        <v>2</v>
      </c>
      <c r="CG391" s="98"/>
      <c r="CH391" s="98"/>
      <c r="CI391" s="98"/>
      <c r="CJ391" s="98"/>
      <c r="CK391" s="98" t="e">
        <f t="shared" si="196"/>
        <v>#DIV/0!</v>
      </c>
      <c r="CL391" s="415">
        <f>COUNTIF($BD392:$CK392,"Đ")</f>
        <v>1</v>
      </c>
      <c r="CM391" s="419">
        <f>CL391/COUNTA($BD392:$CK392)</f>
        <v>3.3333333333333333E-2</v>
      </c>
      <c r="CN391" s="415">
        <f>COUNTIF($BD392:$CK392,"CCG")</f>
        <v>0</v>
      </c>
      <c r="CO391" s="419">
        <f>CN391/COUNTA($BD392:$CK392)</f>
        <v>0</v>
      </c>
      <c r="CP391" s="415">
        <f>COUNTIF($BD392:$CK392,"CĐ")</f>
        <v>0</v>
      </c>
      <c r="CQ391" s="419">
        <f>CP391/COUNTA($BD392:$CK392)</f>
        <v>0</v>
      </c>
      <c r="CR391" s="413">
        <f>(((CL391*2)+(CN391*1)+(CP391*0)))/(CL391+CN391+CP391)</f>
        <v>2</v>
      </c>
      <c r="CS391" s="413" t="str">
        <f>IF(CR391&gt;=1.6,"Đạt mục tiêu",IF(CR391&gt;=1,"Cần cố gắng","Chưa đạt"))</f>
        <v>Đạt mục tiêu</v>
      </c>
      <c r="CT391" s="37"/>
    </row>
    <row r="392" spans="1:98" ht="36" hidden="1" customHeight="1" x14ac:dyDescent="0.25">
      <c r="A392" s="432"/>
      <c r="B392" s="74"/>
      <c r="C392" s="424"/>
      <c r="D392" s="4"/>
      <c r="E392" s="85"/>
      <c r="F392" s="5"/>
      <c r="G392" s="3"/>
      <c r="H392" s="3"/>
      <c r="I392" s="3"/>
      <c r="J392" s="87"/>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162"/>
      <c r="BC392" s="3"/>
      <c r="BD392" s="98" t="e">
        <f>IF(BD391&lt;1,"CĐ",IF(BD391&lt;1.6,"CCG","Đ"))</f>
        <v>#DIV/0!</v>
      </c>
      <c r="BE392" s="98" t="e">
        <f t="shared" ref="BE392:CK392" si="197">IF(BE391&lt;1,"CĐ",IF(BE391&lt;1.6,"CCG","Đ"))</f>
        <v>#DIV/0!</v>
      </c>
      <c r="BF392" s="98" t="e">
        <f t="shared" si="197"/>
        <v>#DIV/0!</v>
      </c>
      <c r="BG392" s="98" t="e">
        <f t="shared" si="197"/>
        <v>#DIV/0!</v>
      </c>
      <c r="BH392" s="98" t="e">
        <f t="shared" si="197"/>
        <v>#DIV/0!</v>
      </c>
      <c r="BI392" s="98" t="e">
        <f t="shared" si="197"/>
        <v>#DIV/0!</v>
      </c>
      <c r="BJ392" s="98" t="e">
        <f t="shared" si="197"/>
        <v>#DIV/0!</v>
      </c>
      <c r="BK392" s="98" t="e">
        <f t="shared" si="197"/>
        <v>#DIV/0!</v>
      </c>
      <c r="BL392" s="98" t="e">
        <f t="shared" si="197"/>
        <v>#DIV/0!</v>
      </c>
      <c r="BM392" s="98" t="e">
        <f t="shared" si="197"/>
        <v>#DIV/0!</v>
      </c>
      <c r="BN392" s="98" t="e">
        <f t="shared" si="197"/>
        <v>#DIV/0!</v>
      </c>
      <c r="BO392" s="98" t="e">
        <f t="shared" si="197"/>
        <v>#DIV/0!</v>
      </c>
      <c r="BP392" s="98" t="e">
        <f t="shared" si="197"/>
        <v>#DIV/0!</v>
      </c>
      <c r="BQ392" s="98" t="e">
        <f t="shared" si="197"/>
        <v>#DIV/0!</v>
      </c>
      <c r="BR392" s="98" t="e">
        <f t="shared" si="197"/>
        <v>#DIV/0!</v>
      </c>
      <c r="BS392" s="98" t="e">
        <f t="shared" si="197"/>
        <v>#DIV/0!</v>
      </c>
      <c r="BT392" s="98" t="e">
        <f t="shared" si="197"/>
        <v>#DIV/0!</v>
      </c>
      <c r="BU392" s="98" t="e">
        <f t="shared" si="197"/>
        <v>#DIV/0!</v>
      </c>
      <c r="BV392" s="98" t="e">
        <f t="shared" si="197"/>
        <v>#DIV/0!</v>
      </c>
      <c r="BW392" s="98" t="e">
        <f t="shared" si="197"/>
        <v>#DIV/0!</v>
      </c>
      <c r="BX392" s="98" t="e">
        <f t="shared" si="197"/>
        <v>#DIV/0!</v>
      </c>
      <c r="BY392" s="98" t="e">
        <f t="shared" si="197"/>
        <v>#DIV/0!</v>
      </c>
      <c r="BZ392" s="98" t="e">
        <f t="shared" si="197"/>
        <v>#DIV/0!</v>
      </c>
      <c r="CA392" s="98" t="e">
        <f t="shared" si="197"/>
        <v>#DIV/0!</v>
      </c>
      <c r="CB392" s="98" t="e">
        <f t="shared" si="197"/>
        <v>#DIV/0!</v>
      </c>
      <c r="CC392" s="98" t="e">
        <f t="shared" si="197"/>
        <v>#DIV/0!</v>
      </c>
      <c r="CD392" s="98" t="e">
        <f t="shared" si="197"/>
        <v>#DIV/0!</v>
      </c>
      <c r="CE392" s="98" t="e">
        <f t="shared" si="197"/>
        <v>#DIV/0!</v>
      </c>
      <c r="CF392" s="98" t="str">
        <f t="shared" si="197"/>
        <v>Đ</v>
      </c>
      <c r="CG392" s="98"/>
      <c r="CH392" s="98"/>
      <c r="CI392" s="98"/>
      <c r="CJ392" s="98"/>
      <c r="CK392" s="98" t="e">
        <f t="shared" si="197"/>
        <v>#DIV/0!</v>
      </c>
      <c r="CL392" s="415"/>
      <c r="CM392" s="419"/>
      <c r="CN392" s="415"/>
      <c r="CO392" s="419"/>
      <c r="CP392" s="415"/>
      <c r="CQ392" s="419"/>
      <c r="CR392" s="413"/>
      <c r="CS392" s="413"/>
      <c r="CT392" s="37"/>
    </row>
    <row r="393" spans="1:98" ht="36" hidden="1" customHeight="1" x14ac:dyDescent="0.25">
      <c r="A393" s="430" t="s">
        <v>1578</v>
      </c>
      <c r="B393" s="74"/>
      <c r="C393" s="84" t="s">
        <v>1569</v>
      </c>
      <c r="D393" s="4"/>
      <c r="E393" s="85"/>
      <c r="F393" s="5"/>
      <c r="G393" s="3"/>
      <c r="H393" s="3"/>
      <c r="I393" s="3"/>
      <c r="J393" s="87"/>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162"/>
      <c r="BC393" s="3"/>
      <c r="BD393" s="97">
        <f t="shared" ref="BD393:CF393" si="198">COUNTIFS($P$9:$P$339,"x",BD$9:BD$339,"2")</f>
        <v>0</v>
      </c>
      <c r="BE393" s="97">
        <f t="shared" si="198"/>
        <v>0</v>
      </c>
      <c r="BF393" s="97">
        <f t="shared" si="198"/>
        <v>0</v>
      </c>
      <c r="BG393" s="97">
        <f t="shared" si="198"/>
        <v>0</v>
      </c>
      <c r="BH393" s="97">
        <f t="shared" si="198"/>
        <v>0</v>
      </c>
      <c r="BI393" s="97">
        <f t="shared" si="198"/>
        <v>0</v>
      </c>
      <c r="BJ393" s="97">
        <f t="shared" si="198"/>
        <v>0</v>
      </c>
      <c r="BK393" s="97">
        <f t="shared" si="198"/>
        <v>0</v>
      </c>
      <c r="BL393" s="97">
        <f t="shared" si="198"/>
        <v>0</v>
      </c>
      <c r="BM393" s="97">
        <f t="shared" si="198"/>
        <v>0</v>
      </c>
      <c r="BN393" s="97">
        <f t="shared" si="198"/>
        <v>0</v>
      </c>
      <c r="BO393" s="97">
        <f t="shared" si="198"/>
        <v>0</v>
      </c>
      <c r="BP393" s="97">
        <f t="shared" si="198"/>
        <v>0</v>
      </c>
      <c r="BQ393" s="97">
        <f t="shared" si="198"/>
        <v>0</v>
      </c>
      <c r="BR393" s="97">
        <f t="shared" si="198"/>
        <v>0</v>
      </c>
      <c r="BS393" s="97">
        <f t="shared" si="198"/>
        <v>0</v>
      </c>
      <c r="BT393" s="97">
        <f t="shared" si="198"/>
        <v>0</v>
      </c>
      <c r="BU393" s="97">
        <f t="shared" si="198"/>
        <v>0</v>
      </c>
      <c r="BV393" s="97">
        <f t="shared" si="198"/>
        <v>0</v>
      </c>
      <c r="BW393" s="97">
        <f t="shared" si="198"/>
        <v>0</v>
      </c>
      <c r="BX393" s="97">
        <f t="shared" si="198"/>
        <v>0</v>
      </c>
      <c r="BY393" s="97">
        <f t="shared" si="198"/>
        <v>0</v>
      </c>
      <c r="BZ393" s="97">
        <f t="shared" si="198"/>
        <v>0</v>
      </c>
      <c r="CA393" s="97">
        <f t="shared" si="198"/>
        <v>0</v>
      </c>
      <c r="CB393" s="97">
        <f t="shared" si="198"/>
        <v>0</v>
      </c>
      <c r="CC393" s="97">
        <f t="shared" si="198"/>
        <v>0</v>
      </c>
      <c r="CD393" s="97">
        <f t="shared" si="198"/>
        <v>0</v>
      </c>
      <c r="CE393" s="97">
        <f t="shared" si="198"/>
        <v>0</v>
      </c>
      <c r="CF393" s="97">
        <f t="shared" si="198"/>
        <v>33</v>
      </c>
      <c r="CG393" s="97"/>
      <c r="CH393" s="97"/>
      <c r="CI393" s="97"/>
      <c r="CJ393" s="97"/>
      <c r="CK393" s="97">
        <f>COUNTIFS($P$9:$P$339,"x",CK$9:CK$339,"2")</f>
        <v>0</v>
      </c>
      <c r="CL393" s="37"/>
      <c r="CM393" s="37"/>
      <c r="CN393" s="37"/>
      <c r="CO393" s="37"/>
      <c r="CP393" s="37"/>
      <c r="CQ393" s="37"/>
      <c r="CR393" s="37"/>
      <c r="CS393" s="37"/>
      <c r="CT393" s="37"/>
    </row>
    <row r="394" spans="1:98" ht="36" hidden="1" customHeight="1" x14ac:dyDescent="0.25">
      <c r="A394" s="431"/>
      <c r="B394" s="74"/>
      <c r="C394" s="84" t="s">
        <v>1570</v>
      </c>
      <c r="D394" s="4"/>
      <c r="E394" s="85"/>
      <c r="F394" s="5"/>
      <c r="G394" s="3"/>
      <c r="H394" s="3"/>
      <c r="I394" s="3"/>
      <c r="J394" s="87"/>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162"/>
      <c r="BC394" s="3"/>
      <c r="BD394" s="97">
        <f t="shared" ref="BD394:CF394" si="199">COUNTIFS($P$9:$P$339,"x",BD$9:BD$339,"1")</f>
        <v>0</v>
      </c>
      <c r="BE394" s="97">
        <f t="shared" si="199"/>
        <v>0</v>
      </c>
      <c r="BF394" s="97">
        <f t="shared" si="199"/>
        <v>0</v>
      </c>
      <c r="BG394" s="97">
        <f t="shared" si="199"/>
        <v>0</v>
      </c>
      <c r="BH394" s="97">
        <f t="shared" si="199"/>
        <v>0</v>
      </c>
      <c r="BI394" s="97">
        <f t="shared" si="199"/>
        <v>0</v>
      </c>
      <c r="BJ394" s="97">
        <f t="shared" si="199"/>
        <v>0</v>
      </c>
      <c r="BK394" s="97">
        <f t="shared" si="199"/>
        <v>0</v>
      </c>
      <c r="BL394" s="97">
        <f t="shared" si="199"/>
        <v>0</v>
      </c>
      <c r="BM394" s="97">
        <f t="shared" si="199"/>
        <v>0</v>
      </c>
      <c r="BN394" s="97">
        <f t="shared" si="199"/>
        <v>0</v>
      </c>
      <c r="BO394" s="97">
        <f t="shared" si="199"/>
        <v>0</v>
      </c>
      <c r="BP394" s="97">
        <f t="shared" si="199"/>
        <v>0</v>
      </c>
      <c r="BQ394" s="97">
        <f t="shared" si="199"/>
        <v>0</v>
      </c>
      <c r="BR394" s="97">
        <f t="shared" si="199"/>
        <v>0</v>
      </c>
      <c r="BS394" s="97">
        <f t="shared" si="199"/>
        <v>0</v>
      </c>
      <c r="BT394" s="97">
        <f t="shared" si="199"/>
        <v>0</v>
      </c>
      <c r="BU394" s="97">
        <f t="shared" si="199"/>
        <v>0</v>
      </c>
      <c r="BV394" s="97">
        <f t="shared" si="199"/>
        <v>0</v>
      </c>
      <c r="BW394" s="97">
        <f t="shared" si="199"/>
        <v>0</v>
      </c>
      <c r="BX394" s="97">
        <f t="shared" si="199"/>
        <v>0</v>
      </c>
      <c r="BY394" s="97">
        <f t="shared" si="199"/>
        <v>0</v>
      </c>
      <c r="BZ394" s="97">
        <f t="shared" si="199"/>
        <v>0</v>
      </c>
      <c r="CA394" s="97">
        <f t="shared" si="199"/>
        <v>0</v>
      </c>
      <c r="CB394" s="97">
        <f t="shared" si="199"/>
        <v>0</v>
      </c>
      <c r="CC394" s="97">
        <f t="shared" si="199"/>
        <v>0</v>
      </c>
      <c r="CD394" s="97">
        <f t="shared" si="199"/>
        <v>0</v>
      </c>
      <c r="CE394" s="97">
        <f t="shared" si="199"/>
        <v>0</v>
      </c>
      <c r="CF394" s="97">
        <f t="shared" si="199"/>
        <v>0</v>
      </c>
      <c r="CG394" s="97"/>
      <c r="CH394" s="97"/>
      <c r="CI394" s="97"/>
      <c r="CJ394" s="97"/>
      <c r="CK394" s="97">
        <f>COUNTIFS($P$9:$P$339,"x",CK$9:CK$339,"1")</f>
        <v>0</v>
      </c>
      <c r="CL394" s="37"/>
      <c r="CM394" s="37"/>
      <c r="CN394" s="37"/>
      <c r="CO394" s="37"/>
      <c r="CP394" s="37"/>
      <c r="CQ394" s="37"/>
      <c r="CR394" s="37"/>
      <c r="CS394" s="37"/>
      <c r="CT394" s="37"/>
    </row>
    <row r="395" spans="1:98" ht="36" hidden="1" customHeight="1" x14ac:dyDescent="0.25">
      <c r="A395" s="431"/>
      <c r="B395" s="74"/>
      <c r="C395" s="84" t="s">
        <v>1571</v>
      </c>
      <c r="D395" s="4"/>
      <c r="E395" s="85"/>
      <c r="F395" s="5"/>
      <c r="G395" s="3"/>
      <c r="H395" s="3"/>
      <c r="I395" s="3"/>
      <c r="J395" s="87"/>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162"/>
      <c r="BC395" s="3"/>
      <c r="BD395" s="97">
        <f t="shared" ref="BD395:CF395" si="200">COUNTIFS($P$9:$P$339,"x",BD$9:BD$339,"0")</f>
        <v>0</v>
      </c>
      <c r="BE395" s="97">
        <f t="shared" si="200"/>
        <v>0</v>
      </c>
      <c r="BF395" s="97">
        <f t="shared" si="200"/>
        <v>0</v>
      </c>
      <c r="BG395" s="97">
        <f t="shared" si="200"/>
        <v>0</v>
      </c>
      <c r="BH395" s="97">
        <f t="shared" si="200"/>
        <v>0</v>
      </c>
      <c r="BI395" s="97">
        <f t="shared" si="200"/>
        <v>0</v>
      </c>
      <c r="BJ395" s="97">
        <f t="shared" si="200"/>
        <v>0</v>
      </c>
      <c r="BK395" s="97">
        <f t="shared" si="200"/>
        <v>0</v>
      </c>
      <c r="BL395" s="97">
        <f t="shared" si="200"/>
        <v>0</v>
      </c>
      <c r="BM395" s="97">
        <f t="shared" si="200"/>
        <v>0</v>
      </c>
      <c r="BN395" s="97">
        <f t="shared" si="200"/>
        <v>0</v>
      </c>
      <c r="BO395" s="97">
        <f t="shared" si="200"/>
        <v>0</v>
      </c>
      <c r="BP395" s="97">
        <f t="shared" si="200"/>
        <v>0</v>
      </c>
      <c r="BQ395" s="97">
        <f t="shared" si="200"/>
        <v>0</v>
      </c>
      <c r="BR395" s="97">
        <f t="shared" si="200"/>
        <v>0</v>
      </c>
      <c r="BS395" s="97">
        <f t="shared" si="200"/>
        <v>0</v>
      </c>
      <c r="BT395" s="97">
        <f t="shared" si="200"/>
        <v>0</v>
      </c>
      <c r="BU395" s="97">
        <f t="shared" si="200"/>
        <v>0</v>
      </c>
      <c r="BV395" s="97">
        <f t="shared" si="200"/>
        <v>0</v>
      </c>
      <c r="BW395" s="97">
        <f t="shared" si="200"/>
        <v>0</v>
      </c>
      <c r="BX395" s="97">
        <f t="shared" si="200"/>
        <v>0</v>
      </c>
      <c r="BY395" s="97">
        <f t="shared" si="200"/>
        <v>0</v>
      </c>
      <c r="BZ395" s="97">
        <f t="shared" si="200"/>
        <v>0</v>
      </c>
      <c r="CA395" s="97">
        <f t="shared" si="200"/>
        <v>0</v>
      </c>
      <c r="CB395" s="97">
        <f t="shared" si="200"/>
        <v>0</v>
      </c>
      <c r="CC395" s="97">
        <f t="shared" si="200"/>
        <v>0</v>
      </c>
      <c r="CD395" s="97">
        <f t="shared" si="200"/>
        <v>0</v>
      </c>
      <c r="CE395" s="97">
        <f t="shared" si="200"/>
        <v>0</v>
      </c>
      <c r="CF395" s="97">
        <f t="shared" si="200"/>
        <v>0</v>
      </c>
      <c r="CG395" s="97"/>
      <c r="CH395" s="97"/>
      <c r="CI395" s="97"/>
      <c r="CJ395" s="97"/>
      <c r="CK395" s="97">
        <f>COUNTIFS($P$9:$P$339,"x",CK$9:CK$339,"0")</f>
        <v>0</v>
      </c>
      <c r="CL395" s="37"/>
      <c r="CM395" s="37"/>
      <c r="CN395" s="37"/>
      <c r="CO395" s="37"/>
      <c r="CP395" s="37"/>
      <c r="CQ395" s="37"/>
      <c r="CR395" s="37"/>
      <c r="CS395" s="37"/>
      <c r="CT395" s="37"/>
    </row>
    <row r="396" spans="1:98" ht="36" hidden="1" customHeight="1" x14ac:dyDescent="0.25">
      <c r="A396" s="431"/>
      <c r="B396" s="74"/>
      <c r="C396" s="424" t="s">
        <v>1572</v>
      </c>
      <c r="D396" s="4"/>
      <c r="E396" s="85"/>
      <c r="F396" s="5"/>
      <c r="G396" s="3"/>
      <c r="H396" s="3"/>
      <c r="I396" s="3"/>
      <c r="J396" s="87"/>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162"/>
      <c r="BC396" s="3"/>
      <c r="BD396" s="98" t="e">
        <f>(((BD393*2)+(BD394*1)+(BD395*0)))/(BD393+BD394+BD395)</f>
        <v>#DIV/0!</v>
      </c>
      <c r="BE396" s="98" t="e">
        <f t="shared" ref="BE396:CK396" si="201">(((BE393*2)+(BE394*1)+(BE395*0)))/(BE393+BE394+BE395)</f>
        <v>#DIV/0!</v>
      </c>
      <c r="BF396" s="98" t="e">
        <f t="shared" si="201"/>
        <v>#DIV/0!</v>
      </c>
      <c r="BG396" s="98" t="e">
        <f t="shared" si="201"/>
        <v>#DIV/0!</v>
      </c>
      <c r="BH396" s="98" t="e">
        <f t="shared" si="201"/>
        <v>#DIV/0!</v>
      </c>
      <c r="BI396" s="98" t="e">
        <f t="shared" si="201"/>
        <v>#DIV/0!</v>
      </c>
      <c r="BJ396" s="98" t="e">
        <f t="shared" si="201"/>
        <v>#DIV/0!</v>
      </c>
      <c r="BK396" s="98" t="e">
        <f t="shared" si="201"/>
        <v>#DIV/0!</v>
      </c>
      <c r="BL396" s="98" t="e">
        <f t="shared" si="201"/>
        <v>#DIV/0!</v>
      </c>
      <c r="BM396" s="98" t="e">
        <f t="shared" si="201"/>
        <v>#DIV/0!</v>
      </c>
      <c r="BN396" s="98" t="e">
        <f t="shared" si="201"/>
        <v>#DIV/0!</v>
      </c>
      <c r="BO396" s="98" t="e">
        <f t="shared" si="201"/>
        <v>#DIV/0!</v>
      </c>
      <c r="BP396" s="98" t="e">
        <f t="shared" si="201"/>
        <v>#DIV/0!</v>
      </c>
      <c r="BQ396" s="98" t="e">
        <f t="shared" si="201"/>
        <v>#DIV/0!</v>
      </c>
      <c r="BR396" s="98" t="e">
        <f t="shared" si="201"/>
        <v>#DIV/0!</v>
      </c>
      <c r="BS396" s="98" t="e">
        <f t="shared" si="201"/>
        <v>#DIV/0!</v>
      </c>
      <c r="BT396" s="98" t="e">
        <f t="shared" si="201"/>
        <v>#DIV/0!</v>
      </c>
      <c r="BU396" s="98" t="e">
        <f t="shared" si="201"/>
        <v>#DIV/0!</v>
      </c>
      <c r="BV396" s="98" t="e">
        <f t="shared" si="201"/>
        <v>#DIV/0!</v>
      </c>
      <c r="BW396" s="98" t="e">
        <f t="shared" si="201"/>
        <v>#DIV/0!</v>
      </c>
      <c r="BX396" s="98" t="e">
        <f t="shared" si="201"/>
        <v>#DIV/0!</v>
      </c>
      <c r="BY396" s="98" t="e">
        <f t="shared" si="201"/>
        <v>#DIV/0!</v>
      </c>
      <c r="BZ396" s="98" t="e">
        <f t="shared" si="201"/>
        <v>#DIV/0!</v>
      </c>
      <c r="CA396" s="98" t="e">
        <f t="shared" si="201"/>
        <v>#DIV/0!</v>
      </c>
      <c r="CB396" s="98" t="e">
        <f t="shared" si="201"/>
        <v>#DIV/0!</v>
      </c>
      <c r="CC396" s="98" t="e">
        <f t="shared" si="201"/>
        <v>#DIV/0!</v>
      </c>
      <c r="CD396" s="98" t="e">
        <f t="shared" si="201"/>
        <v>#DIV/0!</v>
      </c>
      <c r="CE396" s="98" t="e">
        <f t="shared" si="201"/>
        <v>#DIV/0!</v>
      </c>
      <c r="CF396" s="98">
        <f t="shared" si="201"/>
        <v>2</v>
      </c>
      <c r="CG396" s="98"/>
      <c r="CH396" s="98"/>
      <c r="CI396" s="98"/>
      <c r="CJ396" s="98"/>
      <c r="CK396" s="98" t="e">
        <f t="shared" si="201"/>
        <v>#DIV/0!</v>
      </c>
      <c r="CL396" s="415">
        <f>COUNTIF($BD397:$CK397,"Đ")</f>
        <v>1</v>
      </c>
      <c r="CM396" s="419">
        <f>CL396/COUNTA($BD397:$CK397)</f>
        <v>3.3333333333333333E-2</v>
      </c>
      <c r="CN396" s="415">
        <f>COUNTIF($BD397:$CK397,"CCG")</f>
        <v>0</v>
      </c>
      <c r="CO396" s="419">
        <f>CN396/COUNTA($BD397:$CK397)</f>
        <v>0</v>
      </c>
      <c r="CP396" s="415">
        <f>COUNTIF($BD397:$CK397,"CĐ")</f>
        <v>0</v>
      </c>
      <c r="CQ396" s="419">
        <f>CP396/COUNTA($BD397:$CK397)</f>
        <v>0</v>
      </c>
      <c r="CR396" s="413">
        <f>(((CL396*2)+(CN396*1)+(CP396*0)))/(CL396+CN396+CP396)</f>
        <v>2</v>
      </c>
      <c r="CS396" s="413" t="str">
        <f>IF(CR396&gt;=1.6,"Đạt mục tiêu",IF(CR396&gt;=1,"Cần cố gắng","Chưa đạt"))</f>
        <v>Đạt mục tiêu</v>
      </c>
      <c r="CT396" s="37"/>
    </row>
    <row r="397" spans="1:98" ht="36" hidden="1" customHeight="1" x14ac:dyDescent="0.25">
      <c r="A397" s="432"/>
      <c r="B397" s="74"/>
      <c r="C397" s="424"/>
      <c r="D397" s="4"/>
      <c r="E397" s="85"/>
      <c r="F397" s="5"/>
      <c r="G397" s="3"/>
      <c r="H397" s="3"/>
      <c r="I397" s="3"/>
      <c r="J397" s="87"/>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162"/>
      <c r="BC397" s="3"/>
      <c r="BD397" s="98" t="e">
        <f>IF(BD396&lt;1,"CĐ",IF(BD396&lt;1.6,"CCG","Đ"))</f>
        <v>#DIV/0!</v>
      </c>
      <c r="BE397" s="98" t="e">
        <f t="shared" ref="BE397:CK397" si="202">IF(BE396&lt;1,"CĐ",IF(BE396&lt;1.6,"CCG","Đ"))</f>
        <v>#DIV/0!</v>
      </c>
      <c r="BF397" s="98" t="e">
        <f t="shared" si="202"/>
        <v>#DIV/0!</v>
      </c>
      <c r="BG397" s="98" t="e">
        <f t="shared" si="202"/>
        <v>#DIV/0!</v>
      </c>
      <c r="BH397" s="98" t="e">
        <f t="shared" si="202"/>
        <v>#DIV/0!</v>
      </c>
      <c r="BI397" s="98" t="e">
        <f t="shared" si="202"/>
        <v>#DIV/0!</v>
      </c>
      <c r="BJ397" s="98" t="e">
        <f t="shared" si="202"/>
        <v>#DIV/0!</v>
      </c>
      <c r="BK397" s="98" t="e">
        <f t="shared" si="202"/>
        <v>#DIV/0!</v>
      </c>
      <c r="BL397" s="98" t="e">
        <f t="shared" si="202"/>
        <v>#DIV/0!</v>
      </c>
      <c r="BM397" s="98" t="e">
        <f t="shared" si="202"/>
        <v>#DIV/0!</v>
      </c>
      <c r="BN397" s="98" t="e">
        <f t="shared" si="202"/>
        <v>#DIV/0!</v>
      </c>
      <c r="BO397" s="98" t="e">
        <f t="shared" si="202"/>
        <v>#DIV/0!</v>
      </c>
      <c r="BP397" s="98" t="e">
        <f t="shared" si="202"/>
        <v>#DIV/0!</v>
      </c>
      <c r="BQ397" s="98" t="e">
        <f t="shared" si="202"/>
        <v>#DIV/0!</v>
      </c>
      <c r="BR397" s="98" t="e">
        <f t="shared" si="202"/>
        <v>#DIV/0!</v>
      </c>
      <c r="BS397" s="98" t="e">
        <f t="shared" si="202"/>
        <v>#DIV/0!</v>
      </c>
      <c r="BT397" s="98" t="e">
        <f t="shared" si="202"/>
        <v>#DIV/0!</v>
      </c>
      <c r="BU397" s="98" t="e">
        <f t="shared" si="202"/>
        <v>#DIV/0!</v>
      </c>
      <c r="BV397" s="98" t="e">
        <f t="shared" si="202"/>
        <v>#DIV/0!</v>
      </c>
      <c r="BW397" s="98" t="e">
        <f t="shared" si="202"/>
        <v>#DIV/0!</v>
      </c>
      <c r="BX397" s="98" t="e">
        <f t="shared" si="202"/>
        <v>#DIV/0!</v>
      </c>
      <c r="BY397" s="98" t="e">
        <f t="shared" si="202"/>
        <v>#DIV/0!</v>
      </c>
      <c r="BZ397" s="98" t="e">
        <f t="shared" si="202"/>
        <v>#DIV/0!</v>
      </c>
      <c r="CA397" s="98" t="e">
        <f t="shared" si="202"/>
        <v>#DIV/0!</v>
      </c>
      <c r="CB397" s="98" t="e">
        <f t="shared" si="202"/>
        <v>#DIV/0!</v>
      </c>
      <c r="CC397" s="98" t="e">
        <f t="shared" si="202"/>
        <v>#DIV/0!</v>
      </c>
      <c r="CD397" s="98" t="e">
        <f t="shared" si="202"/>
        <v>#DIV/0!</v>
      </c>
      <c r="CE397" s="98" t="e">
        <f t="shared" si="202"/>
        <v>#DIV/0!</v>
      </c>
      <c r="CF397" s="98" t="str">
        <f t="shared" si="202"/>
        <v>Đ</v>
      </c>
      <c r="CG397" s="98"/>
      <c r="CH397" s="98"/>
      <c r="CI397" s="98"/>
      <c r="CJ397" s="98"/>
      <c r="CK397" s="98" t="e">
        <f t="shared" si="202"/>
        <v>#DIV/0!</v>
      </c>
      <c r="CL397" s="415"/>
      <c r="CM397" s="419"/>
      <c r="CN397" s="415"/>
      <c r="CO397" s="419"/>
      <c r="CP397" s="415"/>
      <c r="CQ397" s="419"/>
      <c r="CR397" s="413"/>
      <c r="CS397" s="413"/>
      <c r="CT397" s="37"/>
    </row>
    <row r="398" spans="1:98" ht="36" hidden="1" customHeight="1" x14ac:dyDescent="0.25">
      <c r="A398" s="430" t="s">
        <v>1579</v>
      </c>
      <c r="B398" s="74"/>
      <c r="C398" s="84" t="s">
        <v>1569</v>
      </c>
      <c r="D398" s="4"/>
      <c r="E398" s="85"/>
      <c r="F398" s="5"/>
      <c r="G398" s="3"/>
      <c r="H398" s="3"/>
      <c r="I398" s="3"/>
      <c r="J398" s="87"/>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162"/>
      <c r="BC398" s="3"/>
      <c r="BD398" s="97">
        <f t="shared" ref="BD398:CF398" si="203">COUNTIFS($Q$9:$Q$339,"x",BD$9:BD$339,"2")</f>
        <v>0</v>
      </c>
      <c r="BE398" s="97">
        <f t="shared" si="203"/>
        <v>0</v>
      </c>
      <c r="BF398" s="97">
        <f t="shared" si="203"/>
        <v>0</v>
      </c>
      <c r="BG398" s="97">
        <f t="shared" si="203"/>
        <v>0</v>
      </c>
      <c r="BH398" s="97">
        <f t="shared" si="203"/>
        <v>0</v>
      </c>
      <c r="BI398" s="97">
        <f t="shared" si="203"/>
        <v>0</v>
      </c>
      <c r="BJ398" s="97">
        <f t="shared" si="203"/>
        <v>0</v>
      </c>
      <c r="BK398" s="97">
        <f t="shared" si="203"/>
        <v>0</v>
      </c>
      <c r="BL398" s="97">
        <f t="shared" si="203"/>
        <v>0</v>
      </c>
      <c r="BM398" s="97">
        <f t="shared" si="203"/>
        <v>0</v>
      </c>
      <c r="BN398" s="97">
        <f t="shared" si="203"/>
        <v>0</v>
      </c>
      <c r="BO398" s="97">
        <f t="shared" si="203"/>
        <v>0</v>
      </c>
      <c r="BP398" s="97">
        <f t="shared" si="203"/>
        <v>0</v>
      </c>
      <c r="BQ398" s="97">
        <f t="shared" si="203"/>
        <v>0</v>
      </c>
      <c r="BR398" s="97">
        <f t="shared" si="203"/>
        <v>0</v>
      </c>
      <c r="BS398" s="97">
        <f t="shared" si="203"/>
        <v>0</v>
      </c>
      <c r="BT398" s="97">
        <f t="shared" si="203"/>
        <v>0</v>
      </c>
      <c r="BU398" s="97">
        <f t="shared" si="203"/>
        <v>0</v>
      </c>
      <c r="BV398" s="97">
        <f t="shared" si="203"/>
        <v>0</v>
      </c>
      <c r="BW398" s="97">
        <f t="shared" si="203"/>
        <v>0</v>
      </c>
      <c r="BX398" s="97">
        <f t="shared" si="203"/>
        <v>0</v>
      </c>
      <c r="BY398" s="97">
        <f t="shared" si="203"/>
        <v>0</v>
      </c>
      <c r="BZ398" s="97">
        <f t="shared" si="203"/>
        <v>0</v>
      </c>
      <c r="CA398" s="97">
        <f t="shared" si="203"/>
        <v>0</v>
      </c>
      <c r="CB398" s="97">
        <f t="shared" si="203"/>
        <v>0</v>
      </c>
      <c r="CC398" s="97">
        <f t="shared" si="203"/>
        <v>0</v>
      </c>
      <c r="CD398" s="97">
        <f t="shared" si="203"/>
        <v>0</v>
      </c>
      <c r="CE398" s="97">
        <f t="shared" si="203"/>
        <v>0</v>
      </c>
      <c r="CF398" s="97">
        <f t="shared" si="203"/>
        <v>31</v>
      </c>
      <c r="CG398" s="97"/>
      <c r="CH398" s="97"/>
      <c r="CI398" s="97"/>
      <c r="CJ398" s="97"/>
      <c r="CK398" s="97">
        <f>COUNTIFS($Q$9:$Q$339,"x",CK$9:CK$339,"2")</f>
        <v>0</v>
      </c>
      <c r="CL398" s="37"/>
      <c r="CM398" s="37"/>
      <c r="CN398" s="37"/>
      <c r="CO398" s="37"/>
      <c r="CP398" s="37"/>
      <c r="CQ398" s="37"/>
      <c r="CR398" s="37"/>
      <c r="CS398" s="37"/>
      <c r="CT398" s="37"/>
    </row>
    <row r="399" spans="1:98" ht="36" hidden="1" customHeight="1" x14ac:dyDescent="0.25">
      <c r="A399" s="431"/>
      <c r="B399" s="74"/>
      <c r="C399" s="84" t="s">
        <v>1570</v>
      </c>
      <c r="D399" s="4"/>
      <c r="E399" s="85"/>
      <c r="F399" s="5"/>
      <c r="G399" s="3"/>
      <c r="H399" s="3"/>
      <c r="I399" s="3"/>
      <c r="J399" s="87"/>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162"/>
      <c r="BC399" s="3"/>
      <c r="BD399" s="97">
        <f t="shared" ref="BD399:CF399" si="204">COUNTIFS($Q$9:$Q$339,"x",BD$9:BD$339,"1")</f>
        <v>0</v>
      </c>
      <c r="BE399" s="97">
        <f t="shared" si="204"/>
        <v>0</v>
      </c>
      <c r="BF399" s="97">
        <f t="shared" si="204"/>
        <v>0</v>
      </c>
      <c r="BG399" s="97">
        <f t="shared" si="204"/>
        <v>0</v>
      </c>
      <c r="BH399" s="97">
        <f t="shared" si="204"/>
        <v>0</v>
      </c>
      <c r="BI399" s="97">
        <f t="shared" si="204"/>
        <v>0</v>
      </c>
      <c r="BJ399" s="97">
        <f t="shared" si="204"/>
        <v>0</v>
      </c>
      <c r="BK399" s="97">
        <f t="shared" si="204"/>
        <v>0</v>
      </c>
      <c r="BL399" s="97">
        <f t="shared" si="204"/>
        <v>0</v>
      </c>
      <c r="BM399" s="97">
        <f t="shared" si="204"/>
        <v>0</v>
      </c>
      <c r="BN399" s="97">
        <f t="shared" si="204"/>
        <v>0</v>
      </c>
      <c r="BO399" s="97">
        <f t="shared" si="204"/>
        <v>0</v>
      </c>
      <c r="BP399" s="97">
        <f t="shared" si="204"/>
        <v>0</v>
      </c>
      <c r="BQ399" s="97">
        <f t="shared" si="204"/>
        <v>0</v>
      </c>
      <c r="BR399" s="97">
        <f t="shared" si="204"/>
        <v>0</v>
      </c>
      <c r="BS399" s="97">
        <f t="shared" si="204"/>
        <v>0</v>
      </c>
      <c r="BT399" s="97">
        <f t="shared" si="204"/>
        <v>0</v>
      </c>
      <c r="BU399" s="97">
        <f t="shared" si="204"/>
        <v>0</v>
      </c>
      <c r="BV399" s="97">
        <f t="shared" si="204"/>
        <v>0</v>
      </c>
      <c r="BW399" s="97">
        <f t="shared" si="204"/>
        <v>0</v>
      </c>
      <c r="BX399" s="97">
        <f t="shared" si="204"/>
        <v>0</v>
      </c>
      <c r="BY399" s="97">
        <f t="shared" si="204"/>
        <v>0</v>
      </c>
      <c r="BZ399" s="97">
        <f t="shared" si="204"/>
        <v>0</v>
      </c>
      <c r="CA399" s="97">
        <f t="shared" si="204"/>
        <v>0</v>
      </c>
      <c r="CB399" s="97">
        <f t="shared" si="204"/>
        <v>0</v>
      </c>
      <c r="CC399" s="97">
        <f t="shared" si="204"/>
        <v>0</v>
      </c>
      <c r="CD399" s="97">
        <f t="shared" si="204"/>
        <v>0</v>
      </c>
      <c r="CE399" s="97">
        <f t="shared" si="204"/>
        <v>0</v>
      </c>
      <c r="CF399" s="97">
        <f t="shared" si="204"/>
        <v>0</v>
      </c>
      <c r="CG399" s="97"/>
      <c r="CH399" s="97"/>
      <c r="CI399" s="97"/>
      <c r="CJ399" s="97"/>
      <c r="CK399" s="97">
        <f>COUNTIFS($Q$9:$Q$339,"x",CK$9:CK$339,"1")</f>
        <v>0</v>
      </c>
      <c r="CL399" s="37"/>
      <c r="CM399" s="37"/>
      <c r="CN399" s="37"/>
      <c r="CO399" s="37"/>
      <c r="CP399" s="37"/>
      <c r="CQ399" s="37"/>
      <c r="CR399" s="37"/>
      <c r="CS399" s="37"/>
      <c r="CT399" s="37"/>
    </row>
    <row r="400" spans="1:98" ht="36" hidden="1" customHeight="1" x14ac:dyDescent="0.25">
      <c r="A400" s="431"/>
      <c r="B400" s="74"/>
      <c r="C400" s="84" t="s">
        <v>1571</v>
      </c>
      <c r="D400" s="4"/>
      <c r="E400" s="85"/>
      <c r="F400" s="5"/>
      <c r="G400" s="3"/>
      <c r="H400" s="3"/>
      <c r="I400" s="3"/>
      <c r="J400" s="87"/>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162"/>
      <c r="BC400" s="3"/>
      <c r="BD400" s="97">
        <f t="shared" ref="BD400:CF400" si="205">COUNTIFS($Q$9:$Q$339,"x",BD$9:BD$339,"0")</f>
        <v>0</v>
      </c>
      <c r="BE400" s="97">
        <f t="shared" si="205"/>
        <v>0</v>
      </c>
      <c r="BF400" s="97">
        <f t="shared" si="205"/>
        <v>0</v>
      </c>
      <c r="BG400" s="97">
        <f t="shared" si="205"/>
        <v>0</v>
      </c>
      <c r="BH400" s="97">
        <f t="shared" si="205"/>
        <v>0</v>
      </c>
      <c r="BI400" s="97">
        <f t="shared" si="205"/>
        <v>0</v>
      </c>
      <c r="BJ400" s="97">
        <f t="shared" si="205"/>
        <v>0</v>
      </c>
      <c r="BK400" s="97">
        <f t="shared" si="205"/>
        <v>0</v>
      </c>
      <c r="BL400" s="97">
        <f t="shared" si="205"/>
        <v>0</v>
      </c>
      <c r="BM400" s="97">
        <f t="shared" si="205"/>
        <v>0</v>
      </c>
      <c r="BN400" s="97">
        <f t="shared" si="205"/>
        <v>0</v>
      </c>
      <c r="BO400" s="97">
        <f t="shared" si="205"/>
        <v>0</v>
      </c>
      <c r="BP400" s="97">
        <f t="shared" si="205"/>
        <v>0</v>
      </c>
      <c r="BQ400" s="97">
        <f t="shared" si="205"/>
        <v>0</v>
      </c>
      <c r="BR400" s="97">
        <f t="shared" si="205"/>
        <v>0</v>
      </c>
      <c r="BS400" s="97">
        <f t="shared" si="205"/>
        <v>0</v>
      </c>
      <c r="BT400" s="97">
        <f t="shared" si="205"/>
        <v>0</v>
      </c>
      <c r="BU400" s="97">
        <f t="shared" si="205"/>
        <v>0</v>
      </c>
      <c r="BV400" s="97">
        <f t="shared" si="205"/>
        <v>0</v>
      </c>
      <c r="BW400" s="97">
        <f t="shared" si="205"/>
        <v>0</v>
      </c>
      <c r="BX400" s="97">
        <f t="shared" si="205"/>
        <v>0</v>
      </c>
      <c r="BY400" s="97">
        <f t="shared" si="205"/>
        <v>0</v>
      </c>
      <c r="BZ400" s="97">
        <f t="shared" si="205"/>
        <v>0</v>
      </c>
      <c r="CA400" s="97">
        <f t="shared" si="205"/>
        <v>0</v>
      </c>
      <c r="CB400" s="97">
        <f t="shared" si="205"/>
        <v>0</v>
      </c>
      <c r="CC400" s="97">
        <f t="shared" si="205"/>
        <v>0</v>
      </c>
      <c r="CD400" s="97">
        <f t="shared" si="205"/>
        <v>0</v>
      </c>
      <c r="CE400" s="97">
        <f t="shared" si="205"/>
        <v>0</v>
      </c>
      <c r="CF400" s="97">
        <f t="shared" si="205"/>
        <v>0</v>
      </c>
      <c r="CG400" s="97"/>
      <c r="CH400" s="97"/>
      <c r="CI400" s="97"/>
      <c r="CJ400" s="97"/>
      <c r="CK400" s="97">
        <f>COUNTIFS($Q$9:$Q$339,"x",CK$9:CK$339,"0")</f>
        <v>0</v>
      </c>
      <c r="CL400" s="37"/>
      <c r="CM400" s="37"/>
      <c r="CN400" s="37"/>
      <c r="CO400" s="37"/>
      <c r="CP400" s="37"/>
      <c r="CQ400" s="37"/>
      <c r="CR400" s="37"/>
      <c r="CS400" s="37"/>
      <c r="CT400" s="37"/>
    </row>
    <row r="401" spans="1:98" ht="36" hidden="1" customHeight="1" x14ac:dyDescent="0.25">
      <c r="A401" s="431"/>
      <c r="B401" s="74"/>
      <c r="C401" s="424" t="s">
        <v>1572</v>
      </c>
      <c r="D401" s="4"/>
      <c r="E401" s="85"/>
      <c r="F401" s="5"/>
      <c r="G401" s="3"/>
      <c r="H401" s="3"/>
      <c r="I401" s="3"/>
      <c r="J401" s="87"/>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162"/>
      <c r="BC401" s="3"/>
      <c r="BD401" s="98" t="e">
        <f t="shared" ref="BD401:CF401" si="206">(((BD398*2)+(BD399*1)+(BD400*0)))/(BD398+BD399+BD400)</f>
        <v>#DIV/0!</v>
      </c>
      <c r="BE401" s="98" t="e">
        <f t="shared" si="206"/>
        <v>#DIV/0!</v>
      </c>
      <c r="BF401" s="98" t="e">
        <f t="shared" si="206"/>
        <v>#DIV/0!</v>
      </c>
      <c r="BG401" s="98" t="e">
        <f t="shared" si="206"/>
        <v>#DIV/0!</v>
      </c>
      <c r="BH401" s="98" t="e">
        <f t="shared" si="206"/>
        <v>#DIV/0!</v>
      </c>
      <c r="BI401" s="98" t="e">
        <f t="shared" si="206"/>
        <v>#DIV/0!</v>
      </c>
      <c r="BJ401" s="98" t="e">
        <f t="shared" si="206"/>
        <v>#DIV/0!</v>
      </c>
      <c r="BK401" s="98" t="e">
        <f t="shared" si="206"/>
        <v>#DIV/0!</v>
      </c>
      <c r="BL401" s="98" t="e">
        <f t="shared" si="206"/>
        <v>#DIV/0!</v>
      </c>
      <c r="BM401" s="98" t="e">
        <f t="shared" si="206"/>
        <v>#DIV/0!</v>
      </c>
      <c r="BN401" s="98" t="e">
        <f t="shared" si="206"/>
        <v>#DIV/0!</v>
      </c>
      <c r="BO401" s="98" t="e">
        <f t="shared" si="206"/>
        <v>#DIV/0!</v>
      </c>
      <c r="BP401" s="98" t="e">
        <f t="shared" si="206"/>
        <v>#DIV/0!</v>
      </c>
      <c r="BQ401" s="98" t="e">
        <f t="shared" si="206"/>
        <v>#DIV/0!</v>
      </c>
      <c r="BR401" s="98" t="e">
        <f t="shared" si="206"/>
        <v>#DIV/0!</v>
      </c>
      <c r="BS401" s="98" t="e">
        <f t="shared" si="206"/>
        <v>#DIV/0!</v>
      </c>
      <c r="BT401" s="98" t="e">
        <f t="shared" si="206"/>
        <v>#DIV/0!</v>
      </c>
      <c r="BU401" s="98" t="e">
        <f t="shared" si="206"/>
        <v>#DIV/0!</v>
      </c>
      <c r="BV401" s="98" t="e">
        <f t="shared" si="206"/>
        <v>#DIV/0!</v>
      </c>
      <c r="BW401" s="98" t="e">
        <f t="shared" si="206"/>
        <v>#DIV/0!</v>
      </c>
      <c r="BX401" s="98" t="e">
        <f t="shared" si="206"/>
        <v>#DIV/0!</v>
      </c>
      <c r="BY401" s="98" t="e">
        <f t="shared" si="206"/>
        <v>#DIV/0!</v>
      </c>
      <c r="BZ401" s="98" t="e">
        <f t="shared" si="206"/>
        <v>#DIV/0!</v>
      </c>
      <c r="CA401" s="98" t="e">
        <f t="shared" si="206"/>
        <v>#DIV/0!</v>
      </c>
      <c r="CB401" s="98" t="e">
        <f t="shared" si="206"/>
        <v>#DIV/0!</v>
      </c>
      <c r="CC401" s="98" t="e">
        <f t="shared" si="206"/>
        <v>#DIV/0!</v>
      </c>
      <c r="CD401" s="98" t="e">
        <f t="shared" si="206"/>
        <v>#DIV/0!</v>
      </c>
      <c r="CE401" s="98" t="e">
        <f t="shared" si="206"/>
        <v>#DIV/0!</v>
      </c>
      <c r="CF401" s="98">
        <f t="shared" si="206"/>
        <v>2</v>
      </c>
      <c r="CG401" s="98"/>
      <c r="CH401" s="98"/>
      <c r="CI401" s="98"/>
      <c r="CJ401" s="98"/>
      <c r="CK401" s="98" t="e">
        <f>(((CK398*2)+(CK399*1)+(CK400*0)))/(CK398+CK399+CK400)</f>
        <v>#DIV/0!</v>
      </c>
      <c r="CL401" s="415">
        <f>COUNTIF($BD402:$CK402,"Đ")</f>
        <v>1</v>
      </c>
      <c r="CM401" s="419">
        <f>CL401/COUNTA($BD402:$CK402)</f>
        <v>3.3333333333333333E-2</v>
      </c>
      <c r="CN401" s="415">
        <f>COUNTIF($BD402:$CK402,"CCG")</f>
        <v>0</v>
      </c>
      <c r="CO401" s="419">
        <f>CN401/COUNTA($BD402:$CK402)</f>
        <v>0</v>
      </c>
      <c r="CP401" s="415">
        <f>COUNTIF($BD402:$CK402,"CĐ")</f>
        <v>0</v>
      </c>
      <c r="CQ401" s="419">
        <f>CP401/COUNTA($BD402:$CK402)</f>
        <v>0</v>
      </c>
      <c r="CR401" s="413">
        <f>(((CL401*2)+(CN401*1)+(CP401*0)))/(CL401+CN401+CP401)</f>
        <v>2</v>
      </c>
      <c r="CS401" s="413" t="str">
        <f>IF(CR401&gt;=1.6,"Đạt mục tiêu",IF(CR401&gt;=1,"Cần cố gắng","Chưa đạt"))</f>
        <v>Đạt mục tiêu</v>
      </c>
      <c r="CT401" s="37"/>
    </row>
    <row r="402" spans="1:98" ht="36" hidden="1" customHeight="1" x14ac:dyDescent="0.25">
      <c r="A402" s="432"/>
      <c r="B402" s="74"/>
      <c r="C402" s="424"/>
      <c r="D402" s="4"/>
      <c r="E402" s="85"/>
      <c r="F402" s="5"/>
      <c r="G402" s="3"/>
      <c r="H402" s="3"/>
      <c r="I402" s="3"/>
      <c r="J402" s="87"/>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162"/>
      <c r="BC402" s="3"/>
      <c r="BD402" s="98" t="e">
        <f t="shared" ref="BD402:CF402" si="207">IF(BD401&lt;1,"CĐ",IF(BD401&lt;1.6,"CCG","Đ"))</f>
        <v>#DIV/0!</v>
      </c>
      <c r="BE402" s="98" t="e">
        <f t="shared" si="207"/>
        <v>#DIV/0!</v>
      </c>
      <c r="BF402" s="98" t="e">
        <f t="shared" si="207"/>
        <v>#DIV/0!</v>
      </c>
      <c r="BG402" s="98" t="e">
        <f t="shared" si="207"/>
        <v>#DIV/0!</v>
      </c>
      <c r="BH402" s="98" t="e">
        <f t="shared" si="207"/>
        <v>#DIV/0!</v>
      </c>
      <c r="BI402" s="98" t="e">
        <f t="shared" si="207"/>
        <v>#DIV/0!</v>
      </c>
      <c r="BJ402" s="98" t="e">
        <f t="shared" si="207"/>
        <v>#DIV/0!</v>
      </c>
      <c r="BK402" s="98" t="e">
        <f t="shared" si="207"/>
        <v>#DIV/0!</v>
      </c>
      <c r="BL402" s="98" t="e">
        <f t="shared" si="207"/>
        <v>#DIV/0!</v>
      </c>
      <c r="BM402" s="98" t="e">
        <f t="shared" si="207"/>
        <v>#DIV/0!</v>
      </c>
      <c r="BN402" s="98" t="e">
        <f t="shared" si="207"/>
        <v>#DIV/0!</v>
      </c>
      <c r="BO402" s="98" t="e">
        <f t="shared" si="207"/>
        <v>#DIV/0!</v>
      </c>
      <c r="BP402" s="98" t="e">
        <f t="shared" si="207"/>
        <v>#DIV/0!</v>
      </c>
      <c r="BQ402" s="98" t="e">
        <f t="shared" si="207"/>
        <v>#DIV/0!</v>
      </c>
      <c r="BR402" s="98" t="e">
        <f t="shared" si="207"/>
        <v>#DIV/0!</v>
      </c>
      <c r="BS402" s="98" t="e">
        <f t="shared" si="207"/>
        <v>#DIV/0!</v>
      </c>
      <c r="BT402" s="98" t="e">
        <f t="shared" si="207"/>
        <v>#DIV/0!</v>
      </c>
      <c r="BU402" s="98" t="e">
        <f t="shared" si="207"/>
        <v>#DIV/0!</v>
      </c>
      <c r="BV402" s="98" t="e">
        <f t="shared" si="207"/>
        <v>#DIV/0!</v>
      </c>
      <c r="BW402" s="98" t="e">
        <f t="shared" si="207"/>
        <v>#DIV/0!</v>
      </c>
      <c r="BX402" s="98" t="e">
        <f t="shared" si="207"/>
        <v>#DIV/0!</v>
      </c>
      <c r="BY402" s="98" t="e">
        <f t="shared" si="207"/>
        <v>#DIV/0!</v>
      </c>
      <c r="BZ402" s="98" t="e">
        <f t="shared" si="207"/>
        <v>#DIV/0!</v>
      </c>
      <c r="CA402" s="98" t="e">
        <f t="shared" si="207"/>
        <v>#DIV/0!</v>
      </c>
      <c r="CB402" s="98" t="e">
        <f t="shared" si="207"/>
        <v>#DIV/0!</v>
      </c>
      <c r="CC402" s="98" t="e">
        <f t="shared" si="207"/>
        <v>#DIV/0!</v>
      </c>
      <c r="CD402" s="98" t="e">
        <f t="shared" si="207"/>
        <v>#DIV/0!</v>
      </c>
      <c r="CE402" s="98" t="e">
        <f t="shared" si="207"/>
        <v>#DIV/0!</v>
      </c>
      <c r="CF402" s="98" t="str">
        <f t="shared" si="207"/>
        <v>Đ</v>
      </c>
      <c r="CG402" s="98"/>
      <c r="CH402" s="98"/>
      <c r="CI402" s="98"/>
      <c r="CJ402" s="98"/>
      <c r="CK402" s="98" t="e">
        <f>IF(CK401&lt;1,"CĐ",IF(CK401&lt;1.6,"CCG","Đ"))</f>
        <v>#DIV/0!</v>
      </c>
      <c r="CL402" s="415"/>
      <c r="CM402" s="419"/>
      <c r="CN402" s="415"/>
      <c r="CO402" s="419"/>
      <c r="CP402" s="415"/>
      <c r="CQ402" s="419"/>
      <c r="CR402" s="413"/>
      <c r="CS402" s="413"/>
      <c r="CT402" s="37"/>
    </row>
    <row r="403" spans="1:98" ht="36" hidden="1" customHeight="1" x14ac:dyDescent="0.25">
      <c r="A403" s="430" t="s">
        <v>1580</v>
      </c>
      <c r="B403" s="74"/>
      <c r="C403" s="84" t="s">
        <v>1569</v>
      </c>
      <c r="D403" s="4"/>
      <c r="E403" s="85"/>
      <c r="F403" s="5"/>
      <c r="G403" s="3"/>
      <c r="H403" s="3"/>
      <c r="I403" s="3"/>
      <c r="J403" s="87"/>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162"/>
      <c r="BC403" s="3"/>
      <c r="BD403" s="97">
        <f t="shared" ref="BD403:CF403" si="208">COUNTIFS($R$9:$R$339,"x",BD$9:BD$339,"2")</f>
        <v>0</v>
      </c>
      <c r="BE403" s="97">
        <f t="shared" si="208"/>
        <v>0</v>
      </c>
      <c r="BF403" s="97">
        <f t="shared" si="208"/>
        <v>0</v>
      </c>
      <c r="BG403" s="97">
        <f t="shared" si="208"/>
        <v>0</v>
      </c>
      <c r="BH403" s="97">
        <f t="shared" si="208"/>
        <v>0</v>
      </c>
      <c r="BI403" s="97">
        <f t="shared" si="208"/>
        <v>0</v>
      </c>
      <c r="BJ403" s="97">
        <f t="shared" si="208"/>
        <v>0</v>
      </c>
      <c r="BK403" s="97">
        <f t="shared" si="208"/>
        <v>0</v>
      </c>
      <c r="BL403" s="97">
        <f t="shared" si="208"/>
        <v>0</v>
      </c>
      <c r="BM403" s="97">
        <f t="shared" si="208"/>
        <v>0</v>
      </c>
      <c r="BN403" s="97">
        <f t="shared" si="208"/>
        <v>0</v>
      </c>
      <c r="BO403" s="97">
        <f t="shared" si="208"/>
        <v>0</v>
      </c>
      <c r="BP403" s="97">
        <f t="shared" si="208"/>
        <v>0</v>
      </c>
      <c r="BQ403" s="97">
        <f t="shared" si="208"/>
        <v>0</v>
      </c>
      <c r="BR403" s="97">
        <f t="shared" si="208"/>
        <v>0</v>
      </c>
      <c r="BS403" s="97">
        <f t="shared" si="208"/>
        <v>0</v>
      </c>
      <c r="BT403" s="97">
        <f t="shared" si="208"/>
        <v>0</v>
      </c>
      <c r="BU403" s="97">
        <f t="shared" si="208"/>
        <v>0</v>
      </c>
      <c r="BV403" s="97">
        <f t="shared" si="208"/>
        <v>0</v>
      </c>
      <c r="BW403" s="97">
        <f t="shared" si="208"/>
        <v>0</v>
      </c>
      <c r="BX403" s="97">
        <f t="shared" si="208"/>
        <v>0</v>
      </c>
      <c r="BY403" s="97">
        <f t="shared" si="208"/>
        <v>0</v>
      </c>
      <c r="BZ403" s="97">
        <f t="shared" si="208"/>
        <v>0</v>
      </c>
      <c r="CA403" s="97">
        <f t="shared" si="208"/>
        <v>0</v>
      </c>
      <c r="CB403" s="97">
        <f t="shared" si="208"/>
        <v>0</v>
      </c>
      <c r="CC403" s="97">
        <f t="shared" si="208"/>
        <v>0</v>
      </c>
      <c r="CD403" s="97">
        <f t="shared" si="208"/>
        <v>0</v>
      </c>
      <c r="CE403" s="97">
        <f t="shared" si="208"/>
        <v>0</v>
      </c>
      <c r="CF403" s="97">
        <f t="shared" si="208"/>
        <v>30</v>
      </c>
      <c r="CG403" s="97"/>
      <c r="CH403" s="97"/>
      <c r="CI403" s="97"/>
      <c r="CJ403" s="97"/>
      <c r="CK403" s="97">
        <f>COUNTIFS($R$9:$R$339,"x",CK$9:CK$339,"2")</f>
        <v>0</v>
      </c>
      <c r="CL403" s="37"/>
      <c r="CM403" s="37"/>
      <c r="CN403" s="37"/>
      <c r="CO403" s="37"/>
      <c r="CP403" s="37"/>
      <c r="CQ403" s="37"/>
      <c r="CR403" s="37"/>
      <c r="CS403" s="37"/>
      <c r="CT403" s="37"/>
    </row>
    <row r="404" spans="1:98" ht="36" hidden="1" customHeight="1" x14ac:dyDescent="0.25">
      <c r="A404" s="431"/>
      <c r="B404" s="74"/>
      <c r="C404" s="84" t="s">
        <v>1570</v>
      </c>
      <c r="D404" s="4"/>
      <c r="E404" s="85"/>
      <c r="F404" s="5"/>
      <c r="G404" s="3"/>
      <c r="H404" s="3"/>
      <c r="I404" s="3"/>
      <c r="J404" s="87"/>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162"/>
      <c r="BC404" s="3"/>
      <c r="BD404" s="97">
        <f t="shared" ref="BD404:CF404" si="209">COUNTIFS($R$9:$R$339,"x",BD$9:BD$339,"1")</f>
        <v>0</v>
      </c>
      <c r="BE404" s="97">
        <f t="shared" si="209"/>
        <v>0</v>
      </c>
      <c r="BF404" s="97">
        <f t="shared" si="209"/>
        <v>0</v>
      </c>
      <c r="BG404" s="97">
        <f t="shared" si="209"/>
        <v>0</v>
      </c>
      <c r="BH404" s="97">
        <f t="shared" si="209"/>
        <v>0</v>
      </c>
      <c r="BI404" s="97">
        <f t="shared" si="209"/>
        <v>0</v>
      </c>
      <c r="BJ404" s="97">
        <f t="shared" si="209"/>
        <v>0</v>
      </c>
      <c r="BK404" s="97">
        <f t="shared" si="209"/>
        <v>0</v>
      </c>
      <c r="BL404" s="97">
        <f t="shared" si="209"/>
        <v>0</v>
      </c>
      <c r="BM404" s="97">
        <f t="shared" si="209"/>
        <v>0</v>
      </c>
      <c r="BN404" s="97">
        <f t="shared" si="209"/>
        <v>0</v>
      </c>
      <c r="BO404" s="97">
        <f t="shared" si="209"/>
        <v>0</v>
      </c>
      <c r="BP404" s="97">
        <f t="shared" si="209"/>
        <v>0</v>
      </c>
      <c r="BQ404" s="97">
        <f t="shared" si="209"/>
        <v>0</v>
      </c>
      <c r="BR404" s="97">
        <f t="shared" si="209"/>
        <v>0</v>
      </c>
      <c r="BS404" s="97">
        <f t="shared" si="209"/>
        <v>0</v>
      </c>
      <c r="BT404" s="97">
        <f t="shared" si="209"/>
        <v>0</v>
      </c>
      <c r="BU404" s="97">
        <f t="shared" si="209"/>
        <v>0</v>
      </c>
      <c r="BV404" s="97">
        <f t="shared" si="209"/>
        <v>0</v>
      </c>
      <c r="BW404" s="97">
        <f t="shared" si="209"/>
        <v>0</v>
      </c>
      <c r="BX404" s="97">
        <f t="shared" si="209"/>
        <v>0</v>
      </c>
      <c r="BY404" s="97">
        <f t="shared" si="209"/>
        <v>0</v>
      </c>
      <c r="BZ404" s="97">
        <f t="shared" si="209"/>
        <v>0</v>
      </c>
      <c r="CA404" s="97">
        <f t="shared" si="209"/>
        <v>0</v>
      </c>
      <c r="CB404" s="97">
        <f t="shared" si="209"/>
        <v>0</v>
      </c>
      <c r="CC404" s="97">
        <f t="shared" si="209"/>
        <v>0</v>
      </c>
      <c r="CD404" s="97">
        <f t="shared" si="209"/>
        <v>0</v>
      </c>
      <c r="CE404" s="97">
        <f t="shared" si="209"/>
        <v>0</v>
      </c>
      <c r="CF404" s="97">
        <f t="shared" si="209"/>
        <v>0</v>
      </c>
      <c r="CG404" s="97"/>
      <c r="CH404" s="97"/>
      <c r="CI404" s="97"/>
      <c r="CJ404" s="97"/>
      <c r="CK404" s="97">
        <f>COUNTIFS($R$9:$R$339,"x",CK$9:CK$339,"1")</f>
        <v>0</v>
      </c>
      <c r="CL404" s="37"/>
      <c r="CM404" s="37"/>
      <c r="CN404" s="37"/>
      <c r="CO404" s="37"/>
      <c r="CP404" s="37"/>
      <c r="CQ404" s="37"/>
      <c r="CR404" s="37"/>
      <c r="CS404" s="37"/>
      <c r="CT404" s="37"/>
    </row>
    <row r="405" spans="1:98" ht="36" hidden="1" customHeight="1" x14ac:dyDescent="0.25">
      <c r="A405" s="431"/>
      <c r="B405" s="74"/>
      <c r="C405" s="84" t="s">
        <v>1571</v>
      </c>
      <c r="D405" s="4"/>
      <c r="E405" s="85"/>
      <c r="F405" s="5"/>
      <c r="G405" s="3"/>
      <c r="H405" s="3"/>
      <c r="I405" s="3"/>
      <c r="J405" s="87"/>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162"/>
      <c r="BC405" s="3"/>
      <c r="BD405" s="97">
        <f t="shared" ref="BD405:CF405" si="210">COUNTIFS($R$9:$R$339,"x",BD$9:BD$339,"0")</f>
        <v>0</v>
      </c>
      <c r="BE405" s="97">
        <f t="shared" si="210"/>
        <v>0</v>
      </c>
      <c r="BF405" s="97">
        <f t="shared" si="210"/>
        <v>0</v>
      </c>
      <c r="BG405" s="97">
        <f t="shared" si="210"/>
        <v>0</v>
      </c>
      <c r="BH405" s="97">
        <f t="shared" si="210"/>
        <v>0</v>
      </c>
      <c r="BI405" s="97">
        <f t="shared" si="210"/>
        <v>0</v>
      </c>
      <c r="BJ405" s="97">
        <f t="shared" si="210"/>
        <v>0</v>
      </c>
      <c r="BK405" s="97">
        <f t="shared" si="210"/>
        <v>0</v>
      </c>
      <c r="BL405" s="97">
        <f t="shared" si="210"/>
        <v>0</v>
      </c>
      <c r="BM405" s="97">
        <f t="shared" si="210"/>
        <v>0</v>
      </c>
      <c r="BN405" s="97">
        <f t="shared" si="210"/>
        <v>0</v>
      </c>
      <c r="BO405" s="97">
        <f t="shared" si="210"/>
        <v>0</v>
      </c>
      <c r="BP405" s="97">
        <f t="shared" si="210"/>
        <v>0</v>
      </c>
      <c r="BQ405" s="97">
        <f t="shared" si="210"/>
        <v>0</v>
      </c>
      <c r="BR405" s="97">
        <f t="shared" si="210"/>
        <v>0</v>
      </c>
      <c r="BS405" s="97">
        <f t="shared" si="210"/>
        <v>0</v>
      </c>
      <c r="BT405" s="97">
        <f t="shared" si="210"/>
        <v>0</v>
      </c>
      <c r="BU405" s="97">
        <f t="shared" si="210"/>
        <v>0</v>
      </c>
      <c r="BV405" s="97">
        <f t="shared" si="210"/>
        <v>0</v>
      </c>
      <c r="BW405" s="97">
        <f t="shared" si="210"/>
        <v>0</v>
      </c>
      <c r="BX405" s="97">
        <f t="shared" si="210"/>
        <v>0</v>
      </c>
      <c r="BY405" s="97">
        <f t="shared" si="210"/>
        <v>0</v>
      </c>
      <c r="BZ405" s="97">
        <f t="shared" si="210"/>
        <v>0</v>
      </c>
      <c r="CA405" s="97">
        <f t="shared" si="210"/>
        <v>0</v>
      </c>
      <c r="CB405" s="97">
        <f t="shared" si="210"/>
        <v>0</v>
      </c>
      <c r="CC405" s="97">
        <f t="shared" si="210"/>
        <v>0</v>
      </c>
      <c r="CD405" s="97">
        <f t="shared" si="210"/>
        <v>0</v>
      </c>
      <c r="CE405" s="97">
        <f t="shared" si="210"/>
        <v>0</v>
      </c>
      <c r="CF405" s="97">
        <f t="shared" si="210"/>
        <v>0</v>
      </c>
      <c r="CG405" s="97"/>
      <c r="CH405" s="97"/>
      <c r="CI405" s="97"/>
      <c r="CJ405" s="97"/>
      <c r="CK405" s="97">
        <f>COUNTIFS($R$9:$R$339,"x",CK$9:CK$339,"0")</f>
        <v>0</v>
      </c>
      <c r="CL405" s="37"/>
      <c r="CM405" s="37"/>
      <c r="CN405" s="37"/>
      <c r="CO405" s="37"/>
      <c r="CP405" s="37"/>
      <c r="CQ405" s="37"/>
      <c r="CR405" s="37"/>
      <c r="CS405" s="37"/>
      <c r="CT405" s="37"/>
    </row>
    <row r="406" spans="1:98" ht="36" hidden="1" customHeight="1" x14ac:dyDescent="0.25">
      <c r="A406" s="431"/>
      <c r="B406" s="74"/>
      <c r="C406" s="424" t="s">
        <v>1572</v>
      </c>
      <c r="D406" s="4"/>
      <c r="E406" s="85"/>
      <c r="F406" s="5"/>
      <c r="G406" s="3"/>
      <c r="H406" s="3"/>
      <c r="I406" s="3"/>
      <c r="J406" s="87"/>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162"/>
      <c r="BC406" s="3"/>
      <c r="BD406" s="98" t="e">
        <f t="shared" ref="BD406:CF406" si="211">(((BD403*2)+(BD404*1)+(BD405*0)))/(BD403+BD404+BD405)</f>
        <v>#DIV/0!</v>
      </c>
      <c r="BE406" s="98" t="e">
        <f t="shared" si="211"/>
        <v>#DIV/0!</v>
      </c>
      <c r="BF406" s="98" t="e">
        <f t="shared" si="211"/>
        <v>#DIV/0!</v>
      </c>
      <c r="BG406" s="98" t="e">
        <f t="shared" si="211"/>
        <v>#DIV/0!</v>
      </c>
      <c r="BH406" s="98" t="e">
        <f t="shared" si="211"/>
        <v>#DIV/0!</v>
      </c>
      <c r="BI406" s="98" t="e">
        <f t="shared" si="211"/>
        <v>#DIV/0!</v>
      </c>
      <c r="BJ406" s="98" t="e">
        <f t="shared" si="211"/>
        <v>#DIV/0!</v>
      </c>
      <c r="BK406" s="98" t="e">
        <f t="shared" si="211"/>
        <v>#DIV/0!</v>
      </c>
      <c r="BL406" s="98" t="e">
        <f t="shared" si="211"/>
        <v>#DIV/0!</v>
      </c>
      <c r="BM406" s="98" t="e">
        <f t="shared" si="211"/>
        <v>#DIV/0!</v>
      </c>
      <c r="BN406" s="98" t="e">
        <f t="shared" si="211"/>
        <v>#DIV/0!</v>
      </c>
      <c r="BO406" s="98" t="e">
        <f t="shared" si="211"/>
        <v>#DIV/0!</v>
      </c>
      <c r="BP406" s="98" t="e">
        <f t="shared" si="211"/>
        <v>#DIV/0!</v>
      </c>
      <c r="BQ406" s="98" t="e">
        <f t="shared" si="211"/>
        <v>#DIV/0!</v>
      </c>
      <c r="BR406" s="98" t="e">
        <f t="shared" si="211"/>
        <v>#DIV/0!</v>
      </c>
      <c r="BS406" s="98" t="e">
        <f t="shared" si="211"/>
        <v>#DIV/0!</v>
      </c>
      <c r="BT406" s="98" t="e">
        <f t="shared" si="211"/>
        <v>#DIV/0!</v>
      </c>
      <c r="BU406" s="98" t="e">
        <f t="shared" si="211"/>
        <v>#DIV/0!</v>
      </c>
      <c r="BV406" s="98" t="e">
        <f t="shared" si="211"/>
        <v>#DIV/0!</v>
      </c>
      <c r="BW406" s="98" t="e">
        <f t="shared" si="211"/>
        <v>#DIV/0!</v>
      </c>
      <c r="BX406" s="98" t="e">
        <f t="shared" si="211"/>
        <v>#DIV/0!</v>
      </c>
      <c r="BY406" s="98" t="e">
        <f t="shared" si="211"/>
        <v>#DIV/0!</v>
      </c>
      <c r="BZ406" s="98" t="e">
        <f t="shared" si="211"/>
        <v>#DIV/0!</v>
      </c>
      <c r="CA406" s="98" t="e">
        <f t="shared" si="211"/>
        <v>#DIV/0!</v>
      </c>
      <c r="CB406" s="98" t="e">
        <f t="shared" si="211"/>
        <v>#DIV/0!</v>
      </c>
      <c r="CC406" s="98" t="e">
        <f t="shared" si="211"/>
        <v>#DIV/0!</v>
      </c>
      <c r="CD406" s="98" t="e">
        <f t="shared" si="211"/>
        <v>#DIV/0!</v>
      </c>
      <c r="CE406" s="98" t="e">
        <f t="shared" si="211"/>
        <v>#DIV/0!</v>
      </c>
      <c r="CF406" s="98">
        <f t="shared" si="211"/>
        <v>2</v>
      </c>
      <c r="CG406" s="98"/>
      <c r="CH406" s="98"/>
      <c r="CI406" s="98"/>
      <c r="CJ406" s="98"/>
      <c r="CK406" s="98" t="e">
        <f>(((CK403*2)+(CK404*1)+(CK405*0)))/(CK403+CK404+CK405)</f>
        <v>#DIV/0!</v>
      </c>
      <c r="CL406" s="415">
        <f>COUNTIF($BD407:$CK407,"Đ")</f>
        <v>1</v>
      </c>
      <c r="CM406" s="419">
        <f>CL406/COUNTA($BD407:$CK407)</f>
        <v>3.3333333333333333E-2</v>
      </c>
      <c r="CN406" s="415">
        <f>COUNTIF($BD407:$CK407,"CCG")</f>
        <v>0</v>
      </c>
      <c r="CO406" s="419">
        <f>CN406/COUNTA($BD407:$CK407)</f>
        <v>0</v>
      </c>
      <c r="CP406" s="415">
        <f>COUNTIF($BD407:$CK407,"CĐ")</f>
        <v>0</v>
      </c>
      <c r="CQ406" s="419">
        <f>CP406/COUNTA($BD407:$CK407)</f>
        <v>0</v>
      </c>
      <c r="CR406" s="413">
        <f>(((CL406*2)+(CN406*1)+(CP406*0)))/(CL406+CN406+CP406)</f>
        <v>2</v>
      </c>
      <c r="CS406" s="413" t="str">
        <f>IF(CR406&gt;=1.6,"Đạt mục tiêu",IF(CR406&gt;=1,"Cần cố gắng","Chưa đạt"))</f>
        <v>Đạt mục tiêu</v>
      </c>
      <c r="CT406" s="37"/>
    </row>
    <row r="407" spans="1:98" ht="36" hidden="1" customHeight="1" x14ac:dyDescent="0.25">
      <c r="A407" s="432"/>
      <c r="B407" s="74"/>
      <c r="C407" s="424"/>
      <c r="D407" s="4"/>
      <c r="E407" s="85"/>
      <c r="F407" s="5"/>
      <c r="G407" s="3"/>
      <c r="H407" s="3"/>
      <c r="I407" s="3"/>
      <c r="J407" s="87"/>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162"/>
      <c r="BC407" s="3"/>
      <c r="BD407" s="98" t="e">
        <f t="shared" ref="BD407:CF407" si="212">IF(BD406&lt;1,"CĐ",IF(BD406&lt;1.6,"CCG","Đ"))</f>
        <v>#DIV/0!</v>
      </c>
      <c r="BE407" s="98" t="e">
        <f t="shared" si="212"/>
        <v>#DIV/0!</v>
      </c>
      <c r="BF407" s="98" t="e">
        <f t="shared" si="212"/>
        <v>#DIV/0!</v>
      </c>
      <c r="BG407" s="98" t="e">
        <f t="shared" si="212"/>
        <v>#DIV/0!</v>
      </c>
      <c r="BH407" s="98" t="e">
        <f t="shared" si="212"/>
        <v>#DIV/0!</v>
      </c>
      <c r="BI407" s="98" t="e">
        <f t="shared" si="212"/>
        <v>#DIV/0!</v>
      </c>
      <c r="BJ407" s="98" t="e">
        <f t="shared" si="212"/>
        <v>#DIV/0!</v>
      </c>
      <c r="BK407" s="98" t="e">
        <f t="shared" si="212"/>
        <v>#DIV/0!</v>
      </c>
      <c r="BL407" s="98" t="e">
        <f t="shared" si="212"/>
        <v>#DIV/0!</v>
      </c>
      <c r="BM407" s="98" t="e">
        <f t="shared" si="212"/>
        <v>#DIV/0!</v>
      </c>
      <c r="BN407" s="98" t="e">
        <f t="shared" si="212"/>
        <v>#DIV/0!</v>
      </c>
      <c r="BO407" s="98" t="e">
        <f t="shared" si="212"/>
        <v>#DIV/0!</v>
      </c>
      <c r="BP407" s="98" t="e">
        <f t="shared" si="212"/>
        <v>#DIV/0!</v>
      </c>
      <c r="BQ407" s="98" t="e">
        <f t="shared" si="212"/>
        <v>#DIV/0!</v>
      </c>
      <c r="BR407" s="98" t="e">
        <f t="shared" si="212"/>
        <v>#DIV/0!</v>
      </c>
      <c r="BS407" s="98" t="e">
        <f t="shared" si="212"/>
        <v>#DIV/0!</v>
      </c>
      <c r="BT407" s="98" t="e">
        <f t="shared" si="212"/>
        <v>#DIV/0!</v>
      </c>
      <c r="BU407" s="98" t="e">
        <f t="shared" si="212"/>
        <v>#DIV/0!</v>
      </c>
      <c r="BV407" s="98" t="e">
        <f t="shared" si="212"/>
        <v>#DIV/0!</v>
      </c>
      <c r="BW407" s="98" t="e">
        <f t="shared" si="212"/>
        <v>#DIV/0!</v>
      </c>
      <c r="BX407" s="98" t="e">
        <f t="shared" si="212"/>
        <v>#DIV/0!</v>
      </c>
      <c r="BY407" s="98" t="e">
        <f t="shared" si="212"/>
        <v>#DIV/0!</v>
      </c>
      <c r="BZ407" s="98" t="e">
        <f t="shared" si="212"/>
        <v>#DIV/0!</v>
      </c>
      <c r="CA407" s="98" t="e">
        <f t="shared" si="212"/>
        <v>#DIV/0!</v>
      </c>
      <c r="CB407" s="98" t="e">
        <f t="shared" si="212"/>
        <v>#DIV/0!</v>
      </c>
      <c r="CC407" s="98" t="e">
        <f t="shared" si="212"/>
        <v>#DIV/0!</v>
      </c>
      <c r="CD407" s="98" t="e">
        <f t="shared" si="212"/>
        <v>#DIV/0!</v>
      </c>
      <c r="CE407" s="98" t="e">
        <f t="shared" si="212"/>
        <v>#DIV/0!</v>
      </c>
      <c r="CF407" s="98" t="str">
        <f t="shared" si="212"/>
        <v>Đ</v>
      </c>
      <c r="CG407" s="98"/>
      <c r="CH407" s="98"/>
      <c r="CI407" s="98"/>
      <c r="CJ407" s="98"/>
      <c r="CK407" s="98" t="e">
        <f>IF(CK406&lt;1,"CĐ",IF(CK406&lt;1.6,"CCG","Đ"))</f>
        <v>#DIV/0!</v>
      </c>
      <c r="CL407" s="415"/>
      <c r="CM407" s="419"/>
      <c r="CN407" s="415"/>
      <c r="CO407" s="419"/>
      <c r="CP407" s="415"/>
      <c r="CQ407" s="419"/>
      <c r="CR407" s="413"/>
      <c r="CS407" s="413"/>
      <c r="CT407" s="37"/>
    </row>
    <row r="408" spans="1:98" ht="36" hidden="1" customHeight="1" x14ac:dyDescent="0.25">
      <c r="A408" s="430" t="s">
        <v>1581</v>
      </c>
      <c r="B408" s="74"/>
      <c r="C408" s="84" t="s">
        <v>1569</v>
      </c>
      <c r="D408" s="4"/>
      <c r="E408" s="85"/>
      <c r="F408" s="5"/>
      <c r="G408" s="3"/>
      <c r="H408" s="3"/>
      <c r="I408" s="3"/>
      <c r="J408" s="87"/>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162"/>
      <c r="BC408" s="3"/>
      <c r="BD408" s="97">
        <f t="shared" ref="BD408:CF408" si="213">COUNTIFS($S$9:$S$339,"x",BD$9:BD$339,"2")</f>
        <v>0</v>
      </c>
      <c r="BE408" s="97">
        <f t="shared" si="213"/>
        <v>0</v>
      </c>
      <c r="BF408" s="97">
        <f t="shared" si="213"/>
        <v>0</v>
      </c>
      <c r="BG408" s="97">
        <f t="shared" si="213"/>
        <v>0</v>
      </c>
      <c r="BH408" s="97">
        <f t="shared" si="213"/>
        <v>0</v>
      </c>
      <c r="BI408" s="97">
        <f t="shared" si="213"/>
        <v>0</v>
      </c>
      <c r="BJ408" s="97">
        <f t="shared" si="213"/>
        <v>0</v>
      </c>
      <c r="BK408" s="97">
        <f t="shared" si="213"/>
        <v>0</v>
      </c>
      <c r="BL408" s="97">
        <f t="shared" si="213"/>
        <v>0</v>
      </c>
      <c r="BM408" s="97">
        <f t="shared" si="213"/>
        <v>0</v>
      </c>
      <c r="BN408" s="97">
        <f t="shared" si="213"/>
        <v>0</v>
      </c>
      <c r="BO408" s="97">
        <f t="shared" si="213"/>
        <v>0</v>
      </c>
      <c r="BP408" s="97">
        <f t="shared" si="213"/>
        <v>0</v>
      </c>
      <c r="BQ408" s="97">
        <f t="shared" si="213"/>
        <v>0</v>
      </c>
      <c r="BR408" s="97">
        <f t="shared" si="213"/>
        <v>0</v>
      </c>
      <c r="BS408" s="97">
        <f t="shared" si="213"/>
        <v>0</v>
      </c>
      <c r="BT408" s="97">
        <f t="shared" si="213"/>
        <v>0</v>
      </c>
      <c r="BU408" s="97">
        <f t="shared" si="213"/>
        <v>0</v>
      </c>
      <c r="BV408" s="97">
        <f t="shared" si="213"/>
        <v>0</v>
      </c>
      <c r="BW408" s="97">
        <f t="shared" si="213"/>
        <v>0</v>
      </c>
      <c r="BX408" s="97">
        <f t="shared" si="213"/>
        <v>0</v>
      </c>
      <c r="BY408" s="97">
        <f t="shared" si="213"/>
        <v>0</v>
      </c>
      <c r="BZ408" s="97">
        <f t="shared" si="213"/>
        <v>0</v>
      </c>
      <c r="CA408" s="97">
        <f t="shared" si="213"/>
        <v>0</v>
      </c>
      <c r="CB408" s="97">
        <f t="shared" si="213"/>
        <v>0</v>
      </c>
      <c r="CC408" s="97">
        <f t="shared" si="213"/>
        <v>0</v>
      </c>
      <c r="CD408" s="97">
        <f t="shared" si="213"/>
        <v>0</v>
      </c>
      <c r="CE408" s="97">
        <f t="shared" si="213"/>
        <v>0</v>
      </c>
      <c r="CF408" s="97">
        <f t="shared" si="213"/>
        <v>28</v>
      </c>
      <c r="CG408" s="97"/>
      <c r="CH408" s="97"/>
      <c r="CI408" s="97"/>
      <c r="CJ408" s="97"/>
      <c r="CK408" s="97">
        <f>COUNTIFS($S$9:$S$339,"x",CK$9:CK$339,"2")</f>
        <v>0</v>
      </c>
      <c r="CL408" s="37"/>
      <c r="CM408" s="37"/>
      <c r="CN408" s="37"/>
      <c r="CO408" s="37"/>
      <c r="CP408" s="37"/>
      <c r="CQ408" s="37"/>
      <c r="CR408" s="37"/>
      <c r="CS408" s="37"/>
      <c r="CT408" s="37"/>
    </row>
    <row r="409" spans="1:98" ht="36" hidden="1" customHeight="1" x14ac:dyDescent="0.25">
      <c r="A409" s="431"/>
      <c r="B409" s="74"/>
      <c r="C409" s="84" t="s">
        <v>1570</v>
      </c>
      <c r="D409" s="4"/>
      <c r="E409" s="85"/>
      <c r="F409" s="5"/>
      <c r="G409" s="3"/>
      <c r="H409" s="3"/>
      <c r="I409" s="3"/>
      <c r="J409" s="87"/>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162"/>
      <c r="BC409" s="3"/>
      <c r="BD409" s="97">
        <f t="shared" ref="BD409:CF409" si="214">COUNTIFS($S$9:$S$339,"x",BD$9:BD$339,"1")</f>
        <v>0</v>
      </c>
      <c r="BE409" s="97">
        <f t="shared" si="214"/>
        <v>0</v>
      </c>
      <c r="BF409" s="97">
        <f t="shared" si="214"/>
        <v>0</v>
      </c>
      <c r="BG409" s="97">
        <f t="shared" si="214"/>
        <v>0</v>
      </c>
      <c r="BH409" s="97">
        <f t="shared" si="214"/>
        <v>0</v>
      </c>
      <c r="BI409" s="97">
        <f t="shared" si="214"/>
        <v>0</v>
      </c>
      <c r="BJ409" s="97">
        <f t="shared" si="214"/>
        <v>0</v>
      </c>
      <c r="BK409" s="97">
        <f t="shared" si="214"/>
        <v>0</v>
      </c>
      <c r="BL409" s="97">
        <f t="shared" si="214"/>
        <v>0</v>
      </c>
      <c r="BM409" s="97">
        <f t="shared" si="214"/>
        <v>0</v>
      </c>
      <c r="BN409" s="97">
        <f t="shared" si="214"/>
        <v>0</v>
      </c>
      <c r="BO409" s="97">
        <f t="shared" si="214"/>
        <v>0</v>
      </c>
      <c r="BP409" s="97">
        <f t="shared" si="214"/>
        <v>0</v>
      </c>
      <c r="BQ409" s="97">
        <f t="shared" si="214"/>
        <v>0</v>
      </c>
      <c r="BR409" s="97">
        <f t="shared" si="214"/>
        <v>0</v>
      </c>
      <c r="BS409" s="97">
        <f t="shared" si="214"/>
        <v>0</v>
      </c>
      <c r="BT409" s="97">
        <f t="shared" si="214"/>
        <v>0</v>
      </c>
      <c r="BU409" s="97">
        <f t="shared" si="214"/>
        <v>0</v>
      </c>
      <c r="BV409" s="97">
        <f t="shared" si="214"/>
        <v>0</v>
      </c>
      <c r="BW409" s="97">
        <f t="shared" si="214"/>
        <v>0</v>
      </c>
      <c r="BX409" s="97">
        <f t="shared" si="214"/>
        <v>0</v>
      </c>
      <c r="BY409" s="97">
        <f t="shared" si="214"/>
        <v>0</v>
      </c>
      <c r="BZ409" s="97">
        <f t="shared" si="214"/>
        <v>0</v>
      </c>
      <c r="CA409" s="97">
        <f t="shared" si="214"/>
        <v>0</v>
      </c>
      <c r="CB409" s="97">
        <f t="shared" si="214"/>
        <v>0</v>
      </c>
      <c r="CC409" s="97">
        <f t="shared" si="214"/>
        <v>0</v>
      </c>
      <c r="CD409" s="97">
        <f t="shared" si="214"/>
        <v>0</v>
      </c>
      <c r="CE409" s="97">
        <f t="shared" si="214"/>
        <v>0</v>
      </c>
      <c r="CF409" s="97">
        <f t="shared" si="214"/>
        <v>0</v>
      </c>
      <c r="CG409" s="97"/>
      <c r="CH409" s="97"/>
      <c r="CI409" s="97"/>
      <c r="CJ409" s="97"/>
      <c r="CK409" s="97">
        <f>COUNTIFS($S$9:$S$339,"x",CK$9:CK$339,"1")</f>
        <v>0</v>
      </c>
      <c r="CL409" s="37"/>
      <c r="CM409" s="37"/>
      <c r="CN409" s="37"/>
      <c r="CO409" s="37"/>
      <c r="CP409" s="37"/>
      <c r="CQ409" s="37"/>
      <c r="CR409" s="37"/>
      <c r="CS409" s="37"/>
      <c r="CT409" s="37"/>
    </row>
    <row r="410" spans="1:98" ht="36" hidden="1" customHeight="1" x14ac:dyDescent="0.25">
      <c r="A410" s="431"/>
      <c r="B410" s="74"/>
      <c r="C410" s="84" t="s">
        <v>1571</v>
      </c>
      <c r="D410" s="4"/>
      <c r="E410" s="85"/>
      <c r="F410" s="5"/>
      <c r="G410" s="3"/>
      <c r="H410" s="3"/>
      <c r="I410" s="3"/>
      <c r="J410" s="87"/>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162"/>
      <c r="BC410" s="3"/>
      <c r="BD410" s="97">
        <f t="shared" ref="BD410:CF410" si="215">COUNTIFS($S$9:$S$339,"x",BD$9:BD$339,"0")</f>
        <v>0</v>
      </c>
      <c r="BE410" s="97">
        <f t="shared" si="215"/>
        <v>0</v>
      </c>
      <c r="BF410" s="97">
        <f t="shared" si="215"/>
        <v>0</v>
      </c>
      <c r="BG410" s="97">
        <f t="shared" si="215"/>
        <v>0</v>
      </c>
      <c r="BH410" s="97">
        <f t="shared" si="215"/>
        <v>0</v>
      </c>
      <c r="BI410" s="97">
        <f t="shared" si="215"/>
        <v>0</v>
      </c>
      <c r="BJ410" s="97">
        <f t="shared" si="215"/>
        <v>0</v>
      </c>
      <c r="BK410" s="97">
        <f t="shared" si="215"/>
        <v>0</v>
      </c>
      <c r="BL410" s="97">
        <f t="shared" si="215"/>
        <v>0</v>
      </c>
      <c r="BM410" s="97">
        <f t="shared" si="215"/>
        <v>0</v>
      </c>
      <c r="BN410" s="97">
        <f t="shared" si="215"/>
        <v>0</v>
      </c>
      <c r="BO410" s="97">
        <f t="shared" si="215"/>
        <v>0</v>
      </c>
      <c r="BP410" s="97">
        <f t="shared" si="215"/>
        <v>0</v>
      </c>
      <c r="BQ410" s="97">
        <f t="shared" si="215"/>
        <v>0</v>
      </c>
      <c r="BR410" s="97">
        <f t="shared" si="215"/>
        <v>0</v>
      </c>
      <c r="BS410" s="97">
        <f t="shared" si="215"/>
        <v>0</v>
      </c>
      <c r="BT410" s="97">
        <f t="shared" si="215"/>
        <v>0</v>
      </c>
      <c r="BU410" s="97">
        <f t="shared" si="215"/>
        <v>0</v>
      </c>
      <c r="BV410" s="97">
        <f t="shared" si="215"/>
        <v>0</v>
      </c>
      <c r="BW410" s="97">
        <f t="shared" si="215"/>
        <v>0</v>
      </c>
      <c r="BX410" s="97">
        <f t="shared" si="215"/>
        <v>0</v>
      </c>
      <c r="BY410" s="97">
        <f t="shared" si="215"/>
        <v>0</v>
      </c>
      <c r="BZ410" s="97">
        <f t="shared" si="215"/>
        <v>0</v>
      </c>
      <c r="CA410" s="97">
        <f t="shared" si="215"/>
        <v>0</v>
      </c>
      <c r="CB410" s="97">
        <f t="shared" si="215"/>
        <v>0</v>
      </c>
      <c r="CC410" s="97">
        <f t="shared" si="215"/>
        <v>0</v>
      </c>
      <c r="CD410" s="97">
        <f t="shared" si="215"/>
        <v>0</v>
      </c>
      <c r="CE410" s="97">
        <f t="shared" si="215"/>
        <v>0</v>
      </c>
      <c r="CF410" s="97">
        <f t="shared" si="215"/>
        <v>0</v>
      </c>
      <c r="CG410" s="97"/>
      <c r="CH410" s="97"/>
      <c r="CI410" s="97"/>
      <c r="CJ410" s="97"/>
      <c r="CK410" s="97">
        <f>COUNTIFS($S$9:$S$339,"x",CK$9:CK$339,"0")</f>
        <v>0</v>
      </c>
      <c r="CL410" s="37"/>
      <c r="CM410" s="37"/>
      <c r="CN410" s="37"/>
      <c r="CO410" s="37"/>
      <c r="CP410" s="37"/>
      <c r="CQ410" s="37"/>
      <c r="CR410" s="37"/>
      <c r="CS410" s="37"/>
      <c r="CT410" s="37"/>
    </row>
    <row r="411" spans="1:98" ht="36" hidden="1" customHeight="1" x14ac:dyDescent="0.25">
      <c r="A411" s="431"/>
      <c r="B411" s="74"/>
      <c r="C411" s="424" t="s">
        <v>1572</v>
      </c>
      <c r="D411" s="4"/>
      <c r="E411" s="85"/>
      <c r="F411" s="5"/>
      <c r="G411" s="3"/>
      <c r="H411" s="3"/>
      <c r="I411" s="3"/>
      <c r="J411" s="87"/>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162"/>
      <c r="BC411" s="3"/>
      <c r="BD411" s="98" t="e">
        <f t="shared" ref="BD411:CF411" si="216">(((BD408*2)+(BD409*1)+(BD410*0)))/(BD408+BD409+BD410)</f>
        <v>#DIV/0!</v>
      </c>
      <c r="BE411" s="98" t="e">
        <f t="shared" si="216"/>
        <v>#DIV/0!</v>
      </c>
      <c r="BF411" s="98" t="e">
        <f t="shared" si="216"/>
        <v>#DIV/0!</v>
      </c>
      <c r="BG411" s="98" t="e">
        <f t="shared" si="216"/>
        <v>#DIV/0!</v>
      </c>
      <c r="BH411" s="98" t="e">
        <f t="shared" si="216"/>
        <v>#DIV/0!</v>
      </c>
      <c r="BI411" s="98" t="e">
        <f t="shared" si="216"/>
        <v>#DIV/0!</v>
      </c>
      <c r="BJ411" s="98" t="e">
        <f t="shared" si="216"/>
        <v>#DIV/0!</v>
      </c>
      <c r="BK411" s="98" t="e">
        <f t="shared" si="216"/>
        <v>#DIV/0!</v>
      </c>
      <c r="BL411" s="98" t="e">
        <f t="shared" si="216"/>
        <v>#DIV/0!</v>
      </c>
      <c r="BM411" s="98" t="e">
        <f t="shared" si="216"/>
        <v>#DIV/0!</v>
      </c>
      <c r="BN411" s="98" t="e">
        <f t="shared" si="216"/>
        <v>#DIV/0!</v>
      </c>
      <c r="BO411" s="98" t="e">
        <f t="shared" si="216"/>
        <v>#DIV/0!</v>
      </c>
      <c r="BP411" s="98" t="e">
        <f t="shared" si="216"/>
        <v>#DIV/0!</v>
      </c>
      <c r="BQ411" s="98" t="e">
        <f t="shared" si="216"/>
        <v>#DIV/0!</v>
      </c>
      <c r="BR411" s="98" t="e">
        <f t="shared" si="216"/>
        <v>#DIV/0!</v>
      </c>
      <c r="BS411" s="98" t="e">
        <f t="shared" si="216"/>
        <v>#DIV/0!</v>
      </c>
      <c r="BT411" s="98" t="e">
        <f t="shared" si="216"/>
        <v>#DIV/0!</v>
      </c>
      <c r="BU411" s="98" t="e">
        <f t="shared" si="216"/>
        <v>#DIV/0!</v>
      </c>
      <c r="BV411" s="98" t="e">
        <f t="shared" si="216"/>
        <v>#DIV/0!</v>
      </c>
      <c r="BW411" s="98" t="e">
        <f t="shared" si="216"/>
        <v>#DIV/0!</v>
      </c>
      <c r="BX411" s="98" t="e">
        <f t="shared" si="216"/>
        <v>#DIV/0!</v>
      </c>
      <c r="BY411" s="98" t="e">
        <f t="shared" si="216"/>
        <v>#DIV/0!</v>
      </c>
      <c r="BZ411" s="98" t="e">
        <f t="shared" si="216"/>
        <v>#DIV/0!</v>
      </c>
      <c r="CA411" s="98" t="e">
        <f t="shared" si="216"/>
        <v>#DIV/0!</v>
      </c>
      <c r="CB411" s="98" t="e">
        <f t="shared" si="216"/>
        <v>#DIV/0!</v>
      </c>
      <c r="CC411" s="98" t="e">
        <f t="shared" si="216"/>
        <v>#DIV/0!</v>
      </c>
      <c r="CD411" s="98" t="e">
        <f t="shared" si="216"/>
        <v>#DIV/0!</v>
      </c>
      <c r="CE411" s="98" t="e">
        <f t="shared" si="216"/>
        <v>#DIV/0!</v>
      </c>
      <c r="CF411" s="98">
        <f t="shared" si="216"/>
        <v>2</v>
      </c>
      <c r="CG411" s="98"/>
      <c r="CH411" s="98"/>
      <c r="CI411" s="98"/>
      <c r="CJ411" s="98"/>
      <c r="CK411" s="98" t="e">
        <f>(((CK408*2)+(CK409*1)+(CK410*0)))/(CK408+CK409+CK410)</f>
        <v>#DIV/0!</v>
      </c>
      <c r="CL411" s="415">
        <f>COUNTIF($BD412:$CK412,"Đ")</f>
        <v>1</v>
      </c>
      <c r="CM411" s="419">
        <f>CL411/COUNTA($BD412:$CK412)</f>
        <v>3.3333333333333333E-2</v>
      </c>
      <c r="CN411" s="415">
        <f>COUNTIF($BD412:$CK412,"CCG")</f>
        <v>0</v>
      </c>
      <c r="CO411" s="419">
        <f>CN411/COUNTA($BD412:$CK412)</f>
        <v>0</v>
      </c>
      <c r="CP411" s="415">
        <f>COUNTIF($BD412:$CK412,"CĐ")</f>
        <v>0</v>
      </c>
      <c r="CQ411" s="419">
        <f>CP411/COUNTA($BD412:$CK412)</f>
        <v>0</v>
      </c>
      <c r="CR411" s="413">
        <f>(((CL411*2)+(CN411*1)+(CP411*0)))/(CL411+CN411+CP411)</f>
        <v>2</v>
      </c>
      <c r="CS411" s="413" t="str">
        <f>IF(CR411&gt;=1.6,"Đạt mục tiêu",IF(CR411&gt;=1,"Cần cố gắng","Chưa đạt"))</f>
        <v>Đạt mục tiêu</v>
      </c>
      <c r="CT411" s="37"/>
    </row>
    <row r="412" spans="1:98" ht="36" hidden="1" customHeight="1" x14ac:dyDescent="0.25">
      <c r="A412" s="432"/>
      <c r="B412" s="74"/>
      <c r="C412" s="424"/>
      <c r="D412" s="4"/>
      <c r="E412" s="85"/>
      <c r="F412" s="5"/>
      <c r="G412" s="3"/>
      <c r="H412" s="3"/>
      <c r="I412" s="3"/>
      <c r="J412" s="87"/>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162"/>
      <c r="BC412" s="3"/>
      <c r="BD412" s="98" t="e">
        <f t="shared" ref="BD412:CF412" si="217">IF(BD411&lt;1,"CĐ",IF(BD411&lt;1.6,"CCG","Đ"))</f>
        <v>#DIV/0!</v>
      </c>
      <c r="BE412" s="98" t="e">
        <f t="shared" si="217"/>
        <v>#DIV/0!</v>
      </c>
      <c r="BF412" s="98" t="e">
        <f t="shared" si="217"/>
        <v>#DIV/0!</v>
      </c>
      <c r="BG412" s="98" t="e">
        <f t="shared" si="217"/>
        <v>#DIV/0!</v>
      </c>
      <c r="BH412" s="98" t="e">
        <f t="shared" si="217"/>
        <v>#DIV/0!</v>
      </c>
      <c r="BI412" s="98" t="e">
        <f t="shared" si="217"/>
        <v>#DIV/0!</v>
      </c>
      <c r="BJ412" s="98" t="e">
        <f t="shared" si="217"/>
        <v>#DIV/0!</v>
      </c>
      <c r="BK412" s="98" t="e">
        <f t="shared" si="217"/>
        <v>#DIV/0!</v>
      </c>
      <c r="BL412" s="98" t="e">
        <f t="shared" si="217"/>
        <v>#DIV/0!</v>
      </c>
      <c r="BM412" s="98" t="e">
        <f t="shared" si="217"/>
        <v>#DIV/0!</v>
      </c>
      <c r="BN412" s="98" t="e">
        <f t="shared" si="217"/>
        <v>#DIV/0!</v>
      </c>
      <c r="BO412" s="98" t="e">
        <f t="shared" si="217"/>
        <v>#DIV/0!</v>
      </c>
      <c r="BP412" s="98" t="e">
        <f t="shared" si="217"/>
        <v>#DIV/0!</v>
      </c>
      <c r="BQ412" s="98" t="e">
        <f t="shared" si="217"/>
        <v>#DIV/0!</v>
      </c>
      <c r="BR412" s="98" t="e">
        <f t="shared" si="217"/>
        <v>#DIV/0!</v>
      </c>
      <c r="BS412" s="98" t="e">
        <f t="shared" si="217"/>
        <v>#DIV/0!</v>
      </c>
      <c r="BT412" s="98" t="e">
        <f t="shared" si="217"/>
        <v>#DIV/0!</v>
      </c>
      <c r="BU412" s="98" t="e">
        <f t="shared" si="217"/>
        <v>#DIV/0!</v>
      </c>
      <c r="BV412" s="98" t="e">
        <f t="shared" si="217"/>
        <v>#DIV/0!</v>
      </c>
      <c r="BW412" s="98" t="e">
        <f t="shared" si="217"/>
        <v>#DIV/0!</v>
      </c>
      <c r="BX412" s="98" t="e">
        <f t="shared" si="217"/>
        <v>#DIV/0!</v>
      </c>
      <c r="BY412" s="98" t="e">
        <f t="shared" si="217"/>
        <v>#DIV/0!</v>
      </c>
      <c r="BZ412" s="98" t="e">
        <f t="shared" si="217"/>
        <v>#DIV/0!</v>
      </c>
      <c r="CA412" s="98" t="e">
        <f t="shared" si="217"/>
        <v>#DIV/0!</v>
      </c>
      <c r="CB412" s="98" t="e">
        <f t="shared" si="217"/>
        <v>#DIV/0!</v>
      </c>
      <c r="CC412" s="98" t="e">
        <f t="shared" si="217"/>
        <v>#DIV/0!</v>
      </c>
      <c r="CD412" s="98" t="e">
        <f t="shared" si="217"/>
        <v>#DIV/0!</v>
      </c>
      <c r="CE412" s="98" t="e">
        <f t="shared" si="217"/>
        <v>#DIV/0!</v>
      </c>
      <c r="CF412" s="98" t="str">
        <f t="shared" si="217"/>
        <v>Đ</v>
      </c>
      <c r="CG412" s="98"/>
      <c r="CH412" s="98"/>
      <c r="CI412" s="98"/>
      <c r="CJ412" s="98"/>
      <c r="CK412" s="98" t="e">
        <f>IF(CK411&lt;1,"CĐ",IF(CK411&lt;1.6,"CCG","Đ"))</f>
        <v>#DIV/0!</v>
      </c>
      <c r="CL412" s="415"/>
      <c r="CM412" s="419"/>
      <c r="CN412" s="415"/>
      <c r="CO412" s="419"/>
      <c r="CP412" s="415"/>
      <c r="CQ412" s="419"/>
      <c r="CR412" s="413"/>
      <c r="CS412" s="413"/>
      <c r="CT412" s="37"/>
    </row>
    <row r="413" spans="1:98" ht="36" hidden="1" customHeight="1" x14ac:dyDescent="0.25">
      <c r="A413" s="421" t="s">
        <v>1582</v>
      </c>
      <c r="B413" s="421" t="s">
        <v>14</v>
      </c>
      <c r="C413" s="102" t="s">
        <v>1569</v>
      </c>
      <c r="D413" s="4"/>
      <c r="E413" s="85"/>
      <c r="F413" s="5"/>
      <c r="G413" s="3"/>
      <c r="H413" s="3"/>
      <c r="I413" s="3"/>
      <c r="J413" s="87"/>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162"/>
      <c r="BC413" s="3"/>
      <c r="BD413" s="103">
        <f t="shared" ref="BD413:CF413" si="218">COUNTIFS($J$9:$J$339,"Thể chất",BD$9:BD$339,"2")</f>
        <v>1</v>
      </c>
      <c r="BE413" s="103">
        <f t="shared" si="218"/>
        <v>0</v>
      </c>
      <c r="BF413" s="103">
        <f t="shared" si="218"/>
        <v>0</v>
      </c>
      <c r="BG413" s="103">
        <f t="shared" si="218"/>
        <v>0</v>
      </c>
      <c r="BH413" s="103">
        <f t="shared" si="218"/>
        <v>0</v>
      </c>
      <c r="BI413" s="103">
        <f t="shared" si="218"/>
        <v>0</v>
      </c>
      <c r="BJ413" s="103">
        <f t="shared" si="218"/>
        <v>0</v>
      </c>
      <c r="BK413" s="103">
        <f t="shared" si="218"/>
        <v>0</v>
      </c>
      <c r="BL413" s="103">
        <f t="shared" si="218"/>
        <v>0</v>
      </c>
      <c r="BM413" s="103">
        <f t="shared" si="218"/>
        <v>0</v>
      </c>
      <c r="BN413" s="103">
        <f t="shared" si="218"/>
        <v>0</v>
      </c>
      <c r="BO413" s="103">
        <f t="shared" si="218"/>
        <v>0</v>
      </c>
      <c r="BP413" s="103">
        <f t="shared" si="218"/>
        <v>0</v>
      </c>
      <c r="BQ413" s="103">
        <f t="shared" si="218"/>
        <v>0</v>
      </c>
      <c r="BR413" s="103">
        <f t="shared" si="218"/>
        <v>0</v>
      </c>
      <c r="BS413" s="103">
        <f t="shared" si="218"/>
        <v>0</v>
      </c>
      <c r="BT413" s="103">
        <f t="shared" si="218"/>
        <v>0</v>
      </c>
      <c r="BU413" s="103">
        <f t="shared" si="218"/>
        <v>0</v>
      </c>
      <c r="BV413" s="103">
        <f t="shared" si="218"/>
        <v>0</v>
      </c>
      <c r="BW413" s="103">
        <f t="shared" si="218"/>
        <v>0</v>
      </c>
      <c r="BX413" s="103">
        <f t="shared" si="218"/>
        <v>0</v>
      </c>
      <c r="BY413" s="103">
        <f t="shared" si="218"/>
        <v>0</v>
      </c>
      <c r="BZ413" s="103">
        <f t="shared" si="218"/>
        <v>0</v>
      </c>
      <c r="CA413" s="103">
        <f t="shared" si="218"/>
        <v>0</v>
      </c>
      <c r="CB413" s="103">
        <f t="shared" si="218"/>
        <v>0</v>
      </c>
      <c r="CC413" s="103">
        <f t="shared" si="218"/>
        <v>0</v>
      </c>
      <c r="CD413" s="103">
        <f t="shared" si="218"/>
        <v>0</v>
      </c>
      <c r="CE413" s="103">
        <f t="shared" si="218"/>
        <v>0</v>
      </c>
      <c r="CF413" s="103">
        <f t="shared" si="218"/>
        <v>90</v>
      </c>
      <c r="CG413" s="103"/>
      <c r="CH413" s="103"/>
      <c r="CI413" s="103"/>
      <c r="CJ413" s="103"/>
      <c r="CK413" s="103">
        <f>COUNTIFS($J$9:$J$339,"Thể chất",CK$9:CK$339,"2")</f>
        <v>0</v>
      </c>
      <c r="CL413" s="37"/>
      <c r="CM413" s="37"/>
      <c r="CN413" s="37"/>
      <c r="CO413" s="37"/>
      <c r="CP413" s="37"/>
      <c r="CQ413" s="37"/>
      <c r="CR413" s="37"/>
      <c r="CS413" s="37"/>
      <c r="CT413" s="37"/>
    </row>
    <row r="414" spans="1:98" ht="36" hidden="1" customHeight="1" x14ac:dyDescent="0.25">
      <c r="A414" s="421"/>
      <c r="B414" s="421"/>
      <c r="C414" s="102" t="s">
        <v>1570</v>
      </c>
      <c r="D414" s="4"/>
      <c r="E414" s="85"/>
      <c r="F414" s="5"/>
      <c r="G414" s="3"/>
      <c r="H414" s="3"/>
      <c r="I414" s="3"/>
      <c r="J414" s="87"/>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162"/>
      <c r="BC414" s="3"/>
      <c r="BD414" s="103">
        <f t="shared" ref="BD414:CF414" si="219">COUNTIFS($J$9:$J$339,"Thể chất",BD$9:BD$339,"1")</f>
        <v>0</v>
      </c>
      <c r="BE414" s="103">
        <f t="shared" si="219"/>
        <v>0</v>
      </c>
      <c r="BF414" s="103">
        <f t="shared" si="219"/>
        <v>0</v>
      </c>
      <c r="BG414" s="103">
        <f t="shared" si="219"/>
        <v>0</v>
      </c>
      <c r="BH414" s="103">
        <f t="shared" si="219"/>
        <v>0</v>
      </c>
      <c r="BI414" s="103">
        <f t="shared" si="219"/>
        <v>0</v>
      </c>
      <c r="BJ414" s="103">
        <f t="shared" si="219"/>
        <v>0</v>
      </c>
      <c r="BK414" s="103">
        <f t="shared" si="219"/>
        <v>0</v>
      </c>
      <c r="BL414" s="103">
        <f t="shared" si="219"/>
        <v>0</v>
      </c>
      <c r="BM414" s="103">
        <f t="shared" si="219"/>
        <v>0</v>
      </c>
      <c r="BN414" s="103">
        <f t="shared" si="219"/>
        <v>0</v>
      </c>
      <c r="BO414" s="103">
        <f t="shared" si="219"/>
        <v>0</v>
      </c>
      <c r="BP414" s="103">
        <f t="shared" si="219"/>
        <v>0</v>
      </c>
      <c r="BQ414" s="103">
        <f t="shared" si="219"/>
        <v>0</v>
      </c>
      <c r="BR414" s="103">
        <f t="shared" si="219"/>
        <v>0</v>
      </c>
      <c r="BS414" s="103">
        <f t="shared" si="219"/>
        <v>0</v>
      </c>
      <c r="BT414" s="103">
        <f t="shared" si="219"/>
        <v>0</v>
      </c>
      <c r="BU414" s="103">
        <f t="shared" si="219"/>
        <v>0</v>
      </c>
      <c r="BV414" s="103">
        <f t="shared" si="219"/>
        <v>0</v>
      </c>
      <c r="BW414" s="103">
        <f t="shared" si="219"/>
        <v>0</v>
      </c>
      <c r="BX414" s="103">
        <f t="shared" si="219"/>
        <v>0</v>
      </c>
      <c r="BY414" s="103">
        <f t="shared" si="219"/>
        <v>0</v>
      </c>
      <c r="BZ414" s="103">
        <f t="shared" si="219"/>
        <v>0</v>
      </c>
      <c r="CA414" s="103">
        <f t="shared" si="219"/>
        <v>0</v>
      </c>
      <c r="CB414" s="103">
        <f t="shared" si="219"/>
        <v>0</v>
      </c>
      <c r="CC414" s="103">
        <f t="shared" si="219"/>
        <v>0</v>
      </c>
      <c r="CD414" s="103">
        <f t="shared" si="219"/>
        <v>0</v>
      </c>
      <c r="CE414" s="103">
        <f t="shared" si="219"/>
        <v>0</v>
      </c>
      <c r="CF414" s="103">
        <f t="shared" si="219"/>
        <v>0</v>
      </c>
      <c r="CG414" s="103"/>
      <c r="CH414" s="103"/>
      <c r="CI414" s="103"/>
      <c r="CJ414" s="103"/>
      <c r="CK414" s="103">
        <f>COUNTIFS($J$9:$J$339,"Thể chất",CK$9:CK$339,"1")</f>
        <v>0</v>
      </c>
      <c r="CL414" s="37"/>
      <c r="CM414" s="37"/>
      <c r="CN414" s="37"/>
      <c r="CO414" s="37"/>
      <c r="CP414" s="37"/>
      <c r="CQ414" s="37"/>
      <c r="CR414" s="37"/>
      <c r="CS414" s="37"/>
      <c r="CT414" s="37"/>
    </row>
    <row r="415" spans="1:98" ht="36" hidden="1" customHeight="1" x14ac:dyDescent="0.25">
      <c r="A415" s="421"/>
      <c r="B415" s="421"/>
      <c r="C415" s="102" t="s">
        <v>1571</v>
      </c>
      <c r="D415" s="4"/>
      <c r="E415" s="85"/>
      <c r="F415" s="5"/>
      <c r="G415" s="3"/>
      <c r="H415" s="3"/>
      <c r="I415" s="3"/>
      <c r="J415" s="87"/>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162"/>
      <c r="BC415" s="3"/>
      <c r="BD415" s="103">
        <f t="shared" ref="BD415:CF415" si="220">COUNTIFS($J$9:$J$339,"Thể chất",BD$9:BD$339,"0")</f>
        <v>0</v>
      </c>
      <c r="BE415" s="103">
        <f t="shared" si="220"/>
        <v>0</v>
      </c>
      <c r="BF415" s="103">
        <f t="shared" si="220"/>
        <v>0</v>
      </c>
      <c r="BG415" s="103">
        <f t="shared" si="220"/>
        <v>0</v>
      </c>
      <c r="BH415" s="103">
        <f t="shared" si="220"/>
        <v>0</v>
      </c>
      <c r="BI415" s="103">
        <f t="shared" si="220"/>
        <v>0</v>
      </c>
      <c r="BJ415" s="103">
        <f t="shared" si="220"/>
        <v>0</v>
      </c>
      <c r="BK415" s="103">
        <f t="shared" si="220"/>
        <v>0</v>
      </c>
      <c r="BL415" s="103">
        <f t="shared" si="220"/>
        <v>0</v>
      </c>
      <c r="BM415" s="103">
        <f t="shared" si="220"/>
        <v>0</v>
      </c>
      <c r="BN415" s="103">
        <f t="shared" si="220"/>
        <v>0</v>
      </c>
      <c r="BO415" s="103">
        <f t="shared" si="220"/>
        <v>0</v>
      </c>
      <c r="BP415" s="103">
        <f t="shared" si="220"/>
        <v>0</v>
      </c>
      <c r="BQ415" s="103">
        <f t="shared" si="220"/>
        <v>0</v>
      </c>
      <c r="BR415" s="103">
        <f t="shared" si="220"/>
        <v>0</v>
      </c>
      <c r="BS415" s="103">
        <f t="shared" si="220"/>
        <v>0</v>
      </c>
      <c r="BT415" s="103">
        <f t="shared" si="220"/>
        <v>0</v>
      </c>
      <c r="BU415" s="103">
        <f t="shared" si="220"/>
        <v>0</v>
      </c>
      <c r="BV415" s="103">
        <f t="shared" si="220"/>
        <v>0</v>
      </c>
      <c r="BW415" s="103">
        <f t="shared" si="220"/>
        <v>0</v>
      </c>
      <c r="BX415" s="103">
        <f t="shared" si="220"/>
        <v>0</v>
      </c>
      <c r="BY415" s="103">
        <f t="shared" si="220"/>
        <v>0</v>
      </c>
      <c r="BZ415" s="103">
        <f t="shared" si="220"/>
        <v>0</v>
      </c>
      <c r="CA415" s="103">
        <f t="shared" si="220"/>
        <v>0</v>
      </c>
      <c r="CB415" s="103">
        <f t="shared" si="220"/>
        <v>0</v>
      </c>
      <c r="CC415" s="103">
        <f t="shared" si="220"/>
        <v>0</v>
      </c>
      <c r="CD415" s="103">
        <f t="shared" si="220"/>
        <v>0</v>
      </c>
      <c r="CE415" s="103">
        <f t="shared" si="220"/>
        <v>0</v>
      </c>
      <c r="CF415" s="103">
        <f t="shared" si="220"/>
        <v>0</v>
      </c>
      <c r="CG415" s="103"/>
      <c r="CH415" s="103"/>
      <c r="CI415" s="103"/>
      <c r="CJ415" s="103"/>
      <c r="CK415" s="103">
        <f>COUNTIFS($J$9:$J$339,"Thể chất",CK$9:CK$339,"0")</f>
        <v>0</v>
      </c>
      <c r="CL415" s="37"/>
      <c r="CM415" s="37"/>
      <c r="CN415" s="37"/>
      <c r="CO415" s="37"/>
      <c r="CP415" s="37"/>
      <c r="CQ415" s="37"/>
      <c r="CR415" s="37"/>
      <c r="CS415" s="37"/>
      <c r="CT415" s="37"/>
    </row>
    <row r="416" spans="1:98" ht="36" hidden="1" customHeight="1" x14ac:dyDescent="0.25">
      <c r="A416" s="421"/>
      <c r="B416" s="421"/>
      <c r="C416" s="425" t="s">
        <v>1583</v>
      </c>
      <c r="D416" s="4"/>
      <c r="E416" s="85"/>
      <c r="F416" s="5"/>
      <c r="G416" s="3"/>
      <c r="H416" s="3"/>
      <c r="I416" s="3"/>
      <c r="J416" s="87"/>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162"/>
      <c r="BC416" s="3"/>
      <c r="BD416" s="98">
        <f>(((BD413*2)+(BD414*1)+(BD415*0)))/(BD413+BD414+BD415)</f>
        <v>2</v>
      </c>
      <c r="BE416" s="98" t="e">
        <f t="shared" ref="BE416:CK416" si="221">(((BE413*2)+(BE414*1)+(BE415*0)))/(BE413+BE414+BE415)</f>
        <v>#DIV/0!</v>
      </c>
      <c r="BF416" s="98" t="e">
        <f t="shared" si="221"/>
        <v>#DIV/0!</v>
      </c>
      <c r="BG416" s="98" t="e">
        <f t="shared" si="221"/>
        <v>#DIV/0!</v>
      </c>
      <c r="BH416" s="98" t="e">
        <f t="shared" si="221"/>
        <v>#DIV/0!</v>
      </c>
      <c r="BI416" s="98" t="e">
        <f t="shared" si="221"/>
        <v>#DIV/0!</v>
      </c>
      <c r="BJ416" s="98" t="e">
        <f t="shared" si="221"/>
        <v>#DIV/0!</v>
      </c>
      <c r="BK416" s="98" t="e">
        <f t="shared" si="221"/>
        <v>#DIV/0!</v>
      </c>
      <c r="BL416" s="98" t="e">
        <f t="shared" si="221"/>
        <v>#DIV/0!</v>
      </c>
      <c r="BM416" s="98" t="e">
        <f t="shared" si="221"/>
        <v>#DIV/0!</v>
      </c>
      <c r="BN416" s="98" t="e">
        <f t="shared" si="221"/>
        <v>#DIV/0!</v>
      </c>
      <c r="BO416" s="98" t="e">
        <f t="shared" si="221"/>
        <v>#DIV/0!</v>
      </c>
      <c r="BP416" s="98" t="e">
        <f t="shared" si="221"/>
        <v>#DIV/0!</v>
      </c>
      <c r="BQ416" s="98" t="e">
        <f t="shared" si="221"/>
        <v>#DIV/0!</v>
      </c>
      <c r="BR416" s="98" t="e">
        <f t="shared" si="221"/>
        <v>#DIV/0!</v>
      </c>
      <c r="BS416" s="98" t="e">
        <f t="shared" si="221"/>
        <v>#DIV/0!</v>
      </c>
      <c r="BT416" s="98" t="e">
        <f t="shared" si="221"/>
        <v>#DIV/0!</v>
      </c>
      <c r="BU416" s="98" t="e">
        <f t="shared" si="221"/>
        <v>#DIV/0!</v>
      </c>
      <c r="BV416" s="98" t="e">
        <f t="shared" si="221"/>
        <v>#DIV/0!</v>
      </c>
      <c r="BW416" s="98" t="e">
        <f t="shared" si="221"/>
        <v>#DIV/0!</v>
      </c>
      <c r="BX416" s="98" t="e">
        <f t="shared" si="221"/>
        <v>#DIV/0!</v>
      </c>
      <c r="BY416" s="98" t="e">
        <f t="shared" si="221"/>
        <v>#DIV/0!</v>
      </c>
      <c r="BZ416" s="98" t="e">
        <f t="shared" si="221"/>
        <v>#DIV/0!</v>
      </c>
      <c r="CA416" s="98" t="e">
        <f t="shared" si="221"/>
        <v>#DIV/0!</v>
      </c>
      <c r="CB416" s="98" t="e">
        <f t="shared" si="221"/>
        <v>#DIV/0!</v>
      </c>
      <c r="CC416" s="98" t="e">
        <f t="shared" si="221"/>
        <v>#DIV/0!</v>
      </c>
      <c r="CD416" s="98" t="e">
        <f t="shared" si="221"/>
        <v>#DIV/0!</v>
      </c>
      <c r="CE416" s="98" t="e">
        <f t="shared" si="221"/>
        <v>#DIV/0!</v>
      </c>
      <c r="CF416" s="98">
        <f t="shared" si="221"/>
        <v>2</v>
      </c>
      <c r="CG416" s="98"/>
      <c r="CH416" s="98"/>
      <c r="CI416" s="98"/>
      <c r="CJ416" s="98"/>
      <c r="CK416" s="98" t="e">
        <f t="shared" si="221"/>
        <v>#DIV/0!</v>
      </c>
      <c r="CL416" s="415">
        <f>COUNTIF($BD417:$CK417,"Đ")</f>
        <v>2</v>
      </c>
      <c r="CM416" s="419">
        <f>CL416/COUNTA($BD417:$CK417)</f>
        <v>6.6666666666666666E-2</v>
      </c>
      <c r="CN416" s="415">
        <f>COUNTIF($BD417:$CK417,"CCG")</f>
        <v>0</v>
      </c>
      <c r="CO416" s="419">
        <f>CN416/COUNTA($BD417:$CK417)</f>
        <v>0</v>
      </c>
      <c r="CP416" s="415">
        <f>COUNTIF($BD417:$CK417,"CĐ")</f>
        <v>0</v>
      </c>
      <c r="CQ416" s="419">
        <f>CP416/COUNTA($BD417:$CK417)</f>
        <v>0</v>
      </c>
      <c r="CR416" s="411">
        <f>(((CL416*2)+(CN416*1)+(CP416*0)))/(CL416+CN416+CP416)</f>
        <v>2</v>
      </c>
      <c r="CS416" s="411" t="str">
        <f>IF(CR416&gt;=1.6,"Đạt mục tiêu",IF(CR416&gt;=1,"Cần cố gắng","Chưa đạt"))</f>
        <v>Đạt mục tiêu</v>
      </c>
      <c r="CT416" s="37"/>
    </row>
    <row r="417" spans="1:98" ht="36" hidden="1" customHeight="1" x14ac:dyDescent="0.25">
      <c r="A417" s="421"/>
      <c r="B417" s="421"/>
      <c r="C417" s="426"/>
      <c r="D417" s="4"/>
      <c r="E417" s="85"/>
      <c r="F417" s="5"/>
      <c r="G417" s="3"/>
      <c r="H417" s="3"/>
      <c r="I417" s="3"/>
      <c r="J417" s="87"/>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162"/>
      <c r="BC417" s="3"/>
      <c r="BD417" s="98" t="str">
        <f>IF(BD416&lt;1,"CĐ",IF(BD416&lt;1.6,"CCG","Đ"))</f>
        <v>Đ</v>
      </c>
      <c r="BE417" s="98" t="e">
        <f t="shared" ref="BE417:CK417" si="222">IF(BE416&lt;1,"CĐ",IF(BE416&lt;1.6,"CCG","Đ"))</f>
        <v>#DIV/0!</v>
      </c>
      <c r="BF417" s="98" t="e">
        <f t="shared" si="222"/>
        <v>#DIV/0!</v>
      </c>
      <c r="BG417" s="98" t="e">
        <f t="shared" si="222"/>
        <v>#DIV/0!</v>
      </c>
      <c r="BH417" s="98" t="e">
        <f t="shared" si="222"/>
        <v>#DIV/0!</v>
      </c>
      <c r="BI417" s="98" t="e">
        <f t="shared" si="222"/>
        <v>#DIV/0!</v>
      </c>
      <c r="BJ417" s="98" t="e">
        <f t="shared" si="222"/>
        <v>#DIV/0!</v>
      </c>
      <c r="BK417" s="98" t="e">
        <f t="shared" si="222"/>
        <v>#DIV/0!</v>
      </c>
      <c r="BL417" s="98" t="e">
        <f t="shared" si="222"/>
        <v>#DIV/0!</v>
      </c>
      <c r="BM417" s="98" t="e">
        <f t="shared" si="222"/>
        <v>#DIV/0!</v>
      </c>
      <c r="BN417" s="98" t="e">
        <f t="shared" si="222"/>
        <v>#DIV/0!</v>
      </c>
      <c r="BO417" s="98" t="e">
        <f t="shared" si="222"/>
        <v>#DIV/0!</v>
      </c>
      <c r="BP417" s="98" t="e">
        <f t="shared" si="222"/>
        <v>#DIV/0!</v>
      </c>
      <c r="BQ417" s="98" t="e">
        <f t="shared" si="222"/>
        <v>#DIV/0!</v>
      </c>
      <c r="BR417" s="98" t="e">
        <f t="shared" si="222"/>
        <v>#DIV/0!</v>
      </c>
      <c r="BS417" s="98" t="e">
        <f t="shared" si="222"/>
        <v>#DIV/0!</v>
      </c>
      <c r="BT417" s="98" t="e">
        <f t="shared" si="222"/>
        <v>#DIV/0!</v>
      </c>
      <c r="BU417" s="98" t="e">
        <f t="shared" si="222"/>
        <v>#DIV/0!</v>
      </c>
      <c r="BV417" s="98" t="e">
        <f t="shared" si="222"/>
        <v>#DIV/0!</v>
      </c>
      <c r="BW417" s="98" t="e">
        <f t="shared" si="222"/>
        <v>#DIV/0!</v>
      </c>
      <c r="BX417" s="98" t="e">
        <f t="shared" si="222"/>
        <v>#DIV/0!</v>
      </c>
      <c r="BY417" s="98" t="e">
        <f t="shared" si="222"/>
        <v>#DIV/0!</v>
      </c>
      <c r="BZ417" s="98" t="e">
        <f t="shared" si="222"/>
        <v>#DIV/0!</v>
      </c>
      <c r="CA417" s="98" t="e">
        <f t="shared" si="222"/>
        <v>#DIV/0!</v>
      </c>
      <c r="CB417" s="98" t="e">
        <f t="shared" si="222"/>
        <v>#DIV/0!</v>
      </c>
      <c r="CC417" s="98" t="e">
        <f t="shared" si="222"/>
        <v>#DIV/0!</v>
      </c>
      <c r="CD417" s="98" t="e">
        <f t="shared" si="222"/>
        <v>#DIV/0!</v>
      </c>
      <c r="CE417" s="98" t="e">
        <f t="shared" si="222"/>
        <v>#DIV/0!</v>
      </c>
      <c r="CF417" s="98" t="str">
        <f t="shared" si="222"/>
        <v>Đ</v>
      </c>
      <c r="CG417" s="98"/>
      <c r="CH417" s="98"/>
      <c r="CI417" s="98"/>
      <c r="CJ417" s="98"/>
      <c r="CK417" s="98" t="e">
        <f t="shared" si="222"/>
        <v>#DIV/0!</v>
      </c>
      <c r="CL417" s="415"/>
      <c r="CM417" s="419"/>
      <c r="CN417" s="415"/>
      <c r="CO417" s="419"/>
      <c r="CP417" s="415"/>
      <c r="CQ417" s="419"/>
      <c r="CR417" s="411"/>
      <c r="CS417" s="411"/>
      <c r="CT417" s="37"/>
    </row>
    <row r="418" spans="1:98" ht="36" hidden="1" customHeight="1" x14ac:dyDescent="0.25">
      <c r="A418" s="421"/>
      <c r="B418" s="421" t="s">
        <v>402</v>
      </c>
      <c r="C418" s="102" t="s">
        <v>1569</v>
      </c>
      <c r="D418" s="4"/>
      <c r="E418" s="85"/>
      <c r="F418" s="5"/>
      <c r="G418" s="3"/>
      <c r="H418" s="3"/>
      <c r="I418" s="3"/>
      <c r="J418" s="87"/>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162"/>
      <c r="BC418" s="3"/>
      <c r="BD418" s="104">
        <f t="shared" ref="BD418:CF418" si="223">COUNTIFS($J$9:$J$339,"Nhận thức",BD$9:BD$339,"2")</f>
        <v>0</v>
      </c>
      <c r="BE418" s="104">
        <f t="shared" si="223"/>
        <v>0</v>
      </c>
      <c r="BF418" s="104">
        <f t="shared" si="223"/>
        <v>0</v>
      </c>
      <c r="BG418" s="104">
        <f t="shared" si="223"/>
        <v>0</v>
      </c>
      <c r="BH418" s="104">
        <f t="shared" si="223"/>
        <v>0</v>
      </c>
      <c r="BI418" s="104">
        <f t="shared" si="223"/>
        <v>0</v>
      </c>
      <c r="BJ418" s="104">
        <f t="shared" si="223"/>
        <v>0</v>
      </c>
      <c r="BK418" s="104">
        <f t="shared" si="223"/>
        <v>0</v>
      </c>
      <c r="BL418" s="104">
        <f t="shared" si="223"/>
        <v>0</v>
      </c>
      <c r="BM418" s="104">
        <f t="shared" si="223"/>
        <v>0</v>
      </c>
      <c r="BN418" s="104">
        <f t="shared" si="223"/>
        <v>0</v>
      </c>
      <c r="BO418" s="104">
        <f t="shared" si="223"/>
        <v>0</v>
      </c>
      <c r="BP418" s="104">
        <f t="shared" si="223"/>
        <v>0</v>
      </c>
      <c r="BQ418" s="104">
        <f t="shared" si="223"/>
        <v>0</v>
      </c>
      <c r="BR418" s="104">
        <f t="shared" si="223"/>
        <v>0</v>
      </c>
      <c r="BS418" s="104">
        <f t="shared" si="223"/>
        <v>0</v>
      </c>
      <c r="BT418" s="104">
        <f t="shared" si="223"/>
        <v>0</v>
      </c>
      <c r="BU418" s="104">
        <f t="shared" si="223"/>
        <v>0</v>
      </c>
      <c r="BV418" s="104">
        <f t="shared" si="223"/>
        <v>0</v>
      </c>
      <c r="BW418" s="104">
        <f t="shared" si="223"/>
        <v>0</v>
      </c>
      <c r="BX418" s="104">
        <f t="shared" si="223"/>
        <v>0</v>
      </c>
      <c r="BY418" s="104">
        <f t="shared" si="223"/>
        <v>0</v>
      </c>
      <c r="BZ418" s="104">
        <f t="shared" si="223"/>
        <v>0</v>
      </c>
      <c r="CA418" s="104">
        <f t="shared" si="223"/>
        <v>0</v>
      </c>
      <c r="CB418" s="104">
        <f t="shared" si="223"/>
        <v>0</v>
      </c>
      <c r="CC418" s="104">
        <f t="shared" si="223"/>
        <v>0</v>
      </c>
      <c r="CD418" s="104">
        <f t="shared" si="223"/>
        <v>0</v>
      </c>
      <c r="CE418" s="104">
        <f t="shared" si="223"/>
        <v>0</v>
      </c>
      <c r="CF418" s="104">
        <f t="shared" si="223"/>
        <v>59</v>
      </c>
      <c r="CG418" s="104"/>
      <c r="CH418" s="104"/>
      <c r="CI418" s="104"/>
      <c r="CJ418" s="104"/>
      <c r="CK418" s="104">
        <f>COUNTIFS($J$9:$J$339,"Nhận thức",CK$9:CK$339,"2")</f>
        <v>0</v>
      </c>
      <c r="CL418" s="37"/>
      <c r="CM418" s="37"/>
      <c r="CN418" s="37"/>
      <c r="CO418" s="37"/>
      <c r="CP418" s="37"/>
      <c r="CQ418" s="37"/>
      <c r="CR418" s="37"/>
      <c r="CS418" s="37"/>
      <c r="CT418" s="37"/>
    </row>
    <row r="419" spans="1:98" ht="36" hidden="1" customHeight="1" x14ac:dyDescent="0.25">
      <c r="A419" s="421"/>
      <c r="B419" s="421"/>
      <c r="C419" s="102" t="s">
        <v>1570</v>
      </c>
      <c r="D419" s="4"/>
      <c r="E419" s="85"/>
      <c r="F419" s="5"/>
      <c r="G419" s="3"/>
      <c r="H419" s="3"/>
      <c r="I419" s="3"/>
      <c r="J419" s="87"/>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162"/>
      <c r="BC419" s="3"/>
      <c r="BD419" s="104">
        <f t="shared" ref="BD419:CF419" si="224">COUNTIFS($J$9:$J$339,"Nhận thức",BD$9:BD$339,"1")</f>
        <v>0</v>
      </c>
      <c r="BE419" s="104">
        <f t="shared" si="224"/>
        <v>0</v>
      </c>
      <c r="BF419" s="104">
        <f t="shared" si="224"/>
        <v>0</v>
      </c>
      <c r="BG419" s="104">
        <f t="shared" si="224"/>
        <v>0</v>
      </c>
      <c r="BH419" s="104">
        <f t="shared" si="224"/>
        <v>0</v>
      </c>
      <c r="BI419" s="104">
        <f t="shared" si="224"/>
        <v>0</v>
      </c>
      <c r="BJ419" s="104">
        <f t="shared" si="224"/>
        <v>0</v>
      </c>
      <c r="BK419" s="104">
        <f t="shared" si="224"/>
        <v>0</v>
      </c>
      <c r="BL419" s="104">
        <f t="shared" si="224"/>
        <v>0</v>
      </c>
      <c r="BM419" s="104">
        <f t="shared" si="224"/>
        <v>0</v>
      </c>
      <c r="BN419" s="104">
        <f t="shared" si="224"/>
        <v>0</v>
      </c>
      <c r="BO419" s="104">
        <f t="shared" si="224"/>
        <v>0</v>
      </c>
      <c r="BP419" s="104">
        <f t="shared" si="224"/>
        <v>0</v>
      </c>
      <c r="BQ419" s="104">
        <f t="shared" si="224"/>
        <v>0</v>
      </c>
      <c r="BR419" s="104">
        <f t="shared" si="224"/>
        <v>0</v>
      </c>
      <c r="BS419" s="104">
        <f t="shared" si="224"/>
        <v>0</v>
      </c>
      <c r="BT419" s="104">
        <f t="shared" si="224"/>
        <v>0</v>
      </c>
      <c r="BU419" s="104">
        <f t="shared" si="224"/>
        <v>0</v>
      </c>
      <c r="BV419" s="104">
        <f t="shared" si="224"/>
        <v>0</v>
      </c>
      <c r="BW419" s="104">
        <f t="shared" si="224"/>
        <v>0</v>
      </c>
      <c r="BX419" s="104">
        <f t="shared" si="224"/>
        <v>0</v>
      </c>
      <c r="BY419" s="104">
        <f t="shared" si="224"/>
        <v>0</v>
      </c>
      <c r="BZ419" s="104">
        <f t="shared" si="224"/>
        <v>0</v>
      </c>
      <c r="CA419" s="104">
        <f t="shared" si="224"/>
        <v>0</v>
      </c>
      <c r="CB419" s="104">
        <f t="shared" si="224"/>
        <v>0</v>
      </c>
      <c r="CC419" s="104">
        <f t="shared" si="224"/>
        <v>0</v>
      </c>
      <c r="CD419" s="104">
        <f t="shared" si="224"/>
        <v>0</v>
      </c>
      <c r="CE419" s="104">
        <f t="shared" si="224"/>
        <v>0</v>
      </c>
      <c r="CF419" s="104">
        <f t="shared" si="224"/>
        <v>0</v>
      </c>
      <c r="CG419" s="104"/>
      <c r="CH419" s="104"/>
      <c r="CI419" s="104"/>
      <c r="CJ419" s="104"/>
      <c r="CK419" s="104">
        <f>COUNTIFS($J$9:$J$339,"Nhận thức",CK$9:CK$339,"1")</f>
        <v>0</v>
      </c>
      <c r="CL419" s="37"/>
      <c r="CM419" s="37"/>
      <c r="CN419" s="37"/>
      <c r="CO419" s="37"/>
      <c r="CP419" s="37"/>
      <c r="CQ419" s="37"/>
      <c r="CR419" s="37"/>
      <c r="CS419" s="37"/>
      <c r="CT419" s="37"/>
    </row>
    <row r="420" spans="1:98" ht="36" hidden="1" customHeight="1" x14ac:dyDescent="0.25">
      <c r="A420" s="421"/>
      <c r="B420" s="421"/>
      <c r="C420" s="102" t="s">
        <v>1571</v>
      </c>
      <c r="D420" s="4"/>
      <c r="E420" s="85"/>
      <c r="F420" s="5"/>
      <c r="G420" s="3"/>
      <c r="H420" s="3"/>
      <c r="I420" s="3"/>
      <c r="J420" s="87"/>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162"/>
      <c r="BC420" s="3"/>
      <c r="BD420" s="104">
        <f t="shared" ref="BD420:CF420" si="225">COUNTIFS($J$9:$J$339,"Nhận thức",BD$9:BD$339,"0")</f>
        <v>0</v>
      </c>
      <c r="BE420" s="104">
        <f t="shared" si="225"/>
        <v>0</v>
      </c>
      <c r="BF420" s="104">
        <f t="shared" si="225"/>
        <v>0</v>
      </c>
      <c r="BG420" s="104">
        <f t="shared" si="225"/>
        <v>0</v>
      </c>
      <c r="BH420" s="104">
        <f t="shared" si="225"/>
        <v>0</v>
      </c>
      <c r="BI420" s="104">
        <f t="shared" si="225"/>
        <v>0</v>
      </c>
      <c r="BJ420" s="104">
        <f t="shared" si="225"/>
        <v>0</v>
      </c>
      <c r="BK420" s="104">
        <f t="shared" si="225"/>
        <v>0</v>
      </c>
      <c r="BL420" s="104">
        <f t="shared" si="225"/>
        <v>0</v>
      </c>
      <c r="BM420" s="104">
        <f t="shared" si="225"/>
        <v>0</v>
      </c>
      <c r="BN420" s="104">
        <f t="shared" si="225"/>
        <v>0</v>
      </c>
      <c r="BO420" s="104">
        <f t="shared" si="225"/>
        <v>0</v>
      </c>
      <c r="BP420" s="104">
        <f t="shared" si="225"/>
        <v>0</v>
      </c>
      <c r="BQ420" s="104">
        <f t="shared" si="225"/>
        <v>0</v>
      </c>
      <c r="BR420" s="104">
        <f t="shared" si="225"/>
        <v>0</v>
      </c>
      <c r="BS420" s="104">
        <f t="shared" si="225"/>
        <v>0</v>
      </c>
      <c r="BT420" s="104">
        <f t="shared" si="225"/>
        <v>0</v>
      </c>
      <c r="BU420" s="104">
        <f t="shared" si="225"/>
        <v>0</v>
      </c>
      <c r="BV420" s="104">
        <f t="shared" si="225"/>
        <v>0</v>
      </c>
      <c r="BW420" s="104">
        <f t="shared" si="225"/>
        <v>0</v>
      </c>
      <c r="BX420" s="104">
        <f t="shared" si="225"/>
        <v>0</v>
      </c>
      <c r="BY420" s="104">
        <f t="shared" si="225"/>
        <v>0</v>
      </c>
      <c r="BZ420" s="104">
        <f t="shared" si="225"/>
        <v>0</v>
      </c>
      <c r="CA420" s="104">
        <f t="shared" si="225"/>
        <v>0</v>
      </c>
      <c r="CB420" s="104">
        <f t="shared" si="225"/>
        <v>0</v>
      </c>
      <c r="CC420" s="104">
        <f t="shared" si="225"/>
        <v>0</v>
      </c>
      <c r="CD420" s="104">
        <f t="shared" si="225"/>
        <v>0</v>
      </c>
      <c r="CE420" s="104">
        <f t="shared" si="225"/>
        <v>0</v>
      </c>
      <c r="CF420" s="104">
        <f t="shared" si="225"/>
        <v>0</v>
      </c>
      <c r="CG420" s="104"/>
      <c r="CH420" s="104"/>
      <c r="CI420" s="104"/>
      <c r="CJ420" s="104"/>
      <c r="CK420" s="104">
        <f>COUNTIFS($J$9:$J$339,"Nhận thức",CK$9:CK$339,"0")</f>
        <v>0</v>
      </c>
      <c r="CL420" s="37"/>
      <c r="CM420" s="37"/>
      <c r="CN420" s="37"/>
      <c r="CO420" s="37"/>
      <c r="CP420" s="37"/>
      <c r="CQ420" s="37"/>
      <c r="CR420" s="37"/>
      <c r="CS420" s="37"/>
      <c r="CT420" s="37"/>
    </row>
    <row r="421" spans="1:98" ht="36" hidden="1" customHeight="1" x14ac:dyDescent="0.25">
      <c r="A421" s="421"/>
      <c r="B421" s="421"/>
      <c r="C421" s="425" t="s">
        <v>1584</v>
      </c>
      <c r="D421" s="4"/>
      <c r="E421" s="85"/>
      <c r="F421" s="5"/>
      <c r="G421" s="3"/>
      <c r="H421" s="3"/>
      <c r="I421" s="3"/>
      <c r="J421" s="87"/>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162"/>
      <c r="BC421" s="3"/>
      <c r="BD421" s="105" t="e">
        <f>(((BD418*2)+(BD419*1)+(BD420*0)))/(BD418+BD419+BD420)</f>
        <v>#DIV/0!</v>
      </c>
      <c r="BE421" s="105" t="e">
        <f t="shared" ref="BE421:CK421" si="226">(((BE418*2)+(BE419*1)+(BE420*0)))/(BE418+BE419+BE420)</f>
        <v>#DIV/0!</v>
      </c>
      <c r="BF421" s="105" t="e">
        <f t="shared" si="226"/>
        <v>#DIV/0!</v>
      </c>
      <c r="BG421" s="105" t="e">
        <f t="shared" si="226"/>
        <v>#DIV/0!</v>
      </c>
      <c r="BH421" s="105" t="e">
        <f t="shared" si="226"/>
        <v>#DIV/0!</v>
      </c>
      <c r="BI421" s="105" t="e">
        <f t="shared" si="226"/>
        <v>#DIV/0!</v>
      </c>
      <c r="BJ421" s="105" t="e">
        <f t="shared" si="226"/>
        <v>#DIV/0!</v>
      </c>
      <c r="BK421" s="105" t="e">
        <f t="shared" si="226"/>
        <v>#DIV/0!</v>
      </c>
      <c r="BL421" s="105" t="e">
        <f t="shared" si="226"/>
        <v>#DIV/0!</v>
      </c>
      <c r="BM421" s="105" t="e">
        <f t="shared" si="226"/>
        <v>#DIV/0!</v>
      </c>
      <c r="BN421" s="105" t="e">
        <f t="shared" si="226"/>
        <v>#DIV/0!</v>
      </c>
      <c r="BO421" s="105" t="e">
        <f t="shared" si="226"/>
        <v>#DIV/0!</v>
      </c>
      <c r="BP421" s="105" t="e">
        <f t="shared" si="226"/>
        <v>#DIV/0!</v>
      </c>
      <c r="BQ421" s="105" t="e">
        <f t="shared" si="226"/>
        <v>#DIV/0!</v>
      </c>
      <c r="BR421" s="105" t="e">
        <f t="shared" si="226"/>
        <v>#DIV/0!</v>
      </c>
      <c r="BS421" s="105" t="e">
        <f t="shared" si="226"/>
        <v>#DIV/0!</v>
      </c>
      <c r="BT421" s="105" t="e">
        <f t="shared" si="226"/>
        <v>#DIV/0!</v>
      </c>
      <c r="BU421" s="105" t="e">
        <f t="shared" si="226"/>
        <v>#DIV/0!</v>
      </c>
      <c r="BV421" s="105" t="e">
        <f t="shared" si="226"/>
        <v>#DIV/0!</v>
      </c>
      <c r="BW421" s="105" t="e">
        <f t="shared" si="226"/>
        <v>#DIV/0!</v>
      </c>
      <c r="BX421" s="105" t="e">
        <f t="shared" si="226"/>
        <v>#DIV/0!</v>
      </c>
      <c r="BY421" s="105" t="e">
        <f t="shared" si="226"/>
        <v>#DIV/0!</v>
      </c>
      <c r="BZ421" s="105" t="e">
        <f t="shared" si="226"/>
        <v>#DIV/0!</v>
      </c>
      <c r="CA421" s="105" t="e">
        <f t="shared" si="226"/>
        <v>#DIV/0!</v>
      </c>
      <c r="CB421" s="105" t="e">
        <f t="shared" si="226"/>
        <v>#DIV/0!</v>
      </c>
      <c r="CC421" s="105" t="e">
        <f t="shared" si="226"/>
        <v>#DIV/0!</v>
      </c>
      <c r="CD421" s="105" t="e">
        <f t="shared" si="226"/>
        <v>#DIV/0!</v>
      </c>
      <c r="CE421" s="105" t="e">
        <f t="shared" si="226"/>
        <v>#DIV/0!</v>
      </c>
      <c r="CF421" s="105">
        <f t="shared" si="226"/>
        <v>2</v>
      </c>
      <c r="CG421" s="105"/>
      <c r="CH421" s="105"/>
      <c r="CI421" s="105"/>
      <c r="CJ421" s="105"/>
      <c r="CK421" s="105" t="e">
        <f t="shared" si="226"/>
        <v>#DIV/0!</v>
      </c>
      <c r="CL421" s="416">
        <f>COUNTIF($BD422:$CK422,"Đ")</f>
        <v>1</v>
      </c>
      <c r="CM421" s="420">
        <f>CL421/COUNTA($BD422:$CK422)</f>
        <v>3.3333333333333333E-2</v>
      </c>
      <c r="CN421" s="416">
        <f>COUNTIF($BD422:$CK422,"CCG")</f>
        <v>0</v>
      </c>
      <c r="CO421" s="420">
        <f>CN421/COUNTA($BD422:$CK422)</f>
        <v>0</v>
      </c>
      <c r="CP421" s="416">
        <f>COUNTIF($BD422:$CK422,"CĐ")</f>
        <v>0</v>
      </c>
      <c r="CQ421" s="420">
        <f>CP421/COUNTA($BD422:$CK422)</f>
        <v>0</v>
      </c>
      <c r="CR421" s="412">
        <f>(((CL421*2)+(CN421*1)+(CP421*0)))/(CL421+CN421+CP421)</f>
        <v>2</v>
      </c>
      <c r="CS421" s="412" t="str">
        <f>IF(CR421&gt;=1.6,"Đạt mục tiêu",IF(CR421&gt;=1,"Cần cố gắng","Chưa đạt"))</f>
        <v>Đạt mục tiêu</v>
      </c>
      <c r="CT421" s="37"/>
    </row>
    <row r="422" spans="1:98" ht="36" hidden="1" customHeight="1" x14ac:dyDescent="0.25">
      <c r="A422" s="421"/>
      <c r="B422" s="421"/>
      <c r="C422" s="426"/>
      <c r="D422" s="4"/>
      <c r="E422" s="85"/>
      <c r="F422" s="5"/>
      <c r="G422" s="3"/>
      <c r="H422" s="3"/>
      <c r="I422" s="3"/>
      <c r="J422" s="87"/>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162"/>
      <c r="BC422" s="3"/>
      <c r="BD422" s="105" t="e">
        <f>IF(BD421&lt;1,"CĐ",IF(BD421&lt;1.6,"CCG","Đ"))</f>
        <v>#DIV/0!</v>
      </c>
      <c r="BE422" s="105" t="e">
        <f t="shared" ref="BE422:CK422" si="227">IF(BE421&lt;1,"CĐ",IF(BE421&lt;1.6,"CCG","Đ"))</f>
        <v>#DIV/0!</v>
      </c>
      <c r="BF422" s="105" t="e">
        <f t="shared" si="227"/>
        <v>#DIV/0!</v>
      </c>
      <c r="BG422" s="105" t="e">
        <f t="shared" si="227"/>
        <v>#DIV/0!</v>
      </c>
      <c r="BH422" s="105" t="e">
        <f t="shared" si="227"/>
        <v>#DIV/0!</v>
      </c>
      <c r="BI422" s="105" t="e">
        <f t="shared" si="227"/>
        <v>#DIV/0!</v>
      </c>
      <c r="BJ422" s="105" t="e">
        <f t="shared" si="227"/>
        <v>#DIV/0!</v>
      </c>
      <c r="BK422" s="105" t="e">
        <f t="shared" si="227"/>
        <v>#DIV/0!</v>
      </c>
      <c r="BL422" s="105" t="e">
        <f t="shared" si="227"/>
        <v>#DIV/0!</v>
      </c>
      <c r="BM422" s="105" t="e">
        <f t="shared" si="227"/>
        <v>#DIV/0!</v>
      </c>
      <c r="BN422" s="105" t="e">
        <f t="shared" si="227"/>
        <v>#DIV/0!</v>
      </c>
      <c r="BO422" s="105" t="e">
        <f t="shared" si="227"/>
        <v>#DIV/0!</v>
      </c>
      <c r="BP422" s="105" t="e">
        <f t="shared" si="227"/>
        <v>#DIV/0!</v>
      </c>
      <c r="BQ422" s="105" t="e">
        <f t="shared" si="227"/>
        <v>#DIV/0!</v>
      </c>
      <c r="BR422" s="105" t="e">
        <f t="shared" si="227"/>
        <v>#DIV/0!</v>
      </c>
      <c r="BS422" s="105" t="e">
        <f t="shared" si="227"/>
        <v>#DIV/0!</v>
      </c>
      <c r="BT422" s="105" t="e">
        <f t="shared" si="227"/>
        <v>#DIV/0!</v>
      </c>
      <c r="BU422" s="105" t="e">
        <f t="shared" si="227"/>
        <v>#DIV/0!</v>
      </c>
      <c r="BV422" s="105" t="e">
        <f t="shared" si="227"/>
        <v>#DIV/0!</v>
      </c>
      <c r="BW422" s="105" t="e">
        <f t="shared" si="227"/>
        <v>#DIV/0!</v>
      </c>
      <c r="BX422" s="105" t="e">
        <f t="shared" si="227"/>
        <v>#DIV/0!</v>
      </c>
      <c r="BY422" s="105" t="e">
        <f t="shared" si="227"/>
        <v>#DIV/0!</v>
      </c>
      <c r="BZ422" s="105" t="e">
        <f t="shared" si="227"/>
        <v>#DIV/0!</v>
      </c>
      <c r="CA422" s="105" t="e">
        <f t="shared" si="227"/>
        <v>#DIV/0!</v>
      </c>
      <c r="CB422" s="105" t="e">
        <f t="shared" si="227"/>
        <v>#DIV/0!</v>
      </c>
      <c r="CC422" s="105" t="e">
        <f t="shared" si="227"/>
        <v>#DIV/0!</v>
      </c>
      <c r="CD422" s="105" t="e">
        <f t="shared" si="227"/>
        <v>#DIV/0!</v>
      </c>
      <c r="CE422" s="105" t="e">
        <f t="shared" si="227"/>
        <v>#DIV/0!</v>
      </c>
      <c r="CF422" s="105" t="str">
        <f t="shared" si="227"/>
        <v>Đ</v>
      </c>
      <c r="CG422" s="105"/>
      <c r="CH422" s="105"/>
      <c r="CI422" s="105"/>
      <c r="CJ422" s="105"/>
      <c r="CK422" s="105" t="e">
        <f t="shared" si="227"/>
        <v>#DIV/0!</v>
      </c>
      <c r="CL422" s="416"/>
      <c r="CM422" s="420"/>
      <c r="CN422" s="416"/>
      <c r="CO422" s="420"/>
      <c r="CP422" s="416"/>
      <c r="CQ422" s="420"/>
      <c r="CR422" s="412"/>
      <c r="CS422" s="412"/>
      <c r="CT422" s="37"/>
    </row>
    <row r="423" spans="1:98" ht="36" hidden="1" customHeight="1" x14ac:dyDescent="0.25">
      <c r="A423" s="421"/>
      <c r="B423" s="421" t="s">
        <v>617</v>
      </c>
      <c r="C423" s="102" t="s">
        <v>1569</v>
      </c>
      <c r="D423" s="4"/>
      <c r="E423" s="85"/>
      <c r="F423" s="5"/>
      <c r="G423" s="3"/>
      <c r="H423" s="3"/>
      <c r="I423" s="3"/>
      <c r="J423" s="87"/>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162"/>
      <c r="BC423" s="3"/>
      <c r="BD423" s="103">
        <f t="shared" ref="BD423:CF423" si="228">COUNTIFS($J$9:$J$339,"Ngôn ngữ",BD$9:BD$339,"2")</f>
        <v>0</v>
      </c>
      <c r="BE423" s="103">
        <f t="shared" si="228"/>
        <v>0</v>
      </c>
      <c r="BF423" s="103">
        <f t="shared" si="228"/>
        <v>0</v>
      </c>
      <c r="BG423" s="103">
        <f t="shared" si="228"/>
        <v>0</v>
      </c>
      <c r="BH423" s="103">
        <f t="shared" si="228"/>
        <v>0</v>
      </c>
      <c r="BI423" s="103">
        <f t="shared" si="228"/>
        <v>0</v>
      </c>
      <c r="BJ423" s="103">
        <f t="shared" si="228"/>
        <v>0</v>
      </c>
      <c r="BK423" s="103">
        <f t="shared" si="228"/>
        <v>0</v>
      </c>
      <c r="BL423" s="103">
        <f t="shared" si="228"/>
        <v>0</v>
      </c>
      <c r="BM423" s="103">
        <f t="shared" si="228"/>
        <v>0</v>
      </c>
      <c r="BN423" s="103">
        <f t="shared" si="228"/>
        <v>0</v>
      </c>
      <c r="BO423" s="103">
        <f t="shared" si="228"/>
        <v>0</v>
      </c>
      <c r="BP423" s="103">
        <f t="shared" si="228"/>
        <v>0</v>
      </c>
      <c r="BQ423" s="103">
        <f t="shared" si="228"/>
        <v>0</v>
      </c>
      <c r="BR423" s="103">
        <f t="shared" si="228"/>
        <v>0</v>
      </c>
      <c r="BS423" s="103">
        <f t="shared" si="228"/>
        <v>0</v>
      </c>
      <c r="BT423" s="103">
        <f t="shared" si="228"/>
        <v>0</v>
      </c>
      <c r="BU423" s="103">
        <f t="shared" si="228"/>
        <v>0</v>
      </c>
      <c r="BV423" s="103">
        <f t="shared" si="228"/>
        <v>0</v>
      </c>
      <c r="BW423" s="103">
        <f t="shared" si="228"/>
        <v>0</v>
      </c>
      <c r="BX423" s="103">
        <f t="shared" si="228"/>
        <v>0</v>
      </c>
      <c r="BY423" s="103">
        <f t="shared" si="228"/>
        <v>0</v>
      </c>
      <c r="BZ423" s="103">
        <f t="shared" si="228"/>
        <v>0</v>
      </c>
      <c r="CA423" s="103">
        <f t="shared" si="228"/>
        <v>0</v>
      </c>
      <c r="CB423" s="103">
        <f t="shared" si="228"/>
        <v>0</v>
      </c>
      <c r="CC423" s="103">
        <f t="shared" si="228"/>
        <v>0</v>
      </c>
      <c r="CD423" s="103">
        <f t="shared" si="228"/>
        <v>0</v>
      </c>
      <c r="CE423" s="103">
        <f t="shared" si="228"/>
        <v>0</v>
      </c>
      <c r="CF423" s="103">
        <f t="shared" si="228"/>
        <v>48</v>
      </c>
      <c r="CG423" s="103"/>
      <c r="CH423" s="103"/>
      <c r="CI423" s="103"/>
      <c r="CJ423" s="103"/>
      <c r="CK423" s="103">
        <f>COUNTIFS($J$9:$J$339,"Ngôn ngữ",CK$9:CK$339,"2")</f>
        <v>0</v>
      </c>
      <c r="CL423" s="37"/>
      <c r="CM423" s="37"/>
      <c r="CN423" s="37"/>
      <c r="CO423" s="37"/>
      <c r="CP423" s="37"/>
      <c r="CQ423" s="37"/>
      <c r="CR423" s="37"/>
      <c r="CS423" s="37"/>
      <c r="CT423" s="37"/>
    </row>
    <row r="424" spans="1:98" ht="36" hidden="1" customHeight="1" x14ac:dyDescent="0.25">
      <c r="A424" s="421"/>
      <c r="B424" s="421"/>
      <c r="C424" s="102" t="s">
        <v>1570</v>
      </c>
      <c r="D424" s="4"/>
      <c r="E424" s="85"/>
      <c r="F424" s="5"/>
      <c r="G424" s="3"/>
      <c r="H424" s="3"/>
      <c r="I424" s="3"/>
      <c r="J424" s="87"/>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162"/>
      <c r="BC424" s="3"/>
      <c r="BD424" s="103">
        <f t="shared" ref="BD424:CF424" si="229">COUNTIFS($J$9:$J$339,"Ngôn ngữ",BD$9:BD$339,"1")</f>
        <v>0</v>
      </c>
      <c r="BE424" s="103">
        <f t="shared" si="229"/>
        <v>0</v>
      </c>
      <c r="BF424" s="103">
        <f t="shared" si="229"/>
        <v>0</v>
      </c>
      <c r="BG424" s="103">
        <f t="shared" si="229"/>
        <v>0</v>
      </c>
      <c r="BH424" s="103">
        <f t="shared" si="229"/>
        <v>0</v>
      </c>
      <c r="BI424" s="103">
        <f t="shared" si="229"/>
        <v>0</v>
      </c>
      <c r="BJ424" s="103">
        <f t="shared" si="229"/>
        <v>0</v>
      </c>
      <c r="BK424" s="103">
        <f t="shared" si="229"/>
        <v>0</v>
      </c>
      <c r="BL424" s="103">
        <f t="shared" si="229"/>
        <v>0</v>
      </c>
      <c r="BM424" s="103">
        <f t="shared" si="229"/>
        <v>0</v>
      </c>
      <c r="BN424" s="103">
        <f t="shared" si="229"/>
        <v>0</v>
      </c>
      <c r="BO424" s="103">
        <f t="shared" si="229"/>
        <v>0</v>
      </c>
      <c r="BP424" s="103">
        <f t="shared" si="229"/>
        <v>0</v>
      </c>
      <c r="BQ424" s="103">
        <f t="shared" si="229"/>
        <v>0</v>
      </c>
      <c r="BR424" s="103">
        <f t="shared" si="229"/>
        <v>0</v>
      </c>
      <c r="BS424" s="103">
        <f t="shared" si="229"/>
        <v>0</v>
      </c>
      <c r="BT424" s="103">
        <f t="shared" si="229"/>
        <v>0</v>
      </c>
      <c r="BU424" s="103">
        <f t="shared" si="229"/>
        <v>0</v>
      </c>
      <c r="BV424" s="103">
        <f t="shared" si="229"/>
        <v>0</v>
      </c>
      <c r="BW424" s="103">
        <f t="shared" si="229"/>
        <v>0</v>
      </c>
      <c r="BX424" s="103">
        <f t="shared" si="229"/>
        <v>0</v>
      </c>
      <c r="BY424" s="103">
        <f t="shared" si="229"/>
        <v>0</v>
      </c>
      <c r="BZ424" s="103">
        <f t="shared" si="229"/>
        <v>0</v>
      </c>
      <c r="CA424" s="103">
        <f t="shared" si="229"/>
        <v>0</v>
      </c>
      <c r="CB424" s="103">
        <f t="shared" si="229"/>
        <v>0</v>
      </c>
      <c r="CC424" s="103">
        <f t="shared" si="229"/>
        <v>0</v>
      </c>
      <c r="CD424" s="103">
        <f t="shared" si="229"/>
        <v>0</v>
      </c>
      <c r="CE424" s="103">
        <f t="shared" si="229"/>
        <v>0</v>
      </c>
      <c r="CF424" s="103">
        <f t="shared" si="229"/>
        <v>0</v>
      </c>
      <c r="CG424" s="103"/>
      <c r="CH424" s="103"/>
      <c r="CI424" s="103"/>
      <c r="CJ424" s="103"/>
      <c r="CK424" s="103">
        <f>COUNTIFS($J$9:$J$339,"Ngôn ngữ",CK$9:CK$339,"1")</f>
        <v>0</v>
      </c>
      <c r="CL424" s="37"/>
      <c r="CM424" s="37"/>
      <c r="CN424" s="37"/>
      <c r="CO424" s="37"/>
      <c r="CP424" s="37"/>
      <c r="CQ424" s="37"/>
      <c r="CR424" s="37"/>
      <c r="CS424" s="37"/>
      <c r="CT424" s="37"/>
    </row>
    <row r="425" spans="1:98" ht="36" hidden="1" customHeight="1" x14ac:dyDescent="0.25">
      <c r="A425" s="421"/>
      <c r="B425" s="421"/>
      <c r="C425" s="102" t="s">
        <v>1571</v>
      </c>
      <c r="D425" s="4"/>
      <c r="E425" s="85"/>
      <c r="F425" s="5"/>
      <c r="G425" s="3"/>
      <c r="H425" s="3"/>
      <c r="I425" s="3"/>
      <c r="J425" s="87"/>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162"/>
      <c r="BC425" s="3"/>
      <c r="BD425" s="103">
        <f t="shared" ref="BD425:CF425" si="230">COUNTIFS($J$9:$J$339,"Ngôn ngữ",BD$9:BD$339,"0")</f>
        <v>0</v>
      </c>
      <c r="BE425" s="103">
        <f t="shared" si="230"/>
        <v>0</v>
      </c>
      <c r="BF425" s="103">
        <f t="shared" si="230"/>
        <v>0</v>
      </c>
      <c r="BG425" s="103">
        <f t="shared" si="230"/>
        <v>0</v>
      </c>
      <c r="BH425" s="103">
        <f t="shared" si="230"/>
        <v>0</v>
      </c>
      <c r="BI425" s="103">
        <f t="shared" si="230"/>
        <v>0</v>
      </c>
      <c r="BJ425" s="103">
        <f t="shared" si="230"/>
        <v>0</v>
      </c>
      <c r="BK425" s="103">
        <f t="shared" si="230"/>
        <v>0</v>
      </c>
      <c r="BL425" s="103">
        <f t="shared" si="230"/>
        <v>0</v>
      </c>
      <c r="BM425" s="103">
        <f t="shared" si="230"/>
        <v>0</v>
      </c>
      <c r="BN425" s="103">
        <f t="shared" si="230"/>
        <v>0</v>
      </c>
      <c r="BO425" s="103">
        <f t="shared" si="230"/>
        <v>0</v>
      </c>
      <c r="BP425" s="103">
        <f t="shared" si="230"/>
        <v>0</v>
      </c>
      <c r="BQ425" s="103">
        <f t="shared" si="230"/>
        <v>0</v>
      </c>
      <c r="BR425" s="103">
        <f t="shared" si="230"/>
        <v>0</v>
      </c>
      <c r="BS425" s="103">
        <f t="shared" si="230"/>
        <v>0</v>
      </c>
      <c r="BT425" s="103">
        <f t="shared" si="230"/>
        <v>0</v>
      </c>
      <c r="BU425" s="103">
        <f t="shared" si="230"/>
        <v>0</v>
      </c>
      <c r="BV425" s="103">
        <f t="shared" si="230"/>
        <v>0</v>
      </c>
      <c r="BW425" s="103">
        <f t="shared" si="230"/>
        <v>0</v>
      </c>
      <c r="BX425" s="103">
        <f t="shared" si="230"/>
        <v>0</v>
      </c>
      <c r="BY425" s="103">
        <f t="shared" si="230"/>
        <v>0</v>
      </c>
      <c r="BZ425" s="103">
        <f t="shared" si="230"/>
        <v>0</v>
      </c>
      <c r="CA425" s="103">
        <f t="shared" si="230"/>
        <v>0</v>
      </c>
      <c r="CB425" s="103">
        <f t="shared" si="230"/>
        <v>0</v>
      </c>
      <c r="CC425" s="103">
        <f t="shared" si="230"/>
        <v>0</v>
      </c>
      <c r="CD425" s="103">
        <f t="shared" si="230"/>
        <v>0</v>
      </c>
      <c r="CE425" s="103">
        <f t="shared" si="230"/>
        <v>0</v>
      </c>
      <c r="CF425" s="103">
        <f t="shared" si="230"/>
        <v>0</v>
      </c>
      <c r="CG425" s="103"/>
      <c r="CH425" s="103"/>
      <c r="CI425" s="103"/>
      <c r="CJ425" s="103"/>
      <c r="CK425" s="103">
        <f>COUNTIFS($J$9:$J$339,"Ngôn ngữ",CK$9:CK$339,"0")</f>
        <v>0</v>
      </c>
      <c r="CL425" s="37"/>
      <c r="CM425" s="37"/>
      <c r="CN425" s="37"/>
      <c r="CO425" s="37"/>
      <c r="CP425" s="37"/>
      <c r="CQ425" s="37"/>
      <c r="CR425" s="37"/>
      <c r="CS425" s="37"/>
      <c r="CT425" s="37"/>
    </row>
    <row r="426" spans="1:98" ht="36" hidden="1" customHeight="1" x14ac:dyDescent="0.25">
      <c r="A426" s="421"/>
      <c r="B426" s="421"/>
      <c r="C426" s="425" t="s">
        <v>1585</v>
      </c>
      <c r="D426" s="4"/>
      <c r="E426" s="85"/>
      <c r="F426" s="5"/>
      <c r="G426" s="3"/>
      <c r="H426" s="3"/>
      <c r="I426" s="3"/>
      <c r="J426" s="87"/>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162"/>
      <c r="BC426" s="3"/>
      <c r="BD426" s="98" t="e">
        <f>(((BD423*2)+(BD424*1)+(BD425*0)))/(BD423+BD424+BD425)</f>
        <v>#DIV/0!</v>
      </c>
      <c r="BE426" s="98" t="e">
        <f t="shared" ref="BE426:CK426" si="231">(((BE423*2)+(BE424*1)+(BE425*0)))/(BE423+BE424+BE425)</f>
        <v>#DIV/0!</v>
      </c>
      <c r="BF426" s="98" t="e">
        <f t="shared" si="231"/>
        <v>#DIV/0!</v>
      </c>
      <c r="BG426" s="98" t="e">
        <f t="shared" si="231"/>
        <v>#DIV/0!</v>
      </c>
      <c r="BH426" s="98" t="e">
        <f t="shared" si="231"/>
        <v>#DIV/0!</v>
      </c>
      <c r="BI426" s="98" t="e">
        <f t="shared" si="231"/>
        <v>#DIV/0!</v>
      </c>
      <c r="BJ426" s="98" t="e">
        <f t="shared" si="231"/>
        <v>#DIV/0!</v>
      </c>
      <c r="BK426" s="98" t="e">
        <f t="shared" si="231"/>
        <v>#DIV/0!</v>
      </c>
      <c r="BL426" s="98" t="e">
        <f t="shared" si="231"/>
        <v>#DIV/0!</v>
      </c>
      <c r="BM426" s="98" t="e">
        <f t="shared" si="231"/>
        <v>#DIV/0!</v>
      </c>
      <c r="BN426" s="98" t="e">
        <f t="shared" si="231"/>
        <v>#DIV/0!</v>
      </c>
      <c r="BO426" s="98" t="e">
        <f t="shared" si="231"/>
        <v>#DIV/0!</v>
      </c>
      <c r="BP426" s="98" t="e">
        <f t="shared" si="231"/>
        <v>#DIV/0!</v>
      </c>
      <c r="BQ426" s="98" t="e">
        <f t="shared" si="231"/>
        <v>#DIV/0!</v>
      </c>
      <c r="BR426" s="98" t="e">
        <f t="shared" si="231"/>
        <v>#DIV/0!</v>
      </c>
      <c r="BS426" s="98" t="e">
        <f t="shared" si="231"/>
        <v>#DIV/0!</v>
      </c>
      <c r="BT426" s="98" t="e">
        <f t="shared" si="231"/>
        <v>#DIV/0!</v>
      </c>
      <c r="BU426" s="98" t="e">
        <f t="shared" si="231"/>
        <v>#DIV/0!</v>
      </c>
      <c r="BV426" s="98" t="e">
        <f t="shared" si="231"/>
        <v>#DIV/0!</v>
      </c>
      <c r="BW426" s="98" t="e">
        <f t="shared" si="231"/>
        <v>#DIV/0!</v>
      </c>
      <c r="BX426" s="98" t="e">
        <f t="shared" si="231"/>
        <v>#DIV/0!</v>
      </c>
      <c r="BY426" s="98" t="e">
        <f t="shared" si="231"/>
        <v>#DIV/0!</v>
      </c>
      <c r="BZ426" s="98" t="e">
        <f t="shared" si="231"/>
        <v>#DIV/0!</v>
      </c>
      <c r="CA426" s="98" t="e">
        <f t="shared" si="231"/>
        <v>#DIV/0!</v>
      </c>
      <c r="CB426" s="98" t="e">
        <f t="shared" si="231"/>
        <v>#DIV/0!</v>
      </c>
      <c r="CC426" s="98" t="e">
        <f t="shared" si="231"/>
        <v>#DIV/0!</v>
      </c>
      <c r="CD426" s="98" t="e">
        <f t="shared" si="231"/>
        <v>#DIV/0!</v>
      </c>
      <c r="CE426" s="98" t="e">
        <f t="shared" si="231"/>
        <v>#DIV/0!</v>
      </c>
      <c r="CF426" s="98">
        <f t="shared" si="231"/>
        <v>2</v>
      </c>
      <c r="CG426" s="98"/>
      <c r="CH426" s="98"/>
      <c r="CI426" s="98"/>
      <c r="CJ426" s="98"/>
      <c r="CK426" s="98" t="e">
        <f t="shared" si="231"/>
        <v>#DIV/0!</v>
      </c>
      <c r="CL426" s="415">
        <f>COUNTIF($BD427:$CK427,"Đ")</f>
        <v>1</v>
      </c>
      <c r="CM426" s="419">
        <f>CL426/COUNTA($BD427:$CK427)</f>
        <v>3.3333333333333333E-2</v>
      </c>
      <c r="CN426" s="415">
        <f>COUNTIF($BD427:$CK427,"CCG")</f>
        <v>0</v>
      </c>
      <c r="CO426" s="419">
        <f>CN426/COUNTA($BD427:$CK427)</f>
        <v>0</v>
      </c>
      <c r="CP426" s="415">
        <f>COUNTIF($BD427:$CK427,"CĐ")</f>
        <v>0</v>
      </c>
      <c r="CQ426" s="419">
        <f>CP426/COUNTA($BD427:$CK427)</f>
        <v>0</v>
      </c>
      <c r="CR426" s="411">
        <f>(((CL426*2)+(CN426*1)+(CP426*0)))/(CL426+CN426+CP426)</f>
        <v>2</v>
      </c>
      <c r="CS426" s="411" t="str">
        <f>IF(CR426&gt;=1.6,"Đạt mục tiêu",IF(CR426&gt;=1,"Cần cố gắng","Chưa đạt"))</f>
        <v>Đạt mục tiêu</v>
      </c>
      <c r="CT426" s="37"/>
    </row>
    <row r="427" spans="1:98" ht="36" hidden="1" customHeight="1" x14ac:dyDescent="0.25">
      <c r="A427" s="421"/>
      <c r="B427" s="421"/>
      <c r="C427" s="426"/>
      <c r="D427" s="4"/>
      <c r="E427" s="85"/>
      <c r="F427" s="5"/>
      <c r="G427" s="3"/>
      <c r="H427" s="3"/>
      <c r="I427" s="3"/>
      <c r="J427" s="87"/>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162"/>
      <c r="BC427" s="3"/>
      <c r="BD427" s="98" t="e">
        <f>IF(BD426&lt;1,"CĐ",IF(BD426&lt;1.6,"CCG","Đ"))</f>
        <v>#DIV/0!</v>
      </c>
      <c r="BE427" s="98" t="e">
        <f t="shared" ref="BE427:CK427" si="232">IF(BE426&lt;1,"CĐ",IF(BE426&lt;1.6,"CCG","Đ"))</f>
        <v>#DIV/0!</v>
      </c>
      <c r="BF427" s="98" t="e">
        <f t="shared" si="232"/>
        <v>#DIV/0!</v>
      </c>
      <c r="BG427" s="98" t="e">
        <f t="shared" si="232"/>
        <v>#DIV/0!</v>
      </c>
      <c r="BH427" s="98" t="e">
        <f t="shared" si="232"/>
        <v>#DIV/0!</v>
      </c>
      <c r="BI427" s="98" t="e">
        <f t="shared" si="232"/>
        <v>#DIV/0!</v>
      </c>
      <c r="BJ427" s="98" t="e">
        <f t="shared" si="232"/>
        <v>#DIV/0!</v>
      </c>
      <c r="BK427" s="98" t="e">
        <f t="shared" si="232"/>
        <v>#DIV/0!</v>
      </c>
      <c r="BL427" s="98" t="e">
        <f t="shared" si="232"/>
        <v>#DIV/0!</v>
      </c>
      <c r="BM427" s="98" t="e">
        <f t="shared" si="232"/>
        <v>#DIV/0!</v>
      </c>
      <c r="BN427" s="98" t="e">
        <f t="shared" si="232"/>
        <v>#DIV/0!</v>
      </c>
      <c r="BO427" s="98" t="e">
        <f t="shared" si="232"/>
        <v>#DIV/0!</v>
      </c>
      <c r="BP427" s="98" t="e">
        <f t="shared" si="232"/>
        <v>#DIV/0!</v>
      </c>
      <c r="BQ427" s="98" t="e">
        <f t="shared" si="232"/>
        <v>#DIV/0!</v>
      </c>
      <c r="BR427" s="98" t="e">
        <f t="shared" si="232"/>
        <v>#DIV/0!</v>
      </c>
      <c r="BS427" s="98" t="e">
        <f t="shared" si="232"/>
        <v>#DIV/0!</v>
      </c>
      <c r="BT427" s="98" t="e">
        <f t="shared" si="232"/>
        <v>#DIV/0!</v>
      </c>
      <c r="BU427" s="98" t="e">
        <f t="shared" si="232"/>
        <v>#DIV/0!</v>
      </c>
      <c r="BV427" s="98" t="e">
        <f t="shared" si="232"/>
        <v>#DIV/0!</v>
      </c>
      <c r="BW427" s="98" t="e">
        <f t="shared" si="232"/>
        <v>#DIV/0!</v>
      </c>
      <c r="BX427" s="98" t="e">
        <f t="shared" si="232"/>
        <v>#DIV/0!</v>
      </c>
      <c r="BY427" s="98" t="e">
        <f t="shared" si="232"/>
        <v>#DIV/0!</v>
      </c>
      <c r="BZ427" s="98" t="e">
        <f t="shared" si="232"/>
        <v>#DIV/0!</v>
      </c>
      <c r="CA427" s="98" t="e">
        <f t="shared" si="232"/>
        <v>#DIV/0!</v>
      </c>
      <c r="CB427" s="98" t="e">
        <f t="shared" si="232"/>
        <v>#DIV/0!</v>
      </c>
      <c r="CC427" s="98" t="e">
        <f t="shared" si="232"/>
        <v>#DIV/0!</v>
      </c>
      <c r="CD427" s="98" t="e">
        <f t="shared" si="232"/>
        <v>#DIV/0!</v>
      </c>
      <c r="CE427" s="98" t="e">
        <f t="shared" si="232"/>
        <v>#DIV/0!</v>
      </c>
      <c r="CF427" s="98" t="str">
        <f t="shared" si="232"/>
        <v>Đ</v>
      </c>
      <c r="CG427" s="98"/>
      <c r="CH427" s="98"/>
      <c r="CI427" s="98"/>
      <c r="CJ427" s="98"/>
      <c r="CK427" s="98" t="e">
        <f t="shared" si="232"/>
        <v>#DIV/0!</v>
      </c>
      <c r="CL427" s="415"/>
      <c r="CM427" s="419"/>
      <c r="CN427" s="415"/>
      <c r="CO427" s="419"/>
      <c r="CP427" s="415"/>
      <c r="CQ427" s="419"/>
      <c r="CR427" s="411"/>
      <c r="CS427" s="411"/>
      <c r="CT427" s="37"/>
    </row>
    <row r="428" spans="1:98" ht="36" hidden="1" customHeight="1" x14ac:dyDescent="0.25">
      <c r="A428" s="421"/>
      <c r="B428" s="421" t="s">
        <v>744</v>
      </c>
      <c r="C428" s="102" t="s">
        <v>1569</v>
      </c>
      <c r="D428" s="4"/>
      <c r="E428" s="85"/>
      <c r="F428" s="5"/>
      <c r="G428" s="3"/>
      <c r="H428" s="3"/>
      <c r="I428" s="3"/>
      <c r="J428" s="87"/>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162"/>
      <c r="BC428" s="3"/>
      <c r="BD428" s="104">
        <f t="shared" ref="BD428:CF428" si="233">COUNTIFS($J$9:$J$339,"TCKNXH",BD$9:BD$339,"2")</f>
        <v>0</v>
      </c>
      <c r="BE428" s="104">
        <f t="shared" si="233"/>
        <v>0</v>
      </c>
      <c r="BF428" s="104">
        <f t="shared" si="233"/>
        <v>0</v>
      </c>
      <c r="BG428" s="104">
        <f t="shared" si="233"/>
        <v>0</v>
      </c>
      <c r="BH428" s="104">
        <f t="shared" si="233"/>
        <v>0</v>
      </c>
      <c r="BI428" s="104">
        <f t="shared" si="233"/>
        <v>0</v>
      </c>
      <c r="BJ428" s="104">
        <f t="shared" si="233"/>
        <v>0</v>
      </c>
      <c r="BK428" s="104">
        <f t="shared" si="233"/>
        <v>0</v>
      </c>
      <c r="BL428" s="104">
        <f t="shared" si="233"/>
        <v>0</v>
      </c>
      <c r="BM428" s="104">
        <f t="shared" si="233"/>
        <v>0</v>
      </c>
      <c r="BN428" s="104">
        <f t="shared" si="233"/>
        <v>0</v>
      </c>
      <c r="BO428" s="104">
        <f t="shared" si="233"/>
        <v>0</v>
      </c>
      <c r="BP428" s="104">
        <f t="shared" si="233"/>
        <v>0</v>
      </c>
      <c r="BQ428" s="104">
        <f t="shared" si="233"/>
        <v>0</v>
      </c>
      <c r="BR428" s="104">
        <f t="shared" si="233"/>
        <v>0</v>
      </c>
      <c r="BS428" s="104">
        <f t="shared" si="233"/>
        <v>0</v>
      </c>
      <c r="BT428" s="104">
        <f t="shared" si="233"/>
        <v>0</v>
      </c>
      <c r="BU428" s="104">
        <f t="shared" si="233"/>
        <v>0</v>
      </c>
      <c r="BV428" s="104">
        <f t="shared" si="233"/>
        <v>0</v>
      </c>
      <c r="BW428" s="104">
        <f t="shared" si="233"/>
        <v>0</v>
      </c>
      <c r="BX428" s="104">
        <f t="shared" si="233"/>
        <v>0</v>
      </c>
      <c r="BY428" s="104">
        <f t="shared" si="233"/>
        <v>0</v>
      </c>
      <c r="BZ428" s="104">
        <f t="shared" si="233"/>
        <v>0</v>
      </c>
      <c r="CA428" s="104">
        <f t="shared" si="233"/>
        <v>0</v>
      </c>
      <c r="CB428" s="104">
        <f t="shared" si="233"/>
        <v>0</v>
      </c>
      <c r="CC428" s="104">
        <f t="shared" si="233"/>
        <v>0</v>
      </c>
      <c r="CD428" s="104">
        <f t="shared" si="233"/>
        <v>0</v>
      </c>
      <c r="CE428" s="104">
        <f t="shared" si="233"/>
        <v>0</v>
      </c>
      <c r="CF428" s="104">
        <f t="shared" si="233"/>
        <v>19</v>
      </c>
      <c r="CG428" s="104"/>
      <c r="CH428" s="104"/>
      <c r="CI428" s="104"/>
      <c r="CJ428" s="104"/>
      <c r="CK428" s="104">
        <f>COUNTIFS($J$9:$J$339,"TCKNXH",CK$9:CK$339,"2")</f>
        <v>0</v>
      </c>
      <c r="CL428" s="37"/>
      <c r="CM428" s="37"/>
      <c r="CN428" s="37"/>
      <c r="CO428" s="37"/>
      <c r="CP428" s="37"/>
      <c r="CQ428" s="37"/>
      <c r="CR428" s="37"/>
      <c r="CS428" s="37"/>
      <c r="CT428" s="37"/>
    </row>
    <row r="429" spans="1:98" ht="36" hidden="1" customHeight="1" x14ac:dyDescent="0.25">
      <c r="A429" s="421"/>
      <c r="B429" s="421"/>
      <c r="C429" s="102" t="s">
        <v>1570</v>
      </c>
      <c r="D429" s="4"/>
      <c r="E429" s="85"/>
      <c r="F429" s="5"/>
      <c r="G429" s="3"/>
      <c r="H429" s="3"/>
      <c r="I429" s="3"/>
      <c r="J429" s="87"/>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162"/>
      <c r="BC429" s="3"/>
      <c r="BD429" s="104">
        <f t="shared" ref="BD429:CF429" si="234">COUNTIFS($J$9:$J$339,"TCKNXH",BD$9:BD$339,"1")</f>
        <v>0</v>
      </c>
      <c r="BE429" s="104">
        <f t="shared" si="234"/>
        <v>0</v>
      </c>
      <c r="BF429" s="104">
        <f t="shared" si="234"/>
        <v>0</v>
      </c>
      <c r="BG429" s="104">
        <f t="shared" si="234"/>
        <v>0</v>
      </c>
      <c r="BH429" s="104">
        <f t="shared" si="234"/>
        <v>0</v>
      </c>
      <c r="BI429" s="104">
        <f t="shared" si="234"/>
        <v>0</v>
      </c>
      <c r="BJ429" s="104">
        <f t="shared" si="234"/>
        <v>0</v>
      </c>
      <c r="BK429" s="104">
        <f t="shared" si="234"/>
        <v>0</v>
      </c>
      <c r="BL429" s="104">
        <f t="shared" si="234"/>
        <v>0</v>
      </c>
      <c r="BM429" s="104">
        <f t="shared" si="234"/>
        <v>0</v>
      </c>
      <c r="BN429" s="104">
        <f t="shared" si="234"/>
        <v>0</v>
      </c>
      <c r="BO429" s="104">
        <f t="shared" si="234"/>
        <v>0</v>
      </c>
      <c r="BP429" s="104">
        <f t="shared" si="234"/>
        <v>0</v>
      </c>
      <c r="BQ429" s="104">
        <f t="shared" si="234"/>
        <v>0</v>
      </c>
      <c r="BR429" s="104">
        <f t="shared" si="234"/>
        <v>0</v>
      </c>
      <c r="BS429" s="104">
        <f t="shared" si="234"/>
        <v>0</v>
      </c>
      <c r="BT429" s="104">
        <f t="shared" si="234"/>
        <v>0</v>
      </c>
      <c r="BU429" s="104">
        <f t="shared" si="234"/>
        <v>0</v>
      </c>
      <c r="BV429" s="104">
        <f t="shared" si="234"/>
        <v>0</v>
      </c>
      <c r="BW429" s="104">
        <f t="shared" si="234"/>
        <v>0</v>
      </c>
      <c r="BX429" s="104">
        <f t="shared" si="234"/>
        <v>0</v>
      </c>
      <c r="BY429" s="104">
        <f t="shared" si="234"/>
        <v>0</v>
      </c>
      <c r="BZ429" s="104">
        <f t="shared" si="234"/>
        <v>0</v>
      </c>
      <c r="CA429" s="104">
        <f t="shared" si="234"/>
        <v>0</v>
      </c>
      <c r="CB429" s="104">
        <f t="shared" si="234"/>
        <v>0</v>
      </c>
      <c r="CC429" s="104">
        <f t="shared" si="234"/>
        <v>0</v>
      </c>
      <c r="CD429" s="104">
        <f t="shared" si="234"/>
        <v>0</v>
      </c>
      <c r="CE429" s="104">
        <f t="shared" si="234"/>
        <v>0</v>
      </c>
      <c r="CF429" s="104">
        <f t="shared" si="234"/>
        <v>0</v>
      </c>
      <c r="CG429" s="104"/>
      <c r="CH429" s="104"/>
      <c r="CI429" s="104"/>
      <c r="CJ429" s="104"/>
      <c r="CK429" s="104">
        <f>COUNTIFS($J$9:$J$339,"TCKNXH",CK$9:CK$339,"1")</f>
        <v>0</v>
      </c>
      <c r="CL429" s="37"/>
      <c r="CM429" s="37"/>
      <c r="CN429" s="37"/>
      <c r="CO429" s="37"/>
      <c r="CP429" s="37"/>
      <c r="CQ429" s="37"/>
      <c r="CR429" s="37"/>
      <c r="CS429" s="37"/>
      <c r="CT429" s="37"/>
    </row>
    <row r="430" spans="1:98" ht="36" hidden="1" customHeight="1" x14ac:dyDescent="0.25">
      <c r="A430" s="421"/>
      <c r="B430" s="421"/>
      <c r="C430" s="102" t="s">
        <v>1571</v>
      </c>
      <c r="D430" s="4"/>
      <c r="E430" s="85"/>
      <c r="F430" s="5"/>
      <c r="G430" s="3"/>
      <c r="H430" s="3"/>
      <c r="I430" s="3"/>
      <c r="J430" s="87"/>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162"/>
      <c r="BC430" s="3"/>
      <c r="BD430" s="104">
        <f t="shared" ref="BD430:CF430" si="235">COUNTIFS($J$9:$J$339,"TCKNXH",BD$9:BD$339,"0")</f>
        <v>0</v>
      </c>
      <c r="BE430" s="104">
        <f t="shared" si="235"/>
        <v>0</v>
      </c>
      <c r="BF430" s="104">
        <f t="shared" si="235"/>
        <v>0</v>
      </c>
      <c r="BG430" s="104">
        <f t="shared" si="235"/>
        <v>0</v>
      </c>
      <c r="BH430" s="104">
        <f t="shared" si="235"/>
        <v>0</v>
      </c>
      <c r="BI430" s="104">
        <f t="shared" si="235"/>
        <v>0</v>
      </c>
      <c r="BJ430" s="104">
        <f t="shared" si="235"/>
        <v>0</v>
      </c>
      <c r="BK430" s="104">
        <f t="shared" si="235"/>
        <v>0</v>
      </c>
      <c r="BL430" s="104">
        <f t="shared" si="235"/>
        <v>0</v>
      </c>
      <c r="BM430" s="104">
        <f t="shared" si="235"/>
        <v>0</v>
      </c>
      <c r="BN430" s="104">
        <f t="shared" si="235"/>
        <v>0</v>
      </c>
      <c r="BO430" s="104">
        <f t="shared" si="235"/>
        <v>0</v>
      </c>
      <c r="BP430" s="104">
        <f t="shared" si="235"/>
        <v>0</v>
      </c>
      <c r="BQ430" s="104">
        <f t="shared" si="235"/>
        <v>0</v>
      </c>
      <c r="BR430" s="104">
        <f t="shared" si="235"/>
        <v>0</v>
      </c>
      <c r="BS430" s="104">
        <f t="shared" si="235"/>
        <v>0</v>
      </c>
      <c r="BT430" s="104">
        <f t="shared" si="235"/>
        <v>0</v>
      </c>
      <c r="BU430" s="104">
        <f t="shared" si="235"/>
        <v>0</v>
      </c>
      <c r="BV430" s="104">
        <f t="shared" si="235"/>
        <v>0</v>
      </c>
      <c r="BW430" s="104">
        <f t="shared" si="235"/>
        <v>0</v>
      </c>
      <c r="BX430" s="104">
        <f t="shared" si="235"/>
        <v>0</v>
      </c>
      <c r="BY430" s="104">
        <f t="shared" si="235"/>
        <v>0</v>
      </c>
      <c r="BZ430" s="104">
        <f t="shared" si="235"/>
        <v>0</v>
      </c>
      <c r="CA430" s="104">
        <f t="shared" si="235"/>
        <v>0</v>
      </c>
      <c r="CB430" s="104">
        <f t="shared" si="235"/>
        <v>0</v>
      </c>
      <c r="CC430" s="104">
        <f t="shared" si="235"/>
        <v>0</v>
      </c>
      <c r="CD430" s="104">
        <f t="shared" si="235"/>
        <v>0</v>
      </c>
      <c r="CE430" s="104">
        <f t="shared" si="235"/>
        <v>0</v>
      </c>
      <c r="CF430" s="104">
        <f t="shared" si="235"/>
        <v>0</v>
      </c>
      <c r="CG430" s="104"/>
      <c r="CH430" s="104"/>
      <c r="CI430" s="104"/>
      <c r="CJ430" s="104"/>
      <c r="CK430" s="104">
        <f>COUNTIFS($J$9:$J$339,"TCKNXH",CK$9:CK$339,"0")</f>
        <v>0</v>
      </c>
      <c r="CL430" s="37"/>
      <c r="CM430" s="37"/>
      <c r="CN430" s="37"/>
      <c r="CO430" s="37"/>
      <c r="CP430" s="37"/>
      <c r="CQ430" s="37"/>
      <c r="CR430" s="37"/>
      <c r="CS430" s="37"/>
      <c r="CT430" s="37"/>
    </row>
    <row r="431" spans="1:98" ht="36" hidden="1" customHeight="1" x14ac:dyDescent="0.25">
      <c r="A431" s="421"/>
      <c r="B431" s="421"/>
      <c r="C431" s="425" t="s">
        <v>1586</v>
      </c>
      <c r="D431" s="4"/>
      <c r="E431" s="85"/>
      <c r="F431" s="5"/>
      <c r="G431" s="3"/>
      <c r="H431" s="3"/>
      <c r="I431" s="3"/>
      <c r="J431" s="87"/>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162"/>
      <c r="BC431" s="3"/>
      <c r="BD431" s="105" t="e">
        <f>(((BD428*2)+(BD429*1)+(BD430*0)))/(BD428+BD429+BD430)</f>
        <v>#DIV/0!</v>
      </c>
      <c r="BE431" s="105" t="e">
        <f t="shared" ref="BE431:CK431" si="236">(((BE428*2)+(BE429*1)+(BE430*0)))/(BE428+BE429+BE430)</f>
        <v>#DIV/0!</v>
      </c>
      <c r="BF431" s="105" t="e">
        <f t="shared" si="236"/>
        <v>#DIV/0!</v>
      </c>
      <c r="BG431" s="105" t="e">
        <f t="shared" si="236"/>
        <v>#DIV/0!</v>
      </c>
      <c r="BH431" s="105" t="e">
        <f t="shared" si="236"/>
        <v>#DIV/0!</v>
      </c>
      <c r="BI431" s="105" t="e">
        <f t="shared" si="236"/>
        <v>#DIV/0!</v>
      </c>
      <c r="BJ431" s="105" t="e">
        <f t="shared" si="236"/>
        <v>#DIV/0!</v>
      </c>
      <c r="BK431" s="105" t="e">
        <f t="shared" si="236"/>
        <v>#DIV/0!</v>
      </c>
      <c r="BL431" s="105" t="e">
        <f t="shared" si="236"/>
        <v>#DIV/0!</v>
      </c>
      <c r="BM431" s="105" t="e">
        <f t="shared" si="236"/>
        <v>#DIV/0!</v>
      </c>
      <c r="BN431" s="105" t="e">
        <f t="shared" si="236"/>
        <v>#DIV/0!</v>
      </c>
      <c r="BO431" s="105" t="e">
        <f t="shared" si="236"/>
        <v>#DIV/0!</v>
      </c>
      <c r="BP431" s="105" t="e">
        <f t="shared" si="236"/>
        <v>#DIV/0!</v>
      </c>
      <c r="BQ431" s="105" t="e">
        <f t="shared" si="236"/>
        <v>#DIV/0!</v>
      </c>
      <c r="BR431" s="105" t="e">
        <f t="shared" si="236"/>
        <v>#DIV/0!</v>
      </c>
      <c r="BS431" s="105" t="e">
        <f t="shared" si="236"/>
        <v>#DIV/0!</v>
      </c>
      <c r="BT431" s="105" t="e">
        <f t="shared" si="236"/>
        <v>#DIV/0!</v>
      </c>
      <c r="BU431" s="105" t="e">
        <f t="shared" si="236"/>
        <v>#DIV/0!</v>
      </c>
      <c r="BV431" s="105" t="e">
        <f t="shared" si="236"/>
        <v>#DIV/0!</v>
      </c>
      <c r="BW431" s="105" t="e">
        <f t="shared" si="236"/>
        <v>#DIV/0!</v>
      </c>
      <c r="BX431" s="105" t="e">
        <f t="shared" si="236"/>
        <v>#DIV/0!</v>
      </c>
      <c r="BY431" s="105" t="e">
        <f t="shared" si="236"/>
        <v>#DIV/0!</v>
      </c>
      <c r="BZ431" s="105" t="e">
        <f t="shared" si="236"/>
        <v>#DIV/0!</v>
      </c>
      <c r="CA431" s="105" t="e">
        <f t="shared" si="236"/>
        <v>#DIV/0!</v>
      </c>
      <c r="CB431" s="105" t="e">
        <f t="shared" si="236"/>
        <v>#DIV/0!</v>
      </c>
      <c r="CC431" s="105" t="e">
        <f t="shared" si="236"/>
        <v>#DIV/0!</v>
      </c>
      <c r="CD431" s="105" t="e">
        <f t="shared" si="236"/>
        <v>#DIV/0!</v>
      </c>
      <c r="CE431" s="105" t="e">
        <f t="shared" si="236"/>
        <v>#DIV/0!</v>
      </c>
      <c r="CF431" s="105">
        <f t="shared" si="236"/>
        <v>2</v>
      </c>
      <c r="CG431" s="105"/>
      <c r="CH431" s="105"/>
      <c r="CI431" s="105"/>
      <c r="CJ431" s="105"/>
      <c r="CK431" s="105" t="e">
        <f t="shared" si="236"/>
        <v>#DIV/0!</v>
      </c>
      <c r="CL431" s="416">
        <f>COUNTIF($BD432:$CK432,"Đ")</f>
        <v>1</v>
      </c>
      <c r="CM431" s="420">
        <f>CL431/COUNTA($BD432:$CK432)</f>
        <v>3.3333333333333333E-2</v>
      </c>
      <c r="CN431" s="416">
        <f>COUNTIF($BD432:$CK432,"CCG")</f>
        <v>0</v>
      </c>
      <c r="CO431" s="420">
        <f>CN431/COUNTA($BD432:$CK432)</f>
        <v>0</v>
      </c>
      <c r="CP431" s="416">
        <f>COUNTIF($BD432:$CK432,"CĐ")</f>
        <v>0</v>
      </c>
      <c r="CQ431" s="420">
        <f>CP431/COUNTA($BD432:$CK432)</f>
        <v>0</v>
      </c>
      <c r="CR431" s="412">
        <f>(((CL431*2)+(CN431*1)+(CP431*0)))/(CL431+CN431+CP431)</f>
        <v>2</v>
      </c>
      <c r="CS431" s="412" t="str">
        <f>IF(CR431&gt;=1.6,"Đạt mục tiêu",IF(CR431&gt;=1,"Cần cố gắng","Chưa đạt"))</f>
        <v>Đạt mục tiêu</v>
      </c>
      <c r="CT431" s="37"/>
    </row>
    <row r="432" spans="1:98" ht="36" hidden="1" customHeight="1" x14ac:dyDescent="0.25">
      <c r="A432" s="421"/>
      <c r="B432" s="421"/>
      <c r="C432" s="426"/>
      <c r="D432" s="4"/>
      <c r="E432" s="85"/>
      <c r="F432" s="5"/>
      <c r="G432" s="3"/>
      <c r="H432" s="3"/>
      <c r="I432" s="3"/>
      <c r="J432" s="87"/>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162"/>
      <c r="BC432" s="3"/>
      <c r="BD432" s="105" t="e">
        <f>IF(BD431&lt;1,"CĐ",IF(BD431&lt;1.6,"CCG","Đ"))</f>
        <v>#DIV/0!</v>
      </c>
      <c r="BE432" s="105" t="e">
        <f t="shared" ref="BE432:CK432" si="237">IF(BE431&lt;1,"CĐ",IF(BE431&lt;1.6,"CCG","Đ"))</f>
        <v>#DIV/0!</v>
      </c>
      <c r="BF432" s="105" t="e">
        <f t="shared" si="237"/>
        <v>#DIV/0!</v>
      </c>
      <c r="BG432" s="105" t="e">
        <f t="shared" si="237"/>
        <v>#DIV/0!</v>
      </c>
      <c r="BH432" s="105" t="e">
        <f t="shared" si="237"/>
        <v>#DIV/0!</v>
      </c>
      <c r="BI432" s="105" t="e">
        <f t="shared" si="237"/>
        <v>#DIV/0!</v>
      </c>
      <c r="BJ432" s="105" t="e">
        <f t="shared" si="237"/>
        <v>#DIV/0!</v>
      </c>
      <c r="BK432" s="105" t="e">
        <f t="shared" si="237"/>
        <v>#DIV/0!</v>
      </c>
      <c r="BL432" s="105" t="e">
        <f t="shared" si="237"/>
        <v>#DIV/0!</v>
      </c>
      <c r="BM432" s="105" t="e">
        <f t="shared" si="237"/>
        <v>#DIV/0!</v>
      </c>
      <c r="BN432" s="105" t="e">
        <f t="shared" si="237"/>
        <v>#DIV/0!</v>
      </c>
      <c r="BO432" s="105" t="e">
        <f t="shared" si="237"/>
        <v>#DIV/0!</v>
      </c>
      <c r="BP432" s="105" t="e">
        <f t="shared" si="237"/>
        <v>#DIV/0!</v>
      </c>
      <c r="BQ432" s="105" t="e">
        <f t="shared" si="237"/>
        <v>#DIV/0!</v>
      </c>
      <c r="BR432" s="105" t="e">
        <f t="shared" si="237"/>
        <v>#DIV/0!</v>
      </c>
      <c r="BS432" s="105" t="e">
        <f t="shared" si="237"/>
        <v>#DIV/0!</v>
      </c>
      <c r="BT432" s="105" t="e">
        <f t="shared" si="237"/>
        <v>#DIV/0!</v>
      </c>
      <c r="BU432" s="105" t="e">
        <f t="shared" si="237"/>
        <v>#DIV/0!</v>
      </c>
      <c r="BV432" s="105" t="e">
        <f t="shared" si="237"/>
        <v>#DIV/0!</v>
      </c>
      <c r="BW432" s="105" t="e">
        <f t="shared" si="237"/>
        <v>#DIV/0!</v>
      </c>
      <c r="BX432" s="105" t="e">
        <f t="shared" si="237"/>
        <v>#DIV/0!</v>
      </c>
      <c r="BY432" s="105" t="e">
        <f t="shared" si="237"/>
        <v>#DIV/0!</v>
      </c>
      <c r="BZ432" s="105" t="e">
        <f t="shared" si="237"/>
        <v>#DIV/0!</v>
      </c>
      <c r="CA432" s="105" t="e">
        <f t="shared" si="237"/>
        <v>#DIV/0!</v>
      </c>
      <c r="CB432" s="105" t="e">
        <f t="shared" si="237"/>
        <v>#DIV/0!</v>
      </c>
      <c r="CC432" s="105" t="e">
        <f t="shared" si="237"/>
        <v>#DIV/0!</v>
      </c>
      <c r="CD432" s="105" t="e">
        <f t="shared" si="237"/>
        <v>#DIV/0!</v>
      </c>
      <c r="CE432" s="105" t="e">
        <f t="shared" si="237"/>
        <v>#DIV/0!</v>
      </c>
      <c r="CF432" s="105" t="str">
        <f t="shared" si="237"/>
        <v>Đ</v>
      </c>
      <c r="CG432" s="105"/>
      <c r="CH432" s="105"/>
      <c r="CI432" s="105"/>
      <c r="CJ432" s="105"/>
      <c r="CK432" s="105" t="e">
        <f t="shared" si="237"/>
        <v>#DIV/0!</v>
      </c>
      <c r="CL432" s="416"/>
      <c r="CM432" s="420"/>
      <c r="CN432" s="416"/>
      <c r="CO432" s="420"/>
      <c r="CP432" s="416"/>
      <c r="CQ432" s="420"/>
      <c r="CR432" s="412"/>
      <c r="CS432" s="412"/>
      <c r="CT432" s="37"/>
    </row>
    <row r="433" spans="1:98" ht="36" hidden="1" customHeight="1" x14ac:dyDescent="0.25">
      <c r="A433" s="421"/>
      <c r="B433" s="421" t="s">
        <v>862</v>
      </c>
      <c r="C433" s="102" t="s">
        <v>1569</v>
      </c>
      <c r="D433" s="4"/>
      <c r="E433" s="85"/>
      <c r="F433" s="5"/>
      <c r="G433" s="3"/>
      <c r="H433" s="3"/>
      <c r="I433" s="3"/>
      <c r="J433" s="87"/>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162"/>
      <c r="BC433" s="3"/>
      <c r="BD433" s="103">
        <f t="shared" ref="BD433:CF433" si="238">COUNTIFS($J$9:$J$339,"Thẩm mỹ",BD$9:BD$339,"2")</f>
        <v>0</v>
      </c>
      <c r="BE433" s="103">
        <f t="shared" si="238"/>
        <v>0</v>
      </c>
      <c r="BF433" s="103">
        <f t="shared" si="238"/>
        <v>0</v>
      </c>
      <c r="BG433" s="103">
        <f t="shared" si="238"/>
        <v>0</v>
      </c>
      <c r="BH433" s="103">
        <f t="shared" si="238"/>
        <v>0</v>
      </c>
      <c r="BI433" s="103">
        <f t="shared" si="238"/>
        <v>0</v>
      </c>
      <c r="BJ433" s="103">
        <f t="shared" si="238"/>
        <v>0</v>
      </c>
      <c r="BK433" s="103">
        <f t="shared" si="238"/>
        <v>0</v>
      </c>
      <c r="BL433" s="103">
        <f t="shared" si="238"/>
        <v>0</v>
      </c>
      <c r="BM433" s="103">
        <f t="shared" si="238"/>
        <v>0</v>
      </c>
      <c r="BN433" s="103">
        <f t="shared" si="238"/>
        <v>0</v>
      </c>
      <c r="BO433" s="103">
        <f t="shared" si="238"/>
        <v>0</v>
      </c>
      <c r="BP433" s="103">
        <f t="shared" si="238"/>
        <v>0</v>
      </c>
      <c r="BQ433" s="103">
        <f t="shared" si="238"/>
        <v>0</v>
      </c>
      <c r="BR433" s="103">
        <f t="shared" si="238"/>
        <v>0</v>
      </c>
      <c r="BS433" s="103">
        <f t="shared" si="238"/>
        <v>0</v>
      </c>
      <c r="BT433" s="103">
        <f t="shared" si="238"/>
        <v>0</v>
      </c>
      <c r="BU433" s="103">
        <f t="shared" si="238"/>
        <v>0</v>
      </c>
      <c r="BV433" s="103">
        <f t="shared" si="238"/>
        <v>0</v>
      </c>
      <c r="BW433" s="103">
        <f t="shared" si="238"/>
        <v>0</v>
      </c>
      <c r="BX433" s="103">
        <f t="shared" si="238"/>
        <v>0</v>
      </c>
      <c r="BY433" s="103">
        <f t="shared" si="238"/>
        <v>0</v>
      </c>
      <c r="BZ433" s="103">
        <f t="shared" si="238"/>
        <v>0</v>
      </c>
      <c r="CA433" s="103">
        <f t="shared" si="238"/>
        <v>0</v>
      </c>
      <c r="CB433" s="103">
        <f t="shared" si="238"/>
        <v>0</v>
      </c>
      <c r="CC433" s="103">
        <f t="shared" si="238"/>
        <v>0</v>
      </c>
      <c r="CD433" s="103">
        <f t="shared" si="238"/>
        <v>0</v>
      </c>
      <c r="CE433" s="103">
        <f t="shared" si="238"/>
        <v>0</v>
      </c>
      <c r="CF433" s="103">
        <f t="shared" si="238"/>
        <v>56</v>
      </c>
      <c r="CG433" s="103"/>
      <c r="CH433" s="103"/>
      <c r="CI433" s="103"/>
      <c r="CJ433" s="103"/>
      <c r="CK433" s="103">
        <f>COUNTIFS($J$9:$J$339,"Thẩm mỹ",CK$9:CK$339,"2")</f>
        <v>0</v>
      </c>
      <c r="CL433" s="37"/>
      <c r="CM433" s="37"/>
      <c r="CN433" s="37"/>
      <c r="CO433" s="37"/>
      <c r="CP433" s="37"/>
      <c r="CQ433" s="37"/>
      <c r="CR433" s="37"/>
      <c r="CS433" s="37"/>
      <c r="CT433" s="37"/>
    </row>
    <row r="434" spans="1:98" ht="36" hidden="1" customHeight="1" x14ac:dyDescent="0.25">
      <c r="A434" s="421"/>
      <c r="B434" s="421"/>
      <c r="C434" s="102" t="s">
        <v>1570</v>
      </c>
      <c r="D434" s="4"/>
      <c r="E434" s="85"/>
      <c r="F434" s="5"/>
      <c r="G434" s="3"/>
      <c r="H434" s="3"/>
      <c r="I434" s="3"/>
      <c r="J434" s="87"/>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162"/>
      <c r="BC434" s="3"/>
      <c r="BD434" s="103">
        <f t="shared" ref="BD434:CF434" si="239">COUNTIFS($J$9:$J$339,"Thẩm mỹ",BD$9:BD$339,"1")</f>
        <v>0</v>
      </c>
      <c r="BE434" s="103">
        <f t="shared" si="239"/>
        <v>0</v>
      </c>
      <c r="BF434" s="103">
        <f t="shared" si="239"/>
        <v>0</v>
      </c>
      <c r="BG434" s="103">
        <f t="shared" si="239"/>
        <v>0</v>
      </c>
      <c r="BH434" s="103">
        <f t="shared" si="239"/>
        <v>0</v>
      </c>
      <c r="BI434" s="103">
        <f t="shared" si="239"/>
        <v>0</v>
      </c>
      <c r="BJ434" s="103">
        <f t="shared" si="239"/>
        <v>0</v>
      </c>
      <c r="BK434" s="103">
        <f t="shared" si="239"/>
        <v>0</v>
      </c>
      <c r="BL434" s="103">
        <f t="shared" si="239"/>
        <v>0</v>
      </c>
      <c r="BM434" s="103">
        <f t="shared" si="239"/>
        <v>0</v>
      </c>
      <c r="BN434" s="103">
        <f t="shared" si="239"/>
        <v>0</v>
      </c>
      <c r="BO434" s="103">
        <f t="shared" si="239"/>
        <v>0</v>
      </c>
      <c r="BP434" s="103">
        <f t="shared" si="239"/>
        <v>0</v>
      </c>
      <c r="BQ434" s="103">
        <f t="shared" si="239"/>
        <v>0</v>
      </c>
      <c r="BR434" s="103">
        <f t="shared" si="239"/>
        <v>0</v>
      </c>
      <c r="BS434" s="103">
        <f t="shared" si="239"/>
        <v>0</v>
      </c>
      <c r="BT434" s="103">
        <f t="shared" si="239"/>
        <v>0</v>
      </c>
      <c r="BU434" s="103">
        <f t="shared" si="239"/>
        <v>0</v>
      </c>
      <c r="BV434" s="103">
        <f t="shared" si="239"/>
        <v>0</v>
      </c>
      <c r="BW434" s="103">
        <f t="shared" si="239"/>
        <v>0</v>
      </c>
      <c r="BX434" s="103">
        <f t="shared" si="239"/>
        <v>0</v>
      </c>
      <c r="BY434" s="103">
        <f t="shared" si="239"/>
        <v>0</v>
      </c>
      <c r="BZ434" s="103">
        <f t="shared" si="239"/>
        <v>0</v>
      </c>
      <c r="CA434" s="103">
        <f t="shared" si="239"/>
        <v>0</v>
      </c>
      <c r="CB434" s="103">
        <f t="shared" si="239"/>
        <v>0</v>
      </c>
      <c r="CC434" s="103">
        <f t="shared" si="239"/>
        <v>0</v>
      </c>
      <c r="CD434" s="103">
        <f t="shared" si="239"/>
        <v>0</v>
      </c>
      <c r="CE434" s="103">
        <f t="shared" si="239"/>
        <v>0</v>
      </c>
      <c r="CF434" s="103">
        <f t="shared" si="239"/>
        <v>0</v>
      </c>
      <c r="CG434" s="103"/>
      <c r="CH434" s="103"/>
      <c r="CI434" s="103"/>
      <c r="CJ434" s="103"/>
      <c r="CK434" s="103">
        <f>COUNTIFS($J$9:$J$339,"Thẩm mỹ",CK$9:CK$339,"1")</f>
        <v>0</v>
      </c>
      <c r="CL434" s="37"/>
      <c r="CM434" s="37"/>
      <c r="CN434" s="37"/>
      <c r="CO434" s="37"/>
      <c r="CP434" s="37"/>
      <c r="CQ434" s="37"/>
      <c r="CR434" s="37"/>
      <c r="CS434" s="37"/>
      <c r="CT434" s="37"/>
    </row>
    <row r="435" spans="1:98" ht="36" hidden="1" customHeight="1" x14ac:dyDescent="0.25">
      <c r="A435" s="421"/>
      <c r="B435" s="421"/>
      <c r="C435" s="102" t="s">
        <v>1571</v>
      </c>
      <c r="D435" s="4"/>
      <c r="E435" s="85"/>
      <c r="F435" s="5"/>
      <c r="G435" s="3"/>
      <c r="H435" s="3"/>
      <c r="I435" s="3"/>
      <c r="J435" s="87"/>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162"/>
      <c r="BC435" s="3"/>
      <c r="BD435" s="103">
        <f t="shared" ref="BD435:CF435" si="240">COUNTIFS($J$9:$J$339,"Thẩm mỹ",BD$9:BD$339,"0")</f>
        <v>0</v>
      </c>
      <c r="BE435" s="103">
        <f t="shared" si="240"/>
        <v>0</v>
      </c>
      <c r="BF435" s="103">
        <f t="shared" si="240"/>
        <v>0</v>
      </c>
      <c r="BG435" s="103">
        <f t="shared" si="240"/>
        <v>0</v>
      </c>
      <c r="BH435" s="103">
        <f t="shared" si="240"/>
        <v>0</v>
      </c>
      <c r="BI435" s="103">
        <f t="shared" si="240"/>
        <v>0</v>
      </c>
      <c r="BJ435" s="103">
        <f t="shared" si="240"/>
        <v>0</v>
      </c>
      <c r="BK435" s="103">
        <f t="shared" si="240"/>
        <v>0</v>
      </c>
      <c r="BL435" s="103">
        <f t="shared" si="240"/>
        <v>0</v>
      </c>
      <c r="BM435" s="103">
        <f t="shared" si="240"/>
        <v>0</v>
      </c>
      <c r="BN435" s="103">
        <f t="shared" si="240"/>
        <v>0</v>
      </c>
      <c r="BO435" s="103">
        <f t="shared" si="240"/>
        <v>0</v>
      </c>
      <c r="BP435" s="103">
        <f t="shared" si="240"/>
        <v>0</v>
      </c>
      <c r="BQ435" s="103">
        <f t="shared" si="240"/>
        <v>0</v>
      </c>
      <c r="BR435" s="103">
        <f t="shared" si="240"/>
        <v>0</v>
      </c>
      <c r="BS435" s="103">
        <f t="shared" si="240"/>
        <v>0</v>
      </c>
      <c r="BT435" s="103">
        <f t="shared" si="240"/>
        <v>0</v>
      </c>
      <c r="BU435" s="103">
        <f t="shared" si="240"/>
        <v>0</v>
      </c>
      <c r="BV435" s="103">
        <f t="shared" si="240"/>
        <v>0</v>
      </c>
      <c r="BW435" s="103">
        <f t="shared" si="240"/>
        <v>0</v>
      </c>
      <c r="BX435" s="103">
        <f t="shared" si="240"/>
        <v>0</v>
      </c>
      <c r="BY435" s="103">
        <f t="shared" si="240"/>
        <v>0</v>
      </c>
      <c r="BZ435" s="103">
        <f t="shared" si="240"/>
        <v>0</v>
      </c>
      <c r="CA435" s="103">
        <f t="shared" si="240"/>
        <v>0</v>
      </c>
      <c r="CB435" s="103">
        <f t="shared" si="240"/>
        <v>0</v>
      </c>
      <c r="CC435" s="103">
        <f t="shared" si="240"/>
        <v>0</v>
      </c>
      <c r="CD435" s="103">
        <f t="shared" si="240"/>
        <v>0</v>
      </c>
      <c r="CE435" s="103">
        <f t="shared" si="240"/>
        <v>0</v>
      </c>
      <c r="CF435" s="103">
        <f t="shared" si="240"/>
        <v>0</v>
      </c>
      <c r="CG435" s="103"/>
      <c r="CH435" s="103"/>
      <c r="CI435" s="103"/>
      <c r="CJ435" s="103"/>
      <c r="CK435" s="103">
        <f>COUNTIFS($J$9:$J$339,"Thẩm mỹ",CK$9:CK$339,"0")</f>
        <v>0</v>
      </c>
      <c r="CL435" s="37"/>
      <c r="CM435" s="37"/>
      <c r="CN435" s="37"/>
      <c r="CO435" s="37"/>
      <c r="CP435" s="37"/>
      <c r="CQ435" s="37"/>
      <c r="CR435" s="37"/>
      <c r="CS435" s="37"/>
      <c r="CT435" s="37"/>
    </row>
    <row r="436" spans="1:98" ht="36" hidden="1" customHeight="1" x14ac:dyDescent="0.25">
      <c r="A436" s="421"/>
      <c r="B436" s="421"/>
      <c r="C436" s="425" t="s">
        <v>1587</v>
      </c>
      <c r="D436" s="4"/>
      <c r="E436" s="85"/>
      <c r="F436" s="5"/>
      <c r="G436" s="3"/>
      <c r="H436" s="3"/>
      <c r="I436" s="3"/>
      <c r="J436" s="87"/>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162"/>
      <c r="BC436" s="3"/>
      <c r="BD436" s="98" t="e">
        <f>(((BD433*2)+(BD434*1)+(BD435*0)))/(BD433+BD434+BD435)</f>
        <v>#DIV/0!</v>
      </c>
      <c r="BE436" s="98" t="e">
        <f t="shared" ref="BE436:CK436" si="241">(((BE433*2)+(BE434*1)+(BE435*0)))/(BE433+BE434+BE435)</f>
        <v>#DIV/0!</v>
      </c>
      <c r="BF436" s="98" t="e">
        <f t="shared" si="241"/>
        <v>#DIV/0!</v>
      </c>
      <c r="BG436" s="98" t="e">
        <f t="shared" si="241"/>
        <v>#DIV/0!</v>
      </c>
      <c r="BH436" s="98" t="e">
        <f t="shared" si="241"/>
        <v>#DIV/0!</v>
      </c>
      <c r="BI436" s="98" t="e">
        <f t="shared" si="241"/>
        <v>#DIV/0!</v>
      </c>
      <c r="BJ436" s="98" t="e">
        <f t="shared" si="241"/>
        <v>#DIV/0!</v>
      </c>
      <c r="BK436" s="98" t="e">
        <f t="shared" si="241"/>
        <v>#DIV/0!</v>
      </c>
      <c r="BL436" s="98" t="e">
        <f t="shared" si="241"/>
        <v>#DIV/0!</v>
      </c>
      <c r="BM436" s="98" t="e">
        <f t="shared" si="241"/>
        <v>#DIV/0!</v>
      </c>
      <c r="BN436" s="98" t="e">
        <f t="shared" si="241"/>
        <v>#DIV/0!</v>
      </c>
      <c r="BO436" s="98" t="e">
        <f t="shared" si="241"/>
        <v>#DIV/0!</v>
      </c>
      <c r="BP436" s="98" t="e">
        <f t="shared" si="241"/>
        <v>#DIV/0!</v>
      </c>
      <c r="BQ436" s="98" t="e">
        <f t="shared" si="241"/>
        <v>#DIV/0!</v>
      </c>
      <c r="BR436" s="98" t="e">
        <f t="shared" si="241"/>
        <v>#DIV/0!</v>
      </c>
      <c r="BS436" s="98" t="e">
        <f t="shared" si="241"/>
        <v>#DIV/0!</v>
      </c>
      <c r="BT436" s="98" t="e">
        <f t="shared" si="241"/>
        <v>#DIV/0!</v>
      </c>
      <c r="BU436" s="98" t="e">
        <f t="shared" si="241"/>
        <v>#DIV/0!</v>
      </c>
      <c r="BV436" s="98" t="e">
        <f t="shared" si="241"/>
        <v>#DIV/0!</v>
      </c>
      <c r="BW436" s="98" t="e">
        <f t="shared" si="241"/>
        <v>#DIV/0!</v>
      </c>
      <c r="BX436" s="98" t="e">
        <f t="shared" si="241"/>
        <v>#DIV/0!</v>
      </c>
      <c r="BY436" s="98" t="e">
        <f t="shared" si="241"/>
        <v>#DIV/0!</v>
      </c>
      <c r="BZ436" s="98" t="e">
        <f t="shared" si="241"/>
        <v>#DIV/0!</v>
      </c>
      <c r="CA436" s="98" t="e">
        <f t="shared" si="241"/>
        <v>#DIV/0!</v>
      </c>
      <c r="CB436" s="98" t="e">
        <f t="shared" si="241"/>
        <v>#DIV/0!</v>
      </c>
      <c r="CC436" s="98" t="e">
        <f t="shared" si="241"/>
        <v>#DIV/0!</v>
      </c>
      <c r="CD436" s="98" t="e">
        <f t="shared" si="241"/>
        <v>#DIV/0!</v>
      </c>
      <c r="CE436" s="98" t="e">
        <f t="shared" si="241"/>
        <v>#DIV/0!</v>
      </c>
      <c r="CF436" s="98">
        <f t="shared" si="241"/>
        <v>2</v>
      </c>
      <c r="CG436" s="98"/>
      <c r="CH436" s="98"/>
      <c r="CI436" s="98"/>
      <c r="CJ436" s="98"/>
      <c r="CK436" s="98" t="e">
        <f t="shared" si="241"/>
        <v>#DIV/0!</v>
      </c>
      <c r="CL436" s="415">
        <f>COUNTIF($BD437:$CK437,"Đ")</f>
        <v>1</v>
      </c>
      <c r="CM436" s="419">
        <f>CL436/COUNTA($BD437:$CK437)</f>
        <v>3.3333333333333333E-2</v>
      </c>
      <c r="CN436" s="415">
        <f>COUNTIF($BD437:$CK437,"CCG")</f>
        <v>0</v>
      </c>
      <c r="CO436" s="419">
        <f>CN436/COUNTA($BD437:$CK437)</f>
        <v>0</v>
      </c>
      <c r="CP436" s="415">
        <f>COUNTIF($BD437:$CK437,"CĐ")</f>
        <v>0</v>
      </c>
      <c r="CQ436" s="419">
        <f>CP436/COUNTA($BD437:$CK437)</f>
        <v>0</v>
      </c>
      <c r="CR436" s="411">
        <f>(((CL436*2)+(CN436*1)+(CP436*0)))/(CL436+CN436+CP436)</f>
        <v>2</v>
      </c>
      <c r="CS436" s="411" t="str">
        <f>IF(CR436&gt;=1.6,"Đạt mục tiêu",IF(CR436&gt;=1,"Cần cố gắng","Chưa đạt"))</f>
        <v>Đạt mục tiêu</v>
      </c>
      <c r="CT436" s="37"/>
    </row>
    <row r="437" spans="1:98" ht="36" hidden="1" customHeight="1" x14ac:dyDescent="0.25">
      <c r="A437" s="421"/>
      <c r="B437" s="421"/>
      <c r="C437" s="426"/>
      <c r="D437" s="4"/>
      <c r="E437" s="85"/>
      <c r="F437" s="5"/>
      <c r="G437" s="3"/>
      <c r="H437" s="3"/>
      <c r="I437" s="3"/>
      <c r="J437" s="87"/>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162"/>
      <c r="BC437" s="3"/>
      <c r="BD437" s="98" t="e">
        <f>IF(BD436&lt;1,"CĐ",IF(BD436&lt;1.6,"CCG","Đ"))</f>
        <v>#DIV/0!</v>
      </c>
      <c r="BE437" s="98" t="e">
        <f t="shared" ref="BE437:CK437" si="242">IF(BE436&lt;1,"CĐ",IF(BE436&lt;1.6,"CCG","Đ"))</f>
        <v>#DIV/0!</v>
      </c>
      <c r="BF437" s="98" t="e">
        <f t="shared" si="242"/>
        <v>#DIV/0!</v>
      </c>
      <c r="BG437" s="98" t="e">
        <f t="shared" si="242"/>
        <v>#DIV/0!</v>
      </c>
      <c r="BH437" s="98" t="e">
        <f t="shared" si="242"/>
        <v>#DIV/0!</v>
      </c>
      <c r="BI437" s="98" t="e">
        <f t="shared" si="242"/>
        <v>#DIV/0!</v>
      </c>
      <c r="BJ437" s="98" t="e">
        <f t="shared" si="242"/>
        <v>#DIV/0!</v>
      </c>
      <c r="BK437" s="98" t="e">
        <f t="shared" si="242"/>
        <v>#DIV/0!</v>
      </c>
      <c r="BL437" s="98" t="e">
        <f t="shared" si="242"/>
        <v>#DIV/0!</v>
      </c>
      <c r="BM437" s="98" t="e">
        <f t="shared" si="242"/>
        <v>#DIV/0!</v>
      </c>
      <c r="BN437" s="98" t="e">
        <f t="shared" si="242"/>
        <v>#DIV/0!</v>
      </c>
      <c r="BO437" s="98" t="e">
        <f t="shared" si="242"/>
        <v>#DIV/0!</v>
      </c>
      <c r="BP437" s="98" t="e">
        <f t="shared" si="242"/>
        <v>#DIV/0!</v>
      </c>
      <c r="BQ437" s="98" t="e">
        <f t="shared" si="242"/>
        <v>#DIV/0!</v>
      </c>
      <c r="BR437" s="98" t="e">
        <f t="shared" si="242"/>
        <v>#DIV/0!</v>
      </c>
      <c r="BS437" s="98" t="e">
        <f t="shared" si="242"/>
        <v>#DIV/0!</v>
      </c>
      <c r="BT437" s="98" t="e">
        <f t="shared" si="242"/>
        <v>#DIV/0!</v>
      </c>
      <c r="BU437" s="98" t="e">
        <f t="shared" si="242"/>
        <v>#DIV/0!</v>
      </c>
      <c r="BV437" s="98" t="e">
        <f t="shared" si="242"/>
        <v>#DIV/0!</v>
      </c>
      <c r="BW437" s="98" t="e">
        <f t="shared" si="242"/>
        <v>#DIV/0!</v>
      </c>
      <c r="BX437" s="98" t="e">
        <f t="shared" si="242"/>
        <v>#DIV/0!</v>
      </c>
      <c r="BY437" s="98" t="e">
        <f t="shared" si="242"/>
        <v>#DIV/0!</v>
      </c>
      <c r="BZ437" s="98" t="e">
        <f t="shared" si="242"/>
        <v>#DIV/0!</v>
      </c>
      <c r="CA437" s="98" t="e">
        <f t="shared" si="242"/>
        <v>#DIV/0!</v>
      </c>
      <c r="CB437" s="98" t="e">
        <f t="shared" si="242"/>
        <v>#DIV/0!</v>
      </c>
      <c r="CC437" s="98" t="e">
        <f t="shared" si="242"/>
        <v>#DIV/0!</v>
      </c>
      <c r="CD437" s="98" t="e">
        <f t="shared" si="242"/>
        <v>#DIV/0!</v>
      </c>
      <c r="CE437" s="98" t="e">
        <f t="shared" si="242"/>
        <v>#DIV/0!</v>
      </c>
      <c r="CF437" s="98" t="str">
        <f t="shared" si="242"/>
        <v>Đ</v>
      </c>
      <c r="CG437" s="98"/>
      <c r="CH437" s="98"/>
      <c r="CI437" s="98"/>
      <c r="CJ437" s="98"/>
      <c r="CK437" s="98" t="e">
        <f t="shared" si="242"/>
        <v>#DIV/0!</v>
      </c>
      <c r="CL437" s="415"/>
      <c r="CM437" s="419"/>
      <c r="CN437" s="415"/>
      <c r="CO437" s="419"/>
      <c r="CP437" s="415"/>
      <c r="CQ437" s="419"/>
      <c r="CR437" s="411"/>
      <c r="CS437" s="411"/>
      <c r="CT437" s="37"/>
    </row>
    <row r="438" spans="1:98" ht="36" hidden="1" customHeight="1" x14ac:dyDescent="0.25">
      <c r="A438" s="421"/>
      <c r="B438" s="421" t="s">
        <v>1588</v>
      </c>
      <c r="C438" s="102" t="s">
        <v>1569</v>
      </c>
      <c r="D438" s="4"/>
      <c r="E438" s="85"/>
      <c r="F438" s="5"/>
      <c r="G438" s="3"/>
      <c r="H438" s="3"/>
      <c r="I438" s="3"/>
      <c r="J438" s="87"/>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162"/>
      <c r="BC438" s="3"/>
      <c r="BD438" s="104">
        <f t="shared" ref="BD438:BS438" si="243">BD413+BD418+BD423+BD428+BD433</f>
        <v>1</v>
      </c>
      <c r="BE438" s="104">
        <f t="shared" si="243"/>
        <v>0</v>
      </c>
      <c r="BF438" s="104">
        <f t="shared" si="243"/>
        <v>0</v>
      </c>
      <c r="BG438" s="104">
        <f t="shared" si="243"/>
        <v>0</v>
      </c>
      <c r="BH438" s="104">
        <f t="shared" si="243"/>
        <v>0</v>
      </c>
      <c r="BI438" s="104">
        <f t="shared" si="243"/>
        <v>0</v>
      </c>
      <c r="BJ438" s="104">
        <f t="shared" si="243"/>
        <v>0</v>
      </c>
      <c r="BK438" s="104">
        <f t="shared" si="243"/>
        <v>0</v>
      </c>
      <c r="BL438" s="104">
        <f t="shared" si="243"/>
        <v>0</v>
      </c>
      <c r="BM438" s="104">
        <f t="shared" si="243"/>
        <v>0</v>
      </c>
      <c r="BN438" s="104">
        <f t="shared" si="243"/>
        <v>0</v>
      </c>
      <c r="BO438" s="104">
        <f t="shared" si="243"/>
        <v>0</v>
      </c>
      <c r="BP438" s="104">
        <f t="shared" si="243"/>
        <v>0</v>
      </c>
      <c r="BQ438" s="104">
        <f t="shared" si="243"/>
        <v>0</v>
      </c>
      <c r="BR438" s="104">
        <f t="shared" si="243"/>
        <v>0</v>
      </c>
      <c r="BS438" s="104">
        <f t="shared" si="243"/>
        <v>0</v>
      </c>
      <c r="BT438" s="104">
        <f t="shared" ref="BE438:CK440" si="244">BT413+BT418+BT423+BT428+BT433</f>
        <v>0</v>
      </c>
      <c r="BU438" s="104">
        <f t="shared" si="244"/>
        <v>0</v>
      </c>
      <c r="BV438" s="104">
        <f t="shared" si="244"/>
        <v>0</v>
      </c>
      <c r="BW438" s="104">
        <f t="shared" si="244"/>
        <v>0</v>
      </c>
      <c r="BX438" s="104">
        <f t="shared" si="244"/>
        <v>0</v>
      </c>
      <c r="BY438" s="104">
        <f t="shared" si="244"/>
        <v>0</v>
      </c>
      <c r="BZ438" s="104">
        <f t="shared" si="244"/>
        <v>0</v>
      </c>
      <c r="CA438" s="104">
        <f t="shared" si="244"/>
        <v>0</v>
      </c>
      <c r="CB438" s="104">
        <f t="shared" si="244"/>
        <v>0</v>
      </c>
      <c r="CC438" s="104">
        <f t="shared" si="244"/>
        <v>0</v>
      </c>
      <c r="CD438" s="104">
        <f t="shared" si="244"/>
        <v>0</v>
      </c>
      <c r="CE438" s="104">
        <f t="shared" si="244"/>
        <v>0</v>
      </c>
      <c r="CF438" s="104">
        <f t="shared" si="244"/>
        <v>272</v>
      </c>
      <c r="CG438" s="104"/>
      <c r="CH438" s="104"/>
      <c r="CI438" s="104"/>
      <c r="CJ438" s="104"/>
      <c r="CK438" s="104">
        <f t="shared" si="244"/>
        <v>0</v>
      </c>
      <c r="CL438" s="37"/>
      <c r="CM438" s="37"/>
      <c r="CN438" s="37"/>
      <c r="CO438" s="37"/>
      <c r="CP438" s="37"/>
      <c r="CQ438" s="37"/>
      <c r="CR438" s="37"/>
      <c r="CS438" s="37"/>
      <c r="CT438" s="37"/>
    </row>
    <row r="439" spans="1:98" ht="36" hidden="1" customHeight="1" x14ac:dyDescent="0.25">
      <c r="A439" s="421"/>
      <c r="B439" s="421"/>
      <c r="C439" s="102" t="s">
        <v>1570</v>
      </c>
      <c r="D439" s="4"/>
      <c r="E439" s="85"/>
      <c r="F439" s="5"/>
      <c r="G439" s="3"/>
      <c r="H439" s="3"/>
      <c r="I439" s="3"/>
      <c r="J439" s="87"/>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162"/>
      <c r="BC439" s="3"/>
      <c r="BD439" s="104">
        <f>BD414+BD419+BD424+BD429+BD434</f>
        <v>0</v>
      </c>
      <c r="BE439" s="104">
        <f t="shared" si="244"/>
        <v>0</v>
      </c>
      <c r="BF439" s="104">
        <f t="shared" si="244"/>
        <v>0</v>
      </c>
      <c r="BG439" s="104">
        <f t="shared" si="244"/>
        <v>0</v>
      </c>
      <c r="BH439" s="104">
        <f t="shared" si="244"/>
        <v>0</v>
      </c>
      <c r="BI439" s="104">
        <f t="shared" si="244"/>
        <v>0</v>
      </c>
      <c r="BJ439" s="104">
        <f t="shared" si="244"/>
        <v>0</v>
      </c>
      <c r="BK439" s="104">
        <f t="shared" si="244"/>
        <v>0</v>
      </c>
      <c r="BL439" s="104">
        <f t="shared" si="244"/>
        <v>0</v>
      </c>
      <c r="BM439" s="104">
        <f t="shared" si="244"/>
        <v>0</v>
      </c>
      <c r="BN439" s="104">
        <f t="shared" si="244"/>
        <v>0</v>
      </c>
      <c r="BO439" s="104">
        <f t="shared" si="244"/>
        <v>0</v>
      </c>
      <c r="BP439" s="104">
        <f t="shared" si="244"/>
        <v>0</v>
      </c>
      <c r="BQ439" s="104">
        <f t="shared" si="244"/>
        <v>0</v>
      </c>
      <c r="BR439" s="104">
        <f t="shared" si="244"/>
        <v>0</v>
      </c>
      <c r="BS439" s="104">
        <f t="shared" si="244"/>
        <v>0</v>
      </c>
      <c r="BT439" s="104">
        <f t="shared" si="244"/>
        <v>0</v>
      </c>
      <c r="BU439" s="104">
        <f t="shared" si="244"/>
        <v>0</v>
      </c>
      <c r="BV439" s="104">
        <f t="shared" si="244"/>
        <v>0</v>
      </c>
      <c r="BW439" s="104">
        <f t="shared" si="244"/>
        <v>0</v>
      </c>
      <c r="BX439" s="104">
        <f t="shared" si="244"/>
        <v>0</v>
      </c>
      <c r="BY439" s="104">
        <f t="shared" si="244"/>
        <v>0</v>
      </c>
      <c r="BZ439" s="104">
        <f t="shared" si="244"/>
        <v>0</v>
      </c>
      <c r="CA439" s="104">
        <f t="shared" si="244"/>
        <v>0</v>
      </c>
      <c r="CB439" s="104">
        <f t="shared" si="244"/>
        <v>0</v>
      </c>
      <c r="CC439" s="104">
        <f t="shared" si="244"/>
        <v>0</v>
      </c>
      <c r="CD439" s="104">
        <f t="shared" si="244"/>
        <v>0</v>
      </c>
      <c r="CE439" s="104">
        <f t="shared" si="244"/>
        <v>0</v>
      </c>
      <c r="CF439" s="104">
        <f t="shared" si="244"/>
        <v>0</v>
      </c>
      <c r="CG439" s="104"/>
      <c r="CH439" s="104"/>
      <c r="CI439" s="104"/>
      <c r="CJ439" s="104"/>
      <c r="CK439" s="104">
        <f t="shared" si="244"/>
        <v>0</v>
      </c>
      <c r="CL439" s="37"/>
      <c r="CM439" s="37"/>
      <c r="CN439" s="37"/>
      <c r="CO439" s="37"/>
      <c r="CP439" s="37"/>
      <c r="CQ439" s="37"/>
      <c r="CR439" s="37"/>
      <c r="CS439" s="37"/>
      <c r="CT439" s="37"/>
    </row>
    <row r="440" spans="1:98" ht="36" hidden="1" customHeight="1" x14ac:dyDescent="0.25">
      <c r="A440" s="421"/>
      <c r="B440" s="421"/>
      <c r="C440" s="102" t="s">
        <v>1571</v>
      </c>
      <c r="D440" s="4"/>
      <c r="E440" s="85"/>
      <c r="F440" s="5"/>
      <c r="G440" s="3"/>
      <c r="H440" s="3"/>
      <c r="I440" s="3"/>
      <c r="J440" s="87"/>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162"/>
      <c r="BC440" s="3"/>
      <c r="BD440" s="104">
        <f>BD415+BD420+BD425+BD430+BD435</f>
        <v>0</v>
      </c>
      <c r="BE440" s="104">
        <f t="shared" si="244"/>
        <v>0</v>
      </c>
      <c r="BF440" s="104">
        <f t="shared" si="244"/>
        <v>0</v>
      </c>
      <c r="BG440" s="104">
        <f t="shared" si="244"/>
        <v>0</v>
      </c>
      <c r="BH440" s="104">
        <f t="shared" si="244"/>
        <v>0</v>
      </c>
      <c r="BI440" s="104">
        <f t="shared" si="244"/>
        <v>0</v>
      </c>
      <c r="BJ440" s="104">
        <f t="shared" si="244"/>
        <v>0</v>
      </c>
      <c r="BK440" s="104">
        <f t="shared" si="244"/>
        <v>0</v>
      </c>
      <c r="BL440" s="104">
        <f t="shared" si="244"/>
        <v>0</v>
      </c>
      <c r="BM440" s="104">
        <f t="shared" si="244"/>
        <v>0</v>
      </c>
      <c r="BN440" s="104">
        <f t="shared" si="244"/>
        <v>0</v>
      </c>
      <c r="BO440" s="104">
        <f t="shared" si="244"/>
        <v>0</v>
      </c>
      <c r="BP440" s="104">
        <f t="shared" si="244"/>
        <v>0</v>
      </c>
      <c r="BQ440" s="104">
        <f t="shared" si="244"/>
        <v>0</v>
      </c>
      <c r="BR440" s="104">
        <f t="shared" si="244"/>
        <v>0</v>
      </c>
      <c r="BS440" s="104">
        <f t="shared" si="244"/>
        <v>0</v>
      </c>
      <c r="BT440" s="104">
        <f t="shared" si="244"/>
        <v>0</v>
      </c>
      <c r="BU440" s="104">
        <f t="shared" si="244"/>
        <v>0</v>
      </c>
      <c r="BV440" s="104">
        <f t="shared" si="244"/>
        <v>0</v>
      </c>
      <c r="BW440" s="104">
        <f t="shared" si="244"/>
        <v>0</v>
      </c>
      <c r="BX440" s="104">
        <f t="shared" si="244"/>
        <v>0</v>
      </c>
      <c r="BY440" s="104">
        <f t="shared" si="244"/>
        <v>0</v>
      </c>
      <c r="BZ440" s="104">
        <f t="shared" si="244"/>
        <v>0</v>
      </c>
      <c r="CA440" s="104">
        <f t="shared" si="244"/>
        <v>0</v>
      </c>
      <c r="CB440" s="104">
        <f t="shared" si="244"/>
        <v>0</v>
      </c>
      <c r="CC440" s="104">
        <f t="shared" si="244"/>
        <v>0</v>
      </c>
      <c r="CD440" s="104">
        <f t="shared" si="244"/>
        <v>0</v>
      </c>
      <c r="CE440" s="104">
        <f t="shared" si="244"/>
        <v>0</v>
      </c>
      <c r="CF440" s="104">
        <f t="shared" si="244"/>
        <v>0</v>
      </c>
      <c r="CG440" s="104"/>
      <c r="CH440" s="104"/>
      <c r="CI440" s="104"/>
      <c r="CJ440" s="104"/>
      <c r="CK440" s="104">
        <f t="shared" si="244"/>
        <v>0</v>
      </c>
      <c r="CL440" s="37"/>
      <c r="CM440" s="37"/>
      <c r="CN440" s="37"/>
      <c r="CO440" s="37"/>
      <c r="CP440" s="37"/>
      <c r="CQ440" s="37"/>
      <c r="CR440" s="37"/>
      <c r="CS440" s="37"/>
      <c r="CT440" s="37"/>
    </row>
    <row r="441" spans="1:98" ht="36" hidden="1" customHeight="1" x14ac:dyDescent="0.25">
      <c r="A441" s="421"/>
      <c r="B441" s="421"/>
      <c r="C441" s="425" t="s">
        <v>1572</v>
      </c>
      <c r="D441" s="4"/>
      <c r="E441" s="85"/>
      <c r="F441" s="5"/>
      <c r="G441" s="3"/>
      <c r="H441" s="3"/>
      <c r="I441" s="3"/>
      <c r="J441" s="87"/>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162"/>
      <c r="BC441" s="3"/>
      <c r="BD441" s="105">
        <f t="shared" ref="BD441:CK441" si="245">(((BD438*2)+(BD439*1)+(BD440*0)))/(BD438+BD439+BD440)</f>
        <v>2</v>
      </c>
      <c r="BE441" s="105" t="e">
        <f t="shared" si="245"/>
        <v>#DIV/0!</v>
      </c>
      <c r="BF441" s="105" t="e">
        <f t="shared" si="245"/>
        <v>#DIV/0!</v>
      </c>
      <c r="BG441" s="105" t="e">
        <f t="shared" si="245"/>
        <v>#DIV/0!</v>
      </c>
      <c r="BH441" s="105" t="e">
        <f t="shared" si="245"/>
        <v>#DIV/0!</v>
      </c>
      <c r="BI441" s="105" t="e">
        <f t="shared" si="245"/>
        <v>#DIV/0!</v>
      </c>
      <c r="BJ441" s="105" t="e">
        <f t="shared" si="245"/>
        <v>#DIV/0!</v>
      </c>
      <c r="BK441" s="105" t="e">
        <f t="shared" si="245"/>
        <v>#DIV/0!</v>
      </c>
      <c r="BL441" s="105" t="e">
        <f t="shared" si="245"/>
        <v>#DIV/0!</v>
      </c>
      <c r="BM441" s="105" t="e">
        <f t="shared" si="245"/>
        <v>#DIV/0!</v>
      </c>
      <c r="BN441" s="105" t="e">
        <f t="shared" si="245"/>
        <v>#DIV/0!</v>
      </c>
      <c r="BO441" s="105" t="e">
        <f t="shared" si="245"/>
        <v>#DIV/0!</v>
      </c>
      <c r="BP441" s="105" t="e">
        <f t="shared" si="245"/>
        <v>#DIV/0!</v>
      </c>
      <c r="BQ441" s="105" t="e">
        <f t="shared" si="245"/>
        <v>#DIV/0!</v>
      </c>
      <c r="BR441" s="105" t="e">
        <f t="shared" si="245"/>
        <v>#DIV/0!</v>
      </c>
      <c r="BS441" s="105" t="e">
        <f t="shared" si="245"/>
        <v>#DIV/0!</v>
      </c>
      <c r="BT441" s="105" t="e">
        <f t="shared" si="245"/>
        <v>#DIV/0!</v>
      </c>
      <c r="BU441" s="105" t="e">
        <f t="shared" si="245"/>
        <v>#DIV/0!</v>
      </c>
      <c r="BV441" s="105" t="e">
        <f t="shared" si="245"/>
        <v>#DIV/0!</v>
      </c>
      <c r="BW441" s="105" t="e">
        <f t="shared" si="245"/>
        <v>#DIV/0!</v>
      </c>
      <c r="BX441" s="105" t="e">
        <f t="shared" si="245"/>
        <v>#DIV/0!</v>
      </c>
      <c r="BY441" s="105" t="e">
        <f t="shared" si="245"/>
        <v>#DIV/0!</v>
      </c>
      <c r="BZ441" s="105" t="e">
        <f t="shared" si="245"/>
        <v>#DIV/0!</v>
      </c>
      <c r="CA441" s="105" t="e">
        <f t="shared" si="245"/>
        <v>#DIV/0!</v>
      </c>
      <c r="CB441" s="105" t="e">
        <f t="shared" si="245"/>
        <v>#DIV/0!</v>
      </c>
      <c r="CC441" s="105" t="e">
        <f t="shared" si="245"/>
        <v>#DIV/0!</v>
      </c>
      <c r="CD441" s="105" t="e">
        <f t="shared" si="245"/>
        <v>#DIV/0!</v>
      </c>
      <c r="CE441" s="105" t="e">
        <f t="shared" si="245"/>
        <v>#DIV/0!</v>
      </c>
      <c r="CF441" s="105">
        <f t="shared" si="245"/>
        <v>2</v>
      </c>
      <c r="CG441" s="105"/>
      <c r="CH441" s="105"/>
      <c r="CI441" s="105"/>
      <c r="CJ441" s="105"/>
      <c r="CK441" s="105" t="e">
        <f t="shared" si="245"/>
        <v>#DIV/0!</v>
      </c>
      <c r="CL441" s="415">
        <f>COUNTIF($BD442:$CK442,"Đ")</f>
        <v>2</v>
      </c>
      <c r="CM441" s="419">
        <f>CL441/COUNTA($BD442:$CK442)</f>
        <v>6.6666666666666666E-2</v>
      </c>
      <c r="CN441" s="415">
        <f>COUNTIF($BD442:$CK442,"CCG")</f>
        <v>0</v>
      </c>
      <c r="CO441" s="419">
        <f>CN441/COUNTA($BD442:$CK442)</f>
        <v>0</v>
      </c>
      <c r="CP441" s="415">
        <f>COUNTIF($BD442:$CK442,"CĐ")</f>
        <v>0</v>
      </c>
      <c r="CQ441" s="419">
        <f>CP441/COUNTA($BD442:$CK442)</f>
        <v>0</v>
      </c>
      <c r="CR441" s="411">
        <f>(((CL441*2)+(CN441*1)+(CP441*0)))/(CL441+CN441+CP441)</f>
        <v>2</v>
      </c>
      <c r="CS441" s="411" t="str">
        <f>IF(CR441&gt;=1.6,"Đạt mục tiêu",IF(CR441&gt;=1,"Cần cố gắng","Chưa đạt"))</f>
        <v>Đạt mục tiêu</v>
      </c>
      <c r="CT441" s="37"/>
    </row>
    <row r="442" spans="1:98" ht="36" hidden="1" customHeight="1" x14ac:dyDescent="0.25">
      <c r="A442" s="421"/>
      <c r="B442" s="421"/>
      <c r="C442" s="426"/>
      <c r="D442" s="4"/>
      <c r="E442" s="85"/>
      <c r="F442" s="5"/>
      <c r="G442" s="3"/>
      <c r="H442" s="3"/>
      <c r="I442" s="3"/>
      <c r="J442" s="87"/>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162"/>
      <c r="BC442" s="3"/>
      <c r="BD442" s="105" t="str">
        <f t="shared" ref="BD442:CK442" si="246">IF(BD441&lt;1,"CĐ",IF(BD441&lt;1.6,"CCG","Đ"))</f>
        <v>Đ</v>
      </c>
      <c r="BE442" s="105" t="e">
        <f t="shared" si="246"/>
        <v>#DIV/0!</v>
      </c>
      <c r="BF442" s="105" t="e">
        <f t="shared" si="246"/>
        <v>#DIV/0!</v>
      </c>
      <c r="BG442" s="105" t="e">
        <f t="shared" si="246"/>
        <v>#DIV/0!</v>
      </c>
      <c r="BH442" s="105" t="e">
        <f t="shared" si="246"/>
        <v>#DIV/0!</v>
      </c>
      <c r="BI442" s="105" t="e">
        <f t="shared" si="246"/>
        <v>#DIV/0!</v>
      </c>
      <c r="BJ442" s="105" t="e">
        <f t="shared" si="246"/>
        <v>#DIV/0!</v>
      </c>
      <c r="BK442" s="105" t="e">
        <f t="shared" si="246"/>
        <v>#DIV/0!</v>
      </c>
      <c r="BL442" s="105" t="e">
        <f t="shared" si="246"/>
        <v>#DIV/0!</v>
      </c>
      <c r="BM442" s="105" t="e">
        <f t="shared" si="246"/>
        <v>#DIV/0!</v>
      </c>
      <c r="BN442" s="105" t="e">
        <f t="shared" si="246"/>
        <v>#DIV/0!</v>
      </c>
      <c r="BO442" s="105" t="e">
        <f t="shared" si="246"/>
        <v>#DIV/0!</v>
      </c>
      <c r="BP442" s="105" t="e">
        <f t="shared" si="246"/>
        <v>#DIV/0!</v>
      </c>
      <c r="BQ442" s="105" t="e">
        <f t="shared" si="246"/>
        <v>#DIV/0!</v>
      </c>
      <c r="BR442" s="105" t="e">
        <f t="shared" si="246"/>
        <v>#DIV/0!</v>
      </c>
      <c r="BS442" s="105" t="e">
        <f t="shared" si="246"/>
        <v>#DIV/0!</v>
      </c>
      <c r="BT442" s="105" t="e">
        <f t="shared" si="246"/>
        <v>#DIV/0!</v>
      </c>
      <c r="BU442" s="105" t="e">
        <f t="shared" si="246"/>
        <v>#DIV/0!</v>
      </c>
      <c r="BV442" s="105" t="e">
        <f t="shared" si="246"/>
        <v>#DIV/0!</v>
      </c>
      <c r="BW442" s="105" t="e">
        <f t="shared" si="246"/>
        <v>#DIV/0!</v>
      </c>
      <c r="BX442" s="105" t="e">
        <f t="shared" si="246"/>
        <v>#DIV/0!</v>
      </c>
      <c r="BY442" s="105" t="e">
        <f t="shared" si="246"/>
        <v>#DIV/0!</v>
      </c>
      <c r="BZ442" s="105" t="e">
        <f t="shared" si="246"/>
        <v>#DIV/0!</v>
      </c>
      <c r="CA442" s="105" t="e">
        <f t="shared" si="246"/>
        <v>#DIV/0!</v>
      </c>
      <c r="CB442" s="105" t="e">
        <f t="shared" si="246"/>
        <v>#DIV/0!</v>
      </c>
      <c r="CC442" s="105" t="e">
        <f t="shared" si="246"/>
        <v>#DIV/0!</v>
      </c>
      <c r="CD442" s="105" t="e">
        <f t="shared" si="246"/>
        <v>#DIV/0!</v>
      </c>
      <c r="CE442" s="105" t="e">
        <f t="shared" si="246"/>
        <v>#DIV/0!</v>
      </c>
      <c r="CF442" s="105" t="str">
        <f t="shared" si="246"/>
        <v>Đ</v>
      </c>
      <c r="CG442" s="105"/>
      <c r="CH442" s="105"/>
      <c r="CI442" s="105"/>
      <c r="CJ442" s="105"/>
      <c r="CK442" s="105" t="e">
        <f t="shared" si="246"/>
        <v>#DIV/0!</v>
      </c>
      <c r="CL442" s="415"/>
      <c r="CM442" s="419"/>
      <c r="CN442" s="415"/>
      <c r="CO442" s="419"/>
      <c r="CP442" s="415"/>
      <c r="CQ442" s="419"/>
      <c r="CR442" s="411"/>
      <c r="CS442" s="411"/>
      <c r="CT442" s="37"/>
    </row>
    <row r="444" spans="1:98" s="251" customFormat="1" x14ac:dyDescent="0.25">
      <c r="C444" s="383" t="s">
        <v>1954</v>
      </c>
      <c r="D444" s="383"/>
      <c r="E444" s="383"/>
      <c r="F444" s="383"/>
      <c r="G444" s="252"/>
      <c r="H444" s="252" t="s">
        <v>1964</v>
      </c>
      <c r="O444" s="383" t="s">
        <v>1956</v>
      </c>
      <c r="P444" s="383"/>
      <c r="Q444" s="383"/>
      <c r="R444" s="383"/>
      <c r="S444" s="383"/>
      <c r="T444" s="383"/>
    </row>
    <row r="445" spans="1:98" s="251" customFormat="1" x14ac:dyDescent="0.25">
      <c r="C445" s="383"/>
      <c r="D445" s="383"/>
      <c r="F445" s="253"/>
      <c r="H445" s="253"/>
    </row>
    <row r="446" spans="1:98" s="251" customFormat="1" x14ac:dyDescent="0.25">
      <c r="D446" s="254"/>
      <c r="F446" s="253"/>
      <c r="H446" s="253"/>
    </row>
    <row r="447" spans="1:98" s="251" customFormat="1" x14ac:dyDescent="0.25">
      <c r="D447" s="254"/>
      <c r="F447" s="253"/>
      <c r="H447" s="253"/>
    </row>
    <row r="448" spans="1:98" s="251" customFormat="1" x14ac:dyDescent="0.25">
      <c r="D448" s="254"/>
      <c r="F448" s="253"/>
      <c r="H448" s="253"/>
    </row>
    <row r="449" spans="3:20" s="251" customFormat="1" x14ac:dyDescent="0.25">
      <c r="C449" s="383" t="s">
        <v>1955</v>
      </c>
      <c r="D449" s="383"/>
      <c r="E449" s="383"/>
      <c r="F449" s="383"/>
      <c r="G449" s="252"/>
      <c r="H449" s="252" t="s">
        <v>1965</v>
      </c>
      <c r="O449" s="383" t="s">
        <v>1957</v>
      </c>
      <c r="P449" s="383"/>
      <c r="Q449" s="383"/>
      <c r="R449" s="383"/>
      <c r="S449" s="383"/>
      <c r="T449" s="383"/>
    </row>
  </sheetData>
  <autoFilter ref="C5:BC442"/>
  <mergeCells count="340">
    <mergeCell ref="A264:A265"/>
    <mergeCell ref="C264:C265"/>
    <mergeCell ref="K2:S2"/>
    <mergeCell ref="BD2:CK2"/>
    <mergeCell ref="CL2:CS2"/>
    <mergeCell ref="C6:E6"/>
    <mergeCell ref="C7:E7"/>
    <mergeCell ref="C8:E8"/>
    <mergeCell ref="C18:E18"/>
    <mergeCell ref="C19:E19"/>
    <mergeCell ref="I2:I4"/>
    <mergeCell ref="J2:J4"/>
    <mergeCell ref="BD3:BD4"/>
    <mergeCell ref="BE3:BE4"/>
    <mergeCell ref="BF3:BF4"/>
    <mergeCell ref="BG3:BG4"/>
    <mergeCell ref="BH3:BH4"/>
    <mergeCell ref="BI3:BI4"/>
    <mergeCell ref="BJ3:BJ4"/>
    <mergeCell ref="BK3:BK4"/>
    <mergeCell ref="BL3:BL4"/>
    <mergeCell ref="BM3:BM4"/>
    <mergeCell ref="BN3:BN4"/>
    <mergeCell ref="BO3:BO4"/>
    <mergeCell ref="BP3:BP4"/>
    <mergeCell ref="BQ3:BQ4"/>
    <mergeCell ref="C30:E30"/>
    <mergeCell ref="C36:E36"/>
    <mergeCell ref="C43:E43"/>
    <mergeCell ref="C53:E53"/>
    <mergeCell ref="C60:E60"/>
    <mergeCell ref="C71:E71"/>
    <mergeCell ref="C72:E72"/>
    <mergeCell ref="C80:E80"/>
    <mergeCell ref="C103:E103"/>
    <mergeCell ref="C112:E112"/>
    <mergeCell ref="C113:E113"/>
    <mergeCell ref="C114:E114"/>
    <mergeCell ref="C117:E117"/>
    <mergeCell ref="C118:E118"/>
    <mergeCell ref="C124:E124"/>
    <mergeCell ref="C125:E125"/>
    <mergeCell ref="C133:E133"/>
    <mergeCell ref="C134:E134"/>
    <mergeCell ref="C136:E136"/>
    <mergeCell ref="C138:E138"/>
    <mergeCell ref="C143:E143"/>
    <mergeCell ref="C146:E146"/>
    <mergeCell ref="C148:E148"/>
    <mergeCell ref="C150:E150"/>
    <mergeCell ref="C151:E151"/>
    <mergeCell ref="C163:E163"/>
    <mergeCell ref="C165:E165"/>
    <mergeCell ref="C167:E167"/>
    <mergeCell ref="C170:E170"/>
    <mergeCell ref="C176:E176"/>
    <mergeCell ref="C180:E180"/>
    <mergeCell ref="C181:E181"/>
    <mergeCell ref="C186:E186"/>
    <mergeCell ref="C188:E188"/>
    <mergeCell ref="C196:E196"/>
    <mergeCell ref="C197:E197"/>
    <mergeCell ref="C214:E214"/>
    <mergeCell ref="C240:E240"/>
    <mergeCell ref="C248:E248"/>
    <mergeCell ref="C249:E249"/>
    <mergeCell ref="C250:E250"/>
    <mergeCell ref="C253:E253"/>
    <mergeCell ref="C257:E257"/>
    <mergeCell ref="C262:E262"/>
    <mergeCell ref="C263:E263"/>
    <mergeCell ref="C219:C227"/>
    <mergeCell ref="G356:H356"/>
    <mergeCell ref="G357:H357"/>
    <mergeCell ref="G358:H358"/>
    <mergeCell ref="G359:H359"/>
    <mergeCell ref="G340:H340"/>
    <mergeCell ref="G341:H341"/>
    <mergeCell ref="G342:H342"/>
    <mergeCell ref="G343:H343"/>
    <mergeCell ref="G344:H344"/>
    <mergeCell ref="G360:H360"/>
    <mergeCell ref="G361:H361"/>
    <mergeCell ref="A2:A4"/>
    <mergeCell ref="A363:A367"/>
    <mergeCell ref="G2:G4"/>
    <mergeCell ref="H2:H4"/>
    <mergeCell ref="G345:H345"/>
    <mergeCell ref="G347:H347"/>
    <mergeCell ref="G348:H348"/>
    <mergeCell ref="G349:H349"/>
    <mergeCell ref="G350:H350"/>
    <mergeCell ref="G351:H351"/>
    <mergeCell ref="G352:H352"/>
    <mergeCell ref="G353:H353"/>
    <mergeCell ref="G354:H354"/>
    <mergeCell ref="C271:E271"/>
    <mergeCell ref="C276:H276"/>
    <mergeCell ref="C277:H277"/>
    <mergeCell ref="C281:E281"/>
    <mergeCell ref="C201:C209"/>
    <mergeCell ref="C255:C256"/>
    <mergeCell ref="C302:C307"/>
    <mergeCell ref="C326:C332"/>
    <mergeCell ref="G355:H355"/>
    <mergeCell ref="A368:A372"/>
    <mergeCell ref="A373:A377"/>
    <mergeCell ref="A378:A382"/>
    <mergeCell ref="A383:A387"/>
    <mergeCell ref="A388:A392"/>
    <mergeCell ref="A393:A397"/>
    <mergeCell ref="A398:A402"/>
    <mergeCell ref="A403:A407"/>
    <mergeCell ref="A408:A412"/>
    <mergeCell ref="A413:A442"/>
    <mergeCell ref="B2:B4"/>
    <mergeCell ref="B413:B417"/>
    <mergeCell ref="B418:B422"/>
    <mergeCell ref="B423:B427"/>
    <mergeCell ref="B428:B432"/>
    <mergeCell ref="B433:B437"/>
    <mergeCell ref="B438:B442"/>
    <mergeCell ref="C366:C367"/>
    <mergeCell ref="C371:C372"/>
    <mergeCell ref="C376:C377"/>
    <mergeCell ref="C381:C382"/>
    <mergeCell ref="C386:C387"/>
    <mergeCell ref="C391:C392"/>
    <mergeCell ref="C396:C397"/>
    <mergeCell ref="C401:C402"/>
    <mergeCell ref="C406:C407"/>
    <mergeCell ref="C411:C412"/>
    <mergeCell ref="C416:C417"/>
    <mergeCell ref="C421:C422"/>
    <mergeCell ref="C426:C427"/>
    <mergeCell ref="C431:C432"/>
    <mergeCell ref="C436:C437"/>
    <mergeCell ref="C441:C442"/>
    <mergeCell ref="CF3:CF4"/>
    <mergeCell ref="CK3:CK4"/>
    <mergeCell ref="CL366:CL367"/>
    <mergeCell ref="CG3:CG4"/>
    <mergeCell ref="CH3:CH4"/>
    <mergeCell ref="CI3:CI4"/>
    <mergeCell ref="CJ3:CJ4"/>
    <mergeCell ref="BR3:BR4"/>
    <mergeCell ref="BS3:BS4"/>
    <mergeCell ref="BT3:BT4"/>
    <mergeCell ref="BU3:BU4"/>
    <mergeCell ref="BV3:BV4"/>
    <mergeCell ref="BW3:BW4"/>
    <mergeCell ref="BX3:BX4"/>
    <mergeCell ref="BY3:BY4"/>
    <mergeCell ref="BZ3:BZ4"/>
    <mergeCell ref="CL421:CL422"/>
    <mergeCell ref="CL426:CL427"/>
    <mergeCell ref="CL431:CL432"/>
    <mergeCell ref="CL436:CL437"/>
    <mergeCell ref="CL441:CL442"/>
    <mergeCell ref="CM366:CM367"/>
    <mergeCell ref="CM371:CM372"/>
    <mergeCell ref="CM376:CM377"/>
    <mergeCell ref="CM381:CM382"/>
    <mergeCell ref="CM386:CM387"/>
    <mergeCell ref="CM391:CM392"/>
    <mergeCell ref="CM396:CM397"/>
    <mergeCell ref="CM401:CM402"/>
    <mergeCell ref="CM406:CM407"/>
    <mergeCell ref="CM411:CM412"/>
    <mergeCell ref="CM416:CM417"/>
    <mergeCell ref="CM421:CM422"/>
    <mergeCell ref="CM426:CM427"/>
    <mergeCell ref="CM431:CM432"/>
    <mergeCell ref="CM436:CM437"/>
    <mergeCell ref="CM441:CM442"/>
    <mergeCell ref="CL371:CL372"/>
    <mergeCell ref="CL376:CL377"/>
    <mergeCell ref="CL381:CL382"/>
    <mergeCell ref="CN396:CN397"/>
    <mergeCell ref="CN401:CN402"/>
    <mergeCell ref="CN406:CN407"/>
    <mergeCell ref="CL416:CL417"/>
    <mergeCell ref="CL386:CL387"/>
    <mergeCell ref="CL391:CL392"/>
    <mergeCell ref="CL396:CL397"/>
    <mergeCell ref="CL401:CL402"/>
    <mergeCell ref="CL406:CL407"/>
    <mergeCell ref="CL411:CL412"/>
    <mergeCell ref="CN411:CN412"/>
    <mergeCell ref="CN416:CN417"/>
    <mergeCell ref="CN436:CN437"/>
    <mergeCell ref="CN441:CN442"/>
    <mergeCell ref="CO366:CO367"/>
    <mergeCell ref="CO371:CO372"/>
    <mergeCell ref="CO376:CO377"/>
    <mergeCell ref="CO381:CO382"/>
    <mergeCell ref="CO386:CO387"/>
    <mergeCell ref="CO391:CO392"/>
    <mergeCell ref="CO396:CO397"/>
    <mergeCell ref="CO401:CO402"/>
    <mergeCell ref="CO406:CO407"/>
    <mergeCell ref="CO411:CO412"/>
    <mergeCell ref="CO416:CO417"/>
    <mergeCell ref="CO421:CO422"/>
    <mergeCell ref="CO426:CO427"/>
    <mergeCell ref="CO431:CO432"/>
    <mergeCell ref="CO436:CO437"/>
    <mergeCell ref="CO441:CO442"/>
    <mergeCell ref="CN366:CN367"/>
    <mergeCell ref="CN371:CN372"/>
    <mergeCell ref="CN376:CN377"/>
    <mergeCell ref="CN381:CN382"/>
    <mergeCell ref="CN386:CN387"/>
    <mergeCell ref="CN391:CN392"/>
    <mergeCell ref="CS441:CS442"/>
    <mergeCell ref="CS416:CS417"/>
    <mergeCell ref="CS421:CS422"/>
    <mergeCell ref="CS426:CS427"/>
    <mergeCell ref="CQ371:CQ372"/>
    <mergeCell ref="CQ376:CQ377"/>
    <mergeCell ref="CQ381:CQ382"/>
    <mergeCell ref="CQ386:CQ387"/>
    <mergeCell ref="CQ391:CQ392"/>
    <mergeCell ref="CQ396:CQ397"/>
    <mergeCell ref="CQ401:CQ402"/>
    <mergeCell ref="CQ406:CQ407"/>
    <mergeCell ref="CR441:CR442"/>
    <mergeCell ref="CR436:CR437"/>
    <mergeCell ref="CS431:CS432"/>
    <mergeCell ref="CP416:CP417"/>
    <mergeCell ref="CP421:CP422"/>
    <mergeCell ref="CP426:CP427"/>
    <mergeCell ref="CP431:CP432"/>
    <mergeCell ref="CR416:CR417"/>
    <mergeCell ref="CR421:CR422"/>
    <mergeCell ref="CP436:CP437"/>
    <mergeCell ref="CP441:CP442"/>
    <mergeCell ref="CQ411:CQ412"/>
    <mergeCell ref="CQ416:CQ417"/>
    <mergeCell ref="CQ421:CQ422"/>
    <mergeCell ref="CQ426:CQ427"/>
    <mergeCell ref="CQ431:CQ432"/>
    <mergeCell ref="CQ436:CQ437"/>
    <mergeCell ref="CQ441:CQ442"/>
    <mergeCell ref="CR3:CR4"/>
    <mergeCell ref="CQ366:CQ367"/>
    <mergeCell ref="CA3:CA4"/>
    <mergeCell ref="CB3:CB4"/>
    <mergeCell ref="CC3:CC4"/>
    <mergeCell ref="CD3:CD4"/>
    <mergeCell ref="CE3:CE4"/>
    <mergeCell ref="CS436:CS437"/>
    <mergeCell ref="CS366:CS367"/>
    <mergeCell ref="CS371:CS372"/>
    <mergeCell ref="CS376:CS377"/>
    <mergeCell ref="CS381:CS382"/>
    <mergeCell ref="CS386:CS387"/>
    <mergeCell ref="CS391:CS392"/>
    <mergeCell ref="CS396:CS397"/>
    <mergeCell ref="CS401:CS402"/>
    <mergeCell ref="CS411:CS412"/>
    <mergeCell ref="CR411:CR412"/>
    <mergeCell ref="CS406:CS407"/>
    <mergeCell ref="CP366:CP367"/>
    <mergeCell ref="CP371:CP372"/>
    <mergeCell ref="CP376:CP377"/>
    <mergeCell ref="CP381:CP382"/>
    <mergeCell ref="CP411:CP412"/>
    <mergeCell ref="B234:B235"/>
    <mergeCell ref="CR426:CR427"/>
    <mergeCell ref="CR431:CR432"/>
    <mergeCell ref="CR406:CR407"/>
    <mergeCell ref="CR366:CR367"/>
    <mergeCell ref="CR371:CR372"/>
    <mergeCell ref="CR376:CR377"/>
    <mergeCell ref="CR381:CR382"/>
    <mergeCell ref="CR386:CR387"/>
    <mergeCell ref="CR391:CR392"/>
    <mergeCell ref="CR396:CR397"/>
    <mergeCell ref="CR401:CR402"/>
    <mergeCell ref="C292:C299"/>
    <mergeCell ref="C300:C301"/>
    <mergeCell ref="B300:B301"/>
    <mergeCell ref="B292:B299"/>
    <mergeCell ref="CP386:CP387"/>
    <mergeCell ref="CP391:CP392"/>
    <mergeCell ref="CP396:CP397"/>
    <mergeCell ref="CP401:CP402"/>
    <mergeCell ref="CP406:CP407"/>
    <mergeCell ref="CN421:CN422"/>
    <mergeCell ref="CN426:CN427"/>
    <mergeCell ref="CN431:CN432"/>
    <mergeCell ref="B201:B209"/>
    <mergeCell ref="C210:C211"/>
    <mergeCell ref="B210:B211"/>
    <mergeCell ref="CT2:CT5"/>
    <mergeCell ref="CT366:CT367"/>
    <mergeCell ref="C2:D4"/>
    <mergeCell ref="E2:F4"/>
    <mergeCell ref="U2:X3"/>
    <mergeCell ref="Y2:AB3"/>
    <mergeCell ref="AC2:AF3"/>
    <mergeCell ref="AG2:AJ3"/>
    <mergeCell ref="AK2:AN3"/>
    <mergeCell ref="AO2:AR3"/>
    <mergeCell ref="AS2:AV3"/>
    <mergeCell ref="AW2:AZ3"/>
    <mergeCell ref="BA2:BC3"/>
    <mergeCell ref="CL3:CM4"/>
    <mergeCell ref="CN3:CO4"/>
    <mergeCell ref="CP3:CQ4"/>
    <mergeCell ref="CS3:CS4"/>
    <mergeCell ref="B219:B227"/>
    <mergeCell ref="C228:C233"/>
    <mergeCell ref="B228:B233"/>
    <mergeCell ref="C234:C235"/>
    <mergeCell ref="C444:D444"/>
    <mergeCell ref="E444:F444"/>
    <mergeCell ref="C445:D445"/>
    <mergeCell ref="C449:D449"/>
    <mergeCell ref="E449:F449"/>
    <mergeCell ref="O444:T444"/>
    <mergeCell ref="O449:T449"/>
    <mergeCell ref="C1:T1"/>
    <mergeCell ref="B326:B332"/>
    <mergeCell ref="C334:C336"/>
    <mergeCell ref="B334:B336"/>
    <mergeCell ref="C88:C91"/>
    <mergeCell ref="B88:B91"/>
    <mergeCell ref="C22:C23"/>
    <mergeCell ref="B302:B307"/>
    <mergeCell ref="C308:C314"/>
    <mergeCell ref="B308:B314"/>
    <mergeCell ref="C315:C319"/>
    <mergeCell ref="B315:B319"/>
    <mergeCell ref="C320:C321"/>
    <mergeCell ref="B320:B321"/>
    <mergeCell ref="B255:B256"/>
    <mergeCell ref="C283:C291"/>
    <mergeCell ref="B283:B291"/>
  </mergeCells>
  <phoneticPr fontId="32" type="noConversion"/>
  <dataValidations count="7">
    <dataValidation type="list" allowBlank="1" showInputMessage="1" showErrorMessage="1" prompt=".,thể chất,thẩm mỹ,TCKNXH,nhận thức,ngôn ngữ" sqref="J5">
      <formula1>".,thể chất,thẩm mỹ,TCKNXH,nhận thức,ngôn ngữ"</formula1>
    </dataValidation>
    <dataValidation type="list" allowBlank="1" showInputMessage="1" showErrorMessage="1" sqref="J135 J137 J147 J149 J164 J166 J187 J9:J17 J20:J29 J31:J35 J37:J42 J44:J52 J54:J59 J61:J70 J73:J79 J81:J102 J104:J111 J115:J116 J119:J123 J126:J132 J139:J142 J144:J145 J152:J162 J168:J169 J171:J175 J177:J179 J182:J185 J189:J195 J198:J213 J241:J247 J251:J252 J215:J239 J265:J270 J272:J275 J278:J280 J282:J324 J254:J256 J258:J261 J326:J339">
      <formula1>"Thể chất, Nhận thức, Ngôn ngữ, TCKNXH, Thẩm mỹ"</formula1>
    </dataValidation>
    <dataValidation type="list" allowBlank="1" showInputMessage="1" showErrorMessage="1" sqref="D135 F135 D137 F137 D147 F147 D149 F149 D164 F164 D166 F166 D82:D102 F195 D261 D9:D17 F21:F29 D31:D35 D37:D42 D44:D52 D54:D59 D61:D70 D73:D79 F326:F339 D104:D111 D115:D116 D119:D123 D126:D132 F140:F142 D144:D145 D152:D162 D168:D169 D171:D175 D177:D179 D182:D185 D189:D195 D198:D213 D241:D247 D251:D252 F256 D265:D270 D272:D275 D278:D280 D326:D339 F9:F17 F282:F324 F31:F35 F37:F42 F44:F52 F54:F59 F61:F70 F73:F79 F83:F102 F104:F111 F115:F116 F119:F123 F126:F132 F278:F280 F144:F145 F152:F162 F168:F169 F171:F175 F177:F179 F182:F185 F189:F193 F198:F213 F241:F247 F251:F252 F215:F239 F258:F261 F265:F270 F272:F275 D140:D142 D215:D239 F254 D254:D256 D258:D259 D282:D324 D21:D29">
      <formula1>"KQMĐ, NDCT, TLHD, BC, ĐP"</formula1>
    </dataValidation>
    <dataValidation type="list" allowBlank="1" showInputMessage="1" showErrorMessage="1" sqref="K135:S135 K137:S137 K147:S147 K149:S149 M152:S152 P153:S153 R154:S154 Q155 S155 P158 R158:S158 P159:Q159 S159 L160 P160 K164:S164 L166:S166 K168:S169 K187:S187 K282:L282 K283 K292 K81:K102 K152:K162 M310:M311 N154:N155 N157:N162 O158:O160 K20:S29 K31:S35 K37:S42 K265:S270 K44:S52 K54:S59 K61:S70 K198:S213 K104:S111 L161:M162 K189:S195 K115:S116 K251:S252 K119:S123 K139:S142 K144:S145 K215:S239 K177:S179 K278:S280 K182:S185 K241:S247 O161:Q162 Q156:S157 O310:S311 K126:S132 K272:S275 O154:P156 K284:L291 K73:S79 L83:S102 P81:S82 L81:N82 K171:S175 K326:S339 K9:S17 R160:S162 L153:M159 O81 K254:S256 K258:S261 M282:S309 K312:S324 K293:L311">
      <formula1>"x"</formula1>
    </dataValidation>
    <dataValidation type="list" allowBlank="1" showInputMessage="1" showErrorMessage="1" sqref="I135 I137 I147 I149 I164 I166 I187 I9:I17 I20:I29 I31:I35 I37:I42 I44:I52 I54:I59 I61:I70 I73:I79 I81:I102 I104:I111 I115:I116 I119:I123 I126:I132 I139:I142 I144:I145 I152:I162 I168:I169 I171:I175 I177:I179 I182:I185 I189:I195 I198:I213 I241:I247 I251:I252 I215:I239 I265:I270 I272:I275 I278:I280 I326:I339 I258:I261 I254:I256 I282:I324">
      <formula1>"Lớp học, Sân chơi, Phòng chức năng, Ngoài nhà trường"</formula1>
    </dataValidation>
    <dataValidation type="list" allowBlank="1" showInputMessage="1" showErrorMessage="1" sqref="BD135:CK135 BD137:CK137 BD149:CK149 BD164:CK164 BD166:CK166 BD187:CK187 BD9:CK17 BD119:CK123 BD20:CK35 BD37:CK42 BD265:CK270 BD44:CK52 BD54:CK59 BD61:CK70 BD73:CK79 BD81:CK102 BD104:CK111 BD126:CK132 BD189:CK195 BD115:CK116 BD251:CK252 BD139:CK147 BD152:CK162 BD168:CK169 BD215:CK239 BD171:CK175 BD177:CK179 BD278:CK280 BD182:CK185 BD198:CK213 BD241:CK247 BD272:CK275 BD326:CK339 BD254:CK256 BD258:CK261 BD282:CK324">
      <formula1>"2, 1, 0, KĐG,#"</formula1>
    </dataValidation>
    <dataValidation type="list" allowBlank="1" showInputMessage="1" showErrorMessage="1" sqref="U326:BC339 U272:BC275 U241:BC247 U198:BC213 U182:BC185 U278:BC280 U177:BC179 U171:BC175 U215:BC239 U168:BC169 U152:BC162 U139:BC147 U251:BC252 U115:BC116 U189:BC195 U126:BC132 U104:BC111 U81:BC102 U61:BC70 U54:BC59 U44:BC52 U265:BC270 U37:BC42 U73:BC79 U20:BC35 U9:BC17 U119:BC123 U187:BC187 U166:BC166 U164:BC164 U149:BC149 U137:BC137 U135:BC135 U254:BC256 U258:BC261 U282:BC324">
      <formula1>"ĐTT, TDS, HĐH, HĐG, HĐNT, VS-AN, HĐC, TQDN, LH, x,#, HĐH+HĐC, HĐH+HĐNT, HĐH+HĐG"</formula1>
    </dataValidation>
  </dataValidations>
  <pageMargins left="0.78740157480314998" right="0.78740157480314998" top="0.39370078740157499" bottom="0.39370078740157499" header="0.31496062992126" footer="0.31496062992126"/>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73"/>
  <sheetViews>
    <sheetView zoomScale="60" zoomScaleNormal="60" workbookViewId="0">
      <pane xSplit="2" ySplit="4" topLeftCell="C14" activePane="bottomRight" state="frozen"/>
      <selection pane="topRight" activeCell="C1" sqref="C1"/>
      <selection pane="bottomLeft" activeCell="A5" sqref="A5"/>
      <selection pane="bottomRight" activeCell="D18" sqref="D18"/>
    </sheetView>
  </sheetViews>
  <sheetFormatPr defaultColWidth="9.140625" defaultRowHeight="18.75" x14ac:dyDescent="0.3"/>
  <cols>
    <col min="1" max="1" width="8.140625" style="192" customWidth="1"/>
    <col min="2" max="2" width="7.7109375" style="192" customWidth="1"/>
    <col min="3" max="9" width="15" style="192" customWidth="1"/>
    <col min="10" max="16384" width="9.140625" style="192"/>
  </cols>
  <sheetData>
    <row r="1" spans="1:10" ht="45" customHeight="1" x14ac:dyDescent="0.3">
      <c r="A1" s="465" t="s">
        <v>1982</v>
      </c>
      <c r="B1" s="465"/>
      <c r="C1" s="465"/>
      <c r="D1" s="465"/>
      <c r="E1" s="465"/>
      <c r="F1" s="465"/>
      <c r="G1" s="465"/>
      <c r="H1" s="465"/>
      <c r="I1" s="465"/>
    </row>
    <row r="2" spans="1:10" x14ac:dyDescent="0.3">
      <c r="A2" s="466" t="s">
        <v>1676</v>
      </c>
      <c r="B2" s="466" t="s">
        <v>1677</v>
      </c>
      <c r="C2" s="469" t="s">
        <v>1678</v>
      </c>
      <c r="D2" s="469"/>
      <c r="E2" s="469"/>
      <c r="F2" s="469"/>
      <c r="G2" s="469"/>
      <c r="H2" s="469"/>
      <c r="I2" s="470"/>
      <c r="J2" s="241"/>
    </row>
    <row r="3" spans="1:10" x14ac:dyDescent="0.3">
      <c r="A3" s="467"/>
      <c r="B3" s="467"/>
      <c r="C3" s="469" t="s">
        <v>14</v>
      </c>
      <c r="D3" s="469" t="s">
        <v>402</v>
      </c>
      <c r="E3" s="469"/>
      <c r="F3" s="226" t="s">
        <v>617</v>
      </c>
      <c r="G3" s="469" t="s">
        <v>862</v>
      </c>
      <c r="H3" s="469"/>
      <c r="I3" s="470" t="s">
        <v>1679</v>
      </c>
      <c r="J3" s="241"/>
    </row>
    <row r="4" spans="1:10" ht="37.5" x14ac:dyDescent="0.3">
      <c r="A4" s="468"/>
      <c r="B4" s="468"/>
      <c r="C4" s="469"/>
      <c r="D4" s="226" t="s">
        <v>1680</v>
      </c>
      <c r="E4" s="226" t="s">
        <v>1681</v>
      </c>
      <c r="F4" s="226" t="s">
        <v>1682</v>
      </c>
      <c r="G4" s="226" t="s">
        <v>1683</v>
      </c>
      <c r="H4" s="226" t="s">
        <v>1684</v>
      </c>
      <c r="I4" s="470"/>
      <c r="J4" s="241"/>
    </row>
    <row r="5" spans="1:10" ht="93" customHeight="1" x14ac:dyDescent="0.3">
      <c r="A5" s="471" t="s">
        <v>1685</v>
      </c>
      <c r="B5" s="472">
        <v>1</v>
      </c>
      <c r="C5" s="227"/>
      <c r="D5" s="227"/>
      <c r="E5" s="193"/>
      <c r="F5" s="193" t="s">
        <v>1968</v>
      </c>
      <c r="G5" s="227"/>
      <c r="H5" s="227" t="s">
        <v>1969</v>
      </c>
      <c r="I5" s="239"/>
      <c r="J5" s="241"/>
    </row>
    <row r="6" spans="1:10" ht="126" customHeight="1" x14ac:dyDescent="0.3">
      <c r="A6" s="471"/>
      <c r="B6" s="474"/>
      <c r="C6" s="248" t="s">
        <v>50</v>
      </c>
      <c r="D6" s="193" t="s">
        <v>1889</v>
      </c>
      <c r="E6" s="193"/>
      <c r="F6" s="248" t="s">
        <v>1689</v>
      </c>
      <c r="G6" s="238"/>
      <c r="H6" s="248" t="s">
        <v>1970</v>
      </c>
      <c r="I6" s="239"/>
      <c r="J6" s="241"/>
    </row>
    <row r="7" spans="1:10" ht="102.75" customHeight="1" x14ac:dyDescent="0.3">
      <c r="A7" s="471"/>
      <c r="B7" s="227">
        <v>2</v>
      </c>
      <c r="C7" s="248" t="s">
        <v>44</v>
      </c>
      <c r="D7" s="273" t="s">
        <v>1973</v>
      </c>
      <c r="E7" s="193" t="s">
        <v>1974</v>
      </c>
      <c r="F7" s="227" t="s">
        <v>1971</v>
      </c>
      <c r="G7" s="227" t="s">
        <v>1972</v>
      </c>
      <c r="H7" s="193"/>
      <c r="I7" s="239"/>
      <c r="J7" s="241"/>
    </row>
    <row r="8" spans="1:10" ht="147" customHeight="1" x14ac:dyDescent="0.3">
      <c r="A8" s="471"/>
      <c r="B8" s="227">
        <v>3</v>
      </c>
      <c r="C8" s="193" t="s">
        <v>1686</v>
      </c>
      <c r="D8" s="227" t="s">
        <v>1975</v>
      </c>
      <c r="E8" s="227"/>
      <c r="F8" s="227" t="s">
        <v>1951</v>
      </c>
      <c r="G8" s="248" t="s">
        <v>1952</v>
      </c>
      <c r="H8" s="227"/>
      <c r="I8" s="239" t="s">
        <v>1687</v>
      </c>
      <c r="J8" s="241"/>
    </row>
    <row r="9" spans="1:10" ht="117.75" customHeight="1" x14ac:dyDescent="0.3">
      <c r="A9" s="471"/>
      <c r="B9" s="227">
        <v>4</v>
      </c>
      <c r="C9" s="193" t="s">
        <v>1688</v>
      </c>
      <c r="D9" s="227" t="s">
        <v>1890</v>
      </c>
      <c r="E9" s="227" t="s">
        <v>1976</v>
      </c>
      <c r="F9" s="227" t="s">
        <v>1949</v>
      </c>
      <c r="G9" s="227"/>
      <c r="H9" s="227" t="s">
        <v>1977</v>
      </c>
      <c r="I9" s="239"/>
      <c r="J9" s="241"/>
    </row>
    <row r="10" spans="1:10" ht="60.75" customHeight="1" x14ac:dyDescent="0.3">
      <c r="A10" s="471"/>
      <c r="B10" s="229" t="s">
        <v>1690</v>
      </c>
      <c r="C10" s="229">
        <f>COUNTA(C5:C9)</f>
        <v>4</v>
      </c>
      <c r="D10" s="249">
        <f t="shared" ref="D10:I10" si="0">COUNTA(D5:D9)</f>
        <v>4</v>
      </c>
      <c r="E10" s="249">
        <f t="shared" si="0"/>
        <v>2</v>
      </c>
      <c r="F10" s="249">
        <f t="shared" si="0"/>
        <v>5</v>
      </c>
      <c r="G10" s="249">
        <f t="shared" si="0"/>
        <v>2</v>
      </c>
      <c r="H10" s="272">
        <v>2</v>
      </c>
      <c r="I10" s="249">
        <f t="shared" si="0"/>
        <v>1</v>
      </c>
      <c r="J10" s="241">
        <f>SUM(C10:I10)</f>
        <v>20</v>
      </c>
    </row>
    <row r="11" spans="1:10" ht="150" x14ac:dyDescent="0.3">
      <c r="A11" s="472" t="s">
        <v>1901</v>
      </c>
      <c r="B11" s="227">
        <v>1</v>
      </c>
      <c r="C11" s="227" t="s">
        <v>1895</v>
      </c>
      <c r="D11" s="227" t="s">
        <v>1691</v>
      </c>
      <c r="E11" s="227" t="s">
        <v>1066</v>
      </c>
      <c r="F11" s="227" t="s">
        <v>1692</v>
      </c>
      <c r="G11" s="227"/>
      <c r="H11" s="227" t="s">
        <v>1898</v>
      </c>
      <c r="I11" s="239"/>
      <c r="J11" s="241"/>
    </row>
    <row r="12" spans="1:10" ht="133.5" customHeight="1" x14ac:dyDescent="0.3">
      <c r="A12" s="473"/>
      <c r="B12" s="227">
        <v>2</v>
      </c>
      <c r="C12" s="227" t="s">
        <v>1903</v>
      </c>
      <c r="D12" s="227"/>
      <c r="E12" s="227" t="s">
        <v>1693</v>
      </c>
      <c r="F12" s="227" t="s">
        <v>1694</v>
      </c>
      <c r="G12" s="227" t="s">
        <v>1695</v>
      </c>
      <c r="H12" s="227" t="s">
        <v>1899</v>
      </c>
      <c r="I12" s="239"/>
      <c r="J12" s="241"/>
    </row>
    <row r="13" spans="1:10" ht="77.25" customHeight="1" x14ac:dyDescent="0.3">
      <c r="A13" s="473"/>
      <c r="B13" s="227">
        <v>3</v>
      </c>
      <c r="C13" s="227" t="s">
        <v>1902</v>
      </c>
      <c r="D13" s="242" t="s">
        <v>1696</v>
      </c>
      <c r="E13" s="227"/>
      <c r="F13" s="243" t="s">
        <v>1697</v>
      </c>
      <c r="G13" s="227" t="s">
        <v>1698</v>
      </c>
      <c r="H13" s="227" t="s">
        <v>1699</v>
      </c>
      <c r="I13" s="239"/>
      <c r="J13" s="241"/>
    </row>
    <row r="14" spans="1:10" ht="96.75" customHeight="1" x14ac:dyDescent="0.3">
      <c r="A14" s="473"/>
      <c r="B14" s="227">
        <v>4</v>
      </c>
      <c r="C14" s="244" t="s">
        <v>1700</v>
      </c>
      <c r="D14" s="245" t="s">
        <v>1701</v>
      </c>
      <c r="E14" s="227"/>
      <c r="F14" s="227" t="s">
        <v>1702</v>
      </c>
      <c r="G14" s="227"/>
      <c r="H14" s="227" t="s">
        <v>1900</v>
      </c>
      <c r="I14" s="239" t="s">
        <v>1703</v>
      </c>
      <c r="J14" s="241"/>
    </row>
    <row r="15" spans="1:10" ht="18.75" customHeight="1" x14ac:dyDescent="0.3">
      <c r="A15" s="473"/>
      <c r="B15" s="461" t="s">
        <v>1690</v>
      </c>
      <c r="C15" s="461">
        <f>COUNTA(C11:C14)</f>
        <v>4</v>
      </c>
      <c r="D15" s="461">
        <f t="shared" ref="D15:I15" si="1">COUNTA(D11:D14)</f>
        <v>3</v>
      </c>
      <c r="E15" s="461">
        <f t="shared" si="1"/>
        <v>2</v>
      </c>
      <c r="F15" s="461">
        <f t="shared" si="1"/>
        <v>4</v>
      </c>
      <c r="G15" s="461">
        <f t="shared" si="1"/>
        <v>2</v>
      </c>
      <c r="H15" s="461">
        <f t="shared" si="1"/>
        <v>4</v>
      </c>
      <c r="I15" s="461">
        <f t="shared" si="1"/>
        <v>1</v>
      </c>
      <c r="J15" s="458">
        <f>SUM(C15:I15)</f>
        <v>20</v>
      </c>
    </row>
    <row r="16" spans="1:10" x14ac:dyDescent="0.3">
      <c r="A16" s="474"/>
      <c r="B16" s="462"/>
      <c r="C16" s="462">
        <f>COUNTA(C12:C15)</f>
        <v>4</v>
      </c>
      <c r="D16" s="462">
        <f t="shared" ref="D16:I16" si="2">COUNTA(D12:D15)</f>
        <v>3</v>
      </c>
      <c r="E16" s="462">
        <f t="shared" si="2"/>
        <v>2</v>
      </c>
      <c r="F16" s="462">
        <f t="shared" si="2"/>
        <v>4</v>
      </c>
      <c r="G16" s="462">
        <f t="shared" si="2"/>
        <v>3</v>
      </c>
      <c r="H16" s="462">
        <f t="shared" si="2"/>
        <v>4</v>
      </c>
      <c r="I16" s="462">
        <f t="shared" si="2"/>
        <v>2</v>
      </c>
      <c r="J16" s="459">
        <f>SUM(C16:I16)</f>
        <v>22</v>
      </c>
    </row>
    <row r="17" spans="1:10" ht="84" customHeight="1" x14ac:dyDescent="0.3">
      <c r="A17" s="472" t="s">
        <v>1164</v>
      </c>
      <c r="B17" s="227">
        <v>1</v>
      </c>
      <c r="C17" s="227" t="s">
        <v>1704</v>
      </c>
      <c r="D17" s="227" t="s">
        <v>1705</v>
      </c>
      <c r="E17" s="227" t="s">
        <v>1706</v>
      </c>
      <c r="F17" s="227" t="s">
        <v>1707</v>
      </c>
      <c r="G17" s="227"/>
      <c r="H17" s="227" t="s">
        <v>1708</v>
      </c>
      <c r="I17" s="239"/>
      <c r="J17" s="241"/>
    </row>
    <row r="18" spans="1:10" ht="93.75" x14ac:dyDescent="0.3">
      <c r="A18" s="473"/>
      <c r="B18" s="227">
        <v>2</v>
      </c>
      <c r="C18" s="227" t="s">
        <v>1709</v>
      </c>
      <c r="D18" s="227" t="s">
        <v>1710</v>
      </c>
      <c r="E18" s="227"/>
      <c r="F18" s="227" t="s">
        <v>1711</v>
      </c>
      <c r="G18" s="227" t="s">
        <v>1712</v>
      </c>
      <c r="H18" s="227" t="s">
        <v>1713</v>
      </c>
      <c r="I18" s="239"/>
      <c r="J18" s="241"/>
    </row>
    <row r="19" spans="1:10" ht="147.75" customHeight="1" x14ac:dyDescent="0.3">
      <c r="A19" s="473"/>
      <c r="B19" s="227">
        <v>3</v>
      </c>
      <c r="C19" s="243" t="s">
        <v>1714</v>
      </c>
      <c r="D19" s="227" t="s">
        <v>1715</v>
      </c>
      <c r="E19" s="246" t="s">
        <v>1388</v>
      </c>
      <c r="F19" s="227" t="s">
        <v>1716</v>
      </c>
      <c r="G19" s="227" t="s">
        <v>1717</v>
      </c>
      <c r="H19" s="227"/>
      <c r="I19" s="239"/>
      <c r="J19" s="241"/>
    </row>
    <row r="20" spans="1:10" ht="56.25" x14ac:dyDescent="0.3">
      <c r="A20" s="473"/>
      <c r="B20" s="227">
        <v>4</v>
      </c>
      <c r="C20" s="227" t="s">
        <v>150</v>
      </c>
      <c r="D20" s="227" t="s">
        <v>1718</v>
      </c>
      <c r="E20" s="227"/>
      <c r="F20" s="227" t="s">
        <v>1719</v>
      </c>
      <c r="G20" s="227"/>
      <c r="H20" s="227" t="s">
        <v>1720</v>
      </c>
      <c r="I20" s="239" t="s">
        <v>1721</v>
      </c>
      <c r="J20" s="241"/>
    </row>
    <row r="21" spans="1:10" ht="18.75" customHeight="1" x14ac:dyDescent="0.3">
      <c r="A21" s="473"/>
      <c r="B21" s="461" t="s">
        <v>1690</v>
      </c>
      <c r="C21" s="461">
        <f>COUNTA(C17:C20)</f>
        <v>4</v>
      </c>
      <c r="D21" s="461">
        <f t="shared" ref="D21:I22" si="3">COUNTA(D17:D20)</f>
        <v>4</v>
      </c>
      <c r="E21" s="461">
        <f t="shared" si="3"/>
        <v>2</v>
      </c>
      <c r="F21" s="461">
        <f t="shared" si="3"/>
        <v>4</v>
      </c>
      <c r="G21" s="461">
        <f t="shared" si="3"/>
        <v>2</v>
      </c>
      <c r="H21" s="461">
        <f t="shared" si="3"/>
        <v>3</v>
      </c>
      <c r="I21" s="463">
        <f t="shared" si="3"/>
        <v>1</v>
      </c>
      <c r="J21" s="458">
        <f>SUM(C21:I21)</f>
        <v>20</v>
      </c>
    </row>
    <row r="22" spans="1:10" ht="48" customHeight="1" x14ac:dyDescent="0.3">
      <c r="A22" s="474"/>
      <c r="B22" s="462"/>
      <c r="C22" s="462">
        <f>COUNTA(C18:C21)</f>
        <v>4</v>
      </c>
      <c r="D22" s="462">
        <f t="shared" si="3"/>
        <v>4</v>
      </c>
      <c r="E22" s="462">
        <f t="shared" si="3"/>
        <v>2</v>
      </c>
      <c r="F22" s="462">
        <f t="shared" si="3"/>
        <v>4</v>
      </c>
      <c r="G22" s="462">
        <f t="shared" si="3"/>
        <v>3</v>
      </c>
      <c r="H22" s="462">
        <f t="shared" si="3"/>
        <v>3</v>
      </c>
      <c r="I22" s="464">
        <f t="shared" si="3"/>
        <v>2</v>
      </c>
      <c r="J22" s="459">
        <f>SUM(C22:I22)</f>
        <v>22</v>
      </c>
    </row>
    <row r="23" spans="1:10" ht="111" customHeight="1" x14ac:dyDescent="0.3">
      <c r="A23" s="472" t="s">
        <v>1165</v>
      </c>
      <c r="B23" s="227">
        <v>1</v>
      </c>
      <c r="C23" s="227" t="s">
        <v>117</v>
      </c>
      <c r="D23" s="227" t="s">
        <v>1722</v>
      </c>
      <c r="E23" s="227" t="s">
        <v>1723</v>
      </c>
      <c r="F23" s="227"/>
      <c r="G23" s="227" t="s">
        <v>1724</v>
      </c>
      <c r="H23" s="227" t="s">
        <v>1725</v>
      </c>
      <c r="I23" s="239"/>
      <c r="J23" s="241"/>
    </row>
    <row r="24" spans="1:10" ht="76.5" customHeight="1" x14ac:dyDescent="0.3">
      <c r="A24" s="473"/>
      <c r="B24" s="227">
        <v>2</v>
      </c>
      <c r="C24" s="227" t="s">
        <v>1726</v>
      </c>
      <c r="D24" s="227" t="s">
        <v>1727</v>
      </c>
      <c r="E24" s="227"/>
      <c r="F24" s="227" t="s">
        <v>1728</v>
      </c>
      <c r="G24" s="227" t="s">
        <v>1729</v>
      </c>
      <c r="H24" s="227" t="s">
        <v>1730</v>
      </c>
      <c r="I24" s="239"/>
      <c r="J24" s="241"/>
    </row>
    <row r="25" spans="1:10" ht="102.75" customHeight="1" x14ac:dyDescent="0.3">
      <c r="A25" s="473"/>
      <c r="B25" s="227">
        <v>3</v>
      </c>
      <c r="C25" s="227" t="s">
        <v>1731</v>
      </c>
      <c r="D25" s="227" t="s">
        <v>1732</v>
      </c>
      <c r="E25" s="227"/>
      <c r="F25" s="227" t="s">
        <v>1733</v>
      </c>
      <c r="G25" s="227" t="s">
        <v>1734</v>
      </c>
      <c r="H25" s="227" t="s">
        <v>1735</v>
      </c>
      <c r="I25" s="239"/>
      <c r="J25" s="241"/>
    </row>
    <row r="26" spans="1:10" ht="75" x14ac:dyDescent="0.3">
      <c r="A26" s="473"/>
      <c r="B26" s="227">
        <v>4</v>
      </c>
      <c r="C26" s="227"/>
      <c r="D26" s="227" t="s">
        <v>1606</v>
      </c>
      <c r="E26" s="227" t="s">
        <v>1736</v>
      </c>
      <c r="F26" s="227" t="s">
        <v>1737</v>
      </c>
      <c r="G26" s="227"/>
      <c r="H26" s="227" t="s">
        <v>1738</v>
      </c>
      <c r="I26" s="239" t="s">
        <v>1739</v>
      </c>
      <c r="J26" s="241"/>
    </row>
    <row r="27" spans="1:10" ht="18.75" customHeight="1" x14ac:dyDescent="0.3">
      <c r="A27" s="473"/>
      <c r="B27" s="461" t="s">
        <v>1690</v>
      </c>
      <c r="C27" s="461">
        <f t="shared" ref="C27:E28" si="4">COUNTA(C23:C26)</f>
        <v>3</v>
      </c>
      <c r="D27" s="461">
        <f t="shared" si="4"/>
        <v>4</v>
      </c>
      <c r="E27" s="461">
        <f t="shared" si="4"/>
        <v>2</v>
      </c>
      <c r="F27" s="461">
        <f t="shared" ref="F27:I28" si="5">COUNTA(F23:F26)</f>
        <v>3</v>
      </c>
      <c r="G27" s="461">
        <f t="shared" si="5"/>
        <v>3</v>
      </c>
      <c r="H27" s="461">
        <f t="shared" si="5"/>
        <v>4</v>
      </c>
      <c r="I27" s="463">
        <f t="shared" si="5"/>
        <v>1</v>
      </c>
      <c r="J27" s="458">
        <f>SUM(C27:I27)</f>
        <v>20</v>
      </c>
    </row>
    <row r="28" spans="1:10" ht="12" customHeight="1" x14ac:dyDescent="0.3">
      <c r="A28" s="474"/>
      <c r="B28" s="462"/>
      <c r="C28" s="462">
        <f t="shared" si="4"/>
        <v>3</v>
      </c>
      <c r="D28" s="462">
        <f t="shared" si="4"/>
        <v>4</v>
      </c>
      <c r="E28" s="462">
        <f t="shared" si="4"/>
        <v>2</v>
      </c>
      <c r="F28" s="462">
        <f t="shared" si="5"/>
        <v>4</v>
      </c>
      <c r="G28" s="462">
        <f t="shared" si="5"/>
        <v>3</v>
      </c>
      <c r="H28" s="462">
        <f t="shared" si="5"/>
        <v>4</v>
      </c>
      <c r="I28" s="464">
        <f t="shared" si="5"/>
        <v>2</v>
      </c>
      <c r="J28" s="459">
        <f>SUM(C28:I28)</f>
        <v>22</v>
      </c>
    </row>
    <row r="29" spans="1:10" ht="91.5" customHeight="1" x14ac:dyDescent="0.3">
      <c r="A29" s="472" t="s">
        <v>1961</v>
      </c>
      <c r="B29" s="227">
        <v>1</v>
      </c>
      <c r="C29" s="227" t="s">
        <v>1740</v>
      </c>
      <c r="D29" s="227" t="s">
        <v>1741</v>
      </c>
      <c r="E29" s="247" t="s">
        <v>1742</v>
      </c>
      <c r="F29" s="243" t="s">
        <v>1743</v>
      </c>
      <c r="G29" s="227"/>
      <c r="H29" s="227" t="s">
        <v>1744</v>
      </c>
      <c r="I29" s="239"/>
      <c r="J29" s="241"/>
    </row>
    <row r="30" spans="1:10" ht="147" customHeight="1" x14ac:dyDescent="0.3">
      <c r="A30" s="473"/>
      <c r="B30" s="227">
        <v>2</v>
      </c>
      <c r="C30" s="227" t="s">
        <v>1745</v>
      </c>
      <c r="D30" s="227"/>
      <c r="E30" s="246" t="s">
        <v>1392</v>
      </c>
      <c r="F30" s="227" t="s">
        <v>1746</v>
      </c>
      <c r="G30" s="227" t="s">
        <v>1747</v>
      </c>
      <c r="H30" s="227"/>
      <c r="I30" s="239" t="s">
        <v>1748</v>
      </c>
      <c r="J30" s="241"/>
    </row>
    <row r="31" spans="1:10" ht="67.5" customHeight="1" x14ac:dyDescent="0.3">
      <c r="A31" s="473"/>
      <c r="B31" s="227">
        <v>3</v>
      </c>
      <c r="C31" s="227" t="s">
        <v>1749</v>
      </c>
      <c r="D31" s="227" t="s">
        <v>1750</v>
      </c>
      <c r="F31" s="227"/>
      <c r="G31" s="227" t="s">
        <v>1751</v>
      </c>
      <c r="H31" s="227" t="s">
        <v>1752</v>
      </c>
      <c r="I31" s="239" t="s">
        <v>1753</v>
      </c>
      <c r="J31" s="241"/>
    </row>
    <row r="32" spans="1:10" ht="80.25" customHeight="1" x14ac:dyDescent="0.3">
      <c r="A32" s="473"/>
      <c r="B32" s="227">
        <v>4</v>
      </c>
      <c r="C32" s="227" t="s">
        <v>1754</v>
      </c>
      <c r="D32" s="193" t="s">
        <v>1755</v>
      </c>
      <c r="E32" s="243"/>
      <c r="F32" s="227" t="s">
        <v>1756</v>
      </c>
      <c r="G32" s="227"/>
      <c r="H32" s="227" t="s">
        <v>1757</v>
      </c>
      <c r="I32" s="239" t="s">
        <v>1758</v>
      </c>
      <c r="J32" s="241"/>
    </row>
    <row r="33" spans="1:10" ht="18.75" customHeight="1" x14ac:dyDescent="0.3">
      <c r="A33" s="473"/>
      <c r="B33" s="461" t="s">
        <v>1690</v>
      </c>
      <c r="C33" s="461">
        <f>COUNTA(C29:C32)</f>
        <v>4</v>
      </c>
      <c r="D33" s="461">
        <f>COUNTA(D29:D32)</f>
        <v>3</v>
      </c>
      <c r="E33" s="461">
        <v>2</v>
      </c>
      <c r="F33" s="461">
        <f t="shared" ref="F33:I34" si="6">COUNTA(F29:F32)</f>
        <v>3</v>
      </c>
      <c r="G33" s="461">
        <f t="shared" si="6"/>
        <v>2</v>
      </c>
      <c r="H33" s="461">
        <f t="shared" si="6"/>
        <v>3</v>
      </c>
      <c r="I33" s="463">
        <f t="shared" si="6"/>
        <v>3</v>
      </c>
      <c r="J33" s="458">
        <f>SUM(C33:I33)</f>
        <v>20</v>
      </c>
    </row>
    <row r="34" spans="1:10" ht="11.25" customHeight="1" x14ac:dyDescent="0.3">
      <c r="A34" s="474"/>
      <c r="B34" s="462"/>
      <c r="C34" s="462">
        <f>COUNTA(C30:C33)</f>
        <v>4</v>
      </c>
      <c r="D34" s="462">
        <f>COUNTA(D29:D33)</f>
        <v>4</v>
      </c>
      <c r="E34" s="462">
        <f>COUNTA(E29:E33)</f>
        <v>3</v>
      </c>
      <c r="F34" s="462">
        <f t="shared" si="6"/>
        <v>3</v>
      </c>
      <c r="G34" s="462">
        <f t="shared" si="6"/>
        <v>3</v>
      </c>
      <c r="H34" s="462">
        <f t="shared" si="6"/>
        <v>3</v>
      </c>
      <c r="I34" s="464">
        <f t="shared" si="6"/>
        <v>4</v>
      </c>
      <c r="J34" s="459">
        <f>SUM(C34:I34)</f>
        <v>24</v>
      </c>
    </row>
    <row r="35" spans="1:10" ht="75" x14ac:dyDescent="0.3">
      <c r="A35" s="472" t="s">
        <v>1166</v>
      </c>
      <c r="B35" s="227">
        <v>1</v>
      </c>
      <c r="C35" s="227" t="s">
        <v>1759</v>
      </c>
      <c r="D35" s="227"/>
      <c r="E35" s="227" t="s">
        <v>1760</v>
      </c>
      <c r="F35" s="227" t="s">
        <v>1761</v>
      </c>
      <c r="G35" s="227" t="s">
        <v>1762</v>
      </c>
      <c r="H35" s="227"/>
      <c r="I35" s="239" t="s">
        <v>1763</v>
      </c>
      <c r="J35" s="241"/>
    </row>
    <row r="36" spans="1:10" ht="37.5" x14ac:dyDescent="0.3">
      <c r="A36" s="473"/>
      <c r="B36" s="227">
        <v>2</v>
      </c>
      <c r="C36" s="227" t="s">
        <v>154</v>
      </c>
      <c r="D36" s="227" t="s">
        <v>1764</v>
      </c>
      <c r="E36" s="243"/>
      <c r="F36" s="227" t="s">
        <v>1765</v>
      </c>
      <c r="G36" s="227" t="s">
        <v>1766</v>
      </c>
      <c r="H36" s="227" t="s">
        <v>1767</v>
      </c>
      <c r="I36" s="239"/>
      <c r="J36" s="241"/>
    </row>
    <row r="37" spans="1:10" ht="72" customHeight="1" x14ac:dyDescent="0.3">
      <c r="A37" s="473"/>
      <c r="B37" s="227">
        <v>3</v>
      </c>
      <c r="C37" s="246" t="s">
        <v>195</v>
      </c>
      <c r="D37" s="227" t="s">
        <v>1768</v>
      </c>
      <c r="E37" s="227"/>
      <c r="F37" s="227" t="s">
        <v>1769</v>
      </c>
      <c r="G37" s="227" t="s">
        <v>1770</v>
      </c>
      <c r="H37" s="227" t="s">
        <v>1771</v>
      </c>
      <c r="I37" s="239"/>
      <c r="J37" s="241"/>
    </row>
    <row r="38" spans="1:10" ht="66" customHeight="1" x14ac:dyDescent="0.3">
      <c r="A38" s="473"/>
      <c r="B38" s="227">
        <v>4</v>
      </c>
      <c r="C38" s="246" t="s">
        <v>1772</v>
      </c>
      <c r="D38" s="227" t="s">
        <v>1773</v>
      </c>
      <c r="E38" s="243"/>
      <c r="F38" s="227" t="s">
        <v>1774</v>
      </c>
      <c r="G38" s="227" t="s">
        <v>1775</v>
      </c>
      <c r="H38" s="227" t="s">
        <v>1776</v>
      </c>
      <c r="J38" s="241"/>
    </row>
    <row r="39" spans="1:10" ht="18.75" customHeight="1" x14ac:dyDescent="0.3">
      <c r="A39" s="473"/>
      <c r="B39" s="461" t="s">
        <v>1690</v>
      </c>
      <c r="C39" s="461">
        <f>COUNTA(C35:C38)</f>
        <v>4</v>
      </c>
      <c r="D39" s="461">
        <f t="shared" ref="D39:I40" si="7">COUNTA(D35:D38)</f>
        <v>3</v>
      </c>
      <c r="E39" s="461">
        <f t="shared" si="7"/>
        <v>1</v>
      </c>
      <c r="F39" s="461">
        <f t="shared" si="7"/>
        <v>4</v>
      </c>
      <c r="G39" s="461">
        <f t="shared" si="7"/>
        <v>4</v>
      </c>
      <c r="H39" s="461">
        <f t="shared" si="7"/>
        <v>3</v>
      </c>
      <c r="I39" s="463">
        <f>COUNTA(I35:I37)</f>
        <v>1</v>
      </c>
      <c r="J39" s="458">
        <f>SUM(C39:I39)</f>
        <v>20</v>
      </c>
    </row>
    <row r="40" spans="1:10" x14ac:dyDescent="0.3">
      <c r="A40" s="474"/>
      <c r="B40" s="462"/>
      <c r="C40" s="462">
        <f>COUNTA(C36:C39)</f>
        <v>4</v>
      </c>
      <c r="D40" s="462">
        <f t="shared" si="7"/>
        <v>4</v>
      </c>
      <c r="E40" s="462">
        <f>COUNTA(E36:E39)</f>
        <v>1</v>
      </c>
      <c r="F40" s="462">
        <f t="shared" si="7"/>
        <v>4</v>
      </c>
      <c r="G40" s="462">
        <f t="shared" si="7"/>
        <v>4</v>
      </c>
      <c r="H40" s="462">
        <f t="shared" si="7"/>
        <v>4</v>
      </c>
      <c r="I40" s="464">
        <f t="shared" si="7"/>
        <v>1</v>
      </c>
      <c r="J40" s="459">
        <f>SUM(C40:I40)</f>
        <v>22</v>
      </c>
    </row>
    <row r="41" spans="1:10" ht="75" customHeight="1" x14ac:dyDescent="0.3">
      <c r="A41" s="472" t="s">
        <v>1777</v>
      </c>
      <c r="B41" s="227">
        <v>1</v>
      </c>
      <c r="C41" s="227" t="s">
        <v>136</v>
      </c>
      <c r="D41" s="227" t="s">
        <v>1778</v>
      </c>
      <c r="E41" s="243"/>
      <c r="F41" s="227" t="s">
        <v>1779</v>
      </c>
      <c r="G41" s="227" t="s">
        <v>1875</v>
      </c>
      <c r="H41" s="227" t="s">
        <v>1780</v>
      </c>
      <c r="I41" s="239"/>
      <c r="J41" s="241"/>
    </row>
    <row r="42" spans="1:10" ht="96" customHeight="1" x14ac:dyDescent="0.3">
      <c r="A42" s="473"/>
      <c r="B42" s="227">
        <v>2</v>
      </c>
      <c r="C42" s="227" t="s">
        <v>127</v>
      </c>
      <c r="D42" s="227"/>
      <c r="E42" s="243" t="s">
        <v>1781</v>
      </c>
      <c r="F42" s="228" t="s">
        <v>1782</v>
      </c>
      <c r="G42" s="246" t="s">
        <v>1524</v>
      </c>
      <c r="H42" s="227"/>
      <c r="I42" s="168" t="s">
        <v>1959</v>
      </c>
      <c r="J42" s="241"/>
    </row>
    <row r="43" spans="1:10" ht="112.5" customHeight="1" x14ac:dyDescent="0.3">
      <c r="A43" s="473"/>
      <c r="B43" s="227">
        <v>3</v>
      </c>
      <c r="C43" s="227" t="s">
        <v>187</v>
      </c>
      <c r="D43" s="227" t="s">
        <v>1783</v>
      </c>
      <c r="E43" s="246" t="s">
        <v>1393</v>
      </c>
      <c r="F43" s="227"/>
      <c r="G43" s="227" t="s">
        <v>1659</v>
      </c>
      <c r="H43" s="227" t="s">
        <v>1784</v>
      </c>
      <c r="I43" s="239"/>
      <c r="J43" s="241"/>
    </row>
    <row r="44" spans="1:10" ht="111" customHeight="1" x14ac:dyDescent="0.3">
      <c r="A44" s="473"/>
      <c r="B44" s="227">
        <v>4</v>
      </c>
      <c r="C44" s="227" t="s">
        <v>1785</v>
      </c>
      <c r="D44" s="227" t="s">
        <v>1786</v>
      </c>
      <c r="E44" s="227"/>
      <c r="F44" s="227" t="s">
        <v>1787</v>
      </c>
      <c r="G44" s="246" t="s">
        <v>1788</v>
      </c>
      <c r="H44" s="227" t="s">
        <v>1789</v>
      </c>
      <c r="I44" s="239"/>
      <c r="J44" s="241"/>
    </row>
    <row r="45" spans="1:10" ht="18.75" customHeight="1" x14ac:dyDescent="0.3">
      <c r="A45" s="473"/>
      <c r="B45" s="461" t="s">
        <v>1690</v>
      </c>
      <c r="C45" s="461">
        <f>COUNTA(C41:C44)</f>
        <v>4</v>
      </c>
      <c r="D45" s="461">
        <f t="shared" ref="D45:I46" si="8">COUNTA(D41:D44)</f>
        <v>3</v>
      </c>
      <c r="E45" s="461">
        <f t="shared" si="8"/>
        <v>2</v>
      </c>
      <c r="F45" s="461">
        <f t="shared" si="8"/>
        <v>3</v>
      </c>
      <c r="G45" s="461">
        <f t="shared" si="8"/>
        <v>4</v>
      </c>
      <c r="H45" s="461">
        <f t="shared" si="8"/>
        <v>3</v>
      </c>
      <c r="I45" s="463">
        <f t="shared" si="8"/>
        <v>1</v>
      </c>
      <c r="J45" s="458">
        <f>SUM(C45:I45)</f>
        <v>20</v>
      </c>
    </row>
    <row r="46" spans="1:10" ht="19.5" customHeight="1" x14ac:dyDescent="0.3">
      <c r="A46" s="474"/>
      <c r="B46" s="462"/>
      <c r="C46" s="462">
        <f>COUNTA(C42:C45)</f>
        <v>4</v>
      </c>
      <c r="D46" s="462">
        <f t="shared" si="8"/>
        <v>3</v>
      </c>
      <c r="E46" s="462">
        <f t="shared" si="8"/>
        <v>3</v>
      </c>
      <c r="F46" s="462">
        <f>COUNTA(F43:F45)</f>
        <v>2</v>
      </c>
      <c r="G46" s="462">
        <f t="shared" si="8"/>
        <v>4</v>
      </c>
      <c r="H46" s="462">
        <f t="shared" si="8"/>
        <v>3</v>
      </c>
      <c r="I46" s="464">
        <f t="shared" si="8"/>
        <v>2</v>
      </c>
      <c r="J46" s="459">
        <f>SUM(C46:I46)</f>
        <v>21</v>
      </c>
    </row>
    <row r="47" spans="1:10" ht="75" customHeight="1" x14ac:dyDescent="0.3">
      <c r="A47" s="472" t="s">
        <v>1598</v>
      </c>
      <c r="B47" s="227">
        <v>1</v>
      </c>
      <c r="C47" s="227" t="s">
        <v>172</v>
      </c>
      <c r="D47" s="227" t="s">
        <v>1790</v>
      </c>
      <c r="E47" s="243"/>
      <c r="F47" s="227" t="s">
        <v>1791</v>
      </c>
      <c r="G47" s="227" t="s">
        <v>1671</v>
      </c>
      <c r="H47" s="227"/>
      <c r="I47" s="239" t="s">
        <v>358</v>
      </c>
      <c r="J47" s="241"/>
    </row>
    <row r="48" spans="1:10" ht="118.5" customHeight="1" x14ac:dyDescent="0.3">
      <c r="A48" s="473"/>
      <c r="B48" s="227">
        <v>2</v>
      </c>
      <c r="C48" s="227" t="s">
        <v>1792</v>
      </c>
      <c r="D48" s="227" t="s">
        <v>1793</v>
      </c>
      <c r="E48" s="243" t="s">
        <v>1385</v>
      </c>
      <c r="F48" s="227" t="s">
        <v>1794</v>
      </c>
      <c r="G48" s="227"/>
      <c r="H48" s="227" t="s">
        <v>1795</v>
      </c>
      <c r="I48" s="239"/>
      <c r="J48" s="241"/>
    </row>
    <row r="49" spans="1:10" ht="99.75" customHeight="1" x14ac:dyDescent="0.3">
      <c r="A49" s="473"/>
      <c r="B49" s="227">
        <v>3</v>
      </c>
      <c r="C49" s="227" t="s">
        <v>1796</v>
      </c>
      <c r="D49" s="227" t="s">
        <v>1797</v>
      </c>
      <c r="E49" s="243"/>
      <c r="F49" s="227" t="s">
        <v>1798</v>
      </c>
      <c r="G49" s="227"/>
      <c r="H49" s="227" t="s">
        <v>1799</v>
      </c>
      <c r="I49" s="239" t="s">
        <v>1800</v>
      </c>
      <c r="J49" s="241"/>
    </row>
    <row r="50" spans="1:10" ht="87" customHeight="1" x14ac:dyDescent="0.3">
      <c r="A50" s="473"/>
      <c r="B50" s="227">
        <v>4</v>
      </c>
      <c r="C50" s="227" t="s">
        <v>138</v>
      </c>
      <c r="D50" s="227" t="s">
        <v>1801</v>
      </c>
      <c r="E50" s="246"/>
      <c r="F50" s="227" t="s">
        <v>1802</v>
      </c>
      <c r="G50" s="227" t="s">
        <v>1803</v>
      </c>
      <c r="H50" s="227" t="s">
        <v>1804</v>
      </c>
      <c r="I50" s="239"/>
      <c r="J50" s="241"/>
    </row>
    <row r="51" spans="1:10" ht="18.75" customHeight="1" x14ac:dyDescent="0.3">
      <c r="A51" s="473"/>
      <c r="B51" s="461" t="s">
        <v>1690</v>
      </c>
      <c r="C51" s="461">
        <f>COUNTA(C47:C50)</f>
        <v>4</v>
      </c>
      <c r="D51" s="461">
        <f>COUNTA(D47:D50)</f>
        <v>4</v>
      </c>
      <c r="E51" s="461">
        <f>COUNTA(E47:E49)</f>
        <v>1</v>
      </c>
      <c r="F51" s="461">
        <f t="shared" ref="F51:I52" si="9">COUNTA(F47:F50)</f>
        <v>4</v>
      </c>
      <c r="G51" s="461">
        <f t="shared" si="9"/>
        <v>2</v>
      </c>
      <c r="H51" s="461">
        <f t="shared" si="9"/>
        <v>3</v>
      </c>
      <c r="I51" s="463">
        <f t="shared" si="9"/>
        <v>2</v>
      </c>
      <c r="J51" s="458">
        <f>SUM(C51:I51)</f>
        <v>20</v>
      </c>
    </row>
    <row r="52" spans="1:10" ht="26.25" customHeight="1" x14ac:dyDescent="0.3">
      <c r="A52" s="474"/>
      <c r="B52" s="462"/>
      <c r="C52" s="462">
        <f>COUNTA(C48:C51)</f>
        <v>4</v>
      </c>
      <c r="D52" s="462">
        <f>COUNTA(D48:D51)</f>
        <v>4</v>
      </c>
      <c r="E52" s="462">
        <f>COUNTA(E48:E51)</f>
        <v>2</v>
      </c>
      <c r="F52" s="462">
        <f t="shared" si="9"/>
        <v>4</v>
      </c>
      <c r="G52" s="462">
        <f t="shared" si="9"/>
        <v>2</v>
      </c>
      <c r="H52" s="462">
        <f t="shared" si="9"/>
        <v>4</v>
      </c>
      <c r="I52" s="464">
        <f t="shared" si="9"/>
        <v>2</v>
      </c>
      <c r="J52" s="459">
        <f>SUM(C52:I52)</f>
        <v>22</v>
      </c>
    </row>
    <row r="53" spans="1:10" ht="76.5" customHeight="1" x14ac:dyDescent="0.3">
      <c r="A53" s="472" t="s">
        <v>1805</v>
      </c>
      <c r="B53" s="227">
        <v>1</v>
      </c>
      <c r="C53" s="227" t="s">
        <v>1806</v>
      </c>
      <c r="D53" s="227" t="s">
        <v>1807</v>
      </c>
      <c r="E53" s="227"/>
      <c r="F53" s="227" t="s">
        <v>1808</v>
      </c>
      <c r="G53" s="227" t="s">
        <v>1809</v>
      </c>
      <c r="H53" s="227" t="s">
        <v>1810</v>
      </c>
      <c r="I53" s="239"/>
      <c r="J53" s="241"/>
    </row>
    <row r="54" spans="1:10" ht="54" customHeight="1" x14ac:dyDescent="0.3">
      <c r="A54" s="473"/>
      <c r="B54" s="227">
        <v>2</v>
      </c>
      <c r="C54" s="246"/>
      <c r="D54" s="227" t="s">
        <v>1811</v>
      </c>
      <c r="E54" s="227" t="s">
        <v>1812</v>
      </c>
      <c r="F54" s="227" t="s">
        <v>1813</v>
      </c>
      <c r="G54" s="227" t="s">
        <v>1814</v>
      </c>
      <c r="H54" s="227"/>
      <c r="I54" s="239" t="s">
        <v>1815</v>
      </c>
      <c r="J54" s="241"/>
    </row>
    <row r="55" spans="1:10" ht="56.25" x14ac:dyDescent="0.3">
      <c r="A55" s="473"/>
      <c r="B55" s="227">
        <v>3</v>
      </c>
      <c r="C55" s="243" t="s">
        <v>1816</v>
      </c>
      <c r="D55" s="227"/>
      <c r="E55" s="227" t="s">
        <v>1817</v>
      </c>
      <c r="F55" s="227" t="s">
        <v>1818</v>
      </c>
      <c r="G55" s="227" t="s">
        <v>1819</v>
      </c>
      <c r="H55" s="227" t="s">
        <v>1820</v>
      </c>
      <c r="I55" s="239"/>
      <c r="J55" s="241"/>
    </row>
    <row r="56" spans="1:10" ht="18.75" customHeight="1" x14ac:dyDescent="0.3">
      <c r="A56" s="473"/>
      <c r="B56" s="461" t="s">
        <v>1690</v>
      </c>
      <c r="C56" s="461">
        <f t="shared" ref="C56:I57" si="10">COUNTA(C53:C55)</f>
        <v>2</v>
      </c>
      <c r="D56" s="461">
        <f t="shared" si="10"/>
        <v>2</v>
      </c>
      <c r="E56" s="461">
        <f t="shared" si="10"/>
        <v>2</v>
      </c>
      <c r="F56" s="461">
        <f t="shared" si="10"/>
        <v>3</v>
      </c>
      <c r="G56" s="461">
        <f t="shared" si="10"/>
        <v>3</v>
      </c>
      <c r="H56" s="461">
        <f t="shared" si="10"/>
        <v>2</v>
      </c>
      <c r="I56" s="463">
        <f t="shared" si="10"/>
        <v>1</v>
      </c>
      <c r="J56" s="458">
        <f>SUM(C56:I56)</f>
        <v>15</v>
      </c>
    </row>
    <row r="57" spans="1:10" x14ac:dyDescent="0.3">
      <c r="A57" s="474"/>
      <c r="B57" s="462"/>
      <c r="C57" s="462">
        <f>COUNTA(C53:C56)</f>
        <v>3</v>
      </c>
      <c r="D57" s="462">
        <f t="shared" si="10"/>
        <v>2</v>
      </c>
      <c r="E57" s="462">
        <f t="shared" si="10"/>
        <v>3</v>
      </c>
      <c r="F57" s="462">
        <f t="shared" si="10"/>
        <v>3</v>
      </c>
      <c r="G57" s="462">
        <f t="shared" si="10"/>
        <v>3</v>
      </c>
      <c r="H57" s="462">
        <f t="shared" si="10"/>
        <v>2</v>
      </c>
      <c r="I57" s="464">
        <f t="shared" si="10"/>
        <v>2</v>
      </c>
      <c r="J57" s="459">
        <f>SUM(C57:I57)</f>
        <v>18</v>
      </c>
    </row>
    <row r="58" spans="1:10" hidden="1" x14ac:dyDescent="0.3">
      <c r="A58" s="472">
        <v>10</v>
      </c>
      <c r="B58" s="227">
        <v>1</v>
      </c>
      <c r="C58" s="227"/>
      <c r="D58" s="227"/>
      <c r="E58" s="227"/>
      <c r="F58" s="227"/>
      <c r="G58" s="227"/>
      <c r="H58" s="227"/>
      <c r="I58" s="239"/>
      <c r="J58" s="241"/>
    </row>
    <row r="59" spans="1:10" hidden="1" x14ac:dyDescent="0.3">
      <c r="A59" s="473"/>
      <c r="B59" s="227">
        <v>2</v>
      </c>
      <c r="C59" s="227"/>
      <c r="D59" s="227"/>
      <c r="E59" s="227"/>
      <c r="F59" s="227"/>
      <c r="G59" s="227"/>
      <c r="H59" s="227"/>
      <c r="I59" s="239"/>
      <c r="J59" s="241"/>
    </row>
    <row r="60" spans="1:10" hidden="1" x14ac:dyDescent="0.3">
      <c r="A60" s="473"/>
      <c r="B60" s="227">
        <v>3</v>
      </c>
      <c r="C60" s="227"/>
      <c r="D60" s="227"/>
      <c r="E60" s="227"/>
      <c r="F60" s="227"/>
      <c r="G60" s="227"/>
      <c r="H60" s="227"/>
      <c r="I60" s="239"/>
      <c r="J60" s="241"/>
    </row>
    <row r="61" spans="1:10" hidden="1" x14ac:dyDescent="0.3">
      <c r="A61" s="473"/>
      <c r="B61" s="227">
        <v>4</v>
      </c>
      <c r="C61" s="227"/>
      <c r="D61" s="227"/>
      <c r="E61" s="227"/>
      <c r="F61" s="227"/>
      <c r="G61" s="227"/>
      <c r="H61" s="227"/>
      <c r="I61" s="239"/>
      <c r="J61" s="241"/>
    </row>
    <row r="62" spans="1:10" ht="18.75" hidden="1" customHeight="1" x14ac:dyDescent="0.3">
      <c r="A62" s="473"/>
      <c r="B62" s="461" t="s">
        <v>1690</v>
      </c>
      <c r="C62" s="461">
        <f>COUNTA(C58:C61)</f>
        <v>0</v>
      </c>
      <c r="D62" s="461">
        <f t="shared" ref="D62:I63" si="11">COUNTA(D58:D61)</f>
        <v>0</v>
      </c>
      <c r="E62" s="461">
        <f t="shared" si="11"/>
        <v>0</v>
      </c>
      <c r="F62" s="461">
        <f t="shared" si="11"/>
        <v>0</v>
      </c>
      <c r="G62" s="461">
        <f t="shared" si="11"/>
        <v>0</v>
      </c>
      <c r="H62" s="461">
        <f t="shared" si="11"/>
        <v>0</v>
      </c>
      <c r="I62" s="463">
        <f t="shared" si="11"/>
        <v>0</v>
      </c>
      <c r="J62" s="241"/>
    </row>
    <row r="63" spans="1:10" hidden="1" x14ac:dyDescent="0.3">
      <c r="A63" s="474"/>
      <c r="B63" s="462"/>
      <c r="C63" s="462">
        <f>COUNTA(C59:C62)</f>
        <v>1</v>
      </c>
      <c r="D63" s="462">
        <f t="shared" si="11"/>
        <v>1</v>
      </c>
      <c r="E63" s="462">
        <f t="shared" si="11"/>
        <v>1</v>
      </c>
      <c r="F63" s="462">
        <f t="shared" si="11"/>
        <v>1</v>
      </c>
      <c r="G63" s="462">
        <f t="shared" si="11"/>
        <v>1</v>
      </c>
      <c r="H63" s="462">
        <f t="shared" si="11"/>
        <v>1</v>
      </c>
      <c r="I63" s="464">
        <f t="shared" si="11"/>
        <v>1</v>
      </c>
      <c r="J63" s="241"/>
    </row>
    <row r="64" spans="1:10" hidden="1" x14ac:dyDescent="0.3">
      <c r="A64" s="227" t="s">
        <v>1821</v>
      </c>
      <c r="B64" s="229"/>
      <c r="C64" s="229"/>
      <c r="D64" s="229"/>
      <c r="E64" s="229"/>
      <c r="F64" s="229"/>
      <c r="G64" s="229"/>
      <c r="H64" s="229"/>
      <c r="I64" s="240"/>
      <c r="J64" s="241"/>
    </row>
    <row r="65" spans="1:10" x14ac:dyDescent="0.3">
      <c r="A65" s="475" t="s">
        <v>1822</v>
      </c>
      <c r="B65" s="475"/>
      <c r="C65" s="475">
        <f t="shared" ref="C65:I65" si="12">SUM(C62,C56,C51,C45,C39,C33,C27,C21,C15,C10)</f>
        <v>33</v>
      </c>
      <c r="D65" s="475">
        <f t="shared" si="12"/>
        <v>30</v>
      </c>
      <c r="E65" s="475">
        <f t="shared" si="12"/>
        <v>16</v>
      </c>
      <c r="F65" s="475">
        <f t="shared" si="12"/>
        <v>33</v>
      </c>
      <c r="G65" s="475">
        <f t="shared" si="12"/>
        <v>24</v>
      </c>
      <c r="H65" s="475">
        <f t="shared" si="12"/>
        <v>27</v>
      </c>
      <c r="I65" s="476">
        <f t="shared" si="12"/>
        <v>12</v>
      </c>
      <c r="J65" s="477">
        <f>SUM(C65:I66)</f>
        <v>175</v>
      </c>
    </row>
    <row r="66" spans="1:10" x14ac:dyDescent="0.3">
      <c r="A66" s="475" t="s">
        <v>1823</v>
      </c>
      <c r="B66" s="475"/>
      <c r="C66" s="475"/>
      <c r="D66" s="475"/>
      <c r="E66" s="475"/>
      <c r="F66" s="475"/>
      <c r="G66" s="475"/>
      <c r="H66" s="475"/>
      <c r="I66" s="476"/>
      <c r="J66" s="477"/>
    </row>
    <row r="68" spans="1:10" s="255" customFormat="1" x14ac:dyDescent="0.3">
      <c r="C68" s="460" t="s">
        <v>1954</v>
      </c>
      <c r="D68" s="460"/>
      <c r="E68" s="460" t="s">
        <v>1964</v>
      </c>
      <c r="F68" s="460"/>
      <c r="G68" s="460" t="s">
        <v>1967</v>
      </c>
      <c r="H68" s="460"/>
    </row>
    <row r="69" spans="1:10" s="255" customFormat="1" x14ac:dyDescent="0.3">
      <c r="C69" s="460"/>
      <c r="D69" s="460"/>
      <c r="E69" s="256"/>
      <c r="F69" s="257"/>
      <c r="G69" s="256"/>
      <c r="H69" s="257"/>
    </row>
    <row r="70" spans="1:10" s="255" customFormat="1" x14ac:dyDescent="0.3">
      <c r="C70" s="256"/>
      <c r="D70" s="258"/>
      <c r="E70" s="256"/>
      <c r="F70" s="257"/>
      <c r="G70" s="256"/>
      <c r="H70" s="257"/>
    </row>
    <row r="71" spans="1:10" s="255" customFormat="1" x14ac:dyDescent="0.3">
      <c r="C71" s="256"/>
      <c r="D71" s="258"/>
      <c r="E71" s="256"/>
      <c r="F71" s="257"/>
      <c r="G71" s="256"/>
      <c r="H71" s="257"/>
    </row>
    <row r="72" spans="1:10" s="255" customFormat="1" x14ac:dyDescent="0.3">
      <c r="C72" s="256"/>
      <c r="D72" s="258"/>
      <c r="E72" s="256"/>
      <c r="F72" s="257"/>
      <c r="G72" s="256"/>
      <c r="H72" s="257"/>
    </row>
    <row r="73" spans="1:10" s="255" customFormat="1" x14ac:dyDescent="0.3">
      <c r="C73" s="460" t="s">
        <v>1955</v>
      </c>
      <c r="D73" s="460"/>
      <c r="E73" s="460" t="s">
        <v>1966</v>
      </c>
      <c r="F73" s="460"/>
      <c r="G73" s="460" t="s">
        <v>1957</v>
      </c>
      <c r="H73" s="460"/>
    </row>
  </sheetData>
  <mergeCells count="116">
    <mergeCell ref="A66:B66"/>
    <mergeCell ref="A65:B65"/>
    <mergeCell ref="C65:C66"/>
    <mergeCell ref="D65:D66"/>
    <mergeCell ref="E65:E66"/>
    <mergeCell ref="B5:B6"/>
    <mergeCell ref="F62:F63"/>
    <mergeCell ref="G62:G63"/>
    <mergeCell ref="H62:H63"/>
    <mergeCell ref="D39:D40"/>
    <mergeCell ref="A23:A28"/>
    <mergeCell ref="B27:B28"/>
    <mergeCell ref="C27:C28"/>
    <mergeCell ref="D27:D28"/>
    <mergeCell ref="E27:E28"/>
    <mergeCell ref="D21:D22"/>
    <mergeCell ref="E21:E22"/>
    <mergeCell ref="F21:F22"/>
    <mergeCell ref="E15:E16"/>
    <mergeCell ref="F27:F28"/>
    <mergeCell ref="I62:I63"/>
    <mergeCell ref="H65:H66"/>
    <mergeCell ref="I65:I66"/>
    <mergeCell ref="F65:F66"/>
    <mergeCell ref="G65:G66"/>
    <mergeCell ref="J65:J66"/>
    <mergeCell ref="A47:A52"/>
    <mergeCell ref="B51:B52"/>
    <mergeCell ref="C51:C52"/>
    <mergeCell ref="D51:D52"/>
    <mergeCell ref="E51:E52"/>
    <mergeCell ref="A58:A63"/>
    <mergeCell ref="B62:B63"/>
    <mergeCell ref="C62:C63"/>
    <mergeCell ref="D62:D63"/>
    <mergeCell ref="E62:E63"/>
    <mergeCell ref="A53:A57"/>
    <mergeCell ref="B56:B57"/>
    <mergeCell ref="C56:C57"/>
    <mergeCell ref="D56:D57"/>
    <mergeCell ref="E56:E57"/>
    <mergeCell ref="F56:F57"/>
    <mergeCell ref="G56:G57"/>
    <mergeCell ref="H56:H57"/>
    <mergeCell ref="I56:I57"/>
    <mergeCell ref="A29:A34"/>
    <mergeCell ref="B33:B34"/>
    <mergeCell ref="C33:C34"/>
    <mergeCell ref="D33:D34"/>
    <mergeCell ref="E33:E34"/>
    <mergeCell ref="F33:F34"/>
    <mergeCell ref="G33:G34"/>
    <mergeCell ref="H33:H34"/>
    <mergeCell ref="H51:H52"/>
    <mergeCell ref="G45:G46"/>
    <mergeCell ref="H45:H46"/>
    <mergeCell ref="F45:F46"/>
    <mergeCell ref="F39:F40"/>
    <mergeCell ref="G39:G40"/>
    <mergeCell ref="H39:H40"/>
    <mergeCell ref="A41:A46"/>
    <mergeCell ref="B45:B46"/>
    <mergeCell ref="C45:C46"/>
    <mergeCell ref="D45:D46"/>
    <mergeCell ref="E45:E46"/>
    <mergeCell ref="A35:A40"/>
    <mergeCell ref="B39:B40"/>
    <mergeCell ref="C39:C40"/>
    <mergeCell ref="C73:D73"/>
    <mergeCell ref="E73:F73"/>
    <mergeCell ref="G73:H73"/>
    <mergeCell ref="A1:I1"/>
    <mergeCell ref="A2:A4"/>
    <mergeCell ref="B2:B4"/>
    <mergeCell ref="C2:I2"/>
    <mergeCell ref="C3:C4"/>
    <mergeCell ref="D3:E3"/>
    <mergeCell ref="G3:H3"/>
    <mergeCell ref="I3:I4"/>
    <mergeCell ref="A5:A10"/>
    <mergeCell ref="A11:A16"/>
    <mergeCell ref="B15:B16"/>
    <mergeCell ref="C15:C16"/>
    <mergeCell ref="D15:D16"/>
    <mergeCell ref="I15:I16"/>
    <mergeCell ref="A17:A22"/>
    <mergeCell ref="B21:B22"/>
    <mergeCell ref="C21:C22"/>
    <mergeCell ref="G21:G22"/>
    <mergeCell ref="H21:H22"/>
    <mergeCell ref="I21:I22"/>
    <mergeCell ref="F15:F16"/>
    <mergeCell ref="J15:J16"/>
    <mergeCell ref="J21:J22"/>
    <mergeCell ref="J27:J28"/>
    <mergeCell ref="J33:J34"/>
    <mergeCell ref="J39:J40"/>
    <mergeCell ref="J45:J46"/>
    <mergeCell ref="J51:J52"/>
    <mergeCell ref="J56:J57"/>
    <mergeCell ref="C69:D69"/>
    <mergeCell ref="G15:G16"/>
    <mergeCell ref="H15:H16"/>
    <mergeCell ref="C68:D68"/>
    <mergeCell ref="E68:F68"/>
    <mergeCell ref="G68:H68"/>
    <mergeCell ref="I33:I34"/>
    <mergeCell ref="I39:I40"/>
    <mergeCell ref="I45:I46"/>
    <mergeCell ref="G27:G28"/>
    <mergeCell ref="H27:H28"/>
    <mergeCell ref="I27:I28"/>
    <mergeCell ref="E39:E40"/>
    <mergeCell ref="I51:I52"/>
    <mergeCell ref="F51:F52"/>
    <mergeCell ref="G51:G52"/>
  </mergeCells>
  <pageMargins left="0.59" right="0.28000000000000003" top="0.47" bottom="0.41"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47"/>
  <sheetViews>
    <sheetView topLeftCell="A7" workbookViewId="0">
      <selection activeCell="F12" sqref="F12"/>
    </sheetView>
  </sheetViews>
  <sheetFormatPr defaultColWidth="9" defaultRowHeight="15" x14ac:dyDescent="0.25"/>
  <cols>
    <col min="1" max="1" width="5.7109375" customWidth="1"/>
    <col min="2" max="2" width="12.85546875" customWidth="1"/>
    <col min="3" max="3" width="6.140625" customWidth="1"/>
    <col min="4" max="4" width="29.28515625" style="195" customWidth="1"/>
    <col min="5" max="5" width="11.140625" customWidth="1"/>
    <col min="6" max="6" width="23.85546875" style="194" customWidth="1"/>
    <col min="7" max="7" width="17.28515625" customWidth="1"/>
    <col min="8" max="8" width="16.28515625" style="194" customWidth="1"/>
    <col min="9" max="9" width="9.28515625" customWidth="1"/>
  </cols>
  <sheetData>
    <row r="1" spans="1:9" ht="39" customHeight="1" x14ac:dyDescent="0.25">
      <c r="A1" s="479" t="s">
        <v>1978</v>
      </c>
      <c r="B1" s="479"/>
      <c r="C1" s="479"/>
      <c r="D1" s="479"/>
      <c r="E1" s="479"/>
      <c r="F1" s="479"/>
      <c r="G1" s="479"/>
      <c r="H1" s="479"/>
      <c r="I1" s="479"/>
    </row>
    <row r="2" spans="1:9" ht="62.25" customHeight="1" x14ac:dyDescent="0.25">
      <c r="A2" s="196" t="s">
        <v>0</v>
      </c>
      <c r="B2" s="196" t="s">
        <v>1824</v>
      </c>
      <c r="C2" s="481" t="s">
        <v>1825</v>
      </c>
      <c r="D2" s="481"/>
      <c r="E2" s="196" t="s">
        <v>1826</v>
      </c>
      <c r="F2" s="196" t="s">
        <v>1827</v>
      </c>
      <c r="G2" s="196" t="s">
        <v>1828</v>
      </c>
      <c r="H2" s="196" t="s">
        <v>1829</v>
      </c>
      <c r="I2" s="197"/>
    </row>
    <row r="3" spans="1:9" ht="38.25" customHeight="1" x14ac:dyDescent="0.25">
      <c r="A3" s="480">
        <v>1</v>
      </c>
      <c r="B3" s="480" t="s">
        <v>1830</v>
      </c>
      <c r="C3" s="198">
        <v>1</v>
      </c>
      <c r="D3" s="250" t="s">
        <v>1600</v>
      </c>
      <c r="E3" s="198">
        <v>1</v>
      </c>
      <c r="F3" s="198" t="s">
        <v>1907</v>
      </c>
      <c r="G3" s="198" t="s">
        <v>1979</v>
      </c>
      <c r="H3" s="220"/>
      <c r="I3" s="198"/>
    </row>
    <row r="4" spans="1:9" ht="38.25" customHeight="1" x14ac:dyDescent="0.25">
      <c r="A4" s="480"/>
      <c r="B4" s="480"/>
      <c r="C4" s="198">
        <v>2</v>
      </c>
      <c r="D4" s="198" t="s">
        <v>1980</v>
      </c>
      <c r="E4" s="198">
        <v>1</v>
      </c>
      <c r="F4" s="198" t="s">
        <v>1906</v>
      </c>
      <c r="G4" s="250" t="s">
        <v>1979</v>
      </c>
      <c r="H4" s="198"/>
      <c r="I4" s="198"/>
    </row>
    <row r="5" spans="1:9" ht="38.25" customHeight="1" x14ac:dyDescent="0.25">
      <c r="A5" s="480"/>
      <c r="B5" s="480"/>
      <c r="C5" s="198">
        <v>3</v>
      </c>
      <c r="D5" s="198" t="s">
        <v>1950</v>
      </c>
      <c r="E5" s="198">
        <v>1</v>
      </c>
      <c r="F5" s="198" t="s">
        <v>1905</v>
      </c>
      <c r="G5" s="250" t="s">
        <v>1979</v>
      </c>
      <c r="H5" s="198"/>
      <c r="I5" s="198"/>
    </row>
    <row r="6" spans="1:9" ht="38.25" customHeight="1" x14ac:dyDescent="0.25">
      <c r="A6" s="480"/>
      <c r="B6" s="480"/>
      <c r="C6" s="198">
        <v>4</v>
      </c>
      <c r="D6" s="198" t="s">
        <v>1831</v>
      </c>
      <c r="E6" s="198">
        <v>1</v>
      </c>
      <c r="F6" s="198" t="s">
        <v>1904</v>
      </c>
      <c r="G6" s="250" t="s">
        <v>1979</v>
      </c>
      <c r="H6" s="198"/>
      <c r="I6" s="198"/>
    </row>
    <row r="7" spans="1:9" ht="38.25" customHeight="1" x14ac:dyDescent="0.25">
      <c r="A7" s="480">
        <v>2</v>
      </c>
      <c r="B7" s="480" t="s">
        <v>1832</v>
      </c>
      <c r="C7" s="198">
        <v>1</v>
      </c>
      <c r="D7" s="198" t="s">
        <v>1833</v>
      </c>
      <c r="E7" s="198">
        <v>1</v>
      </c>
      <c r="F7" s="220" t="s">
        <v>1908</v>
      </c>
      <c r="G7" s="198" t="s">
        <v>1981</v>
      </c>
      <c r="H7" s="198"/>
      <c r="I7" s="198"/>
    </row>
    <row r="8" spans="1:9" ht="38.25" customHeight="1" x14ac:dyDescent="0.25">
      <c r="A8" s="480"/>
      <c r="B8" s="480"/>
      <c r="C8" s="198">
        <v>2</v>
      </c>
      <c r="D8" s="198" t="s">
        <v>1603</v>
      </c>
      <c r="E8" s="198">
        <v>1</v>
      </c>
      <c r="F8" s="220" t="s">
        <v>1909</v>
      </c>
      <c r="G8" s="250" t="s">
        <v>1981</v>
      </c>
      <c r="H8" s="198"/>
      <c r="I8" s="198"/>
    </row>
    <row r="9" spans="1:9" ht="38.25" customHeight="1" x14ac:dyDescent="0.25">
      <c r="A9" s="480"/>
      <c r="B9" s="480"/>
      <c r="C9" s="198">
        <v>3</v>
      </c>
      <c r="D9" s="199" t="s">
        <v>1834</v>
      </c>
      <c r="E9" s="198">
        <v>1</v>
      </c>
      <c r="F9" s="220" t="s">
        <v>1910</v>
      </c>
      <c r="G9" s="250" t="s">
        <v>1981</v>
      </c>
      <c r="H9" s="198"/>
      <c r="I9" s="198"/>
    </row>
    <row r="10" spans="1:9" ht="38.25" customHeight="1" x14ac:dyDescent="0.25">
      <c r="A10" s="480"/>
      <c r="B10" s="480"/>
      <c r="C10" s="198">
        <v>4</v>
      </c>
      <c r="D10" s="199" t="s">
        <v>1604</v>
      </c>
      <c r="E10" s="198">
        <v>1</v>
      </c>
      <c r="F10" s="220" t="s">
        <v>1911</v>
      </c>
      <c r="G10" s="250" t="s">
        <v>1981</v>
      </c>
      <c r="H10" s="198"/>
      <c r="I10" s="198"/>
    </row>
    <row r="11" spans="1:9" ht="38.25" customHeight="1" x14ac:dyDescent="0.25">
      <c r="A11" s="480">
        <v>3</v>
      </c>
      <c r="B11" s="480" t="s">
        <v>1835</v>
      </c>
      <c r="C11" s="198">
        <v>1</v>
      </c>
      <c r="D11" s="198" t="s">
        <v>1213</v>
      </c>
      <c r="E11" s="198">
        <v>1</v>
      </c>
      <c r="F11" s="220" t="s">
        <v>1912</v>
      </c>
      <c r="G11" s="250" t="s">
        <v>1979</v>
      </c>
      <c r="H11" s="198"/>
      <c r="I11" s="198"/>
    </row>
    <row r="12" spans="1:9" ht="38.25" customHeight="1" x14ac:dyDescent="0.25">
      <c r="A12" s="480"/>
      <c r="B12" s="480"/>
      <c r="C12" s="198">
        <v>2</v>
      </c>
      <c r="D12" s="198" t="s">
        <v>1836</v>
      </c>
      <c r="E12" s="198">
        <v>1</v>
      </c>
      <c r="F12" s="220" t="s">
        <v>1913</v>
      </c>
      <c r="G12" s="250" t="s">
        <v>1979</v>
      </c>
      <c r="H12" s="198"/>
      <c r="I12" s="198"/>
    </row>
    <row r="13" spans="1:9" ht="38.25" customHeight="1" x14ac:dyDescent="0.25">
      <c r="A13" s="480"/>
      <c r="B13" s="480"/>
      <c r="C13" s="198">
        <v>3</v>
      </c>
      <c r="D13" s="198" t="s">
        <v>1590</v>
      </c>
      <c r="E13" s="198">
        <v>1</v>
      </c>
      <c r="F13" s="220" t="s">
        <v>1914</v>
      </c>
      <c r="G13" s="250" t="s">
        <v>1979</v>
      </c>
      <c r="H13" s="198"/>
      <c r="I13" s="198"/>
    </row>
    <row r="14" spans="1:9" ht="38.25" customHeight="1" x14ac:dyDescent="0.25">
      <c r="A14" s="480"/>
      <c r="B14" s="480"/>
      <c r="C14" s="198">
        <v>4</v>
      </c>
      <c r="D14" s="198" t="s">
        <v>1837</v>
      </c>
      <c r="E14" s="198">
        <v>1</v>
      </c>
      <c r="F14" s="220" t="s">
        <v>1915</v>
      </c>
      <c r="G14" s="250" t="s">
        <v>1979</v>
      </c>
      <c r="H14" s="198"/>
      <c r="I14" s="198"/>
    </row>
    <row r="15" spans="1:9" ht="38.25" customHeight="1" x14ac:dyDescent="0.25">
      <c r="A15" s="480">
        <v>4</v>
      </c>
      <c r="B15" s="480" t="s">
        <v>1838</v>
      </c>
      <c r="C15" s="198">
        <v>1</v>
      </c>
      <c r="D15" s="198" t="s">
        <v>1839</v>
      </c>
      <c r="E15" s="198">
        <v>1</v>
      </c>
      <c r="F15" s="220" t="s">
        <v>1916</v>
      </c>
      <c r="G15" s="250" t="s">
        <v>1981</v>
      </c>
      <c r="H15" s="198"/>
      <c r="I15" s="198"/>
    </row>
    <row r="16" spans="1:9" ht="38.25" customHeight="1" x14ac:dyDescent="0.25">
      <c r="A16" s="480"/>
      <c r="B16" s="480"/>
      <c r="C16" s="198">
        <v>2</v>
      </c>
      <c r="D16" s="198" t="s">
        <v>1605</v>
      </c>
      <c r="E16" s="198">
        <v>1</v>
      </c>
      <c r="F16" s="220" t="s">
        <v>1917</v>
      </c>
      <c r="G16" s="250" t="s">
        <v>1981</v>
      </c>
      <c r="H16" s="198"/>
      <c r="I16" s="198"/>
    </row>
    <row r="17" spans="1:9" ht="38.25" customHeight="1" x14ac:dyDescent="0.25">
      <c r="A17" s="480"/>
      <c r="B17" s="480"/>
      <c r="C17" s="198">
        <v>3</v>
      </c>
      <c r="D17" s="198" t="s">
        <v>1840</v>
      </c>
      <c r="E17" s="198">
        <v>1</v>
      </c>
      <c r="F17" s="220" t="s">
        <v>1918</v>
      </c>
      <c r="G17" s="250" t="s">
        <v>1981</v>
      </c>
      <c r="H17" s="198"/>
      <c r="I17" s="198"/>
    </row>
    <row r="18" spans="1:9" ht="38.25" customHeight="1" x14ac:dyDescent="0.25">
      <c r="A18" s="480"/>
      <c r="B18" s="480"/>
      <c r="C18" s="198">
        <v>4</v>
      </c>
      <c r="D18" s="198" t="s">
        <v>1606</v>
      </c>
      <c r="E18" s="198">
        <v>1</v>
      </c>
      <c r="F18" s="220" t="s">
        <v>1919</v>
      </c>
      <c r="G18" s="250" t="s">
        <v>1981</v>
      </c>
      <c r="H18" s="198"/>
      <c r="I18" s="198"/>
    </row>
    <row r="19" spans="1:9" ht="38.25" customHeight="1" x14ac:dyDescent="0.25">
      <c r="A19" s="480">
        <v>5</v>
      </c>
      <c r="B19" s="480" t="s">
        <v>1841</v>
      </c>
      <c r="C19" s="198">
        <v>1</v>
      </c>
      <c r="D19" s="198" t="s">
        <v>1842</v>
      </c>
      <c r="E19" s="198">
        <v>1</v>
      </c>
      <c r="F19" s="220" t="s">
        <v>1920</v>
      </c>
      <c r="G19" s="250" t="s">
        <v>1979</v>
      </c>
      <c r="H19" s="198"/>
      <c r="I19" s="198"/>
    </row>
    <row r="20" spans="1:9" ht="38.25" customHeight="1" x14ac:dyDescent="0.25">
      <c r="A20" s="480"/>
      <c r="B20" s="480"/>
      <c r="C20" s="198">
        <v>2</v>
      </c>
      <c r="D20" s="198" t="s">
        <v>1608</v>
      </c>
      <c r="E20" s="198">
        <v>1</v>
      </c>
      <c r="F20" s="220" t="s">
        <v>1921</v>
      </c>
      <c r="G20" s="250" t="s">
        <v>1979</v>
      </c>
      <c r="H20" s="198"/>
      <c r="I20" s="198"/>
    </row>
    <row r="21" spans="1:9" ht="38.25" customHeight="1" x14ac:dyDescent="0.25">
      <c r="A21" s="480"/>
      <c r="B21" s="480"/>
      <c r="C21" s="198">
        <v>3</v>
      </c>
      <c r="D21" s="198" t="s">
        <v>1843</v>
      </c>
      <c r="E21" s="198">
        <v>1</v>
      </c>
      <c r="F21" s="220" t="s">
        <v>1922</v>
      </c>
      <c r="G21" s="250" t="s">
        <v>1979</v>
      </c>
      <c r="H21" s="198"/>
      <c r="I21" s="198"/>
    </row>
    <row r="22" spans="1:9" ht="38.25" customHeight="1" x14ac:dyDescent="0.25">
      <c r="A22" s="480"/>
      <c r="B22" s="480"/>
      <c r="C22" s="198">
        <v>4</v>
      </c>
      <c r="D22" s="198" t="s">
        <v>1607</v>
      </c>
      <c r="E22" s="198">
        <v>1</v>
      </c>
      <c r="F22" s="220" t="s">
        <v>1923</v>
      </c>
      <c r="G22" s="250" t="s">
        <v>1979</v>
      </c>
      <c r="H22" s="198"/>
      <c r="I22" s="198"/>
    </row>
    <row r="23" spans="1:9" ht="38.25" customHeight="1" x14ac:dyDescent="0.25">
      <c r="A23" s="480">
        <v>6</v>
      </c>
      <c r="B23" s="480" t="s">
        <v>1844</v>
      </c>
      <c r="C23" s="198">
        <v>1</v>
      </c>
      <c r="D23" s="198" t="s">
        <v>1845</v>
      </c>
      <c r="E23" s="198">
        <v>1</v>
      </c>
      <c r="F23" s="220" t="s">
        <v>1924</v>
      </c>
      <c r="G23" s="250" t="s">
        <v>1981</v>
      </c>
      <c r="H23" s="198"/>
      <c r="I23" s="198"/>
    </row>
    <row r="24" spans="1:9" ht="38.25" customHeight="1" x14ac:dyDescent="0.25">
      <c r="A24" s="480"/>
      <c r="B24" s="480"/>
      <c r="C24" s="198">
        <v>2</v>
      </c>
      <c r="D24" s="198" t="s">
        <v>1626</v>
      </c>
      <c r="E24" s="198">
        <v>1</v>
      </c>
      <c r="F24" s="224" t="s">
        <v>1925</v>
      </c>
      <c r="G24" s="250" t="s">
        <v>1981</v>
      </c>
      <c r="H24" s="198"/>
      <c r="I24" s="198"/>
    </row>
    <row r="25" spans="1:9" ht="38.25" customHeight="1" x14ac:dyDescent="0.25">
      <c r="A25" s="480"/>
      <c r="B25" s="480"/>
      <c r="C25" s="198">
        <v>3</v>
      </c>
      <c r="D25" s="198" t="s">
        <v>1627</v>
      </c>
      <c r="E25" s="198">
        <v>1</v>
      </c>
      <c r="F25" s="220" t="s">
        <v>1926</v>
      </c>
      <c r="G25" s="250" t="s">
        <v>1981</v>
      </c>
      <c r="H25" s="198"/>
      <c r="I25" s="198"/>
    </row>
    <row r="26" spans="1:9" ht="38.25" customHeight="1" x14ac:dyDescent="0.25">
      <c r="A26" s="480"/>
      <c r="B26" s="480"/>
      <c r="C26" s="198">
        <v>4</v>
      </c>
      <c r="D26" s="198" t="s">
        <v>1628</v>
      </c>
      <c r="E26" s="198">
        <v>1</v>
      </c>
      <c r="F26" s="220" t="s">
        <v>1927</v>
      </c>
      <c r="G26" s="250" t="s">
        <v>1981</v>
      </c>
      <c r="H26" s="198"/>
      <c r="I26" s="198"/>
    </row>
    <row r="27" spans="1:9" ht="38.25" customHeight="1" x14ac:dyDescent="0.25">
      <c r="A27" s="480">
        <v>7</v>
      </c>
      <c r="B27" s="480" t="s">
        <v>1846</v>
      </c>
      <c r="C27" s="198">
        <v>1</v>
      </c>
      <c r="D27" s="198" t="s">
        <v>1847</v>
      </c>
      <c r="E27" s="198">
        <v>1</v>
      </c>
      <c r="F27" s="220" t="s">
        <v>1928</v>
      </c>
      <c r="G27" s="250" t="s">
        <v>1979</v>
      </c>
      <c r="H27" s="198"/>
      <c r="I27" s="198"/>
    </row>
    <row r="28" spans="1:9" ht="38.25" customHeight="1" x14ac:dyDescent="0.25">
      <c r="A28" s="480"/>
      <c r="B28" s="480"/>
      <c r="C28" s="198">
        <v>2</v>
      </c>
      <c r="D28" s="198" t="s">
        <v>1630</v>
      </c>
      <c r="E28" s="198">
        <v>1</v>
      </c>
      <c r="F28" s="220" t="s">
        <v>1929</v>
      </c>
      <c r="G28" s="250" t="s">
        <v>1979</v>
      </c>
      <c r="H28" s="198"/>
      <c r="I28" s="198"/>
    </row>
    <row r="29" spans="1:9" ht="38.25" customHeight="1" x14ac:dyDescent="0.25">
      <c r="A29" s="480"/>
      <c r="B29" s="480"/>
      <c r="C29" s="198">
        <v>3</v>
      </c>
      <c r="D29" s="198" t="s">
        <v>1848</v>
      </c>
      <c r="E29" s="198">
        <v>1</v>
      </c>
      <c r="F29" s="221" t="s">
        <v>1930</v>
      </c>
      <c r="G29" s="250" t="s">
        <v>1979</v>
      </c>
      <c r="H29" s="198"/>
      <c r="I29" s="198"/>
    </row>
    <row r="30" spans="1:9" ht="38.25" customHeight="1" x14ac:dyDescent="0.25">
      <c r="A30" s="480"/>
      <c r="B30" s="480"/>
      <c r="C30" s="198">
        <v>4</v>
      </c>
      <c r="D30" s="198" t="s">
        <v>1849</v>
      </c>
      <c r="E30" s="198">
        <v>1</v>
      </c>
      <c r="F30" s="220" t="s">
        <v>1931</v>
      </c>
      <c r="G30" s="250" t="s">
        <v>1979</v>
      </c>
      <c r="H30" s="198"/>
      <c r="I30" s="198"/>
    </row>
    <row r="31" spans="1:9" ht="38.25" customHeight="1" x14ac:dyDescent="0.25">
      <c r="A31" s="480">
        <v>8</v>
      </c>
      <c r="B31" s="480" t="s">
        <v>1850</v>
      </c>
      <c r="C31" s="198">
        <v>1</v>
      </c>
      <c r="D31" s="198" t="s">
        <v>1610</v>
      </c>
      <c r="E31" s="198">
        <v>1</v>
      </c>
      <c r="F31" s="220" t="s">
        <v>1932</v>
      </c>
      <c r="G31" s="250" t="s">
        <v>1981</v>
      </c>
      <c r="H31" s="198"/>
      <c r="I31" s="198"/>
    </row>
    <row r="32" spans="1:9" ht="38.25" customHeight="1" x14ac:dyDescent="0.25">
      <c r="A32" s="480"/>
      <c r="B32" s="480"/>
      <c r="C32" s="198">
        <v>2</v>
      </c>
      <c r="D32" s="198" t="s">
        <v>1611</v>
      </c>
      <c r="E32" s="198">
        <v>1</v>
      </c>
      <c r="F32" s="220" t="s">
        <v>1933</v>
      </c>
      <c r="G32" s="250" t="s">
        <v>1981</v>
      </c>
      <c r="H32" s="198"/>
      <c r="I32" s="198"/>
    </row>
    <row r="33" spans="1:9" ht="38.25" customHeight="1" x14ac:dyDescent="0.25">
      <c r="A33" s="480"/>
      <c r="B33" s="480"/>
      <c r="C33" s="198">
        <v>3</v>
      </c>
      <c r="D33" s="198" t="s">
        <v>1612</v>
      </c>
      <c r="E33" s="198">
        <v>1</v>
      </c>
      <c r="F33" s="220" t="s">
        <v>1934</v>
      </c>
      <c r="G33" s="250" t="s">
        <v>1981</v>
      </c>
      <c r="H33" s="198"/>
      <c r="I33" s="198"/>
    </row>
    <row r="34" spans="1:9" ht="38.25" customHeight="1" x14ac:dyDescent="0.25">
      <c r="A34" s="480"/>
      <c r="B34" s="480"/>
      <c r="C34" s="198">
        <v>4</v>
      </c>
      <c r="D34" s="198" t="s">
        <v>1613</v>
      </c>
      <c r="E34" s="198">
        <v>1</v>
      </c>
      <c r="F34" s="222" t="s">
        <v>1935</v>
      </c>
      <c r="G34" s="250" t="s">
        <v>1981</v>
      </c>
      <c r="H34" s="198"/>
      <c r="I34" s="198"/>
    </row>
    <row r="35" spans="1:9" ht="38.25" customHeight="1" x14ac:dyDescent="0.25">
      <c r="A35" s="480">
        <v>9</v>
      </c>
      <c r="B35" s="480" t="s">
        <v>1851</v>
      </c>
      <c r="C35" s="198">
        <v>1</v>
      </c>
      <c r="D35" s="198" t="s">
        <v>1215</v>
      </c>
      <c r="E35" s="198">
        <v>1</v>
      </c>
      <c r="F35" s="223" t="s">
        <v>1936</v>
      </c>
      <c r="G35" s="250" t="s">
        <v>1979</v>
      </c>
      <c r="H35" s="198"/>
      <c r="I35" s="198"/>
    </row>
    <row r="36" spans="1:9" ht="38.25" customHeight="1" x14ac:dyDescent="0.25">
      <c r="A36" s="480"/>
      <c r="B36" s="480"/>
      <c r="C36" s="198">
        <v>2</v>
      </c>
      <c r="D36" s="198" t="s">
        <v>1614</v>
      </c>
      <c r="E36" s="198">
        <v>1</v>
      </c>
      <c r="F36" s="220" t="s">
        <v>1937</v>
      </c>
      <c r="G36" s="250" t="s">
        <v>1979</v>
      </c>
      <c r="H36" s="198"/>
      <c r="I36" s="198"/>
    </row>
    <row r="37" spans="1:9" ht="38.25" customHeight="1" x14ac:dyDescent="0.25">
      <c r="A37" s="480"/>
      <c r="B37" s="480"/>
      <c r="C37" s="198">
        <v>3</v>
      </c>
      <c r="D37" s="198" t="s">
        <v>1852</v>
      </c>
      <c r="E37" s="198">
        <v>1</v>
      </c>
      <c r="F37" s="220" t="s">
        <v>1938</v>
      </c>
      <c r="G37" s="250" t="s">
        <v>1979</v>
      </c>
      <c r="H37" s="198"/>
      <c r="I37" s="198"/>
    </row>
    <row r="38" spans="1:9" ht="38.25" customHeight="1" x14ac:dyDescent="0.25">
      <c r="A38" s="480"/>
      <c r="B38" s="480"/>
      <c r="C38" s="198"/>
      <c r="D38" s="198"/>
      <c r="E38" s="198"/>
      <c r="F38" s="198"/>
      <c r="G38" s="198"/>
      <c r="H38" s="198"/>
      <c r="I38" s="198"/>
    </row>
    <row r="39" spans="1:9" ht="18.75" x14ac:dyDescent="0.3">
      <c r="C39" s="230"/>
      <c r="D39" s="231"/>
      <c r="E39" s="230"/>
      <c r="F39" s="232"/>
      <c r="G39" s="230"/>
      <c r="H39" s="232"/>
    </row>
    <row r="40" spans="1:9" ht="18.75" x14ac:dyDescent="0.3">
      <c r="C40" s="478" t="s">
        <v>1954</v>
      </c>
      <c r="D40" s="478"/>
      <c r="E40" s="478" t="s">
        <v>1964</v>
      </c>
      <c r="F40" s="478"/>
      <c r="G40" s="478" t="s">
        <v>1956</v>
      </c>
      <c r="H40" s="478"/>
    </row>
    <row r="41" spans="1:9" ht="18.75" x14ac:dyDescent="0.3">
      <c r="C41" s="478"/>
      <c r="D41" s="478"/>
      <c r="E41" s="225"/>
      <c r="F41" s="259"/>
      <c r="G41" s="225"/>
      <c r="H41" s="259"/>
    </row>
    <row r="42" spans="1:9" ht="18.75" x14ac:dyDescent="0.3">
      <c r="C42" s="225"/>
      <c r="D42" s="237"/>
      <c r="E42" s="225"/>
      <c r="F42" s="259"/>
      <c r="G42" s="225"/>
      <c r="H42" s="259"/>
    </row>
    <row r="43" spans="1:9" ht="18.75" x14ac:dyDescent="0.3">
      <c r="C43" s="225"/>
      <c r="D43" s="237"/>
      <c r="E43" s="225"/>
      <c r="F43" s="259"/>
      <c r="G43" s="225"/>
      <c r="H43" s="259"/>
    </row>
    <row r="44" spans="1:9" ht="18.75" x14ac:dyDescent="0.3">
      <c r="C44" s="225"/>
      <c r="D44" s="237"/>
      <c r="E44" s="225"/>
      <c r="F44" s="259"/>
      <c r="G44" s="225"/>
      <c r="H44" s="259"/>
    </row>
    <row r="45" spans="1:9" ht="18.75" x14ac:dyDescent="0.3">
      <c r="C45" s="478" t="s">
        <v>1955</v>
      </c>
      <c r="D45" s="478"/>
      <c r="E45" s="478" t="s">
        <v>1965</v>
      </c>
      <c r="F45" s="478"/>
      <c r="G45" s="478" t="s">
        <v>1957</v>
      </c>
      <c r="H45" s="478"/>
    </row>
    <row r="46" spans="1:9" ht="18.75" x14ac:dyDescent="0.3">
      <c r="C46" s="230"/>
      <c r="D46" s="231"/>
      <c r="E46" s="230"/>
      <c r="F46" s="232"/>
      <c r="G46" s="230"/>
      <c r="H46" s="232"/>
    </row>
    <row r="47" spans="1:9" ht="18.75" x14ac:dyDescent="0.3">
      <c r="C47" s="230"/>
      <c r="D47" s="231"/>
      <c r="E47" s="230"/>
      <c r="F47" s="232"/>
      <c r="G47" s="230"/>
      <c r="H47" s="232"/>
    </row>
  </sheetData>
  <mergeCells count="27">
    <mergeCell ref="A35:A38"/>
    <mergeCell ref="B35:B38"/>
    <mergeCell ref="A15:A18"/>
    <mergeCell ref="B15:B18"/>
    <mergeCell ref="A19:A22"/>
    <mergeCell ref="B19:B22"/>
    <mergeCell ref="A23:A26"/>
    <mergeCell ref="B23:B26"/>
    <mergeCell ref="A1:I1"/>
    <mergeCell ref="A27:A30"/>
    <mergeCell ref="B27:B30"/>
    <mergeCell ref="A31:A34"/>
    <mergeCell ref="B31:B34"/>
    <mergeCell ref="C2:D2"/>
    <mergeCell ref="A3:A6"/>
    <mergeCell ref="B3:B6"/>
    <mergeCell ref="A7:A10"/>
    <mergeCell ref="B7:B10"/>
    <mergeCell ref="A11:A14"/>
    <mergeCell ref="B11:B14"/>
    <mergeCell ref="C41:D41"/>
    <mergeCell ref="C40:D40"/>
    <mergeCell ref="E40:F40"/>
    <mergeCell ref="G40:H40"/>
    <mergeCell ref="E45:F45"/>
    <mergeCell ref="C45:D45"/>
    <mergeCell ref="G45:H45"/>
  </mergeCells>
  <pageMargins left="0.7" right="0.25" top="0.4" bottom="0.47" header="0.3" footer="0.3"/>
  <pageSetup paperSize="9" orientation="landscape"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CR3247"/>
  <sheetViews>
    <sheetView zoomScale="85" zoomScaleNormal="85" workbookViewId="0">
      <pane xSplit="2" ySplit="5" topLeftCell="C177" activePane="bottomRight" state="frozen"/>
      <selection pane="topRight" activeCell="C1" sqref="C1"/>
      <selection pane="bottomLeft" activeCell="A6" sqref="A6"/>
      <selection pane="bottomRight" activeCell="C1" sqref="C1:AB1"/>
    </sheetView>
  </sheetViews>
  <sheetFormatPr defaultColWidth="9" defaultRowHeight="15" x14ac:dyDescent="0.25"/>
  <cols>
    <col min="1" max="1" width="4.28515625" customWidth="1"/>
    <col min="2" max="2" width="5.28515625" hidden="1" customWidth="1"/>
    <col min="3" max="3" width="28" customWidth="1"/>
    <col min="4" max="4" width="9" style="289" hidden="1" customWidth="1"/>
    <col min="5" max="5" width="28.7109375" hidden="1" customWidth="1"/>
    <col min="6" max="6" width="8.5703125" hidden="1" customWidth="1"/>
    <col min="7" max="7" width="23" customWidth="1"/>
    <col min="8" max="8" width="22" customWidth="1"/>
    <col min="9" max="9" width="6.42578125" customWidth="1"/>
    <col min="10" max="10" width="5" customWidth="1"/>
    <col min="11" max="11" width="5.5703125" hidden="1" customWidth="1"/>
    <col min="12" max="12" width="6.28515625" customWidth="1"/>
    <col min="13" max="19" width="5.5703125" hidden="1" customWidth="1"/>
    <col min="20" max="20" width="8.28515625" hidden="1" customWidth="1"/>
    <col min="21" max="23" width="9.140625" hidden="1" customWidth="1"/>
    <col min="24" max="24" width="0.5703125" hidden="1" customWidth="1"/>
    <col min="25" max="25" width="7.7109375" customWidth="1"/>
    <col min="26" max="26" width="8.28515625" customWidth="1"/>
    <col min="27" max="27" width="7.85546875" customWidth="1"/>
    <col min="28" max="28" width="8.5703125" customWidth="1"/>
    <col min="29" max="86" width="9.140625" hidden="1" customWidth="1"/>
    <col min="87" max="87" width="2.140625" hidden="1" customWidth="1"/>
    <col min="88" max="88" width="0.140625" hidden="1" customWidth="1"/>
    <col min="89" max="90" width="9" customWidth="1"/>
  </cols>
  <sheetData>
    <row r="1" spans="1:88" ht="30" customHeight="1" x14ac:dyDescent="0.3">
      <c r="A1" t="s">
        <v>1674</v>
      </c>
      <c r="C1" s="384" t="s">
        <v>2013</v>
      </c>
      <c r="D1" s="384"/>
      <c r="E1" s="384"/>
      <c r="F1" s="384"/>
      <c r="G1" s="384"/>
      <c r="H1" s="384"/>
      <c r="I1" s="384"/>
      <c r="J1" s="384"/>
      <c r="K1" s="384"/>
      <c r="L1" s="384"/>
      <c r="M1" s="384"/>
      <c r="N1" s="384"/>
      <c r="O1" s="384"/>
      <c r="P1" s="384"/>
      <c r="Q1" s="384"/>
      <c r="R1" s="384"/>
      <c r="S1" s="384"/>
      <c r="T1" s="384"/>
      <c r="U1" s="384"/>
      <c r="V1" s="384"/>
      <c r="W1" s="384"/>
      <c r="X1" s="384"/>
      <c r="Y1" s="384"/>
      <c r="Z1" s="384"/>
      <c r="AA1" s="384"/>
      <c r="AB1" s="384"/>
    </row>
    <row r="2" spans="1:88" ht="31.5" customHeight="1" x14ac:dyDescent="0.3">
      <c r="A2" s="399" t="s">
        <v>0</v>
      </c>
      <c r="B2" s="399" t="s">
        <v>0</v>
      </c>
      <c r="C2" s="399" t="s">
        <v>1</v>
      </c>
      <c r="D2" s="399"/>
      <c r="E2" s="399" t="s">
        <v>2</v>
      </c>
      <c r="F2" s="399"/>
      <c r="G2" s="399" t="s">
        <v>1151</v>
      </c>
      <c r="H2" s="399" t="s">
        <v>1152</v>
      </c>
      <c r="I2" s="399" t="s">
        <v>1153</v>
      </c>
      <c r="J2" s="457" t="s">
        <v>3</v>
      </c>
      <c r="K2" s="453" t="s">
        <v>1675</v>
      </c>
      <c r="L2" s="453"/>
      <c r="M2" s="453"/>
      <c r="N2" s="453"/>
      <c r="O2" s="453"/>
      <c r="P2" s="453"/>
      <c r="Q2" s="453"/>
      <c r="R2" s="454"/>
      <c r="S2" s="453"/>
      <c r="T2" s="293" t="s">
        <v>1154</v>
      </c>
      <c r="U2" s="400" t="s">
        <v>1155</v>
      </c>
      <c r="V2" s="400"/>
      <c r="W2" s="400"/>
      <c r="X2" s="400"/>
      <c r="Y2" s="401" t="s">
        <v>1602</v>
      </c>
      <c r="Z2" s="401"/>
      <c r="AA2" s="401"/>
      <c r="AB2" s="401"/>
      <c r="AC2" s="401" t="s">
        <v>1156</v>
      </c>
      <c r="AD2" s="401"/>
      <c r="AE2" s="401"/>
      <c r="AF2" s="401"/>
      <c r="AG2" s="401" t="s">
        <v>1157</v>
      </c>
      <c r="AH2" s="401"/>
      <c r="AI2" s="401"/>
      <c r="AJ2" s="401"/>
      <c r="AK2" s="402" t="s">
        <v>1158</v>
      </c>
      <c r="AL2" s="403"/>
      <c r="AM2" s="403"/>
      <c r="AN2" s="404"/>
      <c r="AO2" s="402" t="s">
        <v>1622</v>
      </c>
      <c r="AP2" s="403"/>
      <c r="AQ2" s="403"/>
      <c r="AR2" s="404"/>
      <c r="AS2" s="401" t="s">
        <v>1159</v>
      </c>
      <c r="AT2" s="401"/>
      <c r="AU2" s="401"/>
      <c r="AV2" s="401"/>
      <c r="AW2" s="400" t="s">
        <v>1609</v>
      </c>
      <c r="AX2" s="400"/>
      <c r="AY2" s="400"/>
      <c r="AZ2" s="400"/>
      <c r="BA2" s="401" t="s">
        <v>1160</v>
      </c>
      <c r="BB2" s="401"/>
      <c r="BC2" s="401"/>
      <c r="BD2" s="455" t="s">
        <v>1161</v>
      </c>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396" t="s">
        <v>1162</v>
      </c>
    </row>
    <row r="3" spans="1:88" ht="24" hidden="1" customHeight="1" x14ac:dyDescent="0.25">
      <c r="A3" s="399"/>
      <c r="B3" s="399"/>
      <c r="C3" s="399"/>
      <c r="D3" s="399"/>
      <c r="E3" s="399"/>
      <c r="F3" s="399"/>
      <c r="G3" s="399"/>
      <c r="H3" s="399"/>
      <c r="I3" s="399"/>
      <c r="J3" s="457"/>
      <c r="K3" s="184" t="s">
        <v>1163</v>
      </c>
      <c r="L3" s="184" t="s">
        <v>1597</v>
      </c>
      <c r="M3" s="184" t="s">
        <v>1164</v>
      </c>
      <c r="N3" s="184" t="s">
        <v>1165</v>
      </c>
      <c r="O3" s="184" t="s">
        <v>1167</v>
      </c>
      <c r="P3" s="184" t="s">
        <v>1166</v>
      </c>
      <c r="Q3" s="184" t="s">
        <v>1168</v>
      </c>
      <c r="R3" s="185" t="s">
        <v>1598</v>
      </c>
      <c r="S3" s="184" t="s">
        <v>1169</v>
      </c>
      <c r="T3" s="293"/>
      <c r="U3" s="400"/>
      <c r="V3" s="400"/>
      <c r="W3" s="400"/>
      <c r="X3" s="400"/>
      <c r="Y3" s="401"/>
      <c r="Z3" s="401"/>
      <c r="AA3" s="401"/>
      <c r="AB3" s="401"/>
      <c r="AC3" s="401"/>
      <c r="AD3" s="401"/>
      <c r="AE3" s="401"/>
      <c r="AF3" s="401"/>
      <c r="AG3" s="401"/>
      <c r="AH3" s="401"/>
      <c r="AI3" s="401"/>
      <c r="AJ3" s="401"/>
      <c r="AK3" s="405"/>
      <c r="AL3" s="406"/>
      <c r="AM3" s="406"/>
      <c r="AN3" s="407"/>
      <c r="AO3" s="405"/>
      <c r="AP3" s="406"/>
      <c r="AQ3" s="406"/>
      <c r="AR3" s="407"/>
      <c r="AS3" s="401"/>
      <c r="AT3" s="401"/>
      <c r="AU3" s="401"/>
      <c r="AV3" s="401"/>
      <c r="AW3" s="400"/>
      <c r="AX3" s="400"/>
      <c r="AY3" s="400"/>
      <c r="AZ3" s="400"/>
      <c r="BA3" s="401"/>
      <c r="BB3" s="401"/>
      <c r="BC3" s="401"/>
      <c r="BD3" s="417" t="s">
        <v>1170</v>
      </c>
      <c r="BE3" s="417" t="s">
        <v>1171</v>
      </c>
      <c r="BF3" s="417" t="s">
        <v>1172</v>
      </c>
      <c r="BG3" s="417" t="s">
        <v>1173</v>
      </c>
      <c r="BH3" s="417" t="s">
        <v>1174</v>
      </c>
      <c r="BI3" s="417" t="s">
        <v>1175</v>
      </c>
      <c r="BJ3" s="417" t="s">
        <v>1176</v>
      </c>
      <c r="BK3" s="417" t="s">
        <v>1177</v>
      </c>
      <c r="BL3" s="417" t="s">
        <v>1178</v>
      </c>
      <c r="BM3" s="417" t="s">
        <v>1179</v>
      </c>
      <c r="BN3" s="417" t="s">
        <v>1180</v>
      </c>
      <c r="BO3" s="417" t="s">
        <v>1181</v>
      </c>
      <c r="BP3" s="417" t="s">
        <v>1182</v>
      </c>
      <c r="BQ3" s="417" t="s">
        <v>1183</v>
      </c>
      <c r="BR3" s="417" t="s">
        <v>1184</v>
      </c>
      <c r="BS3" s="417" t="s">
        <v>1185</v>
      </c>
      <c r="BT3" s="417" t="s">
        <v>1186</v>
      </c>
      <c r="BU3" s="417" t="s">
        <v>1187</v>
      </c>
      <c r="BV3" s="417" t="s">
        <v>1188</v>
      </c>
      <c r="BW3" s="417" t="s">
        <v>1189</v>
      </c>
      <c r="BX3" s="417" t="s">
        <v>1190</v>
      </c>
      <c r="BY3" s="417" t="s">
        <v>1191</v>
      </c>
      <c r="BZ3" s="417" t="s">
        <v>1192</v>
      </c>
      <c r="CA3" s="417" t="s">
        <v>1193</v>
      </c>
      <c r="CB3" s="408" t="s">
        <v>1200</v>
      </c>
      <c r="CC3" s="408"/>
      <c r="CD3" s="408" t="s">
        <v>1201</v>
      </c>
      <c r="CE3" s="408"/>
      <c r="CF3" s="408" t="s">
        <v>1202</v>
      </c>
      <c r="CG3" s="408"/>
      <c r="CH3" s="417" t="s">
        <v>1203</v>
      </c>
      <c r="CI3" s="409" t="s">
        <v>1204</v>
      </c>
      <c r="CJ3" s="396"/>
    </row>
    <row r="4" spans="1:88" ht="35.25" customHeight="1" x14ac:dyDescent="0.25">
      <c r="A4" s="399"/>
      <c r="B4" s="399"/>
      <c r="C4" s="399"/>
      <c r="D4" s="399"/>
      <c r="E4" s="399"/>
      <c r="F4" s="399"/>
      <c r="G4" s="399"/>
      <c r="H4" s="399"/>
      <c r="I4" s="399"/>
      <c r="J4" s="457"/>
      <c r="K4" s="186" t="s">
        <v>1205</v>
      </c>
      <c r="L4" s="186" t="s">
        <v>1205</v>
      </c>
      <c r="M4" s="186" t="s">
        <v>1205</v>
      </c>
      <c r="N4" s="186" t="s">
        <v>1205</v>
      </c>
      <c r="O4" s="186" t="s">
        <v>1205</v>
      </c>
      <c r="P4" s="186" t="s">
        <v>1205</v>
      </c>
      <c r="Q4" s="186" t="s">
        <v>1205</v>
      </c>
      <c r="R4" s="187" t="s">
        <v>1205</v>
      </c>
      <c r="S4" s="186" t="s">
        <v>1206</v>
      </c>
      <c r="T4" s="188"/>
      <c r="U4" s="25" t="s">
        <v>1207</v>
      </c>
      <c r="V4" s="25" t="s">
        <v>1208</v>
      </c>
      <c r="W4" s="25" t="s">
        <v>1209</v>
      </c>
      <c r="X4" s="25" t="s">
        <v>1210</v>
      </c>
      <c r="Y4" s="302" t="s">
        <v>1207</v>
      </c>
      <c r="Z4" s="302" t="s">
        <v>1208</v>
      </c>
      <c r="AA4" s="302" t="s">
        <v>1209</v>
      </c>
      <c r="AB4" s="302" t="s">
        <v>1210</v>
      </c>
      <c r="AC4" s="302" t="s">
        <v>1207</v>
      </c>
      <c r="AD4" s="302" t="s">
        <v>1208</v>
      </c>
      <c r="AE4" s="302" t="s">
        <v>1209</v>
      </c>
      <c r="AF4" s="302" t="s">
        <v>1210</v>
      </c>
      <c r="AG4" s="302" t="s">
        <v>1207</v>
      </c>
      <c r="AH4" s="302" t="s">
        <v>1208</v>
      </c>
      <c r="AI4" s="302" t="s">
        <v>1209</v>
      </c>
      <c r="AJ4" s="302" t="s">
        <v>1210</v>
      </c>
      <c r="AK4" s="302" t="s">
        <v>1207</v>
      </c>
      <c r="AL4" s="302" t="s">
        <v>1208</v>
      </c>
      <c r="AM4" s="302" t="s">
        <v>1209</v>
      </c>
      <c r="AN4" s="302" t="s">
        <v>1210</v>
      </c>
      <c r="AO4" s="302" t="s">
        <v>1207</v>
      </c>
      <c r="AP4" s="302" t="s">
        <v>1208</v>
      </c>
      <c r="AQ4" s="302" t="s">
        <v>1209</v>
      </c>
      <c r="AR4" s="302" t="s">
        <v>1210</v>
      </c>
      <c r="AS4" s="302" t="s">
        <v>1207</v>
      </c>
      <c r="AT4" s="302" t="s">
        <v>1208</v>
      </c>
      <c r="AU4" s="302" t="s">
        <v>1209</v>
      </c>
      <c r="AV4" s="302" t="s">
        <v>1210</v>
      </c>
      <c r="AW4" s="302" t="s">
        <v>1207</v>
      </c>
      <c r="AX4" s="302" t="s">
        <v>1208</v>
      </c>
      <c r="AY4" s="302" t="s">
        <v>1209</v>
      </c>
      <c r="AZ4" s="302" t="s">
        <v>1210</v>
      </c>
      <c r="BA4" s="168" t="s">
        <v>1207</v>
      </c>
      <c r="BB4" s="302" t="s">
        <v>1208</v>
      </c>
      <c r="BC4" s="302" t="s">
        <v>1209</v>
      </c>
      <c r="BD4" s="418"/>
      <c r="BE4" s="418"/>
      <c r="BF4" s="418"/>
      <c r="BG4" s="418"/>
      <c r="BH4" s="418"/>
      <c r="BI4" s="418"/>
      <c r="BJ4" s="418"/>
      <c r="BK4" s="418"/>
      <c r="BL4" s="418"/>
      <c r="BM4" s="418"/>
      <c r="BN4" s="418"/>
      <c r="BO4" s="418"/>
      <c r="BP4" s="418"/>
      <c r="BQ4" s="418"/>
      <c r="BR4" s="418"/>
      <c r="BS4" s="418"/>
      <c r="BT4" s="418"/>
      <c r="BU4" s="418"/>
      <c r="BV4" s="418"/>
      <c r="BW4" s="418"/>
      <c r="BX4" s="418"/>
      <c r="BY4" s="418"/>
      <c r="BZ4" s="418"/>
      <c r="CA4" s="418"/>
      <c r="CB4" s="408"/>
      <c r="CC4" s="408"/>
      <c r="CD4" s="408"/>
      <c r="CE4" s="408"/>
      <c r="CF4" s="408"/>
      <c r="CG4" s="408"/>
      <c r="CH4" s="418"/>
      <c r="CI4" s="410"/>
      <c r="CJ4" s="396"/>
    </row>
    <row r="5" spans="1:88" ht="90.75" customHeight="1" x14ac:dyDescent="0.25">
      <c r="A5" s="295"/>
      <c r="B5" s="295"/>
      <c r="C5" s="295" t="s">
        <v>6</v>
      </c>
      <c r="D5" s="274" t="s">
        <v>7</v>
      </c>
      <c r="E5" s="295" t="s">
        <v>8</v>
      </c>
      <c r="F5" s="83" t="s">
        <v>7</v>
      </c>
      <c r="G5" s="190"/>
      <c r="H5" s="190"/>
      <c r="I5" s="190"/>
      <c r="J5" s="296"/>
      <c r="K5" s="186" t="s">
        <v>1940</v>
      </c>
      <c r="L5" s="186" t="s">
        <v>1941</v>
      </c>
      <c r="M5" s="200" t="s">
        <v>1942</v>
      </c>
      <c r="N5" s="186" t="s">
        <v>1943</v>
      </c>
      <c r="O5" s="186" t="s">
        <v>1944</v>
      </c>
      <c r="P5" s="186" t="s">
        <v>1945</v>
      </c>
      <c r="Q5" s="186" t="s">
        <v>1946</v>
      </c>
      <c r="R5" s="187" t="s">
        <v>1947</v>
      </c>
      <c r="S5" s="186" t="s">
        <v>1948</v>
      </c>
      <c r="T5" s="188"/>
      <c r="U5" s="302" t="s">
        <v>1600</v>
      </c>
      <c r="V5" s="165" t="s">
        <v>1980</v>
      </c>
      <c r="W5" s="302" t="s">
        <v>1975</v>
      </c>
      <c r="X5" s="302" t="s">
        <v>1601</v>
      </c>
      <c r="Y5" s="302" t="s">
        <v>1833</v>
      </c>
      <c r="Z5" s="166" t="s">
        <v>1603</v>
      </c>
      <c r="AA5" s="306" t="s">
        <v>2016</v>
      </c>
      <c r="AB5" s="306" t="s">
        <v>1604</v>
      </c>
      <c r="AC5" s="302" t="s">
        <v>1213</v>
      </c>
      <c r="AD5" s="302" t="s">
        <v>1620</v>
      </c>
      <c r="AE5" s="302" t="s">
        <v>1589</v>
      </c>
      <c r="AF5" s="302" t="s">
        <v>1590</v>
      </c>
      <c r="AG5" s="302" t="s">
        <v>1214</v>
      </c>
      <c r="AH5" s="166" t="s">
        <v>1605</v>
      </c>
      <c r="AI5" s="166" t="s">
        <v>1621</v>
      </c>
      <c r="AJ5" s="166" t="s">
        <v>1606</v>
      </c>
      <c r="AK5" s="302" t="s">
        <v>1623</v>
      </c>
      <c r="AL5" s="302" t="s">
        <v>1608</v>
      </c>
      <c r="AM5" s="302" t="s">
        <v>1624</v>
      </c>
      <c r="AN5" s="302" t="s">
        <v>1607</v>
      </c>
      <c r="AO5" s="166" t="s">
        <v>1625</v>
      </c>
      <c r="AP5" s="166" t="s">
        <v>1626</v>
      </c>
      <c r="AQ5" s="166" t="s">
        <v>1627</v>
      </c>
      <c r="AR5" s="166" t="s">
        <v>1628</v>
      </c>
      <c r="AS5" s="302" t="s">
        <v>1629</v>
      </c>
      <c r="AT5" s="29" t="s">
        <v>1630</v>
      </c>
      <c r="AU5" s="302" t="s">
        <v>1631</v>
      </c>
      <c r="AV5" s="302" t="s">
        <v>1632</v>
      </c>
      <c r="AW5" s="166" t="s">
        <v>1610</v>
      </c>
      <c r="AX5" s="166" t="s">
        <v>1611</v>
      </c>
      <c r="AY5" s="166" t="s">
        <v>1612</v>
      </c>
      <c r="AZ5" s="166" t="s">
        <v>1633</v>
      </c>
      <c r="BA5" s="302" t="s">
        <v>1215</v>
      </c>
      <c r="BB5" s="302" t="s">
        <v>1614</v>
      </c>
      <c r="BC5" s="302" t="s">
        <v>1216</v>
      </c>
      <c r="BD5" s="297" t="s">
        <v>1984</v>
      </c>
      <c r="BE5" s="297" t="s">
        <v>1985</v>
      </c>
      <c r="BF5" s="297" t="s">
        <v>1986</v>
      </c>
      <c r="BG5" s="297" t="s">
        <v>1987</v>
      </c>
      <c r="BH5" s="297" t="s">
        <v>1988</v>
      </c>
      <c r="BI5" s="297" t="s">
        <v>1989</v>
      </c>
      <c r="BJ5" s="297" t="s">
        <v>1990</v>
      </c>
      <c r="BK5" s="297" t="s">
        <v>1226</v>
      </c>
      <c r="BL5" s="297" t="s">
        <v>1991</v>
      </c>
      <c r="BM5" s="297" t="s">
        <v>1992</v>
      </c>
      <c r="BN5" s="297" t="s">
        <v>1993</v>
      </c>
      <c r="BO5" s="297" t="s">
        <v>1232</v>
      </c>
      <c r="BP5" s="297" t="s">
        <v>1994</v>
      </c>
      <c r="BQ5" s="297" t="s">
        <v>1995</v>
      </c>
      <c r="BR5" s="297" t="s">
        <v>1996</v>
      </c>
      <c r="BS5" s="297" t="s">
        <v>1997</v>
      </c>
      <c r="BT5" s="297" t="s">
        <v>1998</v>
      </c>
      <c r="BU5" s="297" t="s">
        <v>1999</v>
      </c>
      <c r="BV5" s="297" t="s">
        <v>2000</v>
      </c>
      <c r="BW5" s="297" t="s">
        <v>2001</v>
      </c>
      <c r="BX5" s="297" t="s">
        <v>2002</v>
      </c>
      <c r="BY5" s="297" t="s">
        <v>2003</v>
      </c>
      <c r="BZ5" s="297" t="s">
        <v>2004</v>
      </c>
      <c r="CA5" s="297" t="s">
        <v>2005</v>
      </c>
      <c r="CB5" s="304" t="s">
        <v>1247</v>
      </c>
      <c r="CC5" s="304" t="s">
        <v>1248</v>
      </c>
      <c r="CD5" s="304" t="s">
        <v>1247</v>
      </c>
      <c r="CE5" s="304" t="s">
        <v>1248</v>
      </c>
      <c r="CF5" s="304" t="s">
        <v>1247</v>
      </c>
      <c r="CG5" s="304" t="s">
        <v>1248</v>
      </c>
      <c r="CH5" s="35"/>
      <c r="CI5" s="36"/>
      <c r="CJ5" s="396"/>
    </row>
    <row r="6" spans="1:88" ht="14.25" hidden="1" customHeight="1" x14ac:dyDescent="0.25">
      <c r="A6" s="6">
        <v>1</v>
      </c>
      <c r="B6" s="7">
        <v>1</v>
      </c>
      <c r="C6" s="440" t="s">
        <v>12</v>
      </c>
      <c r="D6" s="440"/>
      <c r="E6" s="440"/>
      <c r="F6" s="9" t="s">
        <v>1249</v>
      </c>
      <c r="G6" s="9" t="s">
        <v>1249</v>
      </c>
      <c r="H6" s="9" t="s">
        <v>1249</v>
      </c>
      <c r="I6" s="9" t="s">
        <v>1249</v>
      </c>
      <c r="J6" s="9" t="s">
        <v>1249</v>
      </c>
      <c r="K6" s="21" t="s">
        <v>1249</v>
      </c>
      <c r="L6" s="21" t="s">
        <v>1249</v>
      </c>
      <c r="M6" s="21" t="s">
        <v>1249</v>
      </c>
      <c r="N6" s="21" t="s">
        <v>1249</v>
      </c>
      <c r="O6" s="21" t="s">
        <v>1249</v>
      </c>
      <c r="P6" s="21" t="s">
        <v>1249</v>
      </c>
      <c r="Q6" s="21" t="s">
        <v>1249</v>
      </c>
      <c r="R6" s="21" t="s">
        <v>1249</v>
      </c>
      <c r="S6" s="21" t="s">
        <v>1249</v>
      </c>
      <c r="T6" s="21"/>
      <c r="U6" s="21" t="s">
        <v>1249</v>
      </c>
      <c r="V6" s="21" t="s">
        <v>1249</v>
      </c>
      <c r="W6" s="21" t="s">
        <v>1249</v>
      </c>
      <c r="X6" s="21" t="s">
        <v>1249</v>
      </c>
      <c r="Y6" s="21" t="s">
        <v>1249</v>
      </c>
      <c r="Z6" s="21" t="s">
        <v>1249</v>
      </c>
      <c r="AA6" s="21" t="s">
        <v>1249</v>
      </c>
      <c r="AB6" s="21" t="s">
        <v>1249</v>
      </c>
      <c r="AC6" s="21" t="s">
        <v>1249</v>
      </c>
      <c r="AD6" s="21" t="s">
        <v>1249</v>
      </c>
      <c r="AE6" s="21" t="s">
        <v>1249</v>
      </c>
      <c r="AF6" s="21" t="s">
        <v>1249</v>
      </c>
      <c r="AG6" s="21" t="s">
        <v>1249</v>
      </c>
      <c r="AH6" s="21" t="s">
        <v>1249</v>
      </c>
      <c r="AI6" s="21" t="s">
        <v>1249</v>
      </c>
      <c r="AJ6" s="21" t="s">
        <v>1249</v>
      </c>
      <c r="AK6" s="21" t="s">
        <v>1249</v>
      </c>
      <c r="AL6" s="21" t="s">
        <v>1249</v>
      </c>
      <c r="AM6" s="21" t="s">
        <v>1249</v>
      </c>
      <c r="AN6" s="21" t="s">
        <v>1249</v>
      </c>
      <c r="AO6" s="21" t="s">
        <v>1249</v>
      </c>
      <c r="AP6" s="21" t="s">
        <v>1249</v>
      </c>
      <c r="AQ6" s="21" t="s">
        <v>1249</v>
      </c>
      <c r="AR6" s="21" t="s">
        <v>1249</v>
      </c>
      <c r="AS6" s="21" t="s">
        <v>1249</v>
      </c>
      <c r="AT6" s="21" t="s">
        <v>1249</v>
      </c>
      <c r="AU6" s="21" t="s">
        <v>1249</v>
      </c>
      <c r="AV6" s="21" t="s">
        <v>1249</v>
      </c>
      <c r="AW6" s="21" t="s">
        <v>1249</v>
      </c>
      <c r="AX6" s="21" t="s">
        <v>1249</v>
      </c>
      <c r="AY6" s="21" t="s">
        <v>1249</v>
      </c>
      <c r="AZ6" s="21" t="s">
        <v>1249</v>
      </c>
      <c r="BA6" s="21" t="s">
        <v>1249</v>
      </c>
      <c r="BB6" s="21"/>
      <c r="BC6" s="21" t="s">
        <v>1249</v>
      </c>
      <c r="BD6" s="21" t="s">
        <v>1249</v>
      </c>
      <c r="BE6" s="21" t="s">
        <v>1249</v>
      </c>
      <c r="BF6" s="21" t="s">
        <v>1249</v>
      </c>
      <c r="BG6" s="21" t="s">
        <v>1249</v>
      </c>
      <c r="BH6" s="21" t="s">
        <v>1249</v>
      </c>
      <c r="BI6" s="21" t="s">
        <v>1249</v>
      </c>
      <c r="BJ6" s="21" t="s">
        <v>1249</v>
      </c>
      <c r="BK6" s="21" t="s">
        <v>1249</v>
      </c>
      <c r="BL6" s="21" t="s">
        <v>1249</v>
      </c>
      <c r="BM6" s="21" t="s">
        <v>1249</v>
      </c>
      <c r="BN6" s="21" t="s">
        <v>1249</v>
      </c>
      <c r="BO6" s="21" t="s">
        <v>1249</v>
      </c>
      <c r="BP6" s="21" t="s">
        <v>1249</v>
      </c>
      <c r="BQ6" s="21" t="s">
        <v>1249</v>
      </c>
      <c r="BR6" s="21" t="s">
        <v>1249</v>
      </c>
      <c r="BS6" s="21" t="s">
        <v>1249</v>
      </c>
      <c r="BT6" s="21" t="s">
        <v>1249</v>
      </c>
      <c r="BU6" s="21" t="s">
        <v>1249</v>
      </c>
      <c r="BV6" s="21" t="s">
        <v>1249</v>
      </c>
      <c r="BW6" s="21" t="s">
        <v>1249</v>
      </c>
      <c r="BX6" s="21" t="s">
        <v>1249</v>
      </c>
      <c r="BY6" s="21" t="s">
        <v>1249</v>
      </c>
      <c r="BZ6" s="21" t="s">
        <v>1249</v>
      </c>
      <c r="CA6" s="21" t="s">
        <v>1249</v>
      </c>
      <c r="CB6" s="21" t="s">
        <v>1249</v>
      </c>
      <c r="CC6" s="21" t="s">
        <v>1249</v>
      </c>
      <c r="CD6" s="21" t="s">
        <v>1249</v>
      </c>
      <c r="CE6" s="21" t="s">
        <v>1249</v>
      </c>
      <c r="CF6" s="21" t="s">
        <v>1249</v>
      </c>
      <c r="CG6" s="21" t="s">
        <v>1249</v>
      </c>
      <c r="CH6" s="21" t="s">
        <v>1249</v>
      </c>
      <c r="CI6" s="21" t="s">
        <v>1249</v>
      </c>
      <c r="CJ6" s="21" t="s">
        <v>1249</v>
      </c>
    </row>
    <row r="7" spans="1:88" ht="14.25" hidden="1" customHeight="1" x14ac:dyDescent="0.25">
      <c r="A7" s="6">
        <v>2</v>
      </c>
      <c r="B7" s="7">
        <v>2</v>
      </c>
      <c r="C7" s="440" t="s">
        <v>15</v>
      </c>
      <c r="D7" s="440"/>
      <c r="E7" s="440"/>
      <c r="F7" s="9" t="s">
        <v>1249</v>
      </c>
      <c r="G7" s="9" t="s">
        <v>1249</v>
      </c>
      <c r="H7" s="9" t="s">
        <v>1249</v>
      </c>
      <c r="I7" s="9" t="s">
        <v>1249</v>
      </c>
      <c r="J7" s="9" t="s">
        <v>1249</v>
      </c>
      <c r="K7" s="21" t="s">
        <v>1249</v>
      </c>
      <c r="L7" s="21" t="s">
        <v>1249</v>
      </c>
      <c r="M7" s="21" t="s">
        <v>1249</v>
      </c>
      <c r="N7" s="21" t="s">
        <v>1249</v>
      </c>
      <c r="O7" s="21" t="s">
        <v>1249</v>
      </c>
      <c r="P7" s="21" t="s">
        <v>1249</v>
      </c>
      <c r="Q7" s="21" t="s">
        <v>1249</v>
      </c>
      <c r="R7" s="21" t="s">
        <v>1249</v>
      </c>
      <c r="S7" s="21" t="s">
        <v>1249</v>
      </c>
      <c r="T7" s="21"/>
      <c r="U7" s="21" t="s">
        <v>1249</v>
      </c>
      <c r="V7" s="21" t="s">
        <v>1249</v>
      </c>
      <c r="W7" s="21" t="s">
        <v>1249</v>
      </c>
      <c r="X7" s="21" t="s">
        <v>1249</v>
      </c>
      <c r="Y7" s="21" t="s">
        <v>1249</v>
      </c>
      <c r="Z7" s="21" t="s">
        <v>1249</v>
      </c>
      <c r="AA7" s="21" t="s">
        <v>1249</v>
      </c>
      <c r="AB7" s="21" t="s">
        <v>1249</v>
      </c>
      <c r="AC7" s="21" t="s">
        <v>1249</v>
      </c>
      <c r="AD7" s="21" t="s">
        <v>1249</v>
      </c>
      <c r="AE7" s="21" t="s">
        <v>1249</v>
      </c>
      <c r="AF7" s="21" t="s">
        <v>1249</v>
      </c>
      <c r="AG7" s="21" t="s">
        <v>1249</v>
      </c>
      <c r="AH7" s="21" t="s">
        <v>1249</v>
      </c>
      <c r="AI7" s="21" t="s">
        <v>1249</v>
      </c>
      <c r="AJ7" s="21" t="s">
        <v>1249</v>
      </c>
      <c r="AK7" s="21" t="s">
        <v>1249</v>
      </c>
      <c r="AL7" s="21" t="s">
        <v>1249</v>
      </c>
      <c r="AM7" s="21" t="s">
        <v>1249</v>
      </c>
      <c r="AN7" s="21" t="s">
        <v>1249</v>
      </c>
      <c r="AO7" s="21" t="s">
        <v>1249</v>
      </c>
      <c r="AP7" s="21" t="s">
        <v>1249</v>
      </c>
      <c r="AQ7" s="21" t="s">
        <v>1249</v>
      </c>
      <c r="AR7" s="21" t="s">
        <v>1249</v>
      </c>
      <c r="AS7" s="21" t="s">
        <v>1249</v>
      </c>
      <c r="AT7" s="21" t="s">
        <v>1249</v>
      </c>
      <c r="AU7" s="21" t="s">
        <v>1249</v>
      </c>
      <c r="AV7" s="21" t="s">
        <v>1249</v>
      </c>
      <c r="AW7" s="21" t="s">
        <v>1249</v>
      </c>
      <c r="AX7" s="21" t="s">
        <v>1249</v>
      </c>
      <c r="AY7" s="21" t="s">
        <v>1249</v>
      </c>
      <c r="AZ7" s="21" t="s">
        <v>1249</v>
      </c>
      <c r="BA7" s="21" t="s">
        <v>1249</v>
      </c>
      <c r="BB7" s="21"/>
      <c r="BC7" s="21" t="s">
        <v>1249</v>
      </c>
      <c r="BD7" s="21" t="s">
        <v>1249</v>
      </c>
      <c r="BE7" s="21" t="s">
        <v>1249</v>
      </c>
      <c r="BF7" s="21" t="s">
        <v>1249</v>
      </c>
      <c r="BG7" s="21" t="s">
        <v>1249</v>
      </c>
      <c r="BH7" s="21" t="s">
        <v>1249</v>
      </c>
      <c r="BI7" s="21" t="s">
        <v>1249</v>
      </c>
      <c r="BJ7" s="21" t="s">
        <v>1249</v>
      </c>
      <c r="BK7" s="21" t="s">
        <v>1249</v>
      </c>
      <c r="BL7" s="21" t="s">
        <v>1249</v>
      </c>
      <c r="BM7" s="21" t="s">
        <v>1249</v>
      </c>
      <c r="BN7" s="21" t="s">
        <v>1249</v>
      </c>
      <c r="BO7" s="21" t="s">
        <v>1249</v>
      </c>
      <c r="BP7" s="21" t="s">
        <v>1249</v>
      </c>
      <c r="BQ7" s="21" t="s">
        <v>1249</v>
      </c>
      <c r="BR7" s="21" t="s">
        <v>1249</v>
      </c>
      <c r="BS7" s="21" t="s">
        <v>1249</v>
      </c>
      <c r="BT7" s="21" t="s">
        <v>1249</v>
      </c>
      <c r="BU7" s="21" t="s">
        <v>1249</v>
      </c>
      <c r="BV7" s="21" t="s">
        <v>1249</v>
      </c>
      <c r="BW7" s="21" t="s">
        <v>1249</v>
      </c>
      <c r="BX7" s="21" t="s">
        <v>1249</v>
      </c>
      <c r="BY7" s="21" t="s">
        <v>1249</v>
      </c>
      <c r="BZ7" s="21" t="s">
        <v>1249</v>
      </c>
      <c r="CA7" s="21" t="s">
        <v>1249</v>
      </c>
      <c r="CB7" s="21" t="s">
        <v>1249</v>
      </c>
      <c r="CC7" s="21" t="s">
        <v>1249</v>
      </c>
      <c r="CD7" s="21" t="s">
        <v>1249</v>
      </c>
      <c r="CE7" s="21" t="s">
        <v>1249</v>
      </c>
      <c r="CF7" s="21" t="s">
        <v>1249</v>
      </c>
      <c r="CG7" s="21" t="s">
        <v>1249</v>
      </c>
      <c r="CH7" s="21" t="s">
        <v>1249</v>
      </c>
      <c r="CI7" s="21" t="s">
        <v>1249</v>
      </c>
      <c r="CJ7" s="21" t="s">
        <v>1249</v>
      </c>
    </row>
    <row r="8" spans="1:88" ht="13.5" hidden="1" customHeight="1" x14ac:dyDescent="0.25">
      <c r="A8" s="6">
        <v>3</v>
      </c>
      <c r="B8" s="7">
        <v>3</v>
      </c>
      <c r="C8" s="440" t="s">
        <v>16</v>
      </c>
      <c r="D8" s="440"/>
      <c r="E8" s="440"/>
      <c r="F8" s="9" t="s">
        <v>1249</v>
      </c>
      <c r="G8" s="9" t="s">
        <v>1249</v>
      </c>
      <c r="H8" s="9" t="s">
        <v>1249</v>
      </c>
      <c r="I8" s="9" t="s">
        <v>1249</v>
      </c>
      <c r="J8" s="9" t="s">
        <v>1249</v>
      </c>
      <c r="K8" s="21" t="s">
        <v>1249</v>
      </c>
      <c r="L8" s="21" t="s">
        <v>1249</v>
      </c>
      <c r="M8" s="21" t="s">
        <v>1249</v>
      </c>
      <c r="N8" s="21" t="s">
        <v>1249</v>
      </c>
      <c r="O8" s="21" t="s">
        <v>1249</v>
      </c>
      <c r="P8" s="21" t="s">
        <v>1249</v>
      </c>
      <c r="Q8" s="21" t="s">
        <v>1249</v>
      </c>
      <c r="R8" s="21" t="s">
        <v>1249</v>
      </c>
      <c r="S8" s="21" t="s">
        <v>1249</v>
      </c>
      <c r="T8" s="21"/>
      <c r="U8" s="21" t="s">
        <v>1249</v>
      </c>
      <c r="V8" s="21" t="s">
        <v>1249</v>
      </c>
      <c r="W8" s="21" t="s">
        <v>1249</v>
      </c>
      <c r="X8" s="21" t="s">
        <v>1249</v>
      </c>
      <c r="Y8" s="21" t="s">
        <v>1249</v>
      </c>
      <c r="Z8" s="21" t="s">
        <v>1249</v>
      </c>
      <c r="AA8" s="21" t="s">
        <v>1249</v>
      </c>
      <c r="AB8" s="21" t="s">
        <v>1249</v>
      </c>
      <c r="AC8" s="21" t="s">
        <v>1249</v>
      </c>
      <c r="AD8" s="21" t="s">
        <v>1249</v>
      </c>
      <c r="AE8" s="21" t="s">
        <v>1249</v>
      </c>
      <c r="AF8" s="21" t="s">
        <v>1249</v>
      </c>
      <c r="AG8" s="21" t="s">
        <v>1249</v>
      </c>
      <c r="AH8" s="21" t="s">
        <v>1249</v>
      </c>
      <c r="AI8" s="21" t="s">
        <v>1249</v>
      </c>
      <c r="AJ8" s="21" t="s">
        <v>1249</v>
      </c>
      <c r="AK8" s="21" t="s">
        <v>1249</v>
      </c>
      <c r="AL8" s="21" t="s">
        <v>1249</v>
      </c>
      <c r="AM8" s="21" t="s">
        <v>1249</v>
      </c>
      <c r="AN8" s="21" t="s">
        <v>1249</v>
      </c>
      <c r="AO8" s="21" t="s">
        <v>1249</v>
      </c>
      <c r="AP8" s="21" t="s">
        <v>1249</v>
      </c>
      <c r="AQ8" s="21" t="s">
        <v>1249</v>
      </c>
      <c r="AR8" s="21" t="s">
        <v>1249</v>
      </c>
      <c r="AS8" s="21" t="s">
        <v>1249</v>
      </c>
      <c r="AT8" s="21" t="s">
        <v>1249</v>
      </c>
      <c r="AU8" s="21" t="s">
        <v>1249</v>
      </c>
      <c r="AV8" s="21" t="s">
        <v>1249</v>
      </c>
      <c r="AW8" s="21" t="s">
        <v>1249</v>
      </c>
      <c r="AX8" s="21" t="s">
        <v>1249</v>
      </c>
      <c r="AY8" s="21" t="s">
        <v>1249</v>
      </c>
      <c r="AZ8" s="21" t="s">
        <v>1249</v>
      </c>
      <c r="BA8" s="21" t="s">
        <v>1249</v>
      </c>
      <c r="BB8" s="21"/>
      <c r="BC8" s="21" t="s">
        <v>1249</v>
      </c>
      <c r="BD8" s="21" t="s">
        <v>1249</v>
      </c>
      <c r="BE8" s="21" t="s">
        <v>1249</v>
      </c>
      <c r="BF8" s="21" t="s">
        <v>1249</v>
      </c>
      <c r="BG8" s="21" t="s">
        <v>1249</v>
      </c>
      <c r="BH8" s="21" t="s">
        <v>1249</v>
      </c>
      <c r="BI8" s="21" t="s">
        <v>1249</v>
      </c>
      <c r="BJ8" s="21" t="s">
        <v>1249</v>
      </c>
      <c r="BK8" s="21" t="s">
        <v>1249</v>
      </c>
      <c r="BL8" s="21" t="s">
        <v>1249</v>
      </c>
      <c r="BM8" s="21" t="s">
        <v>1249</v>
      </c>
      <c r="BN8" s="21" t="s">
        <v>1249</v>
      </c>
      <c r="BO8" s="21" t="s">
        <v>1249</v>
      </c>
      <c r="BP8" s="21" t="s">
        <v>1249</v>
      </c>
      <c r="BQ8" s="21" t="s">
        <v>1249</v>
      </c>
      <c r="BR8" s="21" t="s">
        <v>1249</v>
      </c>
      <c r="BS8" s="21" t="s">
        <v>1249</v>
      </c>
      <c r="BT8" s="21" t="s">
        <v>1249</v>
      </c>
      <c r="BU8" s="21" t="s">
        <v>1249</v>
      </c>
      <c r="BV8" s="21" t="s">
        <v>1249</v>
      </c>
      <c r="BW8" s="21" t="s">
        <v>1249</v>
      </c>
      <c r="BX8" s="21" t="s">
        <v>1249</v>
      </c>
      <c r="BY8" s="21" t="s">
        <v>1249</v>
      </c>
      <c r="BZ8" s="21" t="s">
        <v>1249</v>
      </c>
      <c r="CA8" s="21" t="s">
        <v>1249</v>
      </c>
      <c r="CB8" s="21" t="s">
        <v>1249</v>
      </c>
      <c r="CC8" s="21" t="s">
        <v>1249</v>
      </c>
      <c r="CD8" s="21" t="s">
        <v>1249</v>
      </c>
      <c r="CE8" s="21" t="s">
        <v>1249</v>
      </c>
      <c r="CF8" s="21" t="s">
        <v>1249</v>
      </c>
      <c r="CG8" s="21" t="s">
        <v>1249</v>
      </c>
      <c r="CH8" s="21" t="s">
        <v>1249</v>
      </c>
      <c r="CI8" s="21" t="s">
        <v>1249</v>
      </c>
      <c r="CJ8" s="21" t="s">
        <v>1249</v>
      </c>
    </row>
    <row r="9" spans="1:88" ht="213" hidden="1" customHeight="1" x14ac:dyDescent="0.25">
      <c r="A9" s="6">
        <v>4</v>
      </c>
      <c r="B9" s="11">
        <v>5</v>
      </c>
      <c r="C9" s="12" t="s">
        <v>22</v>
      </c>
      <c r="D9" s="275" t="s">
        <v>18</v>
      </c>
      <c r="E9" s="14" t="s">
        <v>19</v>
      </c>
      <c r="F9" s="14" t="s">
        <v>20</v>
      </c>
      <c r="G9" s="14" t="s">
        <v>19</v>
      </c>
      <c r="H9" s="15" t="s">
        <v>1250</v>
      </c>
      <c r="I9" s="302" t="s">
        <v>1251</v>
      </c>
      <c r="J9" s="22" t="s">
        <v>14</v>
      </c>
      <c r="K9" s="207" t="s">
        <v>21</v>
      </c>
      <c r="L9" s="207"/>
      <c r="M9" s="207"/>
      <c r="N9" s="207"/>
      <c r="O9" s="207"/>
      <c r="P9" s="207"/>
      <c r="Q9" s="207"/>
      <c r="R9" s="207"/>
      <c r="S9" s="207"/>
      <c r="T9" s="26">
        <f>COUNTIF(K9:S9,"x")</f>
        <v>1</v>
      </c>
      <c r="U9" s="207" t="s">
        <v>1252</v>
      </c>
      <c r="V9" s="207" t="s">
        <v>1252</v>
      </c>
      <c r="W9" s="207" t="s">
        <v>1252</v>
      </c>
      <c r="X9" s="207" t="s">
        <v>1252</v>
      </c>
      <c r="Y9" s="207" t="s">
        <v>1302</v>
      </c>
      <c r="Z9" s="207" t="s">
        <v>1302</v>
      </c>
      <c r="AA9" s="207" t="s">
        <v>1302</v>
      </c>
      <c r="AB9" s="207" t="s">
        <v>1302</v>
      </c>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v>2</v>
      </c>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3">
        <f t="shared" ref="CB9:CB17" si="0">COUNTIF($BD9:$CA9,2)</f>
        <v>1</v>
      </c>
      <c r="CC9" s="32">
        <f t="shared" ref="CC9:CC17" si="1">CB9/COUNTA($BD9:$CA9)</f>
        <v>1</v>
      </c>
      <c r="CD9" s="23">
        <f t="shared" ref="CD9:CD17" si="2">COUNTIF($BD9:$CA9,1)</f>
        <v>0</v>
      </c>
      <c r="CE9" s="32">
        <f t="shared" ref="CE9:CE17" si="3">CD9/COUNTA($BD9:$CA9)</f>
        <v>0</v>
      </c>
      <c r="CF9" s="23">
        <f t="shared" ref="CF9:CF17" si="4">COUNTIF($BD9:$CA9,0)</f>
        <v>0</v>
      </c>
      <c r="CG9" s="32">
        <f t="shared" ref="CG9:CG17" si="5">CF9/COUNTA($BD9:$CA9)</f>
        <v>0</v>
      </c>
      <c r="CH9" s="23">
        <f t="shared" ref="CH9:CH17" si="6">(((CB9*2)+(CD9*1)+(CF9*0)))/COUNTA($BD9:$CA9)</f>
        <v>2</v>
      </c>
      <c r="CI9" s="23" t="str">
        <f>IF(CH9&gt;=1.6,"Đạt mục tiêu",IF(CH9&gt;=1,"Cần cố gắng","Chưa đạt"))</f>
        <v>Đạt mục tiêu</v>
      </c>
      <c r="CJ9" s="37"/>
    </row>
    <row r="10" spans="1:88" ht="219.75" customHeight="1" x14ac:dyDescent="0.25">
      <c r="A10" s="6">
        <v>1</v>
      </c>
      <c r="B10" s="11">
        <v>5</v>
      </c>
      <c r="C10" s="12" t="s">
        <v>22</v>
      </c>
      <c r="D10" s="275" t="s">
        <v>18</v>
      </c>
      <c r="E10" s="14" t="s">
        <v>19</v>
      </c>
      <c r="F10" s="14" t="s">
        <v>20</v>
      </c>
      <c r="G10" s="14" t="s">
        <v>19</v>
      </c>
      <c r="H10" s="15" t="s">
        <v>1253</v>
      </c>
      <c r="I10" s="302" t="s">
        <v>1251</v>
      </c>
      <c r="J10" s="22" t="s">
        <v>14</v>
      </c>
      <c r="K10" s="207"/>
      <c r="L10" s="207" t="s">
        <v>21</v>
      </c>
      <c r="M10" s="207"/>
      <c r="N10" s="207"/>
      <c r="O10" s="207"/>
      <c r="P10" s="207"/>
      <c r="Q10" s="207"/>
      <c r="R10" s="207"/>
      <c r="S10" s="207"/>
      <c r="T10" s="26">
        <f t="shared" ref="T10:T73" si="7">COUNTIF(K10:S10,"x")</f>
        <v>1</v>
      </c>
      <c r="U10" s="207" t="s">
        <v>1252</v>
      </c>
      <c r="V10" s="207" t="s">
        <v>1252</v>
      </c>
      <c r="W10" s="207" t="s">
        <v>1252</v>
      </c>
      <c r="X10" s="207" t="s">
        <v>1252</v>
      </c>
      <c r="Y10" s="207" t="s">
        <v>1252</v>
      </c>
      <c r="Z10" s="207" t="s">
        <v>1252</v>
      </c>
      <c r="AA10" s="207" t="s">
        <v>1252</v>
      </c>
      <c r="AB10" s="207" t="s">
        <v>1252</v>
      </c>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3">
        <f t="shared" si="0"/>
        <v>0</v>
      </c>
      <c r="CC10" s="32" t="e">
        <f t="shared" si="1"/>
        <v>#DIV/0!</v>
      </c>
      <c r="CD10" s="23">
        <f t="shared" si="2"/>
        <v>0</v>
      </c>
      <c r="CE10" s="32" t="e">
        <f t="shared" si="3"/>
        <v>#DIV/0!</v>
      </c>
      <c r="CF10" s="23">
        <f t="shared" si="4"/>
        <v>0</v>
      </c>
      <c r="CG10" s="32" t="e">
        <f t="shared" si="5"/>
        <v>#DIV/0!</v>
      </c>
      <c r="CH10" s="23" t="e">
        <f t="shared" si="6"/>
        <v>#DIV/0!</v>
      </c>
      <c r="CI10" s="23" t="e">
        <f t="shared" ref="CI10:CI73" si="8">IF(CH10&gt;=1.6,"Đạt mục tiêu",IF(CH10&gt;=1,"Cần cố gắng","Chưa đạt"))</f>
        <v>#DIV/0!</v>
      </c>
      <c r="CJ10" s="37"/>
    </row>
    <row r="11" spans="1:88" ht="204" hidden="1" customHeight="1" x14ac:dyDescent="0.25">
      <c r="A11" s="6">
        <v>4</v>
      </c>
      <c r="B11" s="11">
        <v>5</v>
      </c>
      <c r="C11" s="12" t="s">
        <v>22</v>
      </c>
      <c r="D11" s="275" t="s">
        <v>18</v>
      </c>
      <c r="E11" s="14" t="s">
        <v>19</v>
      </c>
      <c r="F11" s="14" t="s">
        <v>20</v>
      </c>
      <c r="G11" s="14" t="s">
        <v>19</v>
      </c>
      <c r="H11" s="15" t="s">
        <v>1254</v>
      </c>
      <c r="I11" s="302" t="s">
        <v>1251</v>
      </c>
      <c r="J11" s="22" t="s">
        <v>14</v>
      </c>
      <c r="K11" s="207"/>
      <c r="L11" s="207"/>
      <c r="M11" s="207" t="s">
        <v>21</v>
      </c>
      <c r="N11" s="207"/>
      <c r="O11" s="207"/>
      <c r="P11" s="207"/>
      <c r="Q11" s="207"/>
      <c r="R11" s="207"/>
      <c r="S11" s="207"/>
      <c r="T11" s="26">
        <f t="shared" si="7"/>
        <v>1</v>
      </c>
      <c r="U11" s="207" t="s">
        <v>1252</v>
      </c>
      <c r="V11" s="207" t="s">
        <v>1252</v>
      </c>
      <c r="W11" s="207" t="s">
        <v>1252</v>
      </c>
      <c r="X11" s="207" t="s">
        <v>1252</v>
      </c>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3">
        <f t="shared" si="0"/>
        <v>0</v>
      </c>
      <c r="CC11" s="32" t="e">
        <f t="shared" si="1"/>
        <v>#DIV/0!</v>
      </c>
      <c r="CD11" s="23">
        <f t="shared" si="2"/>
        <v>0</v>
      </c>
      <c r="CE11" s="32" t="e">
        <f t="shared" si="3"/>
        <v>#DIV/0!</v>
      </c>
      <c r="CF11" s="23">
        <f t="shared" si="4"/>
        <v>0</v>
      </c>
      <c r="CG11" s="32" t="e">
        <f t="shared" si="5"/>
        <v>#DIV/0!</v>
      </c>
      <c r="CH11" s="23" t="e">
        <f t="shared" si="6"/>
        <v>#DIV/0!</v>
      </c>
      <c r="CI11" s="23" t="e">
        <f t="shared" si="8"/>
        <v>#DIV/0!</v>
      </c>
      <c r="CJ11" s="37"/>
    </row>
    <row r="12" spans="1:88" ht="204" hidden="1" customHeight="1" x14ac:dyDescent="0.25">
      <c r="A12" s="6">
        <v>4</v>
      </c>
      <c r="B12" s="11">
        <v>5</v>
      </c>
      <c r="C12" s="12" t="s">
        <v>22</v>
      </c>
      <c r="D12" s="275" t="s">
        <v>18</v>
      </c>
      <c r="E12" s="14" t="s">
        <v>19</v>
      </c>
      <c r="F12" s="14" t="s">
        <v>20</v>
      </c>
      <c r="G12" s="14" t="s">
        <v>19</v>
      </c>
      <c r="H12" s="15" t="s">
        <v>1255</v>
      </c>
      <c r="I12" s="302" t="s">
        <v>1251</v>
      </c>
      <c r="J12" s="22" t="s">
        <v>14</v>
      </c>
      <c r="K12" s="207"/>
      <c r="L12" s="207"/>
      <c r="M12" s="207"/>
      <c r="N12" s="207" t="s">
        <v>21</v>
      </c>
      <c r="O12" s="207"/>
      <c r="P12" s="207"/>
      <c r="Q12" s="207"/>
      <c r="R12" s="207"/>
      <c r="S12" s="207"/>
      <c r="T12" s="26">
        <f t="shared" si="7"/>
        <v>1</v>
      </c>
      <c r="U12" s="207" t="s">
        <v>1252</v>
      </c>
      <c r="V12" s="207" t="s">
        <v>1252</v>
      </c>
      <c r="W12" s="207" t="s">
        <v>1252</v>
      </c>
      <c r="X12" s="207" t="s">
        <v>1252</v>
      </c>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3">
        <f t="shared" si="0"/>
        <v>0</v>
      </c>
      <c r="CC12" s="32" t="e">
        <f t="shared" si="1"/>
        <v>#DIV/0!</v>
      </c>
      <c r="CD12" s="23">
        <f t="shared" si="2"/>
        <v>0</v>
      </c>
      <c r="CE12" s="32" t="e">
        <f t="shared" si="3"/>
        <v>#DIV/0!</v>
      </c>
      <c r="CF12" s="23">
        <f t="shared" si="4"/>
        <v>0</v>
      </c>
      <c r="CG12" s="32" t="e">
        <f t="shared" si="5"/>
        <v>#DIV/0!</v>
      </c>
      <c r="CH12" s="23" t="e">
        <f t="shared" si="6"/>
        <v>#DIV/0!</v>
      </c>
      <c r="CI12" s="23" t="e">
        <f t="shared" si="8"/>
        <v>#DIV/0!</v>
      </c>
      <c r="CJ12" s="37"/>
    </row>
    <row r="13" spans="1:88" ht="204" hidden="1" customHeight="1" x14ac:dyDescent="0.25">
      <c r="A13" s="6">
        <v>4</v>
      </c>
      <c r="B13" s="11">
        <v>5</v>
      </c>
      <c r="C13" s="12" t="s">
        <v>22</v>
      </c>
      <c r="D13" s="275" t="s">
        <v>18</v>
      </c>
      <c r="E13" s="14" t="s">
        <v>19</v>
      </c>
      <c r="F13" s="14" t="s">
        <v>20</v>
      </c>
      <c r="G13" s="14" t="s">
        <v>19</v>
      </c>
      <c r="H13" s="15" t="s">
        <v>1256</v>
      </c>
      <c r="I13" s="302" t="s">
        <v>1251</v>
      </c>
      <c r="J13" s="22" t="s">
        <v>14</v>
      </c>
      <c r="K13" s="207"/>
      <c r="L13" s="207"/>
      <c r="M13" s="207"/>
      <c r="N13" s="207"/>
      <c r="O13" s="207" t="s">
        <v>21</v>
      </c>
      <c r="P13" s="207"/>
      <c r="Q13" s="207"/>
      <c r="R13" s="207"/>
      <c r="S13" s="207"/>
      <c r="T13" s="26">
        <f t="shared" si="7"/>
        <v>1</v>
      </c>
      <c r="U13" s="207" t="s">
        <v>1252</v>
      </c>
      <c r="V13" s="207" t="s">
        <v>1252</v>
      </c>
      <c r="W13" s="207" t="s">
        <v>1252</v>
      </c>
      <c r="X13" s="207" t="s">
        <v>1252</v>
      </c>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3">
        <f t="shared" si="0"/>
        <v>0</v>
      </c>
      <c r="CC13" s="32" t="e">
        <f t="shared" si="1"/>
        <v>#DIV/0!</v>
      </c>
      <c r="CD13" s="23">
        <f t="shared" si="2"/>
        <v>0</v>
      </c>
      <c r="CE13" s="32" t="e">
        <f t="shared" si="3"/>
        <v>#DIV/0!</v>
      </c>
      <c r="CF13" s="23">
        <f t="shared" si="4"/>
        <v>0</v>
      </c>
      <c r="CG13" s="32" t="e">
        <f t="shared" si="5"/>
        <v>#DIV/0!</v>
      </c>
      <c r="CH13" s="23" t="e">
        <f t="shared" si="6"/>
        <v>#DIV/0!</v>
      </c>
      <c r="CI13" s="23" t="e">
        <f t="shared" si="8"/>
        <v>#DIV/0!</v>
      </c>
      <c r="CJ13" s="37"/>
    </row>
    <row r="14" spans="1:88" ht="204" hidden="1" customHeight="1" x14ac:dyDescent="0.25">
      <c r="A14" s="6">
        <v>4</v>
      </c>
      <c r="B14" s="11">
        <v>5</v>
      </c>
      <c r="C14" s="12" t="s">
        <v>22</v>
      </c>
      <c r="D14" s="275" t="s">
        <v>18</v>
      </c>
      <c r="E14" s="14" t="s">
        <v>19</v>
      </c>
      <c r="F14" s="14" t="s">
        <v>20</v>
      </c>
      <c r="G14" s="14" t="s">
        <v>19</v>
      </c>
      <c r="H14" s="15" t="s">
        <v>1257</v>
      </c>
      <c r="I14" s="302" t="s">
        <v>1251</v>
      </c>
      <c r="J14" s="22" t="s">
        <v>14</v>
      </c>
      <c r="K14" s="207"/>
      <c r="L14" s="207"/>
      <c r="M14" s="207"/>
      <c r="N14" s="207"/>
      <c r="O14" s="207"/>
      <c r="P14" s="207" t="s">
        <v>21</v>
      </c>
      <c r="Q14" s="207"/>
      <c r="R14" s="207"/>
      <c r="S14" s="207"/>
      <c r="T14" s="26">
        <f t="shared" si="7"/>
        <v>1</v>
      </c>
      <c r="U14" s="207" t="s">
        <v>1252</v>
      </c>
      <c r="V14" s="207" t="s">
        <v>1252</v>
      </c>
      <c r="W14" s="207" t="s">
        <v>1252</v>
      </c>
      <c r="X14" s="207" t="s">
        <v>1252</v>
      </c>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3">
        <f t="shared" si="0"/>
        <v>0</v>
      </c>
      <c r="CC14" s="32" t="e">
        <f t="shared" si="1"/>
        <v>#DIV/0!</v>
      </c>
      <c r="CD14" s="23">
        <f t="shared" si="2"/>
        <v>0</v>
      </c>
      <c r="CE14" s="32" t="e">
        <f t="shared" si="3"/>
        <v>#DIV/0!</v>
      </c>
      <c r="CF14" s="23">
        <f t="shared" si="4"/>
        <v>0</v>
      </c>
      <c r="CG14" s="32" t="e">
        <f t="shared" si="5"/>
        <v>#DIV/0!</v>
      </c>
      <c r="CH14" s="23" t="e">
        <f t="shared" si="6"/>
        <v>#DIV/0!</v>
      </c>
      <c r="CI14" s="23" t="e">
        <f t="shared" si="8"/>
        <v>#DIV/0!</v>
      </c>
      <c r="CJ14" s="37"/>
    </row>
    <row r="15" spans="1:88" ht="204" hidden="1" customHeight="1" x14ac:dyDescent="0.25">
      <c r="A15" s="6">
        <v>4</v>
      </c>
      <c r="B15" s="11">
        <v>5</v>
      </c>
      <c r="C15" s="12" t="s">
        <v>22</v>
      </c>
      <c r="D15" s="275" t="s">
        <v>18</v>
      </c>
      <c r="E15" s="14" t="s">
        <v>19</v>
      </c>
      <c r="F15" s="14" t="s">
        <v>20</v>
      </c>
      <c r="G15" s="14" t="s">
        <v>19</v>
      </c>
      <c r="H15" s="15" t="s">
        <v>1258</v>
      </c>
      <c r="I15" s="302" t="s">
        <v>1251</v>
      </c>
      <c r="J15" s="22" t="s">
        <v>14</v>
      </c>
      <c r="K15" s="207"/>
      <c r="L15" s="207"/>
      <c r="M15" s="207"/>
      <c r="N15" s="207"/>
      <c r="O15" s="207"/>
      <c r="P15" s="207"/>
      <c r="Q15" s="207" t="s">
        <v>21</v>
      </c>
      <c r="R15" s="207"/>
      <c r="S15" s="207"/>
      <c r="T15" s="26">
        <f t="shared" si="7"/>
        <v>1</v>
      </c>
      <c r="U15" s="207" t="s">
        <v>1252</v>
      </c>
      <c r="V15" s="207" t="s">
        <v>1252</v>
      </c>
      <c r="W15" s="207" t="s">
        <v>1252</v>
      </c>
      <c r="X15" s="207" t="s">
        <v>1252</v>
      </c>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3">
        <f t="shared" si="0"/>
        <v>0</v>
      </c>
      <c r="CC15" s="32" t="e">
        <f t="shared" si="1"/>
        <v>#DIV/0!</v>
      </c>
      <c r="CD15" s="23">
        <f t="shared" si="2"/>
        <v>0</v>
      </c>
      <c r="CE15" s="32" t="e">
        <f t="shared" si="3"/>
        <v>#DIV/0!</v>
      </c>
      <c r="CF15" s="23">
        <f t="shared" si="4"/>
        <v>0</v>
      </c>
      <c r="CG15" s="32" t="e">
        <f t="shared" si="5"/>
        <v>#DIV/0!</v>
      </c>
      <c r="CH15" s="23" t="e">
        <f t="shared" si="6"/>
        <v>#DIV/0!</v>
      </c>
      <c r="CI15" s="23" t="e">
        <f t="shared" si="8"/>
        <v>#DIV/0!</v>
      </c>
      <c r="CJ15" s="37"/>
    </row>
    <row r="16" spans="1:88" ht="204" hidden="1" customHeight="1" x14ac:dyDescent="0.25">
      <c r="A16" s="6">
        <v>4</v>
      </c>
      <c r="B16" s="11">
        <v>5</v>
      </c>
      <c r="C16" s="12" t="s">
        <v>22</v>
      </c>
      <c r="D16" s="275" t="s">
        <v>18</v>
      </c>
      <c r="E16" s="14" t="s">
        <v>19</v>
      </c>
      <c r="F16" s="14" t="s">
        <v>20</v>
      </c>
      <c r="G16" s="14" t="s">
        <v>19</v>
      </c>
      <c r="H16" s="15" t="s">
        <v>1259</v>
      </c>
      <c r="I16" s="302" t="s">
        <v>1251</v>
      </c>
      <c r="J16" s="22" t="s">
        <v>14</v>
      </c>
      <c r="K16" s="207"/>
      <c r="L16" s="207"/>
      <c r="M16" s="207"/>
      <c r="N16" s="207"/>
      <c r="O16" s="207"/>
      <c r="P16" s="207"/>
      <c r="Q16" s="207"/>
      <c r="R16" s="207" t="s">
        <v>21</v>
      </c>
      <c r="S16" s="207"/>
      <c r="T16" s="26">
        <f t="shared" si="7"/>
        <v>1</v>
      </c>
      <c r="U16" s="207" t="s">
        <v>1252</v>
      </c>
      <c r="V16" s="207" t="s">
        <v>1252</v>
      </c>
      <c r="W16" s="207" t="s">
        <v>1252</v>
      </c>
      <c r="X16" s="207" t="s">
        <v>1252</v>
      </c>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3">
        <f t="shared" si="0"/>
        <v>0</v>
      </c>
      <c r="CC16" s="32" t="e">
        <f t="shared" si="1"/>
        <v>#DIV/0!</v>
      </c>
      <c r="CD16" s="23">
        <f t="shared" si="2"/>
        <v>0</v>
      </c>
      <c r="CE16" s="32" t="e">
        <f t="shared" si="3"/>
        <v>#DIV/0!</v>
      </c>
      <c r="CF16" s="23">
        <f t="shared" si="4"/>
        <v>0</v>
      </c>
      <c r="CG16" s="32" t="e">
        <f t="shared" si="5"/>
        <v>#DIV/0!</v>
      </c>
      <c r="CH16" s="23" t="e">
        <f t="shared" si="6"/>
        <v>#DIV/0!</v>
      </c>
      <c r="CI16" s="23" t="e">
        <f t="shared" si="8"/>
        <v>#DIV/0!</v>
      </c>
      <c r="CJ16" s="37"/>
    </row>
    <row r="17" spans="1:88" ht="204.75" hidden="1" customHeight="1" x14ac:dyDescent="0.25">
      <c r="A17" s="6">
        <v>4</v>
      </c>
      <c r="B17" s="11">
        <v>5</v>
      </c>
      <c r="C17" s="12" t="s">
        <v>22</v>
      </c>
      <c r="D17" s="275" t="s">
        <v>18</v>
      </c>
      <c r="E17" s="14" t="s">
        <v>19</v>
      </c>
      <c r="F17" s="14" t="s">
        <v>20</v>
      </c>
      <c r="G17" s="14" t="s">
        <v>19</v>
      </c>
      <c r="H17" s="15" t="s">
        <v>1260</v>
      </c>
      <c r="I17" s="302" t="s">
        <v>1251</v>
      </c>
      <c r="J17" s="22" t="s">
        <v>14</v>
      </c>
      <c r="K17" s="207"/>
      <c r="L17" s="207"/>
      <c r="M17" s="207"/>
      <c r="N17" s="207"/>
      <c r="O17" s="207"/>
      <c r="P17" s="207"/>
      <c r="Q17" s="207"/>
      <c r="R17" s="207"/>
      <c r="S17" s="207" t="s">
        <v>21</v>
      </c>
      <c r="T17" s="26">
        <f t="shared" si="7"/>
        <v>1</v>
      </c>
      <c r="U17" s="207" t="s">
        <v>1252</v>
      </c>
      <c r="V17" s="207" t="s">
        <v>1252</v>
      </c>
      <c r="W17" s="207" t="s">
        <v>1252</v>
      </c>
      <c r="X17" s="207" t="s">
        <v>1252</v>
      </c>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3">
        <f t="shared" si="0"/>
        <v>0</v>
      </c>
      <c r="CC17" s="32" t="e">
        <f t="shared" si="1"/>
        <v>#DIV/0!</v>
      </c>
      <c r="CD17" s="23">
        <f t="shared" si="2"/>
        <v>0</v>
      </c>
      <c r="CE17" s="32" t="e">
        <f t="shared" si="3"/>
        <v>#DIV/0!</v>
      </c>
      <c r="CF17" s="23">
        <f t="shared" si="4"/>
        <v>0</v>
      </c>
      <c r="CG17" s="32" t="e">
        <f t="shared" si="5"/>
        <v>#DIV/0!</v>
      </c>
      <c r="CH17" s="23" t="e">
        <f t="shared" si="6"/>
        <v>#DIV/0!</v>
      </c>
      <c r="CI17" s="23" t="e">
        <f t="shared" si="8"/>
        <v>#DIV/0!</v>
      </c>
      <c r="CJ17" s="37"/>
    </row>
    <row r="18" spans="1:88" ht="32.25" hidden="1" customHeight="1" x14ac:dyDescent="0.25">
      <c r="A18" s="6">
        <v>5</v>
      </c>
      <c r="B18" s="7">
        <v>7</v>
      </c>
      <c r="C18" s="441" t="s">
        <v>24</v>
      </c>
      <c r="D18" s="442"/>
      <c r="E18" s="443"/>
      <c r="F18" s="9" t="s">
        <v>1249</v>
      </c>
      <c r="G18" s="9" t="s">
        <v>1249</v>
      </c>
      <c r="H18" s="9" t="s">
        <v>1249</v>
      </c>
      <c r="I18" s="9" t="s">
        <v>1249</v>
      </c>
      <c r="J18" s="21" t="s">
        <v>1249</v>
      </c>
      <c r="K18" s="21" t="s">
        <v>1249</v>
      </c>
      <c r="L18" s="21" t="s">
        <v>1249</v>
      </c>
      <c r="M18" s="21" t="s">
        <v>1249</v>
      </c>
      <c r="N18" s="21" t="s">
        <v>1249</v>
      </c>
      <c r="O18" s="21" t="s">
        <v>1249</v>
      </c>
      <c r="P18" s="21" t="s">
        <v>1249</v>
      </c>
      <c r="Q18" s="21" t="s">
        <v>1249</v>
      </c>
      <c r="R18" s="21" t="s">
        <v>1249</v>
      </c>
      <c r="S18" s="21" t="s">
        <v>1249</v>
      </c>
      <c r="T18" s="21" t="s">
        <v>1249</v>
      </c>
      <c r="U18" s="21" t="s">
        <v>1249</v>
      </c>
      <c r="V18" s="21" t="s">
        <v>1249</v>
      </c>
      <c r="W18" s="21" t="s">
        <v>1249</v>
      </c>
      <c r="X18" s="21" t="s">
        <v>1249</v>
      </c>
      <c r="Y18" s="21" t="s">
        <v>1249</v>
      </c>
      <c r="Z18" s="21" t="s">
        <v>1249</v>
      </c>
      <c r="AA18" s="21" t="s">
        <v>1249</v>
      </c>
      <c r="AB18" s="21" t="s">
        <v>1249</v>
      </c>
      <c r="AC18" s="21" t="s">
        <v>1249</v>
      </c>
      <c r="AD18" s="21" t="s">
        <v>1249</v>
      </c>
      <c r="AE18" s="21" t="s">
        <v>1249</v>
      </c>
      <c r="AF18" s="21" t="s">
        <v>1249</v>
      </c>
      <c r="AG18" s="21" t="s">
        <v>1249</v>
      </c>
      <c r="AH18" s="21" t="s">
        <v>1249</v>
      </c>
      <c r="AI18" s="21" t="s">
        <v>1249</v>
      </c>
      <c r="AJ18" s="21" t="s">
        <v>1249</v>
      </c>
      <c r="AK18" s="21" t="s">
        <v>1249</v>
      </c>
      <c r="AL18" s="21" t="s">
        <v>1249</v>
      </c>
      <c r="AM18" s="21" t="s">
        <v>1249</v>
      </c>
      <c r="AN18" s="21" t="s">
        <v>1249</v>
      </c>
      <c r="AO18" s="21" t="s">
        <v>1249</v>
      </c>
      <c r="AP18" s="21" t="s">
        <v>1249</v>
      </c>
      <c r="AQ18" s="21" t="s">
        <v>1249</v>
      </c>
      <c r="AR18" s="21" t="s">
        <v>1249</v>
      </c>
      <c r="AS18" s="21" t="s">
        <v>1249</v>
      </c>
      <c r="AT18" s="21" t="s">
        <v>1249</v>
      </c>
      <c r="AU18" s="21" t="s">
        <v>1249</v>
      </c>
      <c r="AV18" s="21" t="s">
        <v>1249</v>
      </c>
      <c r="AW18" s="21" t="s">
        <v>1249</v>
      </c>
      <c r="AX18" s="21" t="s">
        <v>1249</v>
      </c>
      <c r="AY18" s="21" t="s">
        <v>1249</v>
      </c>
      <c r="AZ18" s="21" t="s">
        <v>1249</v>
      </c>
      <c r="BA18" s="21" t="s">
        <v>1249</v>
      </c>
      <c r="BB18" s="21"/>
      <c r="BC18" s="21" t="s">
        <v>1249</v>
      </c>
      <c r="BD18" s="21" t="s">
        <v>1249</v>
      </c>
      <c r="BE18" s="21" t="s">
        <v>1249</v>
      </c>
      <c r="BF18" s="21" t="s">
        <v>1249</v>
      </c>
      <c r="BG18" s="21" t="s">
        <v>1249</v>
      </c>
      <c r="BH18" s="21" t="s">
        <v>1249</v>
      </c>
      <c r="BI18" s="21" t="s">
        <v>1249</v>
      </c>
      <c r="BJ18" s="21" t="s">
        <v>1249</v>
      </c>
      <c r="BK18" s="21" t="s">
        <v>1249</v>
      </c>
      <c r="BL18" s="21" t="s">
        <v>1249</v>
      </c>
      <c r="BM18" s="21" t="s">
        <v>1249</v>
      </c>
      <c r="BN18" s="21" t="s">
        <v>1249</v>
      </c>
      <c r="BO18" s="21" t="s">
        <v>1249</v>
      </c>
      <c r="BP18" s="21" t="s">
        <v>1249</v>
      </c>
      <c r="BQ18" s="21" t="s">
        <v>1249</v>
      </c>
      <c r="BR18" s="21" t="s">
        <v>1249</v>
      </c>
      <c r="BS18" s="21" t="s">
        <v>1249</v>
      </c>
      <c r="BT18" s="21" t="s">
        <v>1249</v>
      </c>
      <c r="BU18" s="21" t="s">
        <v>1249</v>
      </c>
      <c r="BV18" s="21" t="s">
        <v>1249</v>
      </c>
      <c r="BW18" s="21" t="s">
        <v>1249</v>
      </c>
      <c r="BX18" s="21" t="s">
        <v>1249</v>
      </c>
      <c r="BY18" s="21" t="s">
        <v>1249</v>
      </c>
      <c r="BZ18" s="21" t="s">
        <v>1249</v>
      </c>
      <c r="CA18" s="21" t="s">
        <v>1249</v>
      </c>
      <c r="CB18" s="21" t="s">
        <v>1249</v>
      </c>
      <c r="CC18" s="21" t="s">
        <v>1249</v>
      </c>
      <c r="CD18" s="21" t="s">
        <v>1249</v>
      </c>
      <c r="CE18" s="21" t="s">
        <v>1249</v>
      </c>
      <c r="CF18" s="21" t="s">
        <v>1249</v>
      </c>
      <c r="CG18" s="21" t="s">
        <v>1249</v>
      </c>
      <c r="CH18" s="21" t="s">
        <v>1249</v>
      </c>
      <c r="CI18" s="21" t="s">
        <v>1249</v>
      </c>
      <c r="CJ18" s="21" t="s">
        <v>1249</v>
      </c>
    </row>
    <row r="19" spans="1:88" ht="30.75" hidden="1" customHeight="1" x14ac:dyDescent="0.25">
      <c r="A19" s="6">
        <v>6</v>
      </c>
      <c r="B19" s="7">
        <v>8</v>
      </c>
      <c r="C19" s="440" t="s">
        <v>25</v>
      </c>
      <c r="D19" s="440"/>
      <c r="E19" s="440"/>
      <c r="F19" s="9" t="s">
        <v>1249</v>
      </c>
      <c r="G19" s="9" t="s">
        <v>1249</v>
      </c>
      <c r="H19" s="9" t="s">
        <v>1249</v>
      </c>
      <c r="I19" s="9" t="s">
        <v>1249</v>
      </c>
      <c r="J19" s="21" t="s">
        <v>1249</v>
      </c>
      <c r="K19" s="21" t="s">
        <v>1249</v>
      </c>
      <c r="L19" s="21" t="s">
        <v>1249</v>
      </c>
      <c r="M19" s="21" t="s">
        <v>1249</v>
      </c>
      <c r="N19" s="21" t="s">
        <v>1249</v>
      </c>
      <c r="O19" s="21" t="s">
        <v>1249</v>
      </c>
      <c r="P19" s="21" t="s">
        <v>1249</v>
      </c>
      <c r="Q19" s="21" t="s">
        <v>1249</v>
      </c>
      <c r="R19" s="21" t="s">
        <v>1249</v>
      </c>
      <c r="S19" s="21" t="s">
        <v>1249</v>
      </c>
      <c r="T19" s="21" t="s">
        <v>1249</v>
      </c>
      <c r="U19" s="21" t="s">
        <v>1249</v>
      </c>
      <c r="V19" s="21" t="s">
        <v>1249</v>
      </c>
      <c r="W19" s="21" t="s">
        <v>1249</v>
      </c>
      <c r="X19" s="21" t="s">
        <v>1249</v>
      </c>
      <c r="Y19" s="21" t="s">
        <v>1249</v>
      </c>
      <c r="Z19" s="21" t="s">
        <v>1249</v>
      </c>
      <c r="AA19" s="21" t="s">
        <v>1249</v>
      </c>
      <c r="AB19" s="21" t="s">
        <v>1249</v>
      </c>
      <c r="AC19" s="21" t="s">
        <v>1249</v>
      </c>
      <c r="AD19" s="21" t="s">
        <v>1249</v>
      </c>
      <c r="AE19" s="21" t="s">
        <v>1249</v>
      </c>
      <c r="AF19" s="21" t="s">
        <v>1249</v>
      </c>
      <c r="AG19" s="21" t="s">
        <v>1249</v>
      </c>
      <c r="AH19" s="21" t="s">
        <v>1249</v>
      </c>
      <c r="AI19" s="21" t="s">
        <v>1249</v>
      </c>
      <c r="AJ19" s="21" t="s">
        <v>1249</v>
      </c>
      <c r="AK19" s="21" t="s">
        <v>1249</v>
      </c>
      <c r="AL19" s="21" t="s">
        <v>1249</v>
      </c>
      <c r="AM19" s="21" t="s">
        <v>1249</v>
      </c>
      <c r="AN19" s="21" t="s">
        <v>1249</v>
      </c>
      <c r="AO19" s="21" t="s">
        <v>1249</v>
      </c>
      <c r="AP19" s="21" t="s">
        <v>1249</v>
      </c>
      <c r="AQ19" s="21" t="s">
        <v>1249</v>
      </c>
      <c r="AR19" s="21" t="s">
        <v>1249</v>
      </c>
      <c r="AS19" s="21" t="s">
        <v>1249</v>
      </c>
      <c r="AT19" s="21" t="s">
        <v>1249</v>
      </c>
      <c r="AU19" s="21" t="s">
        <v>1249</v>
      </c>
      <c r="AV19" s="21" t="s">
        <v>1249</v>
      </c>
      <c r="AW19" s="21" t="s">
        <v>1249</v>
      </c>
      <c r="AX19" s="21" t="s">
        <v>1249</v>
      </c>
      <c r="AY19" s="21" t="s">
        <v>1249</v>
      </c>
      <c r="AZ19" s="21" t="s">
        <v>1249</v>
      </c>
      <c r="BA19" s="21" t="s">
        <v>1249</v>
      </c>
      <c r="BB19" s="21"/>
      <c r="BC19" s="21" t="s">
        <v>1249</v>
      </c>
      <c r="BD19" s="21" t="s">
        <v>1249</v>
      </c>
      <c r="BE19" s="21" t="s">
        <v>1249</v>
      </c>
      <c r="BF19" s="21" t="s">
        <v>1249</v>
      </c>
      <c r="BG19" s="21" t="s">
        <v>1249</v>
      </c>
      <c r="BH19" s="21" t="s">
        <v>1249</v>
      </c>
      <c r="BI19" s="21" t="s">
        <v>1249</v>
      </c>
      <c r="BJ19" s="21" t="s">
        <v>1249</v>
      </c>
      <c r="BK19" s="21" t="s">
        <v>1249</v>
      </c>
      <c r="BL19" s="21" t="s">
        <v>1249</v>
      </c>
      <c r="BM19" s="21" t="s">
        <v>1249</v>
      </c>
      <c r="BN19" s="21" t="s">
        <v>1249</v>
      </c>
      <c r="BO19" s="21" t="s">
        <v>1249</v>
      </c>
      <c r="BP19" s="21" t="s">
        <v>1249</v>
      </c>
      <c r="BQ19" s="21" t="s">
        <v>1249</v>
      </c>
      <c r="BR19" s="21" t="s">
        <v>1249</v>
      </c>
      <c r="BS19" s="21" t="s">
        <v>1249</v>
      </c>
      <c r="BT19" s="21" t="s">
        <v>1249</v>
      </c>
      <c r="BU19" s="21" t="s">
        <v>1249</v>
      </c>
      <c r="BV19" s="21" t="s">
        <v>1249</v>
      </c>
      <c r="BW19" s="21" t="s">
        <v>1249</v>
      </c>
      <c r="BX19" s="21" t="s">
        <v>1249</v>
      </c>
      <c r="BY19" s="21" t="s">
        <v>1249</v>
      </c>
      <c r="BZ19" s="21" t="s">
        <v>1249</v>
      </c>
      <c r="CA19" s="21" t="s">
        <v>1249</v>
      </c>
      <c r="CB19" s="21" t="s">
        <v>1249</v>
      </c>
      <c r="CC19" s="21" t="s">
        <v>1249</v>
      </c>
      <c r="CD19" s="21" t="s">
        <v>1249</v>
      </c>
      <c r="CE19" s="21" t="s">
        <v>1249</v>
      </c>
      <c r="CF19" s="21" t="s">
        <v>1249</v>
      </c>
      <c r="CG19" s="21" t="s">
        <v>1249</v>
      </c>
      <c r="CH19" s="21" t="s">
        <v>1249</v>
      </c>
      <c r="CI19" s="21" t="s">
        <v>1249</v>
      </c>
      <c r="CJ19" s="21" t="s">
        <v>1249</v>
      </c>
    </row>
    <row r="20" spans="1:88" ht="61.5" hidden="1" customHeight="1" x14ac:dyDescent="0.25">
      <c r="A20" s="6">
        <v>7</v>
      </c>
      <c r="B20" s="207">
        <v>14</v>
      </c>
      <c r="C20" s="12" t="s">
        <v>37</v>
      </c>
      <c r="D20" s="276" t="s">
        <v>37</v>
      </c>
      <c r="E20" s="12" t="s">
        <v>37</v>
      </c>
      <c r="F20" s="12" t="s">
        <v>37</v>
      </c>
      <c r="G20" s="12" t="s">
        <v>37</v>
      </c>
      <c r="H20" s="12" t="s">
        <v>1888</v>
      </c>
      <c r="I20" s="302" t="s">
        <v>1261</v>
      </c>
      <c r="J20" s="22" t="s">
        <v>14</v>
      </c>
      <c r="K20" s="23" t="s">
        <v>21</v>
      </c>
      <c r="L20" s="207"/>
      <c r="M20" s="207"/>
      <c r="N20" s="207"/>
      <c r="O20" s="207"/>
      <c r="P20" s="207"/>
      <c r="Q20" s="207"/>
      <c r="R20" s="207"/>
      <c r="S20" s="207"/>
      <c r="T20" s="26">
        <f t="shared" si="7"/>
        <v>1</v>
      </c>
      <c r="U20" s="207"/>
      <c r="V20" s="207"/>
      <c r="W20" s="207" t="s">
        <v>1262</v>
      </c>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3">
        <f t="shared" ref="CB20:CB35" si="9">COUNTIF($BD20:$CA20,2)</f>
        <v>0</v>
      </c>
      <c r="CC20" s="32" t="e">
        <f t="shared" ref="CC20:CC35" si="10">CB20/COUNTA($BD20:$CA20)</f>
        <v>#DIV/0!</v>
      </c>
      <c r="CD20" s="23">
        <f t="shared" ref="CD20:CD35" si="11">COUNTIF($BD20:$CA20,1)</f>
        <v>0</v>
      </c>
      <c r="CE20" s="32" t="e">
        <f t="shared" ref="CE20:CE35" si="12">CD20/COUNTA($BD20:$CA20)</f>
        <v>#DIV/0!</v>
      </c>
      <c r="CF20" s="23">
        <f t="shared" ref="CF20:CF35" si="13">COUNTIF($BD20:$CA20,0)</f>
        <v>0</v>
      </c>
      <c r="CG20" s="32" t="e">
        <f t="shared" ref="CG20:CG35" si="14">CF20/COUNTA($BD20:$CA20)</f>
        <v>#DIV/0!</v>
      </c>
      <c r="CH20" s="23" t="e">
        <f t="shared" ref="CH20:CH35" si="15">(((CB20*2)+(CD20*1)+(CF20*0)))/COUNTA($BD20:$CA20)</f>
        <v>#DIV/0!</v>
      </c>
      <c r="CI20" s="23" t="e">
        <f t="shared" si="8"/>
        <v>#DIV/0!</v>
      </c>
      <c r="CJ20" s="37"/>
    </row>
    <row r="21" spans="1:88" ht="45" customHeight="1" x14ac:dyDescent="0.25">
      <c r="A21" s="6">
        <v>2</v>
      </c>
      <c r="B21" s="207">
        <v>15</v>
      </c>
      <c r="C21" s="12" t="s">
        <v>39</v>
      </c>
      <c r="D21" s="275" t="s">
        <v>28</v>
      </c>
      <c r="E21" s="12" t="s">
        <v>40</v>
      </c>
      <c r="F21" s="302" t="s">
        <v>28</v>
      </c>
      <c r="G21" s="12" t="s">
        <v>40</v>
      </c>
      <c r="H21" s="12" t="s">
        <v>1263</v>
      </c>
      <c r="I21" s="302" t="s">
        <v>1251</v>
      </c>
      <c r="J21" s="22" t="s">
        <v>14</v>
      </c>
      <c r="K21" s="207"/>
      <c r="L21" s="207" t="s">
        <v>21</v>
      </c>
      <c r="M21" s="207"/>
      <c r="N21" s="207"/>
      <c r="O21" s="207"/>
      <c r="P21" s="207"/>
      <c r="Q21" s="207"/>
      <c r="R21" s="207"/>
      <c r="S21" s="207"/>
      <c r="T21" s="26">
        <f t="shared" si="7"/>
        <v>1</v>
      </c>
      <c r="U21" s="207" t="s">
        <v>1252</v>
      </c>
      <c r="V21" s="207" t="s">
        <v>1252</v>
      </c>
      <c r="W21" s="207" t="s">
        <v>1252</v>
      </c>
      <c r="X21" s="207" t="s">
        <v>1252</v>
      </c>
      <c r="Y21" s="207" t="s">
        <v>1271</v>
      </c>
      <c r="Z21" s="207"/>
      <c r="AA21" s="207"/>
      <c r="AB21" s="207" t="s">
        <v>1271</v>
      </c>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3">
        <f t="shared" si="9"/>
        <v>0</v>
      </c>
      <c r="CC21" s="32" t="e">
        <f t="shared" si="10"/>
        <v>#DIV/0!</v>
      </c>
      <c r="CD21" s="23">
        <f t="shared" si="11"/>
        <v>0</v>
      </c>
      <c r="CE21" s="32" t="e">
        <f t="shared" si="12"/>
        <v>#DIV/0!</v>
      </c>
      <c r="CF21" s="23">
        <f t="shared" si="13"/>
        <v>0</v>
      </c>
      <c r="CG21" s="32" t="e">
        <f t="shared" si="14"/>
        <v>#DIV/0!</v>
      </c>
      <c r="CH21" s="23" t="e">
        <f t="shared" si="15"/>
        <v>#DIV/0!</v>
      </c>
      <c r="CI21" s="23" t="e">
        <f t="shared" si="8"/>
        <v>#DIV/0!</v>
      </c>
      <c r="CJ21" s="37"/>
    </row>
    <row r="22" spans="1:88" ht="61.5" hidden="1" customHeight="1" x14ac:dyDescent="0.25">
      <c r="A22" s="6">
        <v>9</v>
      </c>
      <c r="B22" s="207">
        <v>16</v>
      </c>
      <c r="C22" s="388" t="s">
        <v>41</v>
      </c>
      <c r="D22" s="275" t="s">
        <v>18</v>
      </c>
      <c r="E22" s="12" t="s">
        <v>42</v>
      </c>
      <c r="F22" s="302" t="s">
        <v>28</v>
      </c>
      <c r="G22" s="12" t="s">
        <v>42</v>
      </c>
      <c r="H22" s="12" t="s">
        <v>1264</v>
      </c>
      <c r="I22" s="302" t="s">
        <v>1265</v>
      </c>
      <c r="J22" s="22" t="s">
        <v>14</v>
      </c>
      <c r="K22" s="207"/>
      <c r="L22" s="207"/>
      <c r="M22" s="24"/>
      <c r="N22" s="207" t="s">
        <v>21</v>
      </c>
      <c r="O22" s="207"/>
      <c r="P22" s="207"/>
      <c r="Q22" s="207"/>
      <c r="R22" s="207"/>
      <c r="S22" s="207"/>
      <c r="T22" s="26">
        <f t="shared" si="7"/>
        <v>1</v>
      </c>
      <c r="U22" s="207" t="s">
        <v>1252</v>
      </c>
      <c r="V22" s="207" t="s">
        <v>1252</v>
      </c>
      <c r="W22" s="207" t="s">
        <v>1252</v>
      </c>
      <c r="X22" s="207" t="s">
        <v>1252</v>
      </c>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3">
        <f t="shared" si="9"/>
        <v>0</v>
      </c>
      <c r="CC22" s="32" t="e">
        <f t="shared" si="10"/>
        <v>#DIV/0!</v>
      </c>
      <c r="CD22" s="23">
        <f t="shared" si="11"/>
        <v>0</v>
      </c>
      <c r="CE22" s="32" t="e">
        <f t="shared" si="12"/>
        <v>#DIV/0!</v>
      </c>
      <c r="CF22" s="23">
        <f t="shared" si="13"/>
        <v>0</v>
      </c>
      <c r="CG22" s="32" t="e">
        <f t="shared" si="14"/>
        <v>#DIV/0!</v>
      </c>
      <c r="CH22" s="23" t="e">
        <f t="shared" si="15"/>
        <v>#DIV/0!</v>
      </c>
      <c r="CI22" s="23" t="e">
        <f t="shared" si="8"/>
        <v>#DIV/0!</v>
      </c>
      <c r="CJ22" s="37"/>
    </row>
    <row r="23" spans="1:88" ht="47.25" hidden="1" customHeight="1" x14ac:dyDescent="0.25">
      <c r="A23" s="6">
        <v>9</v>
      </c>
      <c r="B23" s="207">
        <v>16</v>
      </c>
      <c r="C23" s="390"/>
      <c r="D23" s="275" t="s">
        <v>18</v>
      </c>
      <c r="E23" s="12" t="s">
        <v>42</v>
      </c>
      <c r="F23" s="302" t="s">
        <v>28</v>
      </c>
      <c r="G23" s="12" t="s">
        <v>42</v>
      </c>
      <c r="H23" s="12" t="s">
        <v>1264</v>
      </c>
      <c r="I23" s="302" t="s">
        <v>1265</v>
      </c>
      <c r="J23" s="22" t="s">
        <v>14</v>
      </c>
      <c r="K23" s="207"/>
      <c r="L23" s="207"/>
      <c r="M23" s="207"/>
      <c r="N23" s="207"/>
      <c r="O23" s="207" t="s">
        <v>21</v>
      </c>
      <c r="P23" s="207"/>
      <c r="Q23" s="207"/>
      <c r="R23" s="207"/>
      <c r="S23" s="207"/>
      <c r="T23" s="26">
        <f t="shared" si="7"/>
        <v>1</v>
      </c>
      <c r="U23" s="207" t="s">
        <v>1252</v>
      </c>
      <c r="V23" s="207" t="s">
        <v>1252</v>
      </c>
      <c r="W23" s="207" t="s">
        <v>1252</v>
      </c>
      <c r="X23" s="207" t="s">
        <v>1252</v>
      </c>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3">
        <f t="shared" si="9"/>
        <v>0</v>
      </c>
      <c r="CC23" s="32" t="e">
        <f t="shared" si="10"/>
        <v>#DIV/0!</v>
      </c>
      <c r="CD23" s="23">
        <f t="shared" si="11"/>
        <v>0</v>
      </c>
      <c r="CE23" s="32" t="e">
        <f t="shared" si="12"/>
        <v>#DIV/0!</v>
      </c>
      <c r="CF23" s="23">
        <f t="shared" si="13"/>
        <v>0</v>
      </c>
      <c r="CG23" s="32" t="e">
        <f t="shared" si="14"/>
        <v>#DIV/0!</v>
      </c>
      <c r="CH23" s="23" t="e">
        <f t="shared" si="15"/>
        <v>#DIV/0!</v>
      </c>
      <c r="CI23" s="23" t="e">
        <f t="shared" si="8"/>
        <v>#DIV/0!</v>
      </c>
      <c r="CJ23" s="37"/>
    </row>
    <row r="24" spans="1:88" ht="87" hidden="1" customHeight="1" x14ac:dyDescent="0.25">
      <c r="A24" s="6">
        <v>10</v>
      </c>
      <c r="B24" s="207">
        <v>17</v>
      </c>
      <c r="C24" s="12" t="s">
        <v>43</v>
      </c>
      <c r="D24" s="275" t="s">
        <v>18</v>
      </c>
      <c r="E24" s="12" t="s">
        <v>44</v>
      </c>
      <c r="F24" s="302" t="s">
        <v>28</v>
      </c>
      <c r="G24" s="12" t="s">
        <v>44</v>
      </c>
      <c r="H24" s="17" t="s">
        <v>1266</v>
      </c>
      <c r="I24" s="302" t="s">
        <v>1261</v>
      </c>
      <c r="J24" s="22" t="s">
        <v>14</v>
      </c>
      <c r="K24" s="23" t="s">
        <v>21</v>
      </c>
      <c r="L24" s="207"/>
      <c r="M24" s="207"/>
      <c r="N24" s="207"/>
      <c r="O24" s="207"/>
      <c r="P24" s="207"/>
      <c r="Q24" s="207"/>
      <c r="R24" s="207"/>
      <c r="S24" s="207"/>
      <c r="T24" s="26">
        <f t="shared" si="7"/>
        <v>1</v>
      </c>
      <c r="U24" s="207"/>
      <c r="V24" s="207" t="s">
        <v>1262</v>
      </c>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3">
        <f t="shared" si="9"/>
        <v>0</v>
      </c>
      <c r="CC24" s="32" t="e">
        <f t="shared" si="10"/>
        <v>#DIV/0!</v>
      </c>
      <c r="CD24" s="23">
        <f t="shared" si="11"/>
        <v>0</v>
      </c>
      <c r="CE24" s="32" t="e">
        <f t="shared" si="12"/>
        <v>#DIV/0!</v>
      </c>
      <c r="CF24" s="23">
        <f t="shared" si="13"/>
        <v>0</v>
      </c>
      <c r="CG24" s="32" t="e">
        <f t="shared" si="14"/>
        <v>#DIV/0!</v>
      </c>
      <c r="CH24" s="23" t="e">
        <f t="shared" si="15"/>
        <v>#DIV/0!</v>
      </c>
      <c r="CI24" s="23" t="e">
        <f t="shared" si="8"/>
        <v>#DIV/0!</v>
      </c>
      <c r="CJ24" s="37"/>
    </row>
    <row r="25" spans="1:88" ht="87" hidden="1" customHeight="1" x14ac:dyDescent="0.25">
      <c r="A25" s="6">
        <v>11</v>
      </c>
      <c r="B25" s="207">
        <v>18</v>
      </c>
      <c r="C25" s="12" t="s">
        <v>45</v>
      </c>
      <c r="D25" s="275" t="s">
        <v>20</v>
      </c>
      <c r="E25" s="12" t="s">
        <v>46</v>
      </c>
      <c r="F25" s="302" t="s">
        <v>28</v>
      </c>
      <c r="G25" s="18" t="s">
        <v>46</v>
      </c>
      <c r="H25" s="18" t="s">
        <v>1267</v>
      </c>
      <c r="I25" s="302" t="s">
        <v>1251</v>
      </c>
      <c r="J25" s="22" t="s">
        <v>14</v>
      </c>
      <c r="K25" s="207"/>
      <c r="L25" s="207"/>
      <c r="M25" s="207"/>
      <c r="N25" s="23" t="s">
        <v>21</v>
      </c>
      <c r="O25" s="207"/>
      <c r="P25" s="207"/>
      <c r="Q25" s="207"/>
      <c r="R25" s="207"/>
      <c r="S25" s="207"/>
      <c r="T25" s="26">
        <f t="shared" si="7"/>
        <v>1</v>
      </c>
      <c r="U25" s="207" t="s">
        <v>1252</v>
      </c>
      <c r="V25" s="207" t="s">
        <v>1252</v>
      </c>
      <c r="W25" s="207" t="s">
        <v>1252</v>
      </c>
      <c r="X25" s="207" t="s">
        <v>1252</v>
      </c>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3">
        <f t="shared" si="9"/>
        <v>0</v>
      </c>
      <c r="CC25" s="32" t="e">
        <f t="shared" si="10"/>
        <v>#DIV/0!</v>
      </c>
      <c r="CD25" s="23">
        <f t="shared" si="11"/>
        <v>0</v>
      </c>
      <c r="CE25" s="32" t="e">
        <f t="shared" si="12"/>
        <v>#DIV/0!</v>
      </c>
      <c r="CF25" s="23">
        <f t="shared" si="13"/>
        <v>0</v>
      </c>
      <c r="CG25" s="32" t="e">
        <f t="shared" si="14"/>
        <v>#DIV/0!</v>
      </c>
      <c r="CH25" s="23" t="e">
        <f t="shared" si="15"/>
        <v>#DIV/0!</v>
      </c>
      <c r="CI25" s="23" t="e">
        <f t="shared" si="8"/>
        <v>#DIV/0!</v>
      </c>
      <c r="CJ25" s="37"/>
    </row>
    <row r="26" spans="1:88" ht="87" hidden="1" customHeight="1" x14ac:dyDescent="0.25">
      <c r="A26" s="6">
        <v>12</v>
      </c>
      <c r="B26" s="207">
        <v>19</v>
      </c>
      <c r="C26" s="12" t="s">
        <v>47</v>
      </c>
      <c r="D26" s="275" t="s">
        <v>20</v>
      </c>
      <c r="E26" s="12" t="s">
        <v>48</v>
      </c>
      <c r="F26" s="302" t="s">
        <v>28</v>
      </c>
      <c r="G26" s="18" t="s">
        <v>48</v>
      </c>
      <c r="H26" s="18" t="s">
        <v>48</v>
      </c>
      <c r="I26" s="302" t="s">
        <v>1251</v>
      </c>
      <c r="J26" s="22" t="s">
        <v>14</v>
      </c>
      <c r="K26" s="207"/>
      <c r="L26" s="207"/>
      <c r="M26" s="207"/>
      <c r="N26" s="207" t="s">
        <v>21</v>
      </c>
      <c r="O26" s="207"/>
      <c r="P26" s="207"/>
      <c r="Q26" s="207"/>
      <c r="R26" s="207"/>
      <c r="S26" s="207"/>
      <c r="T26" s="26">
        <f t="shared" si="7"/>
        <v>1</v>
      </c>
      <c r="U26" s="207" t="s">
        <v>1252</v>
      </c>
      <c r="V26" s="207" t="s">
        <v>1252</v>
      </c>
      <c r="W26" s="207" t="s">
        <v>1252</v>
      </c>
      <c r="X26" s="207" t="s">
        <v>1252</v>
      </c>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3">
        <f t="shared" si="9"/>
        <v>0</v>
      </c>
      <c r="CC26" s="32" t="e">
        <f t="shared" si="10"/>
        <v>#DIV/0!</v>
      </c>
      <c r="CD26" s="23">
        <f t="shared" si="11"/>
        <v>0</v>
      </c>
      <c r="CE26" s="32" t="e">
        <f t="shared" si="12"/>
        <v>#DIV/0!</v>
      </c>
      <c r="CF26" s="23">
        <f t="shared" si="13"/>
        <v>0</v>
      </c>
      <c r="CG26" s="32" t="e">
        <f t="shared" si="14"/>
        <v>#DIV/0!</v>
      </c>
      <c r="CH26" s="23" t="e">
        <f t="shared" si="15"/>
        <v>#DIV/0!</v>
      </c>
      <c r="CI26" s="23" t="e">
        <f t="shared" si="8"/>
        <v>#DIV/0!</v>
      </c>
      <c r="CJ26" s="37"/>
    </row>
    <row r="27" spans="1:88" ht="87" hidden="1" customHeight="1" x14ac:dyDescent="0.25">
      <c r="A27" s="6">
        <v>13</v>
      </c>
      <c r="B27" s="207">
        <v>20</v>
      </c>
      <c r="C27" s="12" t="s">
        <v>49</v>
      </c>
      <c r="D27" s="275" t="s">
        <v>18</v>
      </c>
      <c r="E27" s="12" t="s">
        <v>50</v>
      </c>
      <c r="F27" s="302" t="s">
        <v>28</v>
      </c>
      <c r="G27" s="12" t="s">
        <v>50</v>
      </c>
      <c r="H27" s="17" t="s">
        <v>1268</v>
      </c>
      <c r="I27" s="18" t="s">
        <v>1261</v>
      </c>
      <c r="J27" s="22" t="s">
        <v>14</v>
      </c>
      <c r="K27" s="23" t="s">
        <v>21</v>
      </c>
      <c r="L27" s="207"/>
      <c r="M27" s="207"/>
      <c r="N27" s="207"/>
      <c r="O27" s="207"/>
      <c r="P27" s="207"/>
      <c r="Q27" s="207"/>
      <c r="R27" s="207"/>
      <c r="S27" s="207"/>
      <c r="T27" s="26">
        <f t="shared" si="7"/>
        <v>1</v>
      </c>
      <c r="U27" s="207" t="s">
        <v>1262</v>
      </c>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3">
        <f t="shared" si="9"/>
        <v>0</v>
      </c>
      <c r="CC27" s="32" t="e">
        <f t="shared" si="10"/>
        <v>#DIV/0!</v>
      </c>
      <c r="CD27" s="23">
        <f t="shared" si="11"/>
        <v>0</v>
      </c>
      <c r="CE27" s="32" t="e">
        <f t="shared" si="12"/>
        <v>#DIV/0!</v>
      </c>
      <c r="CF27" s="23">
        <f t="shared" si="13"/>
        <v>0</v>
      </c>
      <c r="CG27" s="32" t="e">
        <f t="shared" si="14"/>
        <v>#DIV/0!</v>
      </c>
      <c r="CH27" s="23" t="e">
        <f t="shared" si="15"/>
        <v>#DIV/0!</v>
      </c>
      <c r="CI27" s="23" t="e">
        <f t="shared" si="8"/>
        <v>#DIV/0!</v>
      </c>
      <c r="CJ27" s="37"/>
    </row>
    <row r="28" spans="1:88" ht="51.75" hidden="1" customHeight="1" x14ac:dyDescent="0.25">
      <c r="A28" s="290">
        <v>14</v>
      </c>
      <c r="B28" s="207">
        <v>21</v>
      </c>
      <c r="C28" s="60" t="s">
        <v>51</v>
      </c>
      <c r="D28" s="275" t="s">
        <v>28</v>
      </c>
      <c r="E28" s="12" t="s">
        <v>30</v>
      </c>
      <c r="F28" s="302" t="s">
        <v>69</v>
      </c>
      <c r="G28" s="60" t="s">
        <v>30</v>
      </c>
      <c r="H28" s="60" t="s">
        <v>30</v>
      </c>
      <c r="I28" s="292" t="s">
        <v>1251</v>
      </c>
      <c r="J28" s="309" t="s">
        <v>14</v>
      </c>
      <c r="K28" s="207"/>
      <c r="L28" s="301"/>
      <c r="M28" s="207"/>
      <c r="N28" s="207"/>
      <c r="O28" s="207"/>
      <c r="P28" s="207"/>
      <c r="Q28" s="207"/>
      <c r="R28" s="207" t="s">
        <v>21</v>
      </c>
      <c r="S28" s="207"/>
      <c r="T28" s="26">
        <f t="shared" si="7"/>
        <v>1</v>
      </c>
      <c r="U28" s="207" t="s">
        <v>1252</v>
      </c>
      <c r="V28" s="207" t="s">
        <v>1252</v>
      </c>
      <c r="W28" s="207" t="s">
        <v>1252</v>
      </c>
      <c r="X28" s="207" t="s">
        <v>1252</v>
      </c>
      <c r="Y28" s="301"/>
      <c r="Z28" s="301"/>
      <c r="AA28" s="301"/>
      <c r="AB28" s="301"/>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3">
        <f t="shared" si="9"/>
        <v>0</v>
      </c>
      <c r="CC28" s="32" t="e">
        <f t="shared" si="10"/>
        <v>#DIV/0!</v>
      </c>
      <c r="CD28" s="23">
        <f t="shared" si="11"/>
        <v>0</v>
      </c>
      <c r="CE28" s="32" t="e">
        <f t="shared" si="12"/>
        <v>#DIV/0!</v>
      </c>
      <c r="CF28" s="23">
        <f t="shared" si="13"/>
        <v>0</v>
      </c>
      <c r="CG28" s="32" t="e">
        <f t="shared" si="14"/>
        <v>#DIV/0!</v>
      </c>
      <c r="CH28" s="23" t="e">
        <f t="shared" si="15"/>
        <v>#DIV/0!</v>
      </c>
      <c r="CI28" s="23" t="e">
        <f t="shared" si="8"/>
        <v>#DIV/0!</v>
      </c>
      <c r="CJ28" s="37"/>
    </row>
    <row r="29" spans="1:88" s="37" customFormat="1" ht="74.25" customHeight="1" x14ac:dyDescent="0.25">
      <c r="A29" s="6">
        <v>3</v>
      </c>
      <c r="B29" s="307">
        <v>22</v>
      </c>
      <c r="C29" s="12" t="s">
        <v>52</v>
      </c>
      <c r="D29" s="308" t="s">
        <v>18</v>
      </c>
      <c r="E29" s="12" t="s">
        <v>53</v>
      </c>
      <c r="F29" s="302" t="s">
        <v>71</v>
      </c>
      <c r="G29" s="12" t="s">
        <v>53</v>
      </c>
      <c r="H29" s="18" t="s">
        <v>1269</v>
      </c>
      <c r="I29" s="302" t="s">
        <v>1251</v>
      </c>
      <c r="J29" s="22" t="s">
        <v>14</v>
      </c>
      <c r="K29" s="307"/>
      <c r="L29" s="23" t="s">
        <v>21</v>
      </c>
      <c r="M29" s="307"/>
      <c r="N29" s="207"/>
      <c r="O29" s="207"/>
      <c r="P29" s="207"/>
      <c r="Q29" s="207"/>
      <c r="R29" s="207"/>
      <c r="S29" s="207"/>
      <c r="T29" s="26">
        <f t="shared" si="7"/>
        <v>1</v>
      </c>
      <c r="U29" s="207" t="s">
        <v>1252</v>
      </c>
      <c r="V29" s="207" t="s">
        <v>1252</v>
      </c>
      <c r="W29" s="207" t="s">
        <v>1252</v>
      </c>
      <c r="X29" s="207" t="s">
        <v>1252</v>
      </c>
      <c r="Y29" s="207"/>
      <c r="Z29" s="207"/>
      <c r="AA29" s="207" t="s">
        <v>1271</v>
      </c>
      <c r="AB29" s="207" t="s">
        <v>1262</v>
      </c>
      <c r="AC29" s="3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3">
        <f t="shared" si="9"/>
        <v>0</v>
      </c>
      <c r="CC29" s="32" t="e">
        <f t="shared" si="10"/>
        <v>#DIV/0!</v>
      </c>
      <c r="CD29" s="23">
        <f t="shared" si="11"/>
        <v>0</v>
      </c>
      <c r="CE29" s="32" t="e">
        <f t="shared" si="12"/>
        <v>#DIV/0!</v>
      </c>
      <c r="CF29" s="23">
        <f t="shared" si="13"/>
        <v>0</v>
      </c>
      <c r="CG29" s="32" t="e">
        <f t="shared" si="14"/>
        <v>#DIV/0!</v>
      </c>
      <c r="CH29" s="23" t="e">
        <f t="shared" si="15"/>
        <v>#DIV/0!</v>
      </c>
      <c r="CI29" s="23" t="e">
        <f t="shared" si="8"/>
        <v>#DIV/0!</v>
      </c>
    </row>
    <row r="30" spans="1:88" s="1" customFormat="1" ht="18.75" hidden="1" x14ac:dyDescent="0.25">
      <c r="A30" s="291">
        <v>16</v>
      </c>
      <c r="B30" s="7">
        <v>32</v>
      </c>
      <c r="C30" s="488" t="s">
        <v>73</v>
      </c>
      <c r="D30" s="440"/>
      <c r="E30" s="440"/>
      <c r="F30" s="9" t="s">
        <v>1249</v>
      </c>
      <c r="G30" s="310" t="s">
        <v>1249</v>
      </c>
      <c r="H30" s="310" t="s">
        <v>1249</v>
      </c>
      <c r="I30" s="310" t="s">
        <v>1249</v>
      </c>
      <c r="J30" s="311" t="s">
        <v>1249</v>
      </c>
      <c r="K30" s="21" t="s">
        <v>1249</v>
      </c>
      <c r="L30" s="311" t="s">
        <v>1249</v>
      </c>
      <c r="M30" s="21" t="s">
        <v>1249</v>
      </c>
      <c r="N30" s="21" t="s">
        <v>1249</v>
      </c>
      <c r="O30" s="21" t="s">
        <v>1249</v>
      </c>
      <c r="P30" s="21" t="s">
        <v>1249</v>
      </c>
      <c r="Q30" s="21" t="s">
        <v>1249</v>
      </c>
      <c r="R30" s="21" t="s">
        <v>1249</v>
      </c>
      <c r="S30" s="21" t="s">
        <v>1249</v>
      </c>
      <c r="T30" s="295">
        <f t="shared" si="7"/>
        <v>0</v>
      </c>
      <c r="U30" s="21" t="s">
        <v>1249</v>
      </c>
      <c r="V30" s="21" t="s">
        <v>1249</v>
      </c>
      <c r="W30" s="21" t="s">
        <v>1249</v>
      </c>
      <c r="X30" s="21" t="s">
        <v>1249</v>
      </c>
      <c r="Y30" s="311" t="s">
        <v>1249</v>
      </c>
      <c r="Z30" s="311" t="s">
        <v>1249</v>
      </c>
      <c r="AA30" s="311" t="s">
        <v>1249</v>
      </c>
      <c r="AB30" s="311" t="s">
        <v>1249</v>
      </c>
      <c r="AC30" s="21" t="s">
        <v>1249</v>
      </c>
      <c r="AD30" s="21" t="s">
        <v>1249</v>
      </c>
      <c r="AE30" s="21" t="s">
        <v>1249</v>
      </c>
      <c r="AF30" s="21" t="s">
        <v>1249</v>
      </c>
      <c r="AG30" s="21" t="s">
        <v>1249</v>
      </c>
      <c r="AH30" s="21" t="s">
        <v>1249</v>
      </c>
      <c r="AI30" s="21" t="s">
        <v>1249</v>
      </c>
      <c r="AJ30" s="21" t="s">
        <v>1249</v>
      </c>
      <c r="AK30" s="21" t="s">
        <v>1249</v>
      </c>
      <c r="AL30" s="21" t="s">
        <v>1249</v>
      </c>
      <c r="AM30" s="21" t="s">
        <v>1249</v>
      </c>
      <c r="AN30" s="21" t="s">
        <v>1249</v>
      </c>
      <c r="AO30" s="21" t="s">
        <v>1249</v>
      </c>
      <c r="AP30" s="21" t="s">
        <v>1249</v>
      </c>
      <c r="AQ30" s="21" t="s">
        <v>1249</v>
      </c>
      <c r="AR30" s="21" t="s">
        <v>1249</v>
      </c>
      <c r="AS30" s="21" t="s">
        <v>1249</v>
      </c>
      <c r="AT30" s="21" t="s">
        <v>1249</v>
      </c>
      <c r="AU30" s="21" t="s">
        <v>1249</v>
      </c>
      <c r="AV30" s="21" t="s">
        <v>1249</v>
      </c>
      <c r="AW30" s="21" t="s">
        <v>1249</v>
      </c>
      <c r="AX30" s="21" t="s">
        <v>1249</v>
      </c>
      <c r="AY30" s="21" t="s">
        <v>1249</v>
      </c>
      <c r="AZ30" s="21" t="s">
        <v>1249</v>
      </c>
      <c r="BA30" s="21" t="s">
        <v>1249</v>
      </c>
      <c r="BB30" s="21"/>
      <c r="BC30" s="21" t="s">
        <v>1249</v>
      </c>
      <c r="BD30" s="295"/>
      <c r="BE30" s="295"/>
      <c r="BF30" s="295"/>
      <c r="BG30" s="295"/>
      <c r="BH30" s="295"/>
      <c r="BI30" s="295"/>
      <c r="BJ30" s="295"/>
      <c r="BK30" s="295"/>
      <c r="BL30" s="295"/>
      <c r="BM30" s="295"/>
      <c r="BN30" s="295"/>
      <c r="BO30" s="295"/>
      <c r="BP30" s="295"/>
      <c r="BQ30" s="295"/>
      <c r="BR30" s="295"/>
      <c r="BS30" s="295"/>
      <c r="BT30" s="295"/>
      <c r="BU30" s="295"/>
      <c r="BV30" s="295"/>
      <c r="BW30" s="295"/>
      <c r="BX30" s="295"/>
      <c r="BY30" s="295"/>
      <c r="BZ30" s="295"/>
      <c r="CA30" s="295"/>
      <c r="CB30" s="300">
        <f t="shared" si="9"/>
        <v>0</v>
      </c>
      <c r="CC30" s="34" t="e">
        <f t="shared" si="10"/>
        <v>#DIV/0!</v>
      </c>
      <c r="CD30" s="300">
        <f t="shared" si="11"/>
        <v>0</v>
      </c>
      <c r="CE30" s="34" t="e">
        <f t="shared" si="12"/>
        <v>#DIV/0!</v>
      </c>
      <c r="CF30" s="300">
        <f t="shared" si="13"/>
        <v>0</v>
      </c>
      <c r="CG30" s="34" t="e">
        <f t="shared" si="14"/>
        <v>#DIV/0!</v>
      </c>
      <c r="CH30" s="300" t="e">
        <f t="shared" si="15"/>
        <v>#DIV/0!</v>
      </c>
      <c r="CI30" s="300" t="e">
        <f t="shared" si="8"/>
        <v>#DIV/0!</v>
      </c>
      <c r="CJ30" s="38"/>
    </row>
    <row r="31" spans="1:88" ht="63" customHeight="1" x14ac:dyDescent="0.25">
      <c r="A31" s="6">
        <v>4</v>
      </c>
      <c r="B31" s="207">
        <v>36</v>
      </c>
      <c r="C31" s="12" t="s">
        <v>80</v>
      </c>
      <c r="D31" s="275" t="s">
        <v>28</v>
      </c>
      <c r="E31" s="12" t="s">
        <v>81</v>
      </c>
      <c r="F31" s="302" t="s">
        <v>28</v>
      </c>
      <c r="G31" s="12" t="s">
        <v>81</v>
      </c>
      <c r="H31" s="18" t="s">
        <v>1270</v>
      </c>
      <c r="I31" s="302" t="s">
        <v>1251</v>
      </c>
      <c r="J31" s="22" t="s">
        <v>14</v>
      </c>
      <c r="K31" s="207"/>
      <c r="L31" s="207" t="s">
        <v>21</v>
      </c>
      <c r="M31" s="207"/>
      <c r="N31" s="207"/>
      <c r="O31" s="207"/>
      <c r="P31" s="207"/>
      <c r="Q31" s="207"/>
      <c r="R31" s="207"/>
      <c r="S31" s="207"/>
      <c r="T31" s="26">
        <f t="shared" si="7"/>
        <v>1</v>
      </c>
      <c r="U31" s="207"/>
      <c r="V31" s="207"/>
      <c r="W31" s="207"/>
      <c r="X31" s="207"/>
      <c r="Y31" s="207"/>
      <c r="Z31" s="207" t="s">
        <v>1271</v>
      </c>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3">
        <f t="shared" si="9"/>
        <v>0</v>
      </c>
      <c r="CC31" s="32" t="e">
        <f t="shared" si="10"/>
        <v>#DIV/0!</v>
      </c>
      <c r="CD31" s="23">
        <f t="shared" si="11"/>
        <v>0</v>
      </c>
      <c r="CE31" s="32" t="e">
        <f t="shared" si="12"/>
        <v>#DIV/0!</v>
      </c>
      <c r="CF31" s="23">
        <f t="shared" si="13"/>
        <v>0</v>
      </c>
      <c r="CG31" s="32" t="e">
        <f t="shared" si="14"/>
        <v>#DIV/0!</v>
      </c>
      <c r="CH31" s="23" t="e">
        <f t="shared" si="15"/>
        <v>#DIV/0!</v>
      </c>
      <c r="CI31" s="23" t="e">
        <f t="shared" si="8"/>
        <v>#DIV/0!</v>
      </c>
      <c r="CJ31" s="37"/>
    </row>
    <row r="32" spans="1:88" ht="54" hidden="1" customHeight="1" x14ac:dyDescent="0.25">
      <c r="A32" s="6">
        <v>18</v>
      </c>
      <c r="B32" s="207">
        <v>37</v>
      </c>
      <c r="C32" s="12" t="s">
        <v>82</v>
      </c>
      <c r="D32" s="275" t="s">
        <v>18</v>
      </c>
      <c r="E32" s="12" t="s">
        <v>83</v>
      </c>
      <c r="F32" s="302" t="s">
        <v>28</v>
      </c>
      <c r="G32" s="18" t="s">
        <v>1272</v>
      </c>
      <c r="H32" s="18" t="s">
        <v>1273</v>
      </c>
      <c r="I32" s="302" t="s">
        <v>1251</v>
      </c>
      <c r="J32" s="22" t="s">
        <v>14</v>
      </c>
      <c r="K32" s="207"/>
      <c r="L32" s="207"/>
      <c r="M32" s="207" t="s">
        <v>21</v>
      </c>
      <c r="N32" s="207"/>
      <c r="O32" s="207"/>
      <c r="P32" s="207"/>
      <c r="Q32" s="207"/>
      <c r="R32" s="207"/>
      <c r="S32" s="207"/>
      <c r="T32" s="26">
        <f t="shared" si="7"/>
        <v>1</v>
      </c>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3">
        <f t="shared" si="9"/>
        <v>0</v>
      </c>
      <c r="CC32" s="32" t="e">
        <f t="shared" si="10"/>
        <v>#DIV/0!</v>
      </c>
      <c r="CD32" s="23">
        <f t="shared" si="11"/>
        <v>0</v>
      </c>
      <c r="CE32" s="32" t="e">
        <f t="shared" si="12"/>
        <v>#DIV/0!</v>
      </c>
      <c r="CF32" s="23">
        <f t="shared" si="13"/>
        <v>0</v>
      </c>
      <c r="CG32" s="32" t="e">
        <f t="shared" si="14"/>
        <v>#DIV/0!</v>
      </c>
      <c r="CH32" s="23" t="e">
        <f t="shared" si="15"/>
        <v>#DIV/0!</v>
      </c>
      <c r="CI32" s="23" t="e">
        <f t="shared" si="8"/>
        <v>#DIV/0!</v>
      </c>
      <c r="CJ32" s="37"/>
    </row>
    <row r="33" spans="1:88" ht="56.25" hidden="1" x14ac:dyDescent="0.25">
      <c r="A33" s="6">
        <v>19</v>
      </c>
      <c r="B33" s="207">
        <v>38</v>
      </c>
      <c r="C33" s="12" t="s">
        <v>84</v>
      </c>
      <c r="D33" s="275" t="s">
        <v>18</v>
      </c>
      <c r="E33" s="12" t="s">
        <v>85</v>
      </c>
      <c r="F33" s="302" t="s">
        <v>28</v>
      </c>
      <c r="G33" s="18" t="s">
        <v>84</v>
      </c>
      <c r="H33" s="18" t="s">
        <v>1274</v>
      </c>
      <c r="I33" s="302" t="s">
        <v>1251</v>
      </c>
      <c r="J33" s="22" t="s">
        <v>14</v>
      </c>
      <c r="K33" s="207"/>
      <c r="L33" s="207"/>
      <c r="M33" s="207"/>
      <c r="N33" s="207" t="s">
        <v>21</v>
      </c>
      <c r="O33" s="207"/>
      <c r="P33" s="207"/>
      <c r="Q33" s="207"/>
      <c r="R33" s="207"/>
      <c r="S33" s="207"/>
      <c r="T33" s="26">
        <f t="shared" si="7"/>
        <v>1</v>
      </c>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3">
        <f t="shared" si="9"/>
        <v>0</v>
      </c>
      <c r="CC33" s="32" t="e">
        <f t="shared" si="10"/>
        <v>#DIV/0!</v>
      </c>
      <c r="CD33" s="23">
        <f t="shared" si="11"/>
        <v>0</v>
      </c>
      <c r="CE33" s="32" t="e">
        <f t="shared" si="12"/>
        <v>#DIV/0!</v>
      </c>
      <c r="CF33" s="23">
        <f t="shared" si="13"/>
        <v>0</v>
      </c>
      <c r="CG33" s="32" t="e">
        <f t="shared" si="14"/>
        <v>#DIV/0!</v>
      </c>
      <c r="CH33" s="23" t="e">
        <f t="shared" si="15"/>
        <v>#DIV/0!</v>
      </c>
      <c r="CI33" s="23" t="e">
        <f t="shared" si="8"/>
        <v>#DIV/0!</v>
      </c>
      <c r="CJ33" s="37"/>
    </row>
    <row r="34" spans="1:88" ht="56.25" hidden="1" x14ac:dyDescent="0.25">
      <c r="A34" s="6">
        <v>20</v>
      </c>
      <c r="B34" s="207">
        <v>39</v>
      </c>
      <c r="C34" s="12" t="s">
        <v>86</v>
      </c>
      <c r="D34" s="275" t="s">
        <v>28</v>
      </c>
      <c r="E34" s="12" t="s">
        <v>87</v>
      </c>
      <c r="F34" s="302" t="s">
        <v>28</v>
      </c>
      <c r="G34" s="12" t="s">
        <v>87</v>
      </c>
      <c r="H34" s="12" t="s">
        <v>87</v>
      </c>
      <c r="I34" s="302" t="s">
        <v>1251</v>
      </c>
      <c r="J34" s="22" t="s">
        <v>14</v>
      </c>
      <c r="K34" s="207"/>
      <c r="L34" s="207"/>
      <c r="M34" s="207"/>
      <c r="N34" s="207"/>
      <c r="O34" s="207"/>
      <c r="P34" s="207"/>
      <c r="Q34" s="207" t="s">
        <v>21</v>
      </c>
      <c r="R34" s="207"/>
      <c r="S34" s="207"/>
      <c r="T34" s="26">
        <f t="shared" si="7"/>
        <v>1</v>
      </c>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3">
        <f t="shared" si="9"/>
        <v>0</v>
      </c>
      <c r="CC34" s="32" t="e">
        <f t="shared" si="10"/>
        <v>#DIV/0!</v>
      </c>
      <c r="CD34" s="23">
        <f t="shared" si="11"/>
        <v>0</v>
      </c>
      <c r="CE34" s="32" t="e">
        <f t="shared" si="12"/>
        <v>#DIV/0!</v>
      </c>
      <c r="CF34" s="23">
        <f t="shared" si="13"/>
        <v>0</v>
      </c>
      <c r="CG34" s="32" t="e">
        <f t="shared" si="14"/>
        <v>#DIV/0!</v>
      </c>
      <c r="CH34" s="23" t="e">
        <f t="shared" si="15"/>
        <v>#DIV/0!</v>
      </c>
      <c r="CI34" s="23" t="e">
        <f t="shared" si="8"/>
        <v>#DIV/0!</v>
      </c>
      <c r="CJ34" s="37"/>
    </row>
    <row r="35" spans="1:88" ht="73.5" hidden="1" customHeight="1" x14ac:dyDescent="0.25">
      <c r="A35" s="6">
        <v>21</v>
      </c>
      <c r="B35" s="207">
        <v>40</v>
      </c>
      <c r="C35" s="12" t="s">
        <v>88</v>
      </c>
      <c r="D35" s="275" t="s">
        <v>71</v>
      </c>
      <c r="E35" s="12" t="s">
        <v>89</v>
      </c>
      <c r="F35" s="302" t="s">
        <v>71</v>
      </c>
      <c r="G35" s="12" t="s">
        <v>89</v>
      </c>
      <c r="H35" s="12" t="s">
        <v>89</v>
      </c>
      <c r="I35" s="302" t="s">
        <v>1251</v>
      </c>
      <c r="J35" s="22" t="s">
        <v>14</v>
      </c>
      <c r="K35" s="207"/>
      <c r="L35" s="207"/>
      <c r="M35" s="207"/>
      <c r="N35" s="207"/>
      <c r="O35" s="207"/>
      <c r="P35" s="207"/>
      <c r="Q35" s="207" t="s">
        <v>21</v>
      </c>
      <c r="R35" s="207"/>
      <c r="S35" s="207"/>
      <c r="T35" s="26">
        <f t="shared" si="7"/>
        <v>1</v>
      </c>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3">
        <f t="shared" si="9"/>
        <v>0</v>
      </c>
      <c r="CC35" s="32" t="e">
        <f t="shared" si="10"/>
        <v>#DIV/0!</v>
      </c>
      <c r="CD35" s="23">
        <f t="shared" si="11"/>
        <v>0</v>
      </c>
      <c r="CE35" s="32" t="e">
        <f t="shared" si="12"/>
        <v>#DIV/0!</v>
      </c>
      <c r="CF35" s="23">
        <f t="shared" si="13"/>
        <v>0</v>
      </c>
      <c r="CG35" s="32" t="e">
        <f t="shared" si="14"/>
        <v>#DIV/0!</v>
      </c>
      <c r="CH35" s="23" t="e">
        <f t="shared" si="15"/>
        <v>#DIV/0!</v>
      </c>
      <c r="CI35" s="23" t="e">
        <f t="shared" si="8"/>
        <v>#DIV/0!</v>
      </c>
      <c r="CJ35" s="37"/>
    </row>
    <row r="36" spans="1:88" s="2" customFormat="1" ht="18.75" hidden="1" x14ac:dyDescent="0.25">
      <c r="A36" s="6">
        <v>22</v>
      </c>
      <c r="B36" s="7">
        <v>49</v>
      </c>
      <c r="C36" s="440" t="s">
        <v>102</v>
      </c>
      <c r="D36" s="440"/>
      <c r="E36" s="440"/>
      <c r="F36" s="9" t="s">
        <v>1249</v>
      </c>
      <c r="G36" s="9" t="s">
        <v>1249</v>
      </c>
      <c r="H36" s="9" t="s">
        <v>1249</v>
      </c>
      <c r="I36" s="9" t="s">
        <v>1249</v>
      </c>
      <c r="J36" s="21" t="s">
        <v>1249</v>
      </c>
      <c r="K36" s="21" t="s">
        <v>1249</v>
      </c>
      <c r="L36" s="21" t="s">
        <v>1249</v>
      </c>
      <c r="M36" s="21" t="s">
        <v>1249</v>
      </c>
      <c r="N36" s="21" t="s">
        <v>1249</v>
      </c>
      <c r="O36" s="21" t="s">
        <v>1249</v>
      </c>
      <c r="P36" s="21" t="s">
        <v>1249</v>
      </c>
      <c r="Q36" s="21" t="s">
        <v>1249</v>
      </c>
      <c r="R36" s="21" t="s">
        <v>1249</v>
      </c>
      <c r="S36" s="21" t="s">
        <v>1249</v>
      </c>
      <c r="T36" s="21" t="s">
        <v>1249</v>
      </c>
      <c r="U36" s="21" t="s">
        <v>1249</v>
      </c>
      <c r="V36" s="21" t="s">
        <v>1249</v>
      </c>
      <c r="W36" s="21" t="s">
        <v>1249</v>
      </c>
      <c r="X36" s="21" t="s">
        <v>1249</v>
      </c>
      <c r="Y36" s="21" t="s">
        <v>1249</v>
      </c>
      <c r="Z36" s="21" t="s">
        <v>1249</v>
      </c>
      <c r="AA36" s="21" t="s">
        <v>1249</v>
      </c>
      <c r="AB36" s="21" t="s">
        <v>1249</v>
      </c>
      <c r="AC36" s="21" t="s">
        <v>1249</v>
      </c>
      <c r="AD36" s="21" t="s">
        <v>1249</v>
      </c>
      <c r="AE36" s="21" t="s">
        <v>1249</v>
      </c>
      <c r="AF36" s="21" t="s">
        <v>1249</v>
      </c>
      <c r="AG36" s="21" t="s">
        <v>1249</v>
      </c>
      <c r="AH36" s="21" t="s">
        <v>1249</v>
      </c>
      <c r="AI36" s="21" t="s">
        <v>1249</v>
      </c>
      <c r="AJ36" s="21" t="s">
        <v>1249</v>
      </c>
      <c r="AK36" s="21" t="s">
        <v>1249</v>
      </c>
      <c r="AL36" s="21" t="s">
        <v>1249</v>
      </c>
      <c r="AM36" s="21" t="s">
        <v>1249</v>
      </c>
      <c r="AN36" s="21" t="s">
        <v>1249</v>
      </c>
      <c r="AO36" s="21" t="s">
        <v>1249</v>
      </c>
      <c r="AP36" s="21" t="s">
        <v>1249</v>
      </c>
      <c r="AQ36" s="21" t="s">
        <v>1249</v>
      </c>
      <c r="AR36" s="21" t="s">
        <v>1249</v>
      </c>
      <c r="AS36" s="21" t="s">
        <v>1249</v>
      </c>
      <c r="AT36" s="21" t="s">
        <v>1249</v>
      </c>
      <c r="AU36" s="21" t="s">
        <v>1249</v>
      </c>
      <c r="AV36" s="21" t="s">
        <v>1249</v>
      </c>
      <c r="AW36" s="21" t="s">
        <v>1249</v>
      </c>
      <c r="AX36" s="21" t="s">
        <v>1249</v>
      </c>
      <c r="AY36" s="21" t="s">
        <v>1249</v>
      </c>
      <c r="AZ36" s="21" t="s">
        <v>1249</v>
      </c>
      <c r="BA36" s="21" t="s">
        <v>1249</v>
      </c>
      <c r="BB36" s="21"/>
      <c r="BC36" s="21" t="s">
        <v>1249</v>
      </c>
      <c r="BD36" s="21" t="s">
        <v>1249</v>
      </c>
      <c r="BE36" s="21" t="s">
        <v>1249</v>
      </c>
      <c r="BF36" s="21" t="s">
        <v>1249</v>
      </c>
      <c r="BG36" s="21" t="s">
        <v>1249</v>
      </c>
      <c r="BH36" s="21" t="s">
        <v>1249</v>
      </c>
      <c r="BI36" s="21" t="s">
        <v>1249</v>
      </c>
      <c r="BJ36" s="21" t="s">
        <v>1249</v>
      </c>
      <c r="BK36" s="21" t="s">
        <v>1249</v>
      </c>
      <c r="BL36" s="21" t="s">
        <v>1249</v>
      </c>
      <c r="BM36" s="21" t="s">
        <v>1249</v>
      </c>
      <c r="BN36" s="21" t="s">
        <v>1249</v>
      </c>
      <c r="BO36" s="21" t="s">
        <v>1249</v>
      </c>
      <c r="BP36" s="21" t="s">
        <v>1249</v>
      </c>
      <c r="BQ36" s="21" t="s">
        <v>1249</v>
      </c>
      <c r="BR36" s="21" t="s">
        <v>1249</v>
      </c>
      <c r="BS36" s="21" t="s">
        <v>1249</v>
      </c>
      <c r="BT36" s="21" t="s">
        <v>1249</v>
      </c>
      <c r="BU36" s="21" t="s">
        <v>1249</v>
      </c>
      <c r="BV36" s="21" t="s">
        <v>1249</v>
      </c>
      <c r="BW36" s="21" t="s">
        <v>1249</v>
      </c>
      <c r="BX36" s="21" t="s">
        <v>1249</v>
      </c>
      <c r="BY36" s="21" t="s">
        <v>1249</v>
      </c>
      <c r="BZ36" s="21" t="s">
        <v>1249</v>
      </c>
      <c r="CA36" s="21" t="s">
        <v>1249</v>
      </c>
      <c r="CB36" s="21" t="s">
        <v>1249</v>
      </c>
      <c r="CC36" s="21" t="s">
        <v>1249</v>
      </c>
      <c r="CD36" s="21" t="s">
        <v>1249</v>
      </c>
      <c r="CE36" s="21" t="s">
        <v>1249</v>
      </c>
      <c r="CF36" s="21" t="s">
        <v>1249</v>
      </c>
      <c r="CG36" s="21" t="s">
        <v>1249</v>
      </c>
      <c r="CH36" s="21" t="s">
        <v>1249</v>
      </c>
      <c r="CI36" s="21" t="s">
        <v>1249</v>
      </c>
      <c r="CJ36" s="38"/>
    </row>
    <row r="37" spans="1:88" ht="145.5" hidden="1" customHeight="1" x14ac:dyDescent="0.25">
      <c r="A37" s="6">
        <v>23</v>
      </c>
      <c r="B37" s="207">
        <v>50</v>
      </c>
      <c r="C37" s="12" t="s">
        <v>105</v>
      </c>
      <c r="D37" s="275" t="s">
        <v>28</v>
      </c>
      <c r="E37" s="12" t="s">
        <v>106</v>
      </c>
      <c r="F37" s="302" t="s">
        <v>28</v>
      </c>
      <c r="G37" s="18" t="s">
        <v>105</v>
      </c>
      <c r="H37" s="18" t="s">
        <v>1275</v>
      </c>
      <c r="I37" s="18" t="s">
        <v>1261</v>
      </c>
      <c r="J37" s="22" t="s">
        <v>14</v>
      </c>
      <c r="K37" s="207"/>
      <c r="L37" s="207"/>
      <c r="M37" s="207"/>
      <c r="N37" s="23"/>
      <c r="O37" s="23" t="s">
        <v>21</v>
      </c>
      <c r="P37" s="207"/>
      <c r="Q37" s="207"/>
      <c r="R37" s="207"/>
      <c r="S37" s="207"/>
      <c r="T37" s="26">
        <f t="shared" si="7"/>
        <v>1</v>
      </c>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3">
        <f t="shared" ref="CB37:CB42" si="16">COUNTIF($BD37:$CA37,2)</f>
        <v>0</v>
      </c>
      <c r="CC37" s="32" t="e">
        <f t="shared" ref="CC37:CC42" si="17">CB37/COUNTA($BD37:$CA37)</f>
        <v>#DIV/0!</v>
      </c>
      <c r="CD37" s="23">
        <f t="shared" ref="CD37:CD42" si="18">COUNTIF($BD37:$CA37,1)</f>
        <v>0</v>
      </c>
      <c r="CE37" s="32" t="e">
        <f t="shared" ref="CE37:CE42" si="19">CD37/COUNTA($BD37:$CA37)</f>
        <v>#DIV/0!</v>
      </c>
      <c r="CF37" s="23">
        <f t="shared" ref="CF37:CF42" si="20">COUNTIF($BD37:$CA37,0)</f>
        <v>0</v>
      </c>
      <c r="CG37" s="32" t="e">
        <f t="shared" ref="CG37:CG42" si="21">CF37/COUNTA($BD37:$CA37)</f>
        <v>#DIV/0!</v>
      </c>
      <c r="CH37" s="23" t="e">
        <f t="shared" ref="CH37:CH42" si="22">(((CB37*2)+(CD37*1)+(CF37*0)))/COUNTA($BD37:$CA37)</f>
        <v>#DIV/0!</v>
      </c>
      <c r="CI37" s="23" t="e">
        <f t="shared" si="8"/>
        <v>#DIV/0!</v>
      </c>
      <c r="CJ37" s="37"/>
    </row>
    <row r="38" spans="1:88" ht="147" hidden="1" customHeight="1" x14ac:dyDescent="0.25">
      <c r="A38" s="6">
        <v>24</v>
      </c>
      <c r="B38" s="207">
        <v>53</v>
      </c>
      <c r="C38" s="12" t="s">
        <v>111</v>
      </c>
      <c r="D38" s="275" t="s">
        <v>18</v>
      </c>
      <c r="E38" s="12" t="s">
        <v>112</v>
      </c>
      <c r="F38" s="302" t="s">
        <v>28</v>
      </c>
      <c r="G38" s="12" t="s">
        <v>112</v>
      </c>
      <c r="H38" s="12" t="s">
        <v>1276</v>
      </c>
      <c r="I38" s="18" t="s">
        <v>1261</v>
      </c>
      <c r="J38" s="22" t="s">
        <v>14</v>
      </c>
      <c r="K38" s="23" t="s">
        <v>21</v>
      </c>
      <c r="L38" s="207"/>
      <c r="M38" s="207"/>
      <c r="N38" s="207"/>
      <c r="O38" s="207"/>
      <c r="P38" s="207"/>
      <c r="Q38" s="207"/>
      <c r="R38" s="207"/>
      <c r="S38" s="207"/>
      <c r="T38" s="26">
        <f t="shared" si="7"/>
        <v>1</v>
      </c>
      <c r="U38" s="207"/>
      <c r="V38" s="207"/>
      <c r="W38" s="207"/>
      <c r="X38" s="207" t="s">
        <v>1262</v>
      </c>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3">
        <f t="shared" si="16"/>
        <v>0</v>
      </c>
      <c r="CC38" s="32" t="e">
        <f t="shared" si="17"/>
        <v>#DIV/0!</v>
      </c>
      <c r="CD38" s="23">
        <f t="shared" si="18"/>
        <v>0</v>
      </c>
      <c r="CE38" s="32" t="e">
        <f t="shared" si="19"/>
        <v>#DIV/0!</v>
      </c>
      <c r="CF38" s="23">
        <f t="shared" si="20"/>
        <v>0</v>
      </c>
      <c r="CG38" s="32" t="e">
        <f t="shared" si="21"/>
        <v>#DIV/0!</v>
      </c>
      <c r="CH38" s="23" t="e">
        <f t="shared" si="22"/>
        <v>#DIV/0!</v>
      </c>
      <c r="CI38" s="23" t="e">
        <f t="shared" si="8"/>
        <v>#DIV/0!</v>
      </c>
      <c r="CJ38" s="37"/>
    </row>
    <row r="39" spans="1:88" ht="72" hidden="1" customHeight="1" x14ac:dyDescent="0.25">
      <c r="A39" s="6">
        <v>25</v>
      </c>
      <c r="B39" s="207">
        <v>56</v>
      </c>
      <c r="C39" s="12" t="s">
        <v>116</v>
      </c>
      <c r="D39" s="275" t="s">
        <v>28</v>
      </c>
      <c r="E39" s="12" t="s">
        <v>117</v>
      </c>
      <c r="F39" s="302" t="s">
        <v>28</v>
      </c>
      <c r="G39" s="18" t="s">
        <v>116</v>
      </c>
      <c r="H39" s="18" t="s">
        <v>1278</v>
      </c>
      <c r="I39" s="18" t="s">
        <v>1261</v>
      </c>
      <c r="J39" s="22" t="s">
        <v>14</v>
      </c>
      <c r="K39" s="207"/>
      <c r="L39" s="207"/>
      <c r="M39" s="207"/>
      <c r="N39" s="23" t="s">
        <v>21</v>
      </c>
      <c r="O39" s="207"/>
      <c r="P39" s="207"/>
      <c r="Q39" s="207"/>
      <c r="R39" s="207"/>
      <c r="S39" s="207"/>
      <c r="T39" s="26">
        <f t="shared" si="7"/>
        <v>1</v>
      </c>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3">
        <f t="shared" si="16"/>
        <v>0</v>
      </c>
      <c r="CC39" s="32" t="e">
        <f t="shared" si="17"/>
        <v>#DIV/0!</v>
      </c>
      <c r="CD39" s="23">
        <f t="shared" si="18"/>
        <v>0</v>
      </c>
      <c r="CE39" s="32" t="e">
        <f t="shared" si="19"/>
        <v>#DIV/0!</v>
      </c>
      <c r="CF39" s="23">
        <f t="shared" si="20"/>
        <v>0</v>
      </c>
      <c r="CG39" s="32" t="e">
        <f t="shared" si="21"/>
        <v>#DIV/0!</v>
      </c>
      <c r="CH39" s="23" t="e">
        <f t="shared" si="22"/>
        <v>#DIV/0!</v>
      </c>
      <c r="CI39" s="23" t="e">
        <f t="shared" si="8"/>
        <v>#DIV/0!</v>
      </c>
      <c r="CJ39" s="37"/>
    </row>
    <row r="40" spans="1:88" ht="63.75" hidden="1" customHeight="1" x14ac:dyDescent="0.25">
      <c r="A40" s="6">
        <v>26</v>
      </c>
      <c r="B40" s="207">
        <v>69</v>
      </c>
      <c r="C40" s="12" t="s">
        <v>122</v>
      </c>
      <c r="D40" s="275" t="s">
        <v>28</v>
      </c>
      <c r="E40" s="12" t="s">
        <v>123</v>
      </c>
      <c r="F40" s="302" t="s">
        <v>28</v>
      </c>
      <c r="G40" s="12" t="s">
        <v>123</v>
      </c>
      <c r="H40" s="12" t="s">
        <v>123</v>
      </c>
      <c r="I40" s="18" t="s">
        <v>1265</v>
      </c>
      <c r="J40" s="22" t="s">
        <v>14</v>
      </c>
      <c r="K40" s="207"/>
      <c r="L40" s="207"/>
      <c r="M40" s="207"/>
      <c r="N40" s="207"/>
      <c r="O40" s="207"/>
      <c r="P40" s="207"/>
      <c r="Q40" s="28" t="s">
        <v>21</v>
      </c>
      <c r="R40" s="207"/>
      <c r="S40" s="23"/>
      <c r="T40" s="26">
        <f t="shared" si="7"/>
        <v>1</v>
      </c>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3">
        <f t="shared" si="16"/>
        <v>0</v>
      </c>
      <c r="CC40" s="32" t="e">
        <f t="shared" si="17"/>
        <v>#DIV/0!</v>
      </c>
      <c r="CD40" s="23">
        <f t="shared" si="18"/>
        <v>0</v>
      </c>
      <c r="CE40" s="32" t="e">
        <f t="shared" si="19"/>
        <v>#DIV/0!</v>
      </c>
      <c r="CF40" s="23">
        <f t="shared" si="20"/>
        <v>0</v>
      </c>
      <c r="CG40" s="32" t="e">
        <f t="shared" si="21"/>
        <v>#DIV/0!</v>
      </c>
      <c r="CH40" s="23" t="e">
        <f t="shared" si="22"/>
        <v>#DIV/0!</v>
      </c>
      <c r="CI40" s="23" t="e">
        <f t="shared" si="8"/>
        <v>#DIV/0!</v>
      </c>
      <c r="CJ40" s="37"/>
    </row>
    <row r="41" spans="1:88" ht="80.25" hidden="1" customHeight="1" x14ac:dyDescent="0.25">
      <c r="A41" s="6">
        <v>27</v>
      </c>
      <c r="B41" s="207">
        <v>61</v>
      </c>
      <c r="C41" s="12" t="s">
        <v>126</v>
      </c>
      <c r="D41" s="275" t="s">
        <v>28</v>
      </c>
      <c r="E41" s="12" t="s">
        <v>127</v>
      </c>
      <c r="F41" s="302" t="s">
        <v>28</v>
      </c>
      <c r="G41" s="12" t="s">
        <v>127</v>
      </c>
      <c r="H41" s="12" t="s">
        <v>1279</v>
      </c>
      <c r="I41" s="18" t="s">
        <v>1265</v>
      </c>
      <c r="J41" s="22" t="s">
        <v>14</v>
      </c>
      <c r="K41" s="207"/>
      <c r="L41" s="207"/>
      <c r="M41" s="207"/>
      <c r="N41" s="207"/>
      <c r="O41" s="207"/>
      <c r="P41" s="207"/>
      <c r="Q41" s="23" t="s">
        <v>21</v>
      </c>
      <c r="R41" s="207"/>
      <c r="S41" s="207"/>
      <c r="T41" s="26">
        <f t="shared" si="7"/>
        <v>1</v>
      </c>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3">
        <f t="shared" si="16"/>
        <v>0</v>
      </c>
      <c r="CC41" s="32" t="e">
        <f t="shared" si="17"/>
        <v>#DIV/0!</v>
      </c>
      <c r="CD41" s="23">
        <f t="shared" si="18"/>
        <v>0</v>
      </c>
      <c r="CE41" s="32" t="e">
        <f t="shared" si="19"/>
        <v>#DIV/0!</v>
      </c>
      <c r="CF41" s="23">
        <f t="shared" si="20"/>
        <v>0</v>
      </c>
      <c r="CG41" s="32" t="e">
        <f t="shared" si="21"/>
        <v>#DIV/0!</v>
      </c>
      <c r="CH41" s="23" t="e">
        <f t="shared" si="22"/>
        <v>#DIV/0!</v>
      </c>
      <c r="CI41" s="23" t="e">
        <f t="shared" si="8"/>
        <v>#DIV/0!</v>
      </c>
      <c r="CJ41" s="37"/>
    </row>
    <row r="42" spans="1:88" ht="56.25" hidden="1" customHeight="1" x14ac:dyDescent="0.25">
      <c r="A42" s="6">
        <v>28</v>
      </c>
      <c r="B42" s="207">
        <v>62</v>
      </c>
      <c r="C42" s="12" t="s">
        <v>128</v>
      </c>
      <c r="D42" s="275" t="s">
        <v>28</v>
      </c>
      <c r="E42" s="12" t="s">
        <v>129</v>
      </c>
      <c r="F42" s="302" t="s">
        <v>28</v>
      </c>
      <c r="G42" s="12" t="s">
        <v>129</v>
      </c>
      <c r="H42" s="18" t="s">
        <v>1280</v>
      </c>
      <c r="I42" s="18" t="s">
        <v>1265</v>
      </c>
      <c r="J42" s="22" t="s">
        <v>14</v>
      </c>
      <c r="K42" s="207"/>
      <c r="L42" s="23"/>
      <c r="M42" s="207"/>
      <c r="N42" s="207"/>
      <c r="O42" s="207"/>
      <c r="P42" s="207"/>
      <c r="Q42" s="207"/>
      <c r="R42" s="207"/>
      <c r="S42" s="23" t="s">
        <v>21</v>
      </c>
      <c r="T42" s="26">
        <f t="shared" si="7"/>
        <v>1</v>
      </c>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3">
        <f t="shared" si="16"/>
        <v>0</v>
      </c>
      <c r="CC42" s="32" t="e">
        <f t="shared" si="17"/>
        <v>#DIV/0!</v>
      </c>
      <c r="CD42" s="23">
        <f t="shared" si="18"/>
        <v>0</v>
      </c>
      <c r="CE42" s="32" t="e">
        <f t="shared" si="19"/>
        <v>#DIV/0!</v>
      </c>
      <c r="CF42" s="23">
        <f t="shared" si="20"/>
        <v>0</v>
      </c>
      <c r="CG42" s="32" t="e">
        <f t="shared" si="21"/>
        <v>#DIV/0!</v>
      </c>
      <c r="CH42" s="23" t="e">
        <f t="shared" si="22"/>
        <v>#DIV/0!</v>
      </c>
      <c r="CI42" s="23" t="e">
        <f t="shared" si="8"/>
        <v>#DIV/0!</v>
      </c>
      <c r="CJ42" s="37"/>
    </row>
    <row r="43" spans="1:88" s="2" customFormat="1" ht="18.75" hidden="1" x14ac:dyDescent="0.25">
      <c r="A43" s="6">
        <v>30</v>
      </c>
      <c r="B43" s="19">
        <v>65</v>
      </c>
      <c r="C43" s="440" t="s">
        <v>132</v>
      </c>
      <c r="D43" s="440"/>
      <c r="E43" s="440"/>
      <c r="F43" s="9" t="s">
        <v>1249</v>
      </c>
      <c r="G43" s="9" t="s">
        <v>1249</v>
      </c>
      <c r="H43" s="9" t="s">
        <v>1249</v>
      </c>
      <c r="I43" s="9" t="s">
        <v>1249</v>
      </c>
      <c r="J43" s="21" t="s">
        <v>1249</v>
      </c>
      <c r="K43" s="21" t="s">
        <v>1249</v>
      </c>
      <c r="L43" s="21" t="s">
        <v>1249</v>
      </c>
      <c r="M43" s="21" t="s">
        <v>1249</v>
      </c>
      <c r="N43" s="21" t="s">
        <v>1249</v>
      </c>
      <c r="O43" s="21" t="s">
        <v>1249</v>
      </c>
      <c r="P43" s="21" t="s">
        <v>1249</v>
      </c>
      <c r="Q43" s="21" t="s">
        <v>1249</v>
      </c>
      <c r="R43" s="21" t="s">
        <v>1249</v>
      </c>
      <c r="S43" s="21" t="s">
        <v>1249</v>
      </c>
      <c r="T43" s="21" t="s">
        <v>1249</v>
      </c>
      <c r="U43" s="21" t="s">
        <v>1249</v>
      </c>
      <c r="V43" s="21" t="s">
        <v>1249</v>
      </c>
      <c r="W43" s="21" t="s">
        <v>1249</v>
      </c>
      <c r="X43" s="21" t="s">
        <v>1249</v>
      </c>
      <c r="Y43" s="21" t="s">
        <v>1249</v>
      </c>
      <c r="Z43" s="21" t="s">
        <v>1249</v>
      </c>
      <c r="AA43" s="21" t="s">
        <v>1249</v>
      </c>
      <c r="AB43" s="21" t="s">
        <v>1249</v>
      </c>
      <c r="AC43" s="21" t="s">
        <v>1249</v>
      </c>
      <c r="AD43" s="21" t="s">
        <v>1249</v>
      </c>
      <c r="AE43" s="21" t="s">
        <v>1249</v>
      </c>
      <c r="AF43" s="21" t="s">
        <v>1249</v>
      </c>
      <c r="AG43" s="21" t="s">
        <v>1249</v>
      </c>
      <c r="AH43" s="21" t="s">
        <v>1249</v>
      </c>
      <c r="AI43" s="21" t="s">
        <v>1249</v>
      </c>
      <c r="AJ43" s="21" t="s">
        <v>1249</v>
      </c>
      <c r="AK43" s="21" t="s">
        <v>1249</v>
      </c>
      <c r="AL43" s="21" t="s">
        <v>1249</v>
      </c>
      <c r="AM43" s="21" t="s">
        <v>1249</v>
      </c>
      <c r="AN43" s="21" t="s">
        <v>1249</v>
      </c>
      <c r="AO43" s="21" t="s">
        <v>1249</v>
      </c>
      <c r="AP43" s="21" t="s">
        <v>1249</v>
      </c>
      <c r="AQ43" s="21" t="s">
        <v>1249</v>
      </c>
      <c r="AR43" s="21" t="s">
        <v>1249</v>
      </c>
      <c r="AS43" s="21" t="s">
        <v>1249</v>
      </c>
      <c r="AT43" s="21" t="s">
        <v>1249</v>
      </c>
      <c r="AU43" s="21" t="s">
        <v>1249</v>
      </c>
      <c r="AV43" s="21" t="s">
        <v>1249</v>
      </c>
      <c r="AW43" s="21" t="s">
        <v>1249</v>
      </c>
      <c r="AX43" s="21" t="s">
        <v>1249</v>
      </c>
      <c r="AY43" s="21" t="s">
        <v>1249</v>
      </c>
      <c r="AZ43" s="21" t="s">
        <v>1249</v>
      </c>
      <c r="BA43" s="21" t="s">
        <v>1249</v>
      </c>
      <c r="BB43" s="21"/>
      <c r="BC43" s="21" t="s">
        <v>1249</v>
      </c>
      <c r="BD43" s="21" t="s">
        <v>1249</v>
      </c>
      <c r="BE43" s="21" t="s">
        <v>1249</v>
      </c>
      <c r="BF43" s="21" t="s">
        <v>1249</v>
      </c>
      <c r="BG43" s="21" t="s">
        <v>1249</v>
      </c>
      <c r="BH43" s="21" t="s">
        <v>1249</v>
      </c>
      <c r="BI43" s="21" t="s">
        <v>1249</v>
      </c>
      <c r="BJ43" s="21" t="s">
        <v>1249</v>
      </c>
      <c r="BK43" s="21" t="s">
        <v>1249</v>
      </c>
      <c r="BL43" s="21" t="s">
        <v>1249</v>
      </c>
      <c r="BM43" s="21" t="s">
        <v>1249</v>
      </c>
      <c r="BN43" s="21" t="s">
        <v>1249</v>
      </c>
      <c r="BO43" s="21" t="s">
        <v>1249</v>
      </c>
      <c r="BP43" s="21" t="s">
        <v>1249</v>
      </c>
      <c r="BQ43" s="21" t="s">
        <v>1249</v>
      </c>
      <c r="BR43" s="21" t="s">
        <v>1249</v>
      </c>
      <c r="BS43" s="21" t="s">
        <v>1249</v>
      </c>
      <c r="BT43" s="21" t="s">
        <v>1249</v>
      </c>
      <c r="BU43" s="21" t="s">
        <v>1249</v>
      </c>
      <c r="BV43" s="21" t="s">
        <v>1249</v>
      </c>
      <c r="BW43" s="21" t="s">
        <v>1249</v>
      </c>
      <c r="BX43" s="21" t="s">
        <v>1249</v>
      </c>
      <c r="BY43" s="21" t="s">
        <v>1249</v>
      </c>
      <c r="BZ43" s="21" t="s">
        <v>1249</v>
      </c>
      <c r="CA43" s="21" t="s">
        <v>1249</v>
      </c>
      <c r="CB43" s="21" t="s">
        <v>1249</v>
      </c>
      <c r="CC43" s="21" t="s">
        <v>1249</v>
      </c>
      <c r="CD43" s="21" t="s">
        <v>1249</v>
      </c>
      <c r="CE43" s="21" t="s">
        <v>1249</v>
      </c>
      <c r="CF43" s="21" t="s">
        <v>1249</v>
      </c>
      <c r="CG43" s="21" t="s">
        <v>1249</v>
      </c>
      <c r="CH43" s="21" t="s">
        <v>1249</v>
      </c>
      <c r="CI43" s="21" t="s">
        <v>1249</v>
      </c>
      <c r="CJ43" s="21" t="s">
        <v>1249</v>
      </c>
    </row>
    <row r="44" spans="1:88" ht="66" hidden="1" customHeight="1" x14ac:dyDescent="0.25">
      <c r="A44" s="6">
        <v>31</v>
      </c>
      <c r="B44" s="207">
        <v>66</v>
      </c>
      <c r="C44" s="12" t="s">
        <v>135</v>
      </c>
      <c r="D44" s="275" t="s">
        <v>18</v>
      </c>
      <c r="E44" s="12" t="s">
        <v>136</v>
      </c>
      <c r="F44" s="302" t="s">
        <v>28</v>
      </c>
      <c r="G44" s="12" t="s">
        <v>136</v>
      </c>
      <c r="H44" s="12" t="s">
        <v>1281</v>
      </c>
      <c r="I44" s="18" t="s">
        <v>1261</v>
      </c>
      <c r="J44" s="22" t="s">
        <v>14</v>
      </c>
      <c r="K44" s="207"/>
      <c r="L44" s="207"/>
      <c r="M44" s="207"/>
      <c r="N44" s="207"/>
      <c r="O44" s="207"/>
      <c r="P44" s="207"/>
      <c r="Q44" s="23" t="s">
        <v>21</v>
      </c>
      <c r="R44" s="207"/>
      <c r="S44" s="207"/>
      <c r="T44" s="26">
        <f t="shared" si="7"/>
        <v>1</v>
      </c>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3">
        <f t="shared" ref="CB44:CB52" si="23">COUNTIF($BD44:$CA44,2)</f>
        <v>0</v>
      </c>
      <c r="CC44" s="32" t="e">
        <f t="shared" ref="CC44:CC52" si="24">CB44/COUNTA($BD44:$CA44)</f>
        <v>#DIV/0!</v>
      </c>
      <c r="CD44" s="23">
        <f t="shared" ref="CD44:CD52" si="25">COUNTIF($BD44:$CA44,1)</f>
        <v>0</v>
      </c>
      <c r="CE44" s="32" t="e">
        <f t="shared" ref="CE44:CE52" si="26">CD44/COUNTA($BD44:$CA44)</f>
        <v>#DIV/0!</v>
      </c>
      <c r="CF44" s="23">
        <f t="shared" ref="CF44:CF52" si="27">COUNTIF($BD44:$CA44,0)</f>
        <v>0</v>
      </c>
      <c r="CG44" s="32" t="e">
        <f t="shared" ref="CG44:CG52" si="28">CF44/COUNTA($BD44:$CA44)</f>
        <v>#DIV/0!</v>
      </c>
      <c r="CH44" s="23" t="e">
        <f t="shared" ref="CH44:CH52" si="29">(((CB44*2)+(CD44*1)+(CF44*0)))/COUNTA($BD44:$CA44)</f>
        <v>#DIV/0!</v>
      </c>
      <c r="CI44" s="23" t="e">
        <f t="shared" si="8"/>
        <v>#DIV/0!</v>
      </c>
      <c r="CJ44" s="37"/>
    </row>
    <row r="45" spans="1:88" ht="79.5" hidden="1" customHeight="1" x14ac:dyDescent="0.25">
      <c r="A45" s="6">
        <v>32</v>
      </c>
      <c r="B45" s="207">
        <v>67</v>
      </c>
      <c r="C45" s="12" t="s">
        <v>137</v>
      </c>
      <c r="D45" s="275" t="s">
        <v>28</v>
      </c>
      <c r="E45" s="12" t="s">
        <v>138</v>
      </c>
      <c r="F45" s="302" t="s">
        <v>28</v>
      </c>
      <c r="G45" s="12" t="s">
        <v>138</v>
      </c>
      <c r="H45" s="12" t="s">
        <v>1282</v>
      </c>
      <c r="I45" s="18" t="s">
        <v>1261</v>
      </c>
      <c r="J45" s="22" t="s">
        <v>14</v>
      </c>
      <c r="K45" s="207"/>
      <c r="L45" s="207"/>
      <c r="M45" s="207"/>
      <c r="N45" s="207"/>
      <c r="O45" s="207"/>
      <c r="P45" s="207"/>
      <c r="Q45" s="207"/>
      <c r="R45" s="23" t="s">
        <v>21</v>
      </c>
      <c r="S45" s="207"/>
      <c r="T45" s="26">
        <f t="shared" si="7"/>
        <v>1</v>
      </c>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3">
        <f t="shared" si="23"/>
        <v>0</v>
      </c>
      <c r="CC45" s="32" t="e">
        <f t="shared" si="24"/>
        <v>#DIV/0!</v>
      </c>
      <c r="CD45" s="23">
        <f t="shared" si="25"/>
        <v>0</v>
      </c>
      <c r="CE45" s="32" t="e">
        <f t="shared" si="26"/>
        <v>#DIV/0!</v>
      </c>
      <c r="CF45" s="23">
        <f t="shared" si="27"/>
        <v>0</v>
      </c>
      <c r="CG45" s="32" t="e">
        <f t="shared" si="28"/>
        <v>#DIV/0!</v>
      </c>
      <c r="CH45" s="23" t="e">
        <f t="shared" si="29"/>
        <v>#DIV/0!</v>
      </c>
      <c r="CI45" s="23" t="e">
        <f t="shared" si="8"/>
        <v>#DIV/0!</v>
      </c>
      <c r="CJ45" s="37"/>
    </row>
    <row r="46" spans="1:88" ht="66" hidden="1" customHeight="1" x14ac:dyDescent="0.25">
      <c r="A46" s="6">
        <v>33</v>
      </c>
      <c r="B46" s="207">
        <v>69</v>
      </c>
      <c r="C46" s="12" t="s">
        <v>141</v>
      </c>
      <c r="D46" s="275" t="s">
        <v>18</v>
      </c>
      <c r="E46" s="12" t="s">
        <v>142</v>
      </c>
      <c r="F46" s="302" t="s">
        <v>28</v>
      </c>
      <c r="G46" s="12" t="s">
        <v>142</v>
      </c>
      <c r="H46" s="12" t="s">
        <v>1854</v>
      </c>
      <c r="I46" s="18" t="s">
        <v>1261</v>
      </c>
      <c r="J46" s="22" t="s">
        <v>14</v>
      </c>
      <c r="K46" s="207"/>
      <c r="L46" s="207"/>
      <c r="M46" s="207"/>
      <c r="N46" s="207"/>
      <c r="O46" s="207"/>
      <c r="P46" s="207" t="s">
        <v>21</v>
      </c>
      <c r="Q46" s="207"/>
      <c r="R46" s="23"/>
      <c r="S46" s="207"/>
      <c r="T46" s="26">
        <f t="shared" si="7"/>
        <v>1</v>
      </c>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3">
        <f t="shared" si="23"/>
        <v>0</v>
      </c>
      <c r="CC46" s="32" t="e">
        <f t="shared" si="24"/>
        <v>#DIV/0!</v>
      </c>
      <c r="CD46" s="23">
        <f t="shared" si="25"/>
        <v>0</v>
      </c>
      <c r="CE46" s="32" t="e">
        <f t="shared" si="26"/>
        <v>#DIV/0!</v>
      </c>
      <c r="CF46" s="23">
        <f t="shared" si="27"/>
        <v>0</v>
      </c>
      <c r="CG46" s="32" t="e">
        <f t="shared" si="28"/>
        <v>#DIV/0!</v>
      </c>
      <c r="CH46" s="23" t="e">
        <f t="shared" si="29"/>
        <v>#DIV/0!</v>
      </c>
      <c r="CI46" s="23" t="e">
        <f t="shared" si="8"/>
        <v>#DIV/0!</v>
      </c>
      <c r="CJ46" s="37"/>
    </row>
    <row r="47" spans="1:88" ht="78" hidden="1" customHeight="1" x14ac:dyDescent="0.25">
      <c r="A47" s="6">
        <v>34</v>
      </c>
      <c r="B47" s="207">
        <v>74</v>
      </c>
      <c r="C47" s="12" t="s">
        <v>149</v>
      </c>
      <c r="D47" s="275" t="s">
        <v>28</v>
      </c>
      <c r="E47" s="12" t="s">
        <v>150</v>
      </c>
      <c r="F47" s="302" t="s">
        <v>28</v>
      </c>
      <c r="G47" s="12" t="s">
        <v>149</v>
      </c>
      <c r="H47" s="18" t="s">
        <v>1283</v>
      </c>
      <c r="I47" s="18" t="s">
        <v>1261</v>
      </c>
      <c r="J47" s="22" t="s">
        <v>14</v>
      </c>
      <c r="K47" s="207"/>
      <c r="L47" s="207"/>
      <c r="M47" s="23" t="s">
        <v>21</v>
      </c>
      <c r="N47" s="207"/>
      <c r="O47" s="207"/>
      <c r="P47" s="207"/>
      <c r="Q47" s="207"/>
      <c r="R47" s="207"/>
      <c r="S47" s="207"/>
      <c r="T47" s="26">
        <f t="shared" si="7"/>
        <v>1</v>
      </c>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3">
        <f t="shared" si="23"/>
        <v>0</v>
      </c>
      <c r="CC47" s="32" t="e">
        <f t="shared" si="24"/>
        <v>#DIV/0!</v>
      </c>
      <c r="CD47" s="23">
        <f t="shared" si="25"/>
        <v>0</v>
      </c>
      <c r="CE47" s="32" t="e">
        <f t="shared" si="26"/>
        <v>#DIV/0!</v>
      </c>
      <c r="CF47" s="23">
        <f t="shared" si="27"/>
        <v>0</v>
      </c>
      <c r="CG47" s="32" t="e">
        <f t="shared" si="28"/>
        <v>#DIV/0!</v>
      </c>
      <c r="CH47" s="23" t="e">
        <f t="shared" si="29"/>
        <v>#DIV/0!</v>
      </c>
      <c r="CI47" s="23" t="e">
        <f t="shared" si="8"/>
        <v>#DIV/0!</v>
      </c>
      <c r="CJ47" s="37"/>
    </row>
    <row r="48" spans="1:88" ht="78" hidden="1" customHeight="1" x14ac:dyDescent="0.25">
      <c r="A48" s="6">
        <v>35</v>
      </c>
      <c r="B48" s="207">
        <v>77</v>
      </c>
      <c r="C48" s="12" t="s">
        <v>153</v>
      </c>
      <c r="D48" s="275" t="s">
        <v>28</v>
      </c>
      <c r="E48" s="12" t="s">
        <v>154</v>
      </c>
      <c r="F48" s="302" t="s">
        <v>28</v>
      </c>
      <c r="G48" s="12" t="s">
        <v>154</v>
      </c>
      <c r="H48" s="12" t="s">
        <v>1284</v>
      </c>
      <c r="I48" s="18" t="s">
        <v>1261</v>
      </c>
      <c r="J48" s="22" t="s">
        <v>14</v>
      </c>
      <c r="K48" s="207"/>
      <c r="L48" s="207"/>
      <c r="M48" s="207"/>
      <c r="N48" s="207"/>
      <c r="O48" s="207"/>
      <c r="P48" s="23" t="s">
        <v>21</v>
      </c>
      <c r="Q48" s="207"/>
      <c r="R48" s="207"/>
      <c r="S48" s="207"/>
      <c r="T48" s="26">
        <f t="shared" si="7"/>
        <v>1</v>
      </c>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3">
        <f t="shared" si="23"/>
        <v>0</v>
      </c>
      <c r="CC48" s="32" t="e">
        <f t="shared" si="24"/>
        <v>#DIV/0!</v>
      </c>
      <c r="CD48" s="23">
        <f t="shared" si="25"/>
        <v>0</v>
      </c>
      <c r="CE48" s="32" t="e">
        <f t="shared" si="26"/>
        <v>#DIV/0!</v>
      </c>
      <c r="CF48" s="23">
        <f t="shared" si="27"/>
        <v>0</v>
      </c>
      <c r="CG48" s="32" t="e">
        <f t="shared" si="28"/>
        <v>#DIV/0!</v>
      </c>
      <c r="CH48" s="23" t="e">
        <f t="shared" si="29"/>
        <v>#DIV/0!</v>
      </c>
      <c r="CI48" s="23" t="e">
        <f t="shared" si="8"/>
        <v>#DIV/0!</v>
      </c>
      <c r="CJ48" s="37"/>
    </row>
    <row r="49" spans="1:88" ht="73.5" hidden="1" customHeight="1" x14ac:dyDescent="0.25">
      <c r="A49" s="6">
        <v>36</v>
      </c>
      <c r="B49" s="207">
        <v>81</v>
      </c>
      <c r="C49" s="12" t="s">
        <v>159</v>
      </c>
      <c r="D49" s="275" t="s">
        <v>18</v>
      </c>
      <c r="E49" s="12" t="s">
        <v>160</v>
      </c>
      <c r="F49" s="302" t="s">
        <v>28</v>
      </c>
      <c r="G49" s="12" t="s">
        <v>160</v>
      </c>
      <c r="H49" s="12" t="s">
        <v>1285</v>
      </c>
      <c r="I49" s="18" t="s">
        <v>1261</v>
      </c>
      <c r="J49" s="22" t="s">
        <v>14</v>
      </c>
      <c r="K49" s="207"/>
      <c r="L49" s="207"/>
      <c r="M49" s="207"/>
      <c r="N49" s="207"/>
      <c r="O49" s="207"/>
      <c r="P49" s="207"/>
      <c r="Q49" s="207"/>
      <c r="R49" s="207"/>
      <c r="S49" s="23" t="s">
        <v>21</v>
      </c>
      <c r="T49" s="26">
        <f t="shared" si="7"/>
        <v>1</v>
      </c>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3">
        <f t="shared" si="23"/>
        <v>0</v>
      </c>
      <c r="CC49" s="32" t="e">
        <f t="shared" si="24"/>
        <v>#DIV/0!</v>
      </c>
      <c r="CD49" s="23">
        <f t="shared" si="25"/>
        <v>0</v>
      </c>
      <c r="CE49" s="32" t="e">
        <f t="shared" si="26"/>
        <v>#DIV/0!</v>
      </c>
      <c r="CF49" s="23">
        <f t="shared" si="27"/>
        <v>0</v>
      </c>
      <c r="CG49" s="32" t="e">
        <f t="shared" si="28"/>
        <v>#DIV/0!</v>
      </c>
      <c r="CH49" s="23" t="e">
        <f t="shared" si="29"/>
        <v>#DIV/0!</v>
      </c>
      <c r="CI49" s="23" t="e">
        <f t="shared" si="8"/>
        <v>#DIV/0!</v>
      </c>
      <c r="CJ49" s="37"/>
    </row>
    <row r="50" spans="1:88" ht="58.5" hidden="1" customHeight="1" x14ac:dyDescent="0.25">
      <c r="A50" s="6">
        <v>37</v>
      </c>
      <c r="B50" s="207">
        <v>83</v>
      </c>
      <c r="C50" s="12" t="s">
        <v>163</v>
      </c>
      <c r="D50" s="275" t="s">
        <v>18</v>
      </c>
      <c r="E50" s="12" t="s">
        <v>164</v>
      </c>
      <c r="F50" s="302" t="s">
        <v>28</v>
      </c>
      <c r="G50" s="12" t="s">
        <v>164</v>
      </c>
      <c r="H50" s="12" t="s">
        <v>1286</v>
      </c>
      <c r="I50" s="18" t="s">
        <v>1261</v>
      </c>
      <c r="J50" s="22" t="s">
        <v>14</v>
      </c>
      <c r="K50" s="207"/>
      <c r="L50" s="207"/>
      <c r="M50" s="207"/>
      <c r="N50" s="207"/>
      <c r="O50" s="207"/>
      <c r="P50" s="207"/>
      <c r="Q50" s="23" t="s">
        <v>21</v>
      </c>
      <c r="R50" s="207"/>
      <c r="S50" s="207"/>
      <c r="T50" s="26">
        <f t="shared" si="7"/>
        <v>1</v>
      </c>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3">
        <f t="shared" si="23"/>
        <v>0</v>
      </c>
      <c r="CC50" s="32" t="e">
        <f t="shared" si="24"/>
        <v>#DIV/0!</v>
      </c>
      <c r="CD50" s="23">
        <f t="shared" si="25"/>
        <v>0</v>
      </c>
      <c r="CE50" s="32" t="e">
        <f t="shared" si="26"/>
        <v>#DIV/0!</v>
      </c>
      <c r="CF50" s="23">
        <f t="shared" si="27"/>
        <v>0</v>
      </c>
      <c r="CG50" s="32" t="e">
        <f t="shared" si="28"/>
        <v>#DIV/0!</v>
      </c>
      <c r="CH50" s="23" t="e">
        <f t="shared" si="29"/>
        <v>#DIV/0!</v>
      </c>
      <c r="CI50" s="23" t="e">
        <f t="shared" si="8"/>
        <v>#DIV/0!</v>
      </c>
      <c r="CJ50" s="37"/>
    </row>
    <row r="51" spans="1:88" ht="71.25" customHeight="1" x14ac:dyDescent="0.25">
      <c r="A51" s="6">
        <v>5</v>
      </c>
      <c r="B51" s="207">
        <v>86</v>
      </c>
      <c r="C51" s="12" t="s">
        <v>169</v>
      </c>
      <c r="D51" s="275" t="s">
        <v>28</v>
      </c>
      <c r="E51" s="12" t="s">
        <v>170</v>
      </c>
      <c r="F51" s="302" t="s">
        <v>28</v>
      </c>
      <c r="G51" s="18" t="s">
        <v>169</v>
      </c>
      <c r="H51" s="18" t="s">
        <v>1287</v>
      </c>
      <c r="I51" s="18" t="s">
        <v>1261</v>
      </c>
      <c r="J51" s="22" t="s">
        <v>14</v>
      </c>
      <c r="K51" s="207"/>
      <c r="L51" s="23" t="s">
        <v>21</v>
      </c>
      <c r="M51" s="207"/>
      <c r="N51" s="207"/>
      <c r="O51" s="23"/>
      <c r="P51" s="207"/>
      <c r="Q51" s="207"/>
      <c r="R51" s="207"/>
      <c r="S51" s="23"/>
      <c r="T51" s="26">
        <f t="shared" si="7"/>
        <v>1</v>
      </c>
      <c r="U51" s="207"/>
      <c r="V51" s="207"/>
      <c r="W51" s="207"/>
      <c r="X51" s="207"/>
      <c r="Y51" s="207"/>
      <c r="Z51" s="207"/>
      <c r="AA51" s="207" t="s">
        <v>1262</v>
      </c>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3">
        <f t="shared" si="23"/>
        <v>0</v>
      </c>
      <c r="CC51" s="32" t="e">
        <f t="shared" si="24"/>
        <v>#DIV/0!</v>
      </c>
      <c r="CD51" s="23">
        <f t="shared" si="25"/>
        <v>0</v>
      </c>
      <c r="CE51" s="32" t="e">
        <f t="shared" si="26"/>
        <v>#DIV/0!</v>
      </c>
      <c r="CF51" s="23">
        <f t="shared" si="27"/>
        <v>0</v>
      </c>
      <c r="CG51" s="32" t="e">
        <f t="shared" si="28"/>
        <v>#DIV/0!</v>
      </c>
      <c r="CH51" s="23" t="e">
        <f t="shared" si="29"/>
        <v>#DIV/0!</v>
      </c>
      <c r="CI51" s="23" t="e">
        <f t="shared" si="8"/>
        <v>#DIV/0!</v>
      </c>
      <c r="CJ51" s="37"/>
    </row>
    <row r="52" spans="1:88" ht="73.5" hidden="1" customHeight="1" x14ac:dyDescent="0.25">
      <c r="A52" s="6">
        <v>39</v>
      </c>
      <c r="B52" s="207">
        <v>87</v>
      </c>
      <c r="C52" s="12" t="s">
        <v>171</v>
      </c>
      <c r="D52" s="275" t="s">
        <v>28</v>
      </c>
      <c r="E52" s="12" t="s">
        <v>172</v>
      </c>
      <c r="F52" s="302" t="s">
        <v>28</v>
      </c>
      <c r="G52" s="12" t="s">
        <v>172</v>
      </c>
      <c r="H52" s="12" t="s">
        <v>1288</v>
      </c>
      <c r="I52" s="18" t="s">
        <v>1261</v>
      </c>
      <c r="J52" s="22" t="s">
        <v>14</v>
      </c>
      <c r="K52" s="207"/>
      <c r="L52" s="207"/>
      <c r="M52" s="207"/>
      <c r="N52" s="207"/>
      <c r="O52" s="207"/>
      <c r="P52" s="207"/>
      <c r="Q52" s="207"/>
      <c r="R52" s="23" t="s">
        <v>21</v>
      </c>
      <c r="S52" s="207"/>
      <c r="T52" s="26">
        <f t="shared" si="7"/>
        <v>1</v>
      </c>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3">
        <f t="shared" si="23"/>
        <v>0</v>
      </c>
      <c r="CC52" s="32" t="e">
        <f t="shared" si="24"/>
        <v>#DIV/0!</v>
      </c>
      <c r="CD52" s="23">
        <f t="shared" si="25"/>
        <v>0</v>
      </c>
      <c r="CE52" s="32" t="e">
        <f t="shared" si="26"/>
        <v>#DIV/0!</v>
      </c>
      <c r="CF52" s="23">
        <f t="shared" si="27"/>
        <v>0</v>
      </c>
      <c r="CG52" s="32" t="e">
        <f t="shared" si="28"/>
        <v>#DIV/0!</v>
      </c>
      <c r="CH52" s="23" t="e">
        <f t="shared" si="29"/>
        <v>#DIV/0!</v>
      </c>
      <c r="CI52" s="23" t="e">
        <f t="shared" si="8"/>
        <v>#DIV/0!</v>
      </c>
      <c r="CJ52" s="37"/>
    </row>
    <row r="53" spans="1:88" s="2" customFormat="1" ht="18.75" hidden="1" x14ac:dyDescent="0.25">
      <c r="A53" s="6">
        <v>40</v>
      </c>
      <c r="B53" s="19">
        <v>90</v>
      </c>
      <c r="C53" s="440" t="s">
        <v>177</v>
      </c>
      <c r="D53" s="440"/>
      <c r="E53" s="440"/>
      <c r="F53" s="9" t="s">
        <v>1249</v>
      </c>
      <c r="G53" s="9" t="s">
        <v>1249</v>
      </c>
      <c r="H53" s="9" t="s">
        <v>1249</v>
      </c>
      <c r="I53" s="9" t="s">
        <v>1249</v>
      </c>
      <c r="J53" s="21" t="s">
        <v>1249</v>
      </c>
      <c r="K53" s="21" t="s">
        <v>1249</v>
      </c>
      <c r="L53" s="21" t="s">
        <v>1249</v>
      </c>
      <c r="M53" s="21" t="s">
        <v>1249</v>
      </c>
      <c r="N53" s="21" t="s">
        <v>1249</v>
      </c>
      <c r="O53" s="21" t="s">
        <v>1249</v>
      </c>
      <c r="P53" s="21" t="s">
        <v>1249</v>
      </c>
      <c r="Q53" s="21" t="s">
        <v>1249</v>
      </c>
      <c r="R53" s="21" t="s">
        <v>1249</v>
      </c>
      <c r="S53" s="21" t="s">
        <v>1249</v>
      </c>
      <c r="T53" s="21" t="s">
        <v>1249</v>
      </c>
      <c r="U53" s="21" t="s">
        <v>1249</v>
      </c>
      <c r="V53" s="21" t="s">
        <v>1249</v>
      </c>
      <c r="W53" s="21" t="s">
        <v>1249</v>
      </c>
      <c r="X53" s="21" t="s">
        <v>1249</v>
      </c>
      <c r="Y53" s="21" t="s">
        <v>1249</v>
      </c>
      <c r="Z53" s="21" t="s">
        <v>1249</v>
      </c>
      <c r="AA53" s="21" t="s">
        <v>1249</v>
      </c>
      <c r="AB53" s="21" t="s">
        <v>1249</v>
      </c>
      <c r="AC53" s="21" t="s">
        <v>1249</v>
      </c>
      <c r="AD53" s="21" t="s">
        <v>1249</v>
      </c>
      <c r="AE53" s="21" t="s">
        <v>1249</v>
      </c>
      <c r="AF53" s="21" t="s">
        <v>1249</v>
      </c>
      <c r="AG53" s="21" t="s">
        <v>1249</v>
      </c>
      <c r="AH53" s="21" t="s">
        <v>1249</v>
      </c>
      <c r="AI53" s="21" t="s">
        <v>1249</v>
      </c>
      <c r="AJ53" s="21" t="s">
        <v>1249</v>
      </c>
      <c r="AK53" s="21" t="s">
        <v>1249</v>
      </c>
      <c r="AL53" s="21" t="s">
        <v>1249</v>
      </c>
      <c r="AM53" s="21" t="s">
        <v>1249</v>
      </c>
      <c r="AN53" s="21" t="s">
        <v>1249</v>
      </c>
      <c r="AO53" s="21" t="s">
        <v>1249</v>
      </c>
      <c r="AP53" s="21" t="s">
        <v>1249</v>
      </c>
      <c r="AQ53" s="21" t="s">
        <v>1249</v>
      </c>
      <c r="AR53" s="21" t="s">
        <v>1249</v>
      </c>
      <c r="AS53" s="21" t="s">
        <v>1249</v>
      </c>
      <c r="AT53" s="21" t="s">
        <v>1249</v>
      </c>
      <c r="AU53" s="21" t="s">
        <v>1249</v>
      </c>
      <c r="AV53" s="21" t="s">
        <v>1249</v>
      </c>
      <c r="AW53" s="21" t="s">
        <v>1249</v>
      </c>
      <c r="AX53" s="21" t="s">
        <v>1249</v>
      </c>
      <c r="AY53" s="21" t="s">
        <v>1249</v>
      </c>
      <c r="AZ53" s="21" t="s">
        <v>1249</v>
      </c>
      <c r="BA53" s="21" t="s">
        <v>1249</v>
      </c>
      <c r="BB53" s="21"/>
      <c r="BC53" s="21" t="s">
        <v>1249</v>
      </c>
      <c r="BD53" s="21" t="s">
        <v>1249</v>
      </c>
      <c r="BE53" s="21" t="s">
        <v>1249</v>
      </c>
      <c r="BF53" s="21" t="s">
        <v>1249</v>
      </c>
      <c r="BG53" s="21" t="s">
        <v>1249</v>
      </c>
      <c r="BH53" s="21" t="s">
        <v>1249</v>
      </c>
      <c r="BI53" s="21" t="s">
        <v>1249</v>
      </c>
      <c r="BJ53" s="21" t="s">
        <v>1249</v>
      </c>
      <c r="BK53" s="21" t="s">
        <v>1249</v>
      </c>
      <c r="BL53" s="21" t="s">
        <v>1249</v>
      </c>
      <c r="BM53" s="21" t="s">
        <v>1249</v>
      </c>
      <c r="BN53" s="21" t="s">
        <v>1249</v>
      </c>
      <c r="BO53" s="21" t="s">
        <v>1249</v>
      </c>
      <c r="BP53" s="21" t="s">
        <v>1249</v>
      </c>
      <c r="BQ53" s="21" t="s">
        <v>1249</v>
      </c>
      <c r="BR53" s="21" t="s">
        <v>1249</v>
      </c>
      <c r="BS53" s="21" t="s">
        <v>1249</v>
      </c>
      <c r="BT53" s="21" t="s">
        <v>1249</v>
      </c>
      <c r="BU53" s="21" t="s">
        <v>1249</v>
      </c>
      <c r="BV53" s="21" t="s">
        <v>1249</v>
      </c>
      <c r="BW53" s="21" t="s">
        <v>1249</v>
      </c>
      <c r="BX53" s="21" t="s">
        <v>1249</v>
      </c>
      <c r="BY53" s="21" t="s">
        <v>1249</v>
      </c>
      <c r="BZ53" s="21" t="s">
        <v>1249</v>
      </c>
      <c r="CA53" s="21" t="s">
        <v>1249</v>
      </c>
      <c r="CB53" s="21" t="s">
        <v>1249</v>
      </c>
      <c r="CC53" s="21" t="s">
        <v>1249</v>
      </c>
      <c r="CD53" s="21" t="s">
        <v>1249</v>
      </c>
      <c r="CE53" s="21" t="s">
        <v>1249</v>
      </c>
      <c r="CF53" s="21" t="s">
        <v>1249</v>
      </c>
      <c r="CG53" s="21" t="s">
        <v>1249</v>
      </c>
      <c r="CH53" s="21" t="s">
        <v>1249</v>
      </c>
      <c r="CI53" s="21" t="s">
        <v>1249</v>
      </c>
      <c r="CJ53" s="21" t="s">
        <v>1249</v>
      </c>
    </row>
    <row r="54" spans="1:88" ht="78.75" hidden="1" customHeight="1" x14ac:dyDescent="0.25">
      <c r="A54" s="6">
        <v>41</v>
      </c>
      <c r="B54" s="207">
        <v>93</v>
      </c>
      <c r="C54" s="12" t="s">
        <v>182</v>
      </c>
      <c r="D54" s="275" t="s">
        <v>28</v>
      </c>
      <c r="E54" s="12" t="s">
        <v>183</v>
      </c>
      <c r="F54" s="302" t="s">
        <v>28</v>
      </c>
      <c r="G54" s="12" t="s">
        <v>183</v>
      </c>
      <c r="H54" s="12" t="s">
        <v>183</v>
      </c>
      <c r="I54" s="18" t="s">
        <v>1251</v>
      </c>
      <c r="J54" s="22" t="s">
        <v>14</v>
      </c>
      <c r="K54" s="207"/>
      <c r="L54" s="207"/>
      <c r="M54" s="207"/>
      <c r="N54" s="207"/>
      <c r="O54" s="207"/>
      <c r="P54" s="207" t="s">
        <v>21</v>
      </c>
      <c r="Q54" s="207"/>
      <c r="R54" s="207"/>
      <c r="S54" s="207"/>
      <c r="T54" s="26">
        <f t="shared" si="7"/>
        <v>1</v>
      </c>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3">
        <f t="shared" ref="CB54:CB59" si="30">COUNTIF($BD54:$CA54,2)</f>
        <v>0</v>
      </c>
      <c r="CC54" s="32" t="e">
        <f t="shared" ref="CC54:CC59" si="31">CB54/COUNTA($BD54:$CA54)</f>
        <v>#DIV/0!</v>
      </c>
      <c r="CD54" s="23">
        <f t="shared" ref="CD54:CD59" si="32">COUNTIF($BD54:$CA54,1)</f>
        <v>0</v>
      </c>
      <c r="CE54" s="32" t="e">
        <f t="shared" ref="CE54:CE59" si="33">CD54/COUNTA($BD54:$CA54)</f>
        <v>#DIV/0!</v>
      </c>
      <c r="CF54" s="23">
        <f t="shared" ref="CF54:CF59" si="34">COUNTIF($BD54:$CA54,0)</f>
        <v>0</v>
      </c>
      <c r="CG54" s="32" t="e">
        <f t="shared" ref="CG54:CG59" si="35">CF54/COUNTA($BD54:$CA54)</f>
        <v>#DIV/0!</v>
      </c>
      <c r="CH54" s="23" t="e">
        <f t="shared" ref="CH54:CH59" si="36">(((CB54*2)+(CD54*1)+(CF54*0)))/COUNTA($BD54:$CA54)</f>
        <v>#DIV/0!</v>
      </c>
      <c r="CI54" s="23" t="e">
        <f t="shared" si="8"/>
        <v>#DIV/0!</v>
      </c>
      <c r="CJ54" s="37"/>
    </row>
    <row r="55" spans="1:88" ht="56.25" hidden="1" x14ac:dyDescent="0.25">
      <c r="A55" s="6">
        <v>42</v>
      </c>
      <c r="B55" s="207">
        <v>95</v>
      </c>
      <c r="C55" s="12" t="s">
        <v>186</v>
      </c>
      <c r="D55" s="275" t="s">
        <v>28</v>
      </c>
      <c r="E55" s="12" t="s">
        <v>187</v>
      </c>
      <c r="F55" s="302" t="s">
        <v>28</v>
      </c>
      <c r="G55" s="12" t="s">
        <v>187</v>
      </c>
      <c r="H55" s="12" t="s">
        <v>1289</v>
      </c>
      <c r="I55" s="18" t="s">
        <v>1251</v>
      </c>
      <c r="J55" s="22" t="s">
        <v>14</v>
      </c>
      <c r="K55" s="207"/>
      <c r="L55" s="207"/>
      <c r="M55" s="207"/>
      <c r="N55" s="207"/>
      <c r="O55" s="207"/>
      <c r="P55" s="207"/>
      <c r="Q55" s="23" t="s">
        <v>21</v>
      </c>
      <c r="R55" s="207"/>
      <c r="S55" s="207"/>
      <c r="T55" s="26">
        <f t="shared" si="7"/>
        <v>1</v>
      </c>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3">
        <f t="shared" si="30"/>
        <v>0</v>
      </c>
      <c r="CC55" s="32" t="e">
        <f t="shared" si="31"/>
        <v>#DIV/0!</v>
      </c>
      <c r="CD55" s="23">
        <f t="shared" si="32"/>
        <v>0</v>
      </c>
      <c r="CE55" s="32" t="e">
        <f t="shared" si="33"/>
        <v>#DIV/0!</v>
      </c>
      <c r="CF55" s="23">
        <f t="shared" si="34"/>
        <v>0</v>
      </c>
      <c r="CG55" s="32" t="e">
        <f t="shared" si="35"/>
        <v>#DIV/0!</v>
      </c>
      <c r="CH55" s="23" t="e">
        <f t="shared" si="36"/>
        <v>#DIV/0!</v>
      </c>
      <c r="CI55" s="23" t="e">
        <f t="shared" si="8"/>
        <v>#DIV/0!</v>
      </c>
      <c r="CJ55" s="37"/>
    </row>
    <row r="56" spans="1:88" ht="79.5" hidden="1" customHeight="1" x14ac:dyDescent="0.25">
      <c r="A56" s="6">
        <v>43</v>
      </c>
      <c r="B56" s="207">
        <v>97</v>
      </c>
      <c r="C56" s="12" t="s">
        <v>190</v>
      </c>
      <c r="D56" s="275" t="s">
        <v>28</v>
      </c>
      <c r="E56" s="12" t="s">
        <v>191</v>
      </c>
      <c r="F56" s="302" t="s">
        <v>28</v>
      </c>
      <c r="G56" s="12" t="s">
        <v>191</v>
      </c>
      <c r="H56" s="12" t="s">
        <v>1290</v>
      </c>
      <c r="I56" s="18" t="s">
        <v>1251</v>
      </c>
      <c r="J56" s="22" t="s">
        <v>14</v>
      </c>
      <c r="K56" s="207"/>
      <c r="L56" s="207"/>
      <c r="M56" s="207"/>
      <c r="N56" s="207"/>
      <c r="O56" s="207"/>
      <c r="P56" s="207"/>
      <c r="Q56" s="23"/>
      <c r="R56" s="207"/>
      <c r="S56" s="10" t="s">
        <v>21</v>
      </c>
      <c r="T56" s="26">
        <f t="shared" si="7"/>
        <v>1</v>
      </c>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3">
        <f t="shared" si="30"/>
        <v>0</v>
      </c>
      <c r="CC56" s="32" t="e">
        <f t="shared" si="31"/>
        <v>#DIV/0!</v>
      </c>
      <c r="CD56" s="23">
        <f t="shared" si="32"/>
        <v>0</v>
      </c>
      <c r="CE56" s="32" t="e">
        <f t="shared" si="33"/>
        <v>#DIV/0!</v>
      </c>
      <c r="CF56" s="23">
        <f t="shared" si="34"/>
        <v>0</v>
      </c>
      <c r="CG56" s="32" t="e">
        <f t="shared" si="35"/>
        <v>#DIV/0!</v>
      </c>
      <c r="CH56" s="23" t="e">
        <f t="shared" si="36"/>
        <v>#DIV/0!</v>
      </c>
      <c r="CI56" s="23" t="e">
        <f t="shared" si="8"/>
        <v>#DIV/0!</v>
      </c>
      <c r="CJ56" s="37"/>
    </row>
    <row r="57" spans="1:88" ht="63" hidden="1" customHeight="1" x14ac:dyDescent="0.25">
      <c r="A57" s="6">
        <v>44</v>
      </c>
      <c r="B57" s="207">
        <v>99</v>
      </c>
      <c r="C57" s="12" t="s">
        <v>194</v>
      </c>
      <c r="D57" s="275" t="s">
        <v>28</v>
      </c>
      <c r="E57" s="12" t="s">
        <v>195</v>
      </c>
      <c r="F57" s="302" t="s">
        <v>28</v>
      </c>
      <c r="G57" s="12" t="s">
        <v>195</v>
      </c>
      <c r="H57" s="12" t="s">
        <v>1291</v>
      </c>
      <c r="I57" s="18" t="s">
        <v>1251</v>
      </c>
      <c r="J57" s="22" t="s">
        <v>14</v>
      </c>
      <c r="K57" s="207"/>
      <c r="L57" s="207"/>
      <c r="M57" s="207"/>
      <c r="N57" s="10"/>
      <c r="O57" s="23"/>
      <c r="P57" s="23" t="s">
        <v>21</v>
      </c>
      <c r="Q57" s="207"/>
      <c r="R57" s="207"/>
      <c r="S57" s="23"/>
      <c r="T57" s="26">
        <f t="shared" si="7"/>
        <v>1</v>
      </c>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3">
        <f t="shared" si="30"/>
        <v>0</v>
      </c>
      <c r="CC57" s="32" t="e">
        <f t="shared" si="31"/>
        <v>#DIV/0!</v>
      </c>
      <c r="CD57" s="23">
        <f t="shared" si="32"/>
        <v>0</v>
      </c>
      <c r="CE57" s="32" t="e">
        <f t="shared" si="33"/>
        <v>#DIV/0!</v>
      </c>
      <c r="CF57" s="23">
        <f t="shared" si="34"/>
        <v>0</v>
      </c>
      <c r="CG57" s="32" t="e">
        <f t="shared" si="35"/>
        <v>#DIV/0!</v>
      </c>
      <c r="CH57" s="23" t="e">
        <f t="shared" si="36"/>
        <v>#DIV/0!</v>
      </c>
      <c r="CI57" s="23" t="e">
        <f t="shared" si="8"/>
        <v>#DIV/0!</v>
      </c>
      <c r="CJ57" s="37"/>
    </row>
    <row r="58" spans="1:88" ht="36.75" hidden="1" customHeight="1" x14ac:dyDescent="0.25">
      <c r="A58" s="6">
        <v>45</v>
      </c>
      <c r="B58" s="207">
        <v>102</v>
      </c>
      <c r="C58" s="12" t="s">
        <v>200</v>
      </c>
      <c r="D58" s="275" t="s">
        <v>28</v>
      </c>
      <c r="E58" s="12" t="s">
        <v>201</v>
      </c>
      <c r="F58" s="302" t="s">
        <v>28</v>
      </c>
      <c r="G58" s="18" t="s">
        <v>1292</v>
      </c>
      <c r="H58" s="18" t="s">
        <v>1293</v>
      </c>
      <c r="I58" s="18" t="s">
        <v>1251</v>
      </c>
      <c r="J58" s="22" t="s">
        <v>14</v>
      </c>
      <c r="K58" s="207"/>
      <c r="L58" s="207"/>
      <c r="M58" s="207"/>
      <c r="N58" s="207"/>
      <c r="O58" s="23" t="s">
        <v>21</v>
      </c>
      <c r="P58" s="23"/>
      <c r="Q58" s="207"/>
      <c r="R58" s="207"/>
      <c r="S58" s="23"/>
      <c r="T58" s="26">
        <f t="shared" si="7"/>
        <v>1</v>
      </c>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3">
        <f t="shared" si="30"/>
        <v>0</v>
      </c>
      <c r="CC58" s="32" t="e">
        <f t="shared" si="31"/>
        <v>#DIV/0!</v>
      </c>
      <c r="CD58" s="23">
        <f t="shared" si="32"/>
        <v>0</v>
      </c>
      <c r="CE58" s="32" t="e">
        <f t="shared" si="33"/>
        <v>#DIV/0!</v>
      </c>
      <c r="CF58" s="23">
        <f t="shared" si="34"/>
        <v>0</v>
      </c>
      <c r="CG58" s="32" t="e">
        <f t="shared" si="35"/>
        <v>#DIV/0!</v>
      </c>
      <c r="CH58" s="23" t="e">
        <f t="shared" si="36"/>
        <v>#DIV/0!</v>
      </c>
      <c r="CI58" s="23" t="e">
        <f t="shared" si="8"/>
        <v>#DIV/0!</v>
      </c>
      <c r="CJ58" s="37"/>
    </row>
    <row r="59" spans="1:88" ht="59.25" hidden="1" customHeight="1" x14ac:dyDescent="0.25">
      <c r="A59" s="6">
        <v>46</v>
      </c>
      <c r="B59" s="207">
        <v>104</v>
      </c>
      <c r="C59" s="12" t="s">
        <v>204</v>
      </c>
      <c r="D59" s="275" t="s">
        <v>28</v>
      </c>
      <c r="E59" s="12" t="s">
        <v>205</v>
      </c>
      <c r="F59" s="302" t="s">
        <v>28</v>
      </c>
      <c r="G59" s="12" t="s">
        <v>205</v>
      </c>
      <c r="H59" s="12" t="s">
        <v>1294</v>
      </c>
      <c r="I59" s="18" t="s">
        <v>1251</v>
      </c>
      <c r="J59" s="22" t="s">
        <v>14</v>
      </c>
      <c r="K59" s="207" t="s">
        <v>21</v>
      </c>
      <c r="L59" s="207"/>
      <c r="M59" s="207"/>
      <c r="N59" s="207"/>
      <c r="O59" s="207"/>
      <c r="P59" s="207"/>
      <c r="Q59" s="207"/>
      <c r="R59" s="207"/>
      <c r="S59" s="207"/>
      <c r="T59" s="26">
        <f t="shared" si="7"/>
        <v>1</v>
      </c>
      <c r="U59" s="207" t="s">
        <v>1271</v>
      </c>
      <c r="V59" s="207"/>
      <c r="W59" s="207" t="s">
        <v>1271</v>
      </c>
      <c r="X59" s="207" t="s">
        <v>1271</v>
      </c>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3">
        <f t="shared" si="30"/>
        <v>0</v>
      </c>
      <c r="CC59" s="32" t="e">
        <f t="shared" si="31"/>
        <v>#DIV/0!</v>
      </c>
      <c r="CD59" s="23">
        <f t="shared" si="32"/>
        <v>0</v>
      </c>
      <c r="CE59" s="32" t="e">
        <f t="shared" si="33"/>
        <v>#DIV/0!</v>
      </c>
      <c r="CF59" s="23">
        <f t="shared" si="34"/>
        <v>0</v>
      </c>
      <c r="CG59" s="32" t="e">
        <f t="shared" si="35"/>
        <v>#DIV/0!</v>
      </c>
      <c r="CH59" s="23" t="e">
        <f t="shared" si="36"/>
        <v>#DIV/0!</v>
      </c>
      <c r="CI59" s="23" t="e">
        <f t="shared" si="8"/>
        <v>#DIV/0!</v>
      </c>
      <c r="CJ59" s="37"/>
    </row>
    <row r="60" spans="1:88" s="2" customFormat="1" ht="18.75" hidden="1" x14ac:dyDescent="0.25">
      <c r="A60" s="6">
        <v>47</v>
      </c>
      <c r="B60" s="19">
        <v>107</v>
      </c>
      <c r="C60" s="440" t="s">
        <v>210</v>
      </c>
      <c r="D60" s="440"/>
      <c r="E60" s="440"/>
      <c r="F60" s="9" t="s">
        <v>1249</v>
      </c>
      <c r="G60" s="9" t="s">
        <v>1249</v>
      </c>
      <c r="H60" s="9" t="s">
        <v>1249</v>
      </c>
      <c r="I60" s="9" t="s">
        <v>1249</v>
      </c>
      <c r="J60" s="21" t="s">
        <v>1249</v>
      </c>
      <c r="K60" s="21" t="s">
        <v>1249</v>
      </c>
      <c r="L60" s="21" t="s">
        <v>1249</v>
      </c>
      <c r="M60" s="21" t="s">
        <v>1249</v>
      </c>
      <c r="N60" s="21" t="s">
        <v>1249</v>
      </c>
      <c r="O60" s="21" t="s">
        <v>1249</v>
      </c>
      <c r="P60" s="21" t="s">
        <v>1249</v>
      </c>
      <c r="Q60" s="21" t="s">
        <v>1249</v>
      </c>
      <c r="R60" s="21" t="s">
        <v>1249</v>
      </c>
      <c r="S60" s="21" t="s">
        <v>1249</v>
      </c>
      <c r="T60" s="21" t="s">
        <v>1249</v>
      </c>
      <c r="U60" s="21" t="s">
        <v>1249</v>
      </c>
      <c r="V60" s="21" t="s">
        <v>1249</v>
      </c>
      <c r="W60" s="21" t="s">
        <v>1249</v>
      </c>
      <c r="X60" s="21" t="s">
        <v>1249</v>
      </c>
      <c r="Y60" s="21" t="s">
        <v>1249</v>
      </c>
      <c r="Z60" s="21" t="s">
        <v>1249</v>
      </c>
      <c r="AA60" s="21" t="s">
        <v>1249</v>
      </c>
      <c r="AB60" s="21" t="s">
        <v>1249</v>
      </c>
      <c r="AC60" s="21" t="s">
        <v>1249</v>
      </c>
      <c r="AD60" s="21" t="s">
        <v>1249</v>
      </c>
      <c r="AE60" s="21" t="s">
        <v>1249</v>
      </c>
      <c r="AF60" s="21" t="s">
        <v>1249</v>
      </c>
      <c r="AG60" s="21" t="s">
        <v>1249</v>
      </c>
      <c r="AH60" s="21" t="s">
        <v>1249</v>
      </c>
      <c r="AI60" s="21" t="s">
        <v>1249</v>
      </c>
      <c r="AJ60" s="21" t="s">
        <v>1249</v>
      </c>
      <c r="AK60" s="21" t="s">
        <v>1249</v>
      </c>
      <c r="AL60" s="21" t="s">
        <v>1249</v>
      </c>
      <c r="AM60" s="21" t="s">
        <v>1249</v>
      </c>
      <c r="AN60" s="21" t="s">
        <v>1249</v>
      </c>
      <c r="AO60" s="21" t="s">
        <v>1249</v>
      </c>
      <c r="AP60" s="21" t="s">
        <v>1249</v>
      </c>
      <c r="AQ60" s="21" t="s">
        <v>1249</v>
      </c>
      <c r="AR60" s="21" t="s">
        <v>1249</v>
      </c>
      <c r="AS60" s="21" t="s">
        <v>1249</v>
      </c>
      <c r="AT60" s="21" t="s">
        <v>1249</v>
      </c>
      <c r="AU60" s="21" t="s">
        <v>1249</v>
      </c>
      <c r="AV60" s="21" t="s">
        <v>1249</v>
      </c>
      <c r="AW60" s="21" t="s">
        <v>1249</v>
      </c>
      <c r="AX60" s="21" t="s">
        <v>1249</v>
      </c>
      <c r="AY60" s="21" t="s">
        <v>1249</v>
      </c>
      <c r="AZ60" s="21" t="s">
        <v>1249</v>
      </c>
      <c r="BA60" s="21" t="s">
        <v>1249</v>
      </c>
      <c r="BB60" s="21"/>
      <c r="BC60" s="21" t="s">
        <v>1249</v>
      </c>
      <c r="BD60" s="21" t="s">
        <v>1249</v>
      </c>
      <c r="BE60" s="21" t="s">
        <v>1249</v>
      </c>
      <c r="BF60" s="21" t="s">
        <v>1249</v>
      </c>
      <c r="BG60" s="21" t="s">
        <v>1249</v>
      </c>
      <c r="BH60" s="21" t="s">
        <v>1249</v>
      </c>
      <c r="BI60" s="21" t="s">
        <v>1249</v>
      </c>
      <c r="BJ60" s="21" t="s">
        <v>1249</v>
      </c>
      <c r="BK60" s="21" t="s">
        <v>1249</v>
      </c>
      <c r="BL60" s="21" t="s">
        <v>1249</v>
      </c>
      <c r="BM60" s="21" t="s">
        <v>1249</v>
      </c>
      <c r="BN60" s="21" t="s">
        <v>1249</v>
      </c>
      <c r="BO60" s="21" t="s">
        <v>1249</v>
      </c>
      <c r="BP60" s="21" t="s">
        <v>1249</v>
      </c>
      <c r="BQ60" s="21" t="s">
        <v>1249</v>
      </c>
      <c r="BR60" s="21" t="s">
        <v>1249</v>
      </c>
      <c r="BS60" s="21" t="s">
        <v>1249</v>
      </c>
      <c r="BT60" s="21" t="s">
        <v>1249</v>
      </c>
      <c r="BU60" s="21" t="s">
        <v>1249</v>
      </c>
      <c r="BV60" s="21" t="s">
        <v>1249</v>
      </c>
      <c r="BW60" s="21" t="s">
        <v>1249</v>
      </c>
      <c r="BX60" s="21" t="s">
        <v>1249</v>
      </c>
      <c r="BY60" s="21" t="s">
        <v>1249</v>
      </c>
      <c r="BZ60" s="21" t="s">
        <v>1249</v>
      </c>
      <c r="CA60" s="21" t="s">
        <v>1249</v>
      </c>
      <c r="CB60" s="21" t="s">
        <v>1249</v>
      </c>
      <c r="CC60" s="21" t="s">
        <v>1249</v>
      </c>
      <c r="CD60" s="21" t="s">
        <v>1249</v>
      </c>
      <c r="CE60" s="21" t="s">
        <v>1249</v>
      </c>
      <c r="CF60" s="21" t="s">
        <v>1249</v>
      </c>
      <c r="CG60" s="21" t="s">
        <v>1249</v>
      </c>
      <c r="CH60" s="21" t="s">
        <v>1249</v>
      </c>
      <c r="CI60" s="21" t="s">
        <v>1249</v>
      </c>
      <c r="CJ60" s="21" t="s">
        <v>1249</v>
      </c>
    </row>
    <row r="61" spans="1:88" ht="49.5" hidden="1" customHeight="1" x14ac:dyDescent="0.25">
      <c r="A61" s="6">
        <v>48</v>
      </c>
      <c r="B61" s="207">
        <v>109</v>
      </c>
      <c r="C61" s="12" t="s">
        <v>213</v>
      </c>
      <c r="D61" s="275" t="s">
        <v>18</v>
      </c>
      <c r="E61" s="12" t="s">
        <v>214</v>
      </c>
      <c r="F61" s="302" t="s">
        <v>28</v>
      </c>
      <c r="G61" s="12" t="s">
        <v>214</v>
      </c>
      <c r="H61" s="12" t="s">
        <v>214</v>
      </c>
      <c r="I61" s="18" t="s">
        <v>1261</v>
      </c>
      <c r="J61" s="22" t="s">
        <v>14</v>
      </c>
      <c r="K61" s="207"/>
      <c r="L61" s="207"/>
      <c r="M61" s="207"/>
      <c r="N61" s="207"/>
      <c r="O61" s="207"/>
      <c r="P61" s="207"/>
      <c r="Q61" s="207"/>
      <c r="R61" s="207"/>
      <c r="S61" s="207" t="s">
        <v>21</v>
      </c>
      <c r="T61" s="26">
        <f t="shared" si="7"/>
        <v>1</v>
      </c>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3">
        <f t="shared" ref="CB61:CB70" si="37">COUNTIF($BD61:$CA61,2)</f>
        <v>0</v>
      </c>
      <c r="CC61" s="32" t="e">
        <f t="shared" ref="CC61:CC70" si="38">CB61/COUNTA($BD61:$CA61)</f>
        <v>#DIV/0!</v>
      </c>
      <c r="CD61" s="23">
        <f t="shared" ref="CD61:CD70" si="39">COUNTIF($BD61:$CA61,1)</f>
        <v>0</v>
      </c>
      <c r="CE61" s="32" t="e">
        <f t="shared" ref="CE61:CE70" si="40">CD61/COUNTA($BD61:$CA61)</f>
        <v>#DIV/0!</v>
      </c>
      <c r="CF61" s="23">
        <f t="shared" ref="CF61:CF70" si="41">COUNTIF($BD61:$CA61,0)</f>
        <v>0</v>
      </c>
      <c r="CG61" s="32" t="e">
        <f t="shared" ref="CG61:CG70" si="42">CF61/COUNTA($BD61:$CA61)</f>
        <v>#DIV/0!</v>
      </c>
      <c r="CH61" s="23" t="e">
        <f t="shared" ref="CH61:CH70" si="43">(((CB61*2)+(CD61*1)+(CF61*0)))/COUNTA($BD61:$CA61)</f>
        <v>#DIV/0!</v>
      </c>
      <c r="CI61" s="23" t="e">
        <f t="shared" si="8"/>
        <v>#DIV/0!</v>
      </c>
      <c r="CJ61" s="37"/>
    </row>
    <row r="62" spans="1:88" ht="61.5" hidden="1" customHeight="1" x14ac:dyDescent="0.25">
      <c r="A62" s="6">
        <v>49</v>
      </c>
      <c r="B62" s="207">
        <v>112</v>
      </c>
      <c r="C62" s="12" t="s">
        <v>218</v>
      </c>
      <c r="D62" s="275" t="s">
        <v>28</v>
      </c>
      <c r="E62" s="12" t="s">
        <v>219</v>
      </c>
      <c r="F62" s="302" t="s">
        <v>28</v>
      </c>
      <c r="G62" s="12" t="s">
        <v>219</v>
      </c>
      <c r="H62" s="12" t="s">
        <v>219</v>
      </c>
      <c r="I62" s="18" t="s">
        <v>1261</v>
      </c>
      <c r="J62" s="22" t="s">
        <v>14</v>
      </c>
      <c r="K62" s="207"/>
      <c r="L62" s="23"/>
      <c r="M62" s="207"/>
      <c r="N62" s="207"/>
      <c r="O62" s="207"/>
      <c r="P62" s="207"/>
      <c r="Q62" s="207"/>
      <c r="R62" s="207" t="s">
        <v>21</v>
      </c>
      <c r="S62" s="207"/>
      <c r="T62" s="26">
        <f t="shared" si="7"/>
        <v>1</v>
      </c>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3">
        <f t="shared" si="37"/>
        <v>0</v>
      </c>
      <c r="CC62" s="32" t="e">
        <f t="shared" si="38"/>
        <v>#DIV/0!</v>
      </c>
      <c r="CD62" s="23">
        <f t="shared" si="39"/>
        <v>0</v>
      </c>
      <c r="CE62" s="32" t="e">
        <f t="shared" si="40"/>
        <v>#DIV/0!</v>
      </c>
      <c r="CF62" s="23">
        <f t="shared" si="41"/>
        <v>0</v>
      </c>
      <c r="CG62" s="32" t="e">
        <f t="shared" si="42"/>
        <v>#DIV/0!</v>
      </c>
      <c r="CH62" s="23" t="e">
        <f t="shared" si="43"/>
        <v>#DIV/0!</v>
      </c>
      <c r="CI62" s="23" t="e">
        <f t="shared" si="8"/>
        <v>#DIV/0!</v>
      </c>
      <c r="CJ62" s="37"/>
    </row>
    <row r="63" spans="1:88" ht="88.5" hidden="1" customHeight="1" x14ac:dyDescent="0.25">
      <c r="A63" s="6">
        <v>50</v>
      </c>
      <c r="B63" s="207">
        <v>113</v>
      </c>
      <c r="C63" s="12" t="s">
        <v>220</v>
      </c>
      <c r="D63" s="275" t="s">
        <v>28</v>
      </c>
      <c r="E63" s="12" t="s">
        <v>221</v>
      </c>
      <c r="F63" s="302" t="s">
        <v>28</v>
      </c>
      <c r="G63" s="12" t="s">
        <v>221</v>
      </c>
      <c r="H63" s="18" t="s">
        <v>1591</v>
      </c>
      <c r="I63" s="18" t="s">
        <v>1261</v>
      </c>
      <c r="J63" s="22" t="s">
        <v>14</v>
      </c>
      <c r="K63" s="207"/>
      <c r="L63" s="23"/>
      <c r="M63" s="23" t="s">
        <v>21</v>
      </c>
      <c r="N63" s="207"/>
      <c r="O63" s="207"/>
      <c r="P63" s="207"/>
      <c r="Q63" s="207"/>
      <c r="R63" s="207"/>
      <c r="S63" s="207"/>
      <c r="T63" s="26">
        <f t="shared" si="7"/>
        <v>1</v>
      </c>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3">
        <f t="shared" si="37"/>
        <v>0</v>
      </c>
      <c r="CC63" s="32" t="e">
        <f t="shared" si="38"/>
        <v>#DIV/0!</v>
      </c>
      <c r="CD63" s="23">
        <f t="shared" si="39"/>
        <v>0</v>
      </c>
      <c r="CE63" s="32" t="e">
        <f t="shared" si="40"/>
        <v>#DIV/0!</v>
      </c>
      <c r="CF63" s="23">
        <f t="shared" si="41"/>
        <v>0</v>
      </c>
      <c r="CG63" s="32" t="e">
        <f t="shared" si="42"/>
        <v>#DIV/0!</v>
      </c>
      <c r="CH63" s="23" t="e">
        <f t="shared" si="43"/>
        <v>#DIV/0!</v>
      </c>
      <c r="CI63" s="23" t="e">
        <f t="shared" si="8"/>
        <v>#DIV/0!</v>
      </c>
      <c r="CJ63" s="37"/>
    </row>
    <row r="64" spans="1:88" ht="51" hidden="1" customHeight="1" x14ac:dyDescent="0.25">
      <c r="A64" s="6">
        <v>51</v>
      </c>
      <c r="B64" s="207">
        <v>116</v>
      </c>
      <c r="C64" s="12" t="s">
        <v>224</v>
      </c>
      <c r="D64" s="275" t="s">
        <v>18</v>
      </c>
      <c r="E64" s="12" t="s">
        <v>225</v>
      </c>
      <c r="F64" s="302" t="s">
        <v>28</v>
      </c>
      <c r="G64" s="18" t="s">
        <v>1295</v>
      </c>
      <c r="H64" s="18" t="s">
        <v>1296</v>
      </c>
      <c r="I64" s="18" t="s">
        <v>1261</v>
      </c>
      <c r="J64" s="22" t="s">
        <v>14</v>
      </c>
      <c r="K64" s="207"/>
      <c r="L64" s="207"/>
      <c r="M64" s="207"/>
      <c r="N64" s="207"/>
      <c r="O64" s="207" t="s">
        <v>21</v>
      </c>
      <c r="P64" s="207"/>
      <c r="Q64" s="207"/>
      <c r="R64" s="207"/>
      <c r="S64" s="207"/>
      <c r="T64" s="26">
        <f t="shared" si="7"/>
        <v>1</v>
      </c>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3">
        <f t="shared" si="37"/>
        <v>0</v>
      </c>
      <c r="CC64" s="32" t="e">
        <f t="shared" si="38"/>
        <v>#DIV/0!</v>
      </c>
      <c r="CD64" s="23">
        <f t="shared" si="39"/>
        <v>0</v>
      </c>
      <c r="CE64" s="32" t="e">
        <f t="shared" si="40"/>
        <v>#DIV/0!</v>
      </c>
      <c r="CF64" s="23">
        <f t="shared" si="41"/>
        <v>0</v>
      </c>
      <c r="CG64" s="32" t="e">
        <f t="shared" si="42"/>
        <v>#DIV/0!</v>
      </c>
      <c r="CH64" s="23" t="e">
        <f t="shared" si="43"/>
        <v>#DIV/0!</v>
      </c>
      <c r="CI64" s="23" t="e">
        <f t="shared" si="8"/>
        <v>#DIV/0!</v>
      </c>
      <c r="CJ64" s="37"/>
    </row>
    <row r="65" spans="1:88" ht="58.5" hidden="1" customHeight="1" x14ac:dyDescent="0.25">
      <c r="A65" s="6">
        <v>52</v>
      </c>
      <c r="B65" s="207">
        <v>120</v>
      </c>
      <c r="C65" s="12" t="s">
        <v>232</v>
      </c>
      <c r="D65" s="275" t="s">
        <v>18</v>
      </c>
      <c r="E65" s="12" t="s">
        <v>233</v>
      </c>
      <c r="F65" s="302" t="s">
        <v>28</v>
      </c>
      <c r="G65" s="12" t="s">
        <v>233</v>
      </c>
      <c r="H65" s="12" t="s">
        <v>1660</v>
      </c>
      <c r="I65" s="18" t="s">
        <v>1261</v>
      </c>
      <c r="J65" s="22" t="s">
        <v>14</v>
      </c>
      <c r="K65" s="207"/>
      <c r="L65" s="207"/>
      <c r="M65" s="207"/>
      <c r="N65" s="207"/>
      <c r="O65" s="207"/>
      <c r="P65" s="207"/>
      <c r="Q65" s="207"/>
      <c r="R65" s="23" t="s">
        <v>21</v>
      </c>
      <c r="S65" s="207"/>
      <c r="T65" s="26">
        <f t="shared" si="7"/>
        <v>1</v>
      </c>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3">
        <f t="shared" si="37"/>
        <v>0</v>
      </c>
      <c r="CC65" s="32" t="e">
        <f t="shared" si="38"/>
        <v>#DIV/0!</v>
      </c>
      <c r="CD65" s="23">
        <f t="shared" si="39"/>
        <v>0</v>
      </c>
      <c r="CE65" s="32" t="e">
        <f t="shared" si="40"/>
        <v>#DIV/0!</v>
      </c>
      <c r="CF65" s="23">
        <f t="shared" si="41"/>
        <v>0</v>
      </c>
      <c r="CG65" s="32" t="e">
        <f t="shared" si="42"/>
        <v>#DIV/0!</v>
      </c>
      <c r="CH65" s="23" t="e">
        <f t="shared" si="43"/>
        <v>#DIV/0!</v>
      </c>
      <c r="CI65" s="23" t="e">
        <f t="shared" si="8"/>
        <v>#DIV/0!</v>
      </c>
      <c r="CJ65" s="37"/>
    </row>
    <row r="66" spans="1:88" ht="44.25" hidden="1" customHeight="1" x14ac:dyDescent="0.25">
      <c r="A66" s="6">
        <v>53</v>
      </c>
      <c r="B66" s="207">
        <v>123</v>
      </c>
      <c r="C66" s="12" t="s">
        <v>238</v>
      </c>
      <c r="D66" s="275" t="s">
        <v>18</v>
      </c>
      <c r="E66" s="12" t="s">
        <v>239</v>
      </c>
      <c r="F66" s="302" t="s">
        <v>28</v>
      </c>
      <c r="G66" s="18" t="s">
        <v>238</v>
      </c>
      <c r="H66" s="18" t="s">
        <v>1297</v>
      </c>
      <c r="I66" s="18" t="s">
        <v>1261</v>
      </c>
      <c r="J66" s="22" t="s">
        <v>14</v>
      </c>
      <c r="K66" s="207"/>
      <c r="L66" s="207"/>
      <c r="M66" s="207"/>
      <c r="N66" s="207" t="s">
        <v>21</v>
      </c>
      <c r="O66" s="207"/>
      <c r="P66" s="207"/>
      <c r="Q66" s="207"/>
      <c r="R66" s="207"/>
      <c r="S66" s="207"/>
      <c r="T66" s="26">
        <f t="shared" si="7"/>
        <v>1</v>
      </c>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3">
        <f t="shared" si="37"/>
        <v>0</v>
      </c>
      <c r="CC66" s="32" t="e">
        <f t="shared" si="38"/>
        <v>#DIV/0!</v>
      </c>
      <c r="CD66" s="23">
        <f t="shared" si="39"/>
        <v>0</v>
      </c>
      <c r="CE66" s="32" t="e">
        <f t="shared" si="40"/>
        <v>#DIV/0!</v>
      </c>
      <c r="CF66" s="23">
        <f t="shared" si="41"/>
        <v>0</v>
      </c>
      <c r="CG66" s="32" t="e">
        <f t="shared" si="42"/>
        <v>#DIV/0!</v>
      </c>
      <c r="CH66" s="23" t="e">
        <f t="shared" si="43"/>
        <v>#DIV/0!</v>
      </c>
      <c r="CI66" s="23" t="e">
        <f t="shared" si="8"/>
        <v>#DIV/0!</v>
      </c>
      <c r="CJ66" s="37"/>
    </row>
    <row r="67" spans="1:88" ht="60" hidden="1" customHeight="1" x14ac:dyDescent="0.25">
      <c r="A67" s="6">
        <v>54</v>
      </c>
      <c r="B67" s="207">
        <v>126</v>
      </c>
      <c r="C67" s="12" t="s">
        <v>244</v>
      </c>
      <c r="D67" s="275" t="s">
        <v>18</v>
      </c>
      <c r="E67" s="12" t="s">
        <v>245</v>
      </c>
      <c r="F67" s="302" t="s">
        <v>28</v>
      </c>
      <c r="G67" s="12" t="s">
        <v>245</v>
      </c>
      <c r="H67" s="12" t="s">
        <v>1656</v>
      </c>
      <c r="I67" s="18" t="s">
        <v>1261</v>
      </c>
      <c r="J67" s="22" t="s">
        <v>14</v>
      </c>
      <c r="K67" s="207"/>
      <c r="L67" s="207"/>
      <c r="M67" s="207"/>
      <c r="N67" s="207"/>
      <c r="O67" s="207"/>
      <c r="P67" s="23" t="s">
        <v>21</v>
      </c>
      <c r="Q67" s="207"/>
      <c r="R67" s="207"/>
      <c r="S67" s="28"/>
      <c r="T67" s="26">
        <f t="shared" si="7"/>
        <v>1</v>
      </c>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3">
        <f t="shared" si="37"/>
        <v>0</v>
      </c>
      <c r="CC67" s="32" t="e">
        <f t="shared" si="38"/>
        <v>#DIV/0!</v>
      </c>
      <c r="CD67" s="23">
        <f t="shared" si="39"/>
        <v>0</v>
      </c>
      <c r="CE67" s="32" t="e">
        <f t="shared" si="40"/>
        <v>#DIV/0!</v>
      </c>
      <c r="CF67" s="23">
        <f t="shared" si="41"/>
        <v>0</v>
      </c>
      <c r="CG67" s="32" t="e">
        <f t="shared" si="42"/>
        <v>#DIV/0!</v>
      </c>
      <c r="CH67" s="23" t="e">
        <f t="shared" si="43"/>
        <v>#DIV/0!</v>
      </c>
      <c r="CI67" s="23" t="e">
        <f t="shared" si="8"/>
        <v>#DIV/0!</v>
      </c>
      <c r="CJ67" s="37"/>
    </row>
    <row r="68" spans="1:88" ht="35.25" customHeight="1" x14ac:dyDescent="0.25">
      <c r="A68" s="6">
        <v>6</v>
      </c>
      <c r="B68" s="207">
        <v>128</v>
      </c>
      <c r="C68" s="12" t="s">
        <v>247</v>
      </c>
      <c r="D68" s="275" t="s">
        <v>18</v>
      </c>
      <c r="E68" s="12" t="s">
        <v>248</v>
      </c>
      <c r="F68" s="302" t="s">
        <v>18</v>
      </c>
      <c r="G68" s="12" t="s">
        <v>248</v>
      </c>
      <c r="H68" s="12" t="s">
        <v>1634</v>
      </c>
      <c r="I68" s="18" t="s">
        <v>1261</v>
      </c>
      <c r="J68" s="22" t="s">
        <v>14</v>
      </c>
      <c r="K68" s="207"/>
      <c r="L68" s="23" t="s">
        <v>21</v>
      </c>
      <c r="M68" s="207"/>
      <c r="N68" s="207"/>
      <c r="O68" s="23"/>
      <c r="P68" s="28"/>
      <c r="Q68" s="207"/>
      <c r="R68" s="207"/>
      <c r="S68" s="207"/>
      <c r="T68" s="26">
        <f t="shared" si="7"/>
        <v>1</v>
      </c>
      <c r="U68" s="207"/>
      <c r="V68" s="207"/>
      <c r="W68" s="207"/>
      <c r="X68" s="207"/>
      <c r="Y68" s="207"/>
      <c r="Z68" s="207"/>
      <c r="AA68" s="207" t="s">
        <v>2011</v>
      </c>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3">
        <f t="shared" si="37"/>
        <v>0</v>
      </c>
      <c r="CC68" s="32" t="e">
        <f t="shared" si="38"/>
        <v>#DIV/0!</v>
      </c>
      <c r="CD68" s="23">
        <f t="shared" si="39"/>
        <v>0</v>
      </c>
      <c r="CE68" s="32" t="e">
        <f t="shared" si="40"/>
        <v>#DIV/0!</v>
      </c>
      <c r="CF68" s="23">
        <f t="shared" si="41"/>
        <v>0</v>
      </c>
      <c r="CG68" s="32" t="e">
        <f t="shared" si="42"/>
        <v>#DIV/0!</v>
      </c>
      <c r="CH68" s="23" t="e">
        <f t="shared" si="43"/>
        <v>#DIV/0!</v>
      </c>
      <c r="CI68" s="23" t="e">
        <f t="shared" si="8"/>
        <v>#DIV/0!</v>
      </c>
      <c r="CJ68" s="37"/>
    </row>
    <row r="69" spans="1:88" ht="78.75" hidden="1" customHeight="1" x14ac:dyDescent="0.25">
      <c r="A69" s="6">
        <v>56</v>
      </c>
      <c r="B69" s="207">
        <v>132</v>
      </c>
      <c r="C69" s="12" t="s">
        <v>255</v>
      </c>
      <c r="D69" s="275" t="s">
        <v>28</v>
      </c>
      <c r="E69" s="12" t="s">
        <v>256</v>
      </c>
      <c r="F69" s="302" t="s">
        <v>28</v>
      </c>
      <c r="G69" s="12" t="s">
        <v>256</v>
      </c>
      <c r="H69" s="12" t="s">
        <v>256</v>
      </c>
      <c r="I69" s="18" t="s">
        <v>1261</v>
      </c>
      <c r="J69" s="22" t="s">
        <v>14</v>
      </c>
      <c r="K69" s="207"/>
      <c r="L69" s="207"/>
      <c r="M69" s="207"/>
      <c r="N69" s="207"/>
      <c r="O69" s="207"/>
      <c r="P69" s="207"/>
      <c r="Q69" s="207"/>
      <c r="R69" s="207"/>
      <c r="S69" s="10" t="s">
        <v>21</v>
      </c>
      <c r="T69" s="26">
        <f t="shared" si="7"/>
        <v>1</v>
      </c>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3">
        <f t="shared" si="37"/>
        <v>0</v>
      </c>
      <c r="CC69" s="32" t="e">
        <f t="shared" si="38"/>
        <v>#DIV/0!</v>
      </c>
      <c r="CD69" s="23">
        <f t="shared" si="39"/>
        <v>0</v>
      </c>
      <c r="CE69" s="32" t="e">
        <f t="shared" si="40"/>
        <v>#DIV/0!</v>
      </c>
      <c r="CF69" s="23">
        <f t="shared" si="41"/>
        <v>0</v>
      </c>
      <c r="CG69" s="32" t="e">
        <f t="shared" si="42"/>
        <v>#DIV/0!</v>
      </c>
      <c r="CH69" s="23" t="e">
        <f t="shared" si="43"/>
        <v>#DIV/0!</v>
      </c>
      <c r="CI69" s="23" t="e">
        <f t="shared" si="8"/>
        <v>#DIV/0!</v>
      </c>
      <c r="CJ69" s="37"/>
    </row>
    <row r="70" spans="1:88" ht="78.75" hidden="1" customHeight="1" x14ac:dyDescent="0.25">
      <c r="A70" s="6">
        <v>57</v>
      </c>
      <c r="B70" s="207">
        <v>135</v>
      </c>
      <c r="C70" s="14" t="s">
        <v>257</v>
      </c>
      <c r="D70" s="275" t="s">
        <v>71</v>
      </c>
      <c r="E70" s="12" t="s">
        <v>259</v>
      </c>
      <c r="F70" s="302" t="s">
        <v>71</v>
      </c>
      <c r="G70" s="12" t="s">
        <v>259</v>
      </c>
      <c r="H70" s="12" t="s">
        <v>259</v>
      </c>
      <c r="I70" s="18" t="s">
        <v>1261</v>
      </c>
      <c r="J70" s="22" t="s">
        <v>14</v>
      </c>
      <c r="K70" s="207"/>
      <c r="L70" s="207"/>
      <c r="M70" s="207"/>
      <c r="N70" s="207"/>
      <c r="O70" s="207"/>
      <c r="P70" s="207"/>
      <c r="Q70" s="207" t="s">
        <v>21</v>
      </c>
      <c r="R70" s="207"/>
      <c r="S70" s="207"/>
      <c r="T70" s="26">
        <f t="shared" si="7"/>
        <v>1</v>
      </c>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3">
        <f t="shared" si="37"/>
        <v>0</v>
      </c>
      <c r="CC70" s="32" t="e">
        <f t="shared" si="38"/>
        <v>#DIV/0!</v>
      </c>
      <c r="CD70" s="23">
        <f t="shared" si="39"/>
        <v>0</v>
      </c>
      <c r="CE70" s="32" t="e">
        <f t="shared" si="40"/>
        <v>#DIV/0!</v>
      </c>
      <c r="CF70" s="23">
        <f t="shared" si="41"/>
        <v>0</v>
      </c>
      <c r="CG70" s="32" t="e">
        <f t="shared" si="42"/>
        <v>#DIV/0!</v>
      </c>
      <c r="CH70" s="23" t="e">
        <f t="shared" si="43"/>
        <v>#DIV/0!</v>
      </c>
      <c r="CI70" s="23" t="e">
        <f t="shared" si="8"/>
        <v>#DIV/0!</v>
      </c>
      <c r="CJ70" s="37"/>
    </row>
    <row r="71" spans="1:88" s="2" customFormat="1" ht="18.75" hidden="1" x14ac:dyDescent="0.25">
      <c r="A71" s="6">
        <v>58</v>
      </c>
      <c r="B71" s="7">
        <v>135</v>
      </c>
      <c r="C71" s="440" t="s">
        <v>261</v>
      </c>
      <c r="D71" s="440"/>
      <c r="E71" s="440"/>
      <c r="F71" s="9" t="s">
        <v>1249</v>
      </c>
      <c r="G71" s="9" t="s">
        <v>1249</v>
      </c>
      <c r="H71" s="9" t="s">
        <v>1249</v>
      </c>
      <c r="I71" s="9" t="s">
        <v>1249</v>
      </c>
      <c r="J71" s="21" t="s">
        <v>1249</v>
      </c>
      <c r="K71" s="21" t="s">
        <v>1249</v>
      </c>
      <c r="L71" s="21" t="s">
        <v>1249</v>
      </c>
      <c r="M71" s="21" t="s">
        <v>1249</v>
      </c>
      <c r="N71" s="21" t="s">
        <v>1249</v>
      </c>
      <c r="O71" s="21" t="s">
        <v>1249</v>
      </c>
      <c r="P71" s="21" t="s">
        <v>1249</v>
      </c>
      <c r="Q71" s="21" t="s">
        <v>1249</v>
      </c>
      <c r="R71" s="21" t="s">
        <v>1249</v>
      </c>
      <c r="S71" s="21" t="s">
        <v>1249</v>
      </c>
      <c r="T71" s="21" t="s">
        <v>1249</v>
      </c>
      <c r="U71" s="21" t="s">
        <v>1249</v>
      </c>
      <c r="V71" s="21" t="s">
        <v>1249</v>
      </c>
      <c r="W71" s="21" t="s">
        <v>1249</v>
      </c>
      <c r="X71" s="21" t="s">
        <v>1249</v>
      </c>
      <c r="Y71" s="21" t="s">
        <v>1249</v>
      </c>
      <c r="Z71" s="21" t="s">
        <v>1249</v>
      </c>
      <c r="AA71" s="21" t="s">
        <v>1249</v>
      </c>
      <c r="AB71" s="21" t="s">
        <v>1249</v>
      </c>
      <c r="AC71" s="21" t="s">
        <v>1249</v>
      </c>
      <c r="AD71" s="21" t="s">
        <v>1249</v>
      </c>
      <c r="AE71" s="21" t="s">
        <v>1249</v>
      </c>
      <c r="AF71" s="21" t="s">
        <v>1249</v>
      </c>
      <c r="AG71" s="21" t="s">
        <v>1249</v>
      </c>
      <c r="AH71" s="21" t="s">
        <v>1249</v>
      </c>
      <c r="AI71" s="21" t="s">
        <v>1249</v>
      </c>
      <c r="AJ71" s="21" t="s">
        <v>1249</v>
      </c>
      <c r="AK71" s="21" t="s">
        <v>1249</v>
      </c>
      <c r="AL71" s="21" t="s">
        <v>1249</v>
      </c>
      <c r="AM71" s="21" t="s">
        <v>1249</v>
      </c>
      <c r="AN71" s="21" t="s">
        <v>1249</v>
      </c>
      <c r="AO71" s="21" t="s">
        <v>1249</v>
      </c>
      <c r="AP71" s="21" t="s">
        <v>1249</v>
      </c>
      <c r="AQ71" s="21" t="s">
        <v>1249</v>
      </c>
      <c r="AR71" s="21" t="s">
        <v>1249</v>
      </c>
      <c r="AS71" s="21" t="s">
        <v>1249</v>
      </c>
      <c r="AT71" s="21" t="s">
        <v>1249</v>
      </c>
      <c r="AU71" s="21" t="s">
        <v>1249</v>
      </c>
      <c r="AV71" s="21" t="s">
        <v>1249</v>
      </c>
      <c r="AW71" s="21" t="s">
        <v>1249</v>
      </c>
      <c r="AX71" s="21" t="s">
        <v>1249</v>
      </c>
      <c r="AY71" s="21" t="s">
        <v>1249</v>
      </c>
      <c r="AZ71" s="21" t="s">
        <v>1249</v>
      </c>
      <c r="BA71" s="21" t="s">
        <v>1249</v>
      </c>
      <c r="BB71" s="21"/>
      <c r="BC71" s="21" t="s">
        <v>1249</v>
      </c>
      <c r="BD71" s="21" t="s">
        <v>1249</v>
      </c>
      <c r="BE71" s="21" t="s">
        <v>1249</v>
      </c>
      <c r="BF71" s="21" t="s">
        <v>1249</v>
      </c>
      <c r="BG71" s="21" t="s">
        <v>1249</v>
      </c>
      <c r="BH71" s="21" t="s">
        <v>1249</v>
      </c>
      <c r="BI71" s="21" t="s">
        <v>1249</v>
      </c>
      <c r="BJ71" s="21" t="s">
        <v>1249</v>
      </c>
      <c r="BK71" s="21" t="s">
        <v>1249</v>
      </c>
      <c r="BL71" s="21" t="s">
        <v>1249</v>
      </c>
      <c r="BM71" s="21" t="s">
        <v>1249</v>
      </c>
      <c r="BN71" s="21" t="s">
        <v>1249</v>
      </c>
      <c r="BO71" s="21" t="s">
        <v>1249</v>
      </c>
      <c r="BP71" s="21" t="s">
        <v>1249</v>
      </c>
      <c r="BQ71" s="21" t="s">
        <v>1249</v>
      </c>
      <c r="BR71" s="21" t="s">
        <v>1249</v>
      </c>
      <c r="BS71" s="21" t="s">
        <v>1249</v>
      </c>
      <c r="BT71" s="21" t="s">
        <v>1249</v>
      </c>
      <c r="BU71" s="21" t="s">
        <v>1249</v>
      </c>
      <c r="BV71" s="21" t="s">
        <v>1249</v>
      </c>
      <c r="BW71" s="21" t="s">
        <v>1249</v>
      </c>
      <c r="BX71" s="21" t="s">
        <v>1249</v>
      </c>
      <c r="BY71" s="21" t="s">
        <v>1249</v>
      </c>
      <c r="BZ71" s="21" t="s">
        <v>1249</v>
      </c>
      <c r="CA71" s="21" t="s">
        <v>1249</v>
      </c>
      <c r="CB71" s="21" t="s">
        <v>1249</v>
      </c>
      <c r="CC71" s="21" t="s">
        <v>1249</v>
      </c>
      <c r="CD71" s="21" t="s">
        <v>1249</v>
      </c>
      <c r="CE71" s="21" t="s">
        <v>1249</v>
      </c>
      <c r="CF71" s="21" t="s">
        <v>1249</v>
      </c>
      <c r="CG71" s="21" t="s">
        <v>1249</v>
      </c>
      <c r="CH71" s="21" t="s">
        <v>1249</v>
      </c>
      <c r="CI71" s="21" t="s">
        <v>1249</v>
      </c>
      <c r="CJ71" s="21" t="s">
        <v>1249</v>
      </c>
    </row>
    <row r="72" spans="1:88" s="2" customFormat="1" ht="4.5" hidden="1" customHeight="1" x14ac:dyDescent="0.25">
      <c r="A72" s="6">
        <v>59</v>
      </c>
      <c r="B72" s="7">
        <v>136</v>
      </c>
      <c r="C72" s="440" t="s">
        <v>262</v>
      </c>
      <c r="D72" s="440"/>
      <c r="E72" s="440"/>
      <c r="F72" s="9" t="s">
        <v>1249</v>
      </c>
      <c r="G72" s="9" t="s">
        <v>1249</v>
      </c>
      <c r="H72" s="9" t="s">
        <v>1249</v>
      </c>
      <c r="I72" s="9" t="s">
        <v>1249</v>
      </c>
      <c r="J72" s="21" t="s">
        <v>1249</v>
      </c>
      <c r="K72" s="21" t="s">
        <v>1249</v>
      </c>
      <c r="L72" s="21" t="s">
        <v>1249</v>
      </c>
      <c r="M72" s="21" t="s">
        <v>1249</v>
      </c>
      <c r="N72" s="21" t="s">
        <v>1249</v>
      </c>
      <c r="O72" s="21" t="s">
        <v>1249</v>
      </c>
      <c r="P72" s="21" t="s">
        <v>1249</v>
      </c>
      <c r="Q72" s="21" t="s">
        <v>1249</v>
      </c>
      <c r="R72" s="21" t="s">
        <v>1249</v>
      </c>
      <c r="S72" s="21" t="s">
        <v>1249</v>
      </c>
      <c r="T72" s="21" t="s">
        <v>1249</v>
      </c>
      <c r="U72" s="21" t="s">
        <v>1249</v>
      </c>
      <c r="V72" s="21" t="s">
        <v>1249</v>
      </c>
      <c r="W72" s="21" t="s">
        <v>1249</v>
      </c>
      <c r="X72" s="21" t="s">
        <v>1249</v>
      </c>
      <c r="Y72" s="21" t="s">
        <v>1249</v>
      </c>
      <c r="Z72" s="21" t="s">
        <v>1249</v>
      </c>
      <c r="AA72" s="21" t="s">
        <v>1249</v>
      </c>
      <c r="AB72" s="21" t="s">
        <v>1249</v>
      </c>
      <c r="AC72" s="21" t="s">
        <v>1249</v>
      </c>
      <c r="AD72" s="21" t="s">
        <v>1249</v>
      </c>
      <c r="AE72" s="21" t="s">
        <v>1249</v>
      </c>
      <c r="AF72" s="21" t="s">
        <v>1249</v>
      </c>
      <c r="AG72" s="21" t="s">
        <v>1249</v>
      </c>
      <c r="AH72" s="21" t="s">
        <v>1249</v>
      </c>
      <c r="AI72" s="21" t="s">
        <v>1249</v>
      </c>
      <c r="AJ72" s="21" t="s">
        <v>1249</v>
      </c>
      <c r="AK72" s="21" t="s">
        <v>1249</v>
      </c>
      <c r="AL72" s="21" t="s">
        <v>1249</v>
      </c>
      <c r="AM72" s="21" t="s">
        <v>1249</v>
      </c>
      <c r="AN72" s="21" t="s">
        <v>1249</v>
      </c>
      <c r="AO72" s="21" t="s">
        <v>1249</v>
      </c>
      <c r="AP72" s="21" t="s">
        <v>1249</v>
      </c>
      <c r="AQ72" s="21" t="s">
        <v>1249</v>
      </c>
      <c r="AR72" s="21" t="s">
        <v>1249</v>
      </c>
      <c r="AS72" s="21" t="s">
        <v>1249</v>
      </c>
      <c r="AT72" s="21" t="s">
        <v>1249</v>
      </c>
      <c r="AU72" s="21" t="s">
        <v>1249</v>
      </c>
      <c r="AV72" s="21" t="s">
        <v>1249</v>
      </c>
      <c r="AW72" s="21" t="s">
        <v>1249</v>
      </c>
      <c r="AX72" s="21" t="s">
        <v>1249</v>
      </c>
      <c r="AY72" s="21" t="s">
        <v>1249</v>
      </c>
      <c r="AZ72" s="21" t="s">
        <v>1249</v>
      </c>
      <c r="BA72" s="21" t="s">
        <v>1249</v>
      </c>
      <c r="BB72" s="21"/>
      <c r="BC72" s="21" t="s">
        <v>1249</v>
      </c>
      <c r="BD72" s="21" t="s">
        <v>1249</v>
      </c>
      <c r="BE72" s="21" t="s">
        <v>1249</v>
      </c>
      <c r="BF72" s="21" t="s">
        <v>1249</v>
      </c>
      <c r="BG72" s="21" t="s">
        <v>1249</v>
      </c>
      <c r="BH72" s="21" t="s">
        <v>1249</v>
      </c>
      <c r="BI72" s="21" t="s">
        <v>1249</v>
      </c>
      <c r="BJ72" s="21" t="s">
        <v>1249</v>
      </c>
      <c r="BK72" s="21" t="s">
        <v>1249</v>
      </c>
      <c r="BL72" s="21" t="s">
        <v>1249</v>
      </c>
      <c r="BM72" s="21" t="s">
        <v>1249</v>
      </c>
      <c r="BN72" s="21" t="s">
        <v>1249</v>
      </c>
      <c r="BO72" s="21" t="s">
        <v>1249</v>
      </c>
      <c r="BP72" s="21" t="s">
        <v>1249</v>
      </c>
      <c r="BQ72" s="21" t="s">
        <v>1249</v>
      </c>
      <c r="BR72" s="21" t="s">
        <v>1249</v>
      </c>
      <c r="BS72" s="21" t="s">
        <v>1249</v>
      </c>
      <c r="BT72" s="21" t="s">
        <v>1249</v>
      </c>
      <c r="BU72" s="21" t="s">
        <v>1249</v>
      </c>
      <c r="BV72" s="21" t="s">
        <v>1249</v>
      </c>
      <c r="BW72" s="21" t="s">
        <v>1249</v>
      </c>
      <c r="BX72" s="21" t="s">
        <v>1249</v>
      </c>
      <c r="BY72" s="21" t="s">
        <v>1249</v>
      </c>
      <c r="BZ72" s="21" t="s">
        <v>1249</v>
      </c>
      <c r="CA72" s="21" t="s">
        <v>1249</v>
      </c>
      <c r="CB72" s="21" t="s">
        <v>1249</v>
      </c>
      <c r="CC72" s="21" t="s">
        <v>1249</v>
      </c>
      <c r="CD72" s="21" t="s">
        <v>1249</v>
      </c>
      <c r="CE72" s="21" t="s">
        <v>1249</v>
      </c>
      <c r="CF72" s="21" t="s">
        <v>1249</v>
      </c>
      <c r="CG72" s="21" t="s">
        <v>1249</v>
      </c>
      <c r="CH72" s="21" t="s">
        <v>1249</v>
      </c>
      <c r="CI72" s="21" t="s">
        <v>1249</v>
      </c>
      <c r="CJ72" s="21" t="s">
        <v>1249</v>
      </c>
    </row>
    <row r="73" spans="1:88" ht="62.25" customHeight="1" x14ac:dyDescent="0.25">
      <c r="A73" s="6">
        <v>7</v>
      </c>
      <c r="B73" s="207">
        <v>140</v>
      </c>
      <c r="C73" s="12" t="s">
        <v>265</v>
      </c>
      <c r="D73" s="275" t="s">
        <v>28</v>
      </c>
      <c r="E73" s="12" t="s">
        <v>266</v>
      </c>
      <c r="F73" s="302" t="s">
        <v>28</v>
      </c>
      <c r="G73" s="12" t="s">
        <v>1298</v>
      </c>
      <c r="H73" s="12" t="s">
        <v>1299</v>
      </c>
      <c r="I73" s="18" t="s">
        <v>1261</v>
      </c>
      <c r="J73" s="22" t="s">
        <v>14</v>
      </c>
      <c r="K73" s="207"/>
      <c r="L73" s="207" t="s">
        <v>21</v>
      </c>
      <c r="M73" s="207"/>
      <c r="N73" s="207"/>
      <c r="O73" s="207"/>
      <c r="P73" s="207"/>
      <c r="Q73" s="207"/>
      <c r="R73" s="207"/>
      <c r="S73" s="207"/>
      <c r="T73" s="26">
        <f t="shared" si="7"/>
        <v>1</v>
      </c>
      <c r="U73" s="207"/>
      <c r="V73" s="207"/>
      <c r="W73" s="207"/>
      <c r="X73" s="207"/>
      <c r="Y73" s="207"/>
      <c r="Z73" s="207" t="s">
        <v>1271</v>
      </c>
      <c r="AA73" s="207"/>
      <c r="AB73" s="207" t="s">
        <v>1319</v>
      </c>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3">
        <f t="shared" ref="CB73:CB79" si="44">COUNTIF($BD73:$CA73,2)</f>
        <v>0</v>
      </c>
      <c r="CC73" s="32" t="e">
        <f t="shared" ref="CC73:CC79" si="45">CB73/COUNTA($BD73:$CA73)</f>
        <v>#DIV/0!</v>
      </c>
      <c r="CD73" s="23">
        <f t="shared" ref="CD73:CD79" si="46">COUNTIF($BD73:$CA73,1)</f>
        <v>0</v>
      </c>
      <c r="CE73" s="32" t="e">
        <f t="shared" ref="CE73:CE79" si="47">CD73/COUNTA($BD73:$CA73)</f>
        <v>#DIV/0!</v>
      </c>
      <c r="CF73" s="23">
        <f t="shared" ref="CF73:CF79" si="48">COUNTIF($BD73:$CA73,0)</f>
        <v>0</v>
      </c>
      <c r="CG73" s="32" t="e">
        <f t="shared" ref="CG73:CG79" si="49">CF73/COUNTA($BD73:$CA73)</f>
        <v>#DIV/0!</v>
      </c>
      <c r="CH73" s="23" t="e">
        <f t="shared" ref="CH73:CH79" si="50">(((CB73*2)+(CD73*1)+(CF73*0)))/COUNTA($BD73:$CA73)</f>
        <v>#DIV/0!</v>
      </c>
      <c r="CI73" s="23" t="e">
        <f t="shared" si="8"/>
        <v>#DIV/0!</v>
      </c>
      <c r="CJ73" s="37"/>
    </row>
    <row r="74" spans="1:88" ht="111" hidden="1" customHeight="1" x14ac:dyDescent="0.25">
      <c r="A74" s="6">
        <v>59</v>
      </c>
      <c r="B74" s="207">
        <v>143</v>
      </c>
      <c r="C74" s="12" t="s">
        <v>271</v>
      </c>
      <c r="D74" s="275" t="s">
        <v>20</v>
      </c>
      <c r="E74" s="12" t="s">
        <v>272</v>
      </c>
      <c r="F74" s="302" t="s">
        <v>20</v>
      </c>
      <c r="G74" s="39" t="s">
        <v>292</v>
      </c>
      <c r="H74" s="39" t="s">
        <v>1855</v>
      </c>
      <c r="I74" s="18" t="s">
        <v>1261</v>
      </c>
      <c r="J74" s="22" t="s">
        <v>14</v>
      </c>
      <c r="K74" s="207"/>
      <c r="L74" s="207"/>
      <c r="M74" s="207"/>
      <c r="N74" s="207"/>
      <c r="O74" s="207"/>
      <c r="P74" s="23"/>
      <c r="Q74" s="207" t="s">
        <v>21</v>
      </c>
      <c r="R74" s="207"/>
      <c r="S74" s="207"/>
      <c r="T74" s="26">
        <f t="shared" ref="T74:T137" si="51">COUNTIF(K74:S74,"x")</f>
        <v>1</v>
      </c>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3">
        <f t="shared" si="44"/>
        <v>0</v>
      </c>
      <c r="CC74" s="32" t="e">
        <f t="shared" si="45"/>
        <v>#DIV/0!</v>
      </c>
      <c r="CD74" s="23">
        <f t="shared" si="46"/>
        <v>0</v>
      </c>
      <c r="CE74" s="32" t="e">
        <f t="shared" si="47"/>
        <v>#DIV/0!</v>
      </c>
      <c r="CF74" s="23">
        <f t="shared" si="48"/>
        <v>0</v>
      </c>
      <c r="CG74" s="32" t="e">
        <f t="shared" si="49"/>
        <v>#DIV/0!</v>
      </c>
      <c r="CH74" s="23" t="e">
        <f t="shared" si="50"/>
        <v>#DIV/0!</v>
      </c>
      <c r="CI74" s="23" t="e">
        <f t="shared" ref="CI74:CI137" si="52">IF(CH74&gt;=1.6,"Đạt mục tiêu",IF(CH74&gt;=1,"Cần cố gắng","Chưa đạt"))</f>
        <v>#DIV/0!</v>
      </c>
      <c r="CJ74" s="37"/>
    </row>
    <row r="75" spans="1:88" ht="79.5" hidden="1" customHeight="1" x14ac:dyDescent="0.25">
      <c r="A75" s="6">
        <v>60</v>
      </c>
      <c r="B75" s="207">
        <v>145</v>
      </c>
      <c r="C75" s="12" t="s">
        <v>275</v>
      </c>
      <c r="D75" s="275" t="s">
        <v>28</v>
      </c>
      <c r="E75" s="12" t="s">
        <v>276</v>
      </c>
      <c r="F75" s="302" t="s">
        <v>28</v>
      </c>
      <c r="G75" s="12" t="s">
        <v>275</v>
      </c>
      <c r="H75" s="18" t="s">
        <v>1300</v>
      </c>
      <c r="I75" s="18" t="s">
        <v>1261</v>
      </c>
      <c r="J75" s="22" t="s">
        <v>14</v>
      </c>
      <c r="K75" s="207"/>
      <c r="L75" s="207"/>
      <c r="M75" s="207" t="s">
        <v>21</v>
      </c>
      <c r="N75" s="207"/>
      <c r="O75" s="207"/>
      <c r="P75" s="207"/>
      <c r="Q75" s="207"/>
      <c r="R75" s="207"/>
      <c r="S75" s="207"/>
      <c r="T75" s="26">
        <f t="shared" si="51"/>
        <v>1</v>
      </c>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3">
        <f t="shared" si="44"/>
        <v>0</v>
      </c>
      <c r="CC75" s="32" t="e">
        <f t="shared" si="45"/>
        <v>#DIV/0!</v>
      </c>
      <c r="CD75" s="23">
        <f t="shared" si="46"/>
        <v>0</v>
      </c>
      <c r="CE75" s="32" t="e">
        <f t="shared" si="47"/>
        <v>#DIV/0!</v>
      </c>
      <c r="CF75" s="23">
        <f t="shared" si="48"/>
        <v>0</v>
      </c>
      <c r="CG75" s="32" t="e">
        <f t="shared" si="49"/>
        <v>#DIV/0!</v>
      </c>
      <c r="CH75" s="23" t="e">
        <f t="shared" si="50"/>
        <v>#DIV/0!</v>
      </c>
      <c r="CI75" s="23" t="e">
        <f t="shared" si="52"/>
        <v>#DIV/0!</v>
      </c>
      <c r="CJ75" s="37"/>
    </row>
    <row r="76" spans="1:88" ht="0.75" hidden="1" customHeight="1" x14ac:dyDescent="0.25">
      <c r="A76" s="6">
        <v>8</v>
      </c>
      <c r="B76" s="207">
        <v>148</v>
      </c>
      <c r="C76" s="12" t="s">
        <v>281</v>
      </c>
      <c r="D76" s="275" t="s">
        <v>20</v>
      </c>
      <c r="E76" s="12" t="s">
        <v>282</v>
      </c>
      <c r="F76" s="302" t="s">
        <v>20</v>
      </c>
      <c r="G76" s="18" t="s">
        <v>1303</v>
      </c>
      <c r="H76" s="18" t="s">
        <v>1304</v>
      </c>
      <c r="I76" s="18" t="s">
        <v>1261</v>
      </c>
      <c r="J76" s="22" t="s">
        <v>14</v>
      </c>
      <c r="K76" s="207"/>
      <c r="L76" s="207"/>
      <c r="M76" s="207"/>
      <c r="N76" s="207"/>
      <c r="O76" s="207"/>
      <c r="P76" s="10" t="s">
        <v>21</v>
      </c>
      <c r="Q76" s="207"/>
      <c r="R76" s="207"/>
      <c r="S76" s="207"/>
      <c r="T76" s="26">
        <f t="shared" si="51"/>
        <v>1</v>
      </c>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3">
        <f t="shared" si="44"/>
        <v>0</v>
      </c>
      <c r="CC76" s="32" t="e">
        <f t="shared" si="45"/>
        <v>#DIV/0!</v>
      </c>
      <c r="CD76" s="23">
        <f t="shared" si="46"/>
        <v>0</v>
      </c>
      <c r="CE76" s="32" t="e">
        <f t="shared" si="47"/>
        <v>#DIV/0!</v>
      </c>
      <c r="CF76" s="23">
        <f t="shared" si="48"/>
        <v>0</v>
      </c>
      <c r="CG76" s="32" t="e">
        <f t="shared" si="49"/>
        <v>#DIV/0!</v>
      </c>
      <c r="CH76" s="23" t="e">
        <f t="shared" si="50"/>
        <v>#DIV/0!</v>
      </c>
      <c r="CI76" s="23" t="e">
        <f t="shared" si="52"/>
        <v>#DIV/0!</v>
      </c>
      <c r="CJ76" s="37"/>
    </row>
    <row r="77" spans="1:88" ht="91.5" hidden="1" customHeight="1" x14ac:dyDescent="0.25">
      <c r="A77" s="6">
        <v>63</v>
      </c>
      <c r="B77" s="207">
        <v>151</v>
      </c>
      <c r="C77" s="12" t="s">
        <v>287</v>
      </c>
      <c r="D77" s="275" t="s">
        <v>18</v>
      </c>
      <c r="E77" s="12" t="s">
        <v>286</v>
      </c>
      <c r="F77" s="302" t="s">
        <v>20</v>
      </c>
      <c r="G77" s="12" t="s">
        <v>1305</v>
      </c>
      <c r="H77" s="18" t="s">
        <v>1306</v>
      </c>
      <c r="I77" s="18" t="s">
        <v>1261</v>
      </c>
      <c r="J77" s="22" t="s">
        <v>14</v>
      </c>
      <c r="K77" s="207"/>
      <c r="L77" s="207"/>
      <c r="M77" s="207" t="s">
        <v>21</v>
      </c>
      <c r="N77" s="207"/>
      <c r="O77" s="207"/>
      <c r="P77" s="207"/>
      <c r="Q77" s="207"/>
      <c r="R77" s="207"/>
      <c r="S77" s="207"/>
      <c r="T77" s="26">
        <f t="shared" si="51"/>
        <v>1</v>
      </c>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3">
        <f t="shared" si="44"/>
        <v>0</v>
      </c>
      <c r="CC77" s="32" t="e">
        <f t="shared" si="45"/>
        <v>#DIV/0!</v>
      </c>
      <c r="CD77" s="23">
        <f t="shared" si="46"/>
        <v>0</v>
      </c>
      <c r="CE77" s="32" t="e">
        <f t="shared" si="47"/>
        <v>#DIV/0!</v>
      </c>
      <c r="CF77" s="23">
        <f t="shared" si="48"/>
        <v>0</v>
      </c>
      <c r="CG77" s="32" t="e">
        <f t="shared" si="49"/>
        <v>#DIV/0!</v>
      </c>
      <c r="CH77" s="23" t="e">
        <f t="shared" si="50"/>
        <v>#DIV/0!</v>
      </c>
      <c r="CI77" s="23" t="e">
        <f t="shared" si="52"/>
        <v>#DIV/0!</v>
      </c>
      <c r="CJ77" s="37"/>
    </row>
    <row r="78" spans="1:88" ht="81.75" hidden="1" customHeight="1" x14ac:dyDescent="0.25">
      <c r="A78" s="6">
        <v>64</v>
      </c>
      <c r="B78" s="207">
        <v>152</v>
      </c>
      <c r="C78" s="12" t="s">
        <v>289</v>
      </c>
      <c r="D78" s="275" t="s">
        <v>20</v>
      </c>
      <c r="E78" s="12" t="s">
        <v>290</v>
      </c>
      <c r="F78" s="302" t="s">
        <v>20</v>
      </c>
      <c r="G78" s="12" t="s">
        <v>1307</v>
      </c>
      <c r="H78" s="12" t="s">
        <v>1308</v>
      </c>
      <c r="I78" s="18" t="s">
        <v>1261</v>
      </c>
      <c r="J78" s="22" t="s">
        <v>14</v>
      </c>
      <c r="K78" s="207" t="s">
        <v>21</v>
      </c>
      <c r="L78" s="207"/>
      <c r="M78" s="207"/>
      <c r="N78" s="207"/>
      <c r="O78" s="207"/>
      <c r="P78" s="207"/>
      <c r="Q78" s="207"/>
      <c r="R78" s="207"/>
      <c r="S78" s="207"/>
      <c r="T78" s="26">
        <f t="shared" si="51"/>
        <v>1</v>
      </c>
      <c r="U78" s="207" t="s">
        <v>1302</v>
      </c>
      <c r="V78" s="207" t="s">
        <v>1302</v>
      </c>
      <c r="W78" s="207" t="s">
        <v>1302</v>
      </c>
      <c r="X78" s="207" t="s">
        <v>1302</v>
      </c>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3">
        <f t="shared" si="44"/>
        <v>0</v>
      </c>
      <c r="CC78" s="32" t="e">
        <f t="shared" si="45"/>
        <v>#DIV/0!</v>
      </c>
      <c r="CD78" s="23">
        <f t="shared" si="46"/>
        <v>0</v>
      </c>
      <c r="CE78" s="32" t="e">
        <f t="shared" si="47"/>
        <v>#DIV/0!</v>
      </c>
      <c r="CF78" s="23">
        <f t="shared" si="48"/>
        <v>0</v>
      </c>
      <c r="CG78" s="32" t="e">
        <f t="shared" si="49"/>
        <v>#DIV/0!</v>
      </c>
      <c r="CH78" s="23" t="e">
        <f t="shared" si="50"/>
        <v>#DIV/0!</v>
      </c>
      <c r="CI78" s="23" t="e">
        <f t="shared" si="52"/>
        <v>#DIV/0!</v>
      </c>
      <c r="CJ78" s="37"/>
    </row>
    <row r="79" spans="1:88" ht="47.25" hidden="1" customHeight="1" x14ac:dyDescent="0.25">
      <c r="A79" s="6">
        <v>65</v>
      </c>
      <c r="B79" s="207">
        <v>178</v>
      </c>
      <c r="C79" s="12" t="s">
        <v>1309</v>
      </c>
      <c r="D79" s="275" t="s">
        <v>18</v>
      </c>
      <c r="E79" s="39" t="s">
        <v>342</v>
      </c>
      <c r="F79" s="302" t="s">
        <v>20</v>
      </c>
      <c r="G79" s="12" t="s">
        <v>1310</v>
      </c>
      <c r="H79" s="18" t="s">
        <v>1311</v>
      </c>
      <c r="I79" s="18" t="s">
        <v>1261</v>
      </c>
      <c r="J79" s="22" t="s">
        <v>14</v>
      </c>
      <c r="K79" s="207"/>
      <c r="L79" s="207"/>
      <c r="M79" s="23" t="s">
        <v>21</v>
      </c>
      <c r="N79" s="207"/>
      <c r="O79" s="207"/>
      <c r="P79" s="207"/>
      <c r="Q79" s="207"/>
      <c r="R79" s="207"/>
      <c r="S79" s="207"/>
      <c r="T79" s="26">
        <f t="shared" si="51"/>
        <v>1</v>
      </c>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3">
        <f t="shared" si="44"/>
        <v>0</v>
      </c>
      <c r="CC79" s="32" t="e">
        <f t="shared" si="45"/>
        <v>#DIV/0!</v>
      </c>
      <c r="CD79" s="23">
        <f t="shared" si="46"/>
        <v>0</v>
      </c>
      <c r="CE79" s="32" t="e">
        <f t="shared" si="47"/>
        <v>#DIV/0!</v>
      </c>
      <c r="CF79" s="23">
        <f t="shared" si="48"/>
        <v>0</v>
      </c>
      <c r="CG79" s="32" t="e">
        <f t="shared" si="49"/>
        <v>#DIV/0!</v>
      </c>
      <c r="CH79" s="23" t="e">
        <f t="shared" si="50"/>
        <v>#DIV/0!</v>
      </c>
      <c r="CI79" s="23" t="e">
        <f t="shared" si="52"/>
        <v>#DIV/0!</v>
      </c>
      <c r="CJ79" s="37"/>
    </row>
    <row r="80" spans="1:88" s="2" customFormat="1" ht="18.75" hidden="1" x14ac:dyDescent="0.25">
      <c r="A80" s="6">
        <v>66</v>
      </c>
      <c r="B80" s="7">
        <v>156</v>
      </c>
      <c r="C80" s="440" t="s">
        <v>297</v>
      </c>
      <c r="D80" s="440"/>
      <c r="E80" s="440"/>
      <c r="F80" s="9" t="s">
        <v>1249</v>
      </c>
      <c r="G80" s="9" t="s">
        <v>1249</v>
      </c>
      <c r="H80" s="9" t="s">
        <v>1249</v>
      </c>
      <c r="I80" s="9" t="s">
        <v>1249</v>
      </c>
      <c r="J80" s="21" t="s">
        <v>1249</v>
      </c>
      <c r="K80" s="21" t="s">
        <v>1249</v>
      </c>
      <c r="L80" s="21" t="s">
        <v>1249</v>
      </c>
      <c r="M80" s="21" t="s">
        <v>1249</v>
      </c>
      <c r="N80" s="21" t="s">
        <v>1249</v>
      </c>
      <c r="O80" s="21" t="s">
        <v>1249</v>
      </c>
      <c r="P80" s="21" t="s">
        <v>1249</v>
      </c>
      <c r="Q80" s="21" t="s">
        <v>1249</v>
      </c>
      <c r="R80" s="21" t="s">
        <v>1249</v>
      </c>
      <c r="S80" s="21" t="s">
        <v>1249</v>
      </c>
      <c r="T80" s="21" t="s">
        <v>1249</v>
      </c>
      <c r="U80" s="21" t="s">
        <v>1249</v>
      </c>
      <c r="V80" s="21" t="s">
        <v>1249</v>
      </c>
      <c r="W80" s="21" t="s">
        <v>1249</v>
      </c>
      <c r="X80" s="21" t="s">
        <v>1249</v>
      </c>
      <c r="Y80" s="21" t="s">
        <v>1249</v>
      </c>
      <c r="Z80" s="21" t="s">
        <v>1249</v>
      </c>
      <c r="AA80" s="21" t="s">
        <v>1249</v>
      </c>
      <c r="AB80" s="21" t="s">
        <v>1249</v>
      </c>
      <c r="AC80" s="21" t="s">
        <v>1249</v>
      </c>
      <c r="AD80" s="21" t="s">
        <v>1249</v>
      </c>
      <c r="AE80" s="21" t="s">
        <v>1249</v>
      </c>
      <c r="AF80" s="21" t="s">
        <v>1249</v>
      </c>
      <c r="AG80" s="21" t="s">
        <v>1249</v>
      </c>
      <c r="AH80" s="21" t="s">
        <v>1249</v>
      </c>
      <c r="AI80" s="21" t="s">
        <v>1249</v>
      </c>
      <c r="AJ80" s="21" t="s">
        <v>1249</v>
      </c>
      <c r="AK80" s="21" t="s">
        <v>1249</v>
      </c>
      <c r="AL80" s="21" t="s">
        <v>1249</v>
      </c>
      <c r="AM80" s="21" t="s">
        <v>1249</v>
      </c>
      <c r="AN80" s="21" t="s">
        <v>1249</v>
      </c>
      <c r="AO80" s="21" t="s">
        <v>1249</v>
      </c>
      <c r="AP80" s="21" t="s">
        <v>1249</v>
      </c>
      <c r="AQ80" s="21" t="s">
        <v>1249</v>
      </c>
      <c r="AR80" s="21" t="s">
        <v>1249</v>
      </c>
      <c r="AS80" s="21" t="s">
        <v>1249</v>
      </c>
      <c r="AT80" s="21" t="s">
        <v>1249</v>
      </c>
      <c r="AU80" s="21" t="s">
        <v>1249</v>
      </c>
      <c r="AV80" s="21" t="s">
        <v>1249</v>
      </c>
      <c r="AW80" s="21" t="s">
        <v>1249</v>
      </c>
      <c r="AX80" s="21" t="s">
        <v>1249</v>
      </c>
      <c r="AY80" s="21" t="s">
        <v>1249</v>
      </c>
      <c r="AZ80" s="21" t="s">
        <v>1249</v>
      </c>
      <c r="BA80" s="21" t="s">
        <v>1249</v>
      </c>
      <c r="BB80" s="21"/>
      <c r="BC80" s="21" t="s">
        <v>1249</v>
      </c>
      <c r="BD80" s="21" t="s">
        <v>1249</v>
      </c>
      <c r="BE80" s="21" t="s">
        <v>1249</v>
      </c>
      <c r="BF80" s="21" t="s">
        <v>1249</v>
      </c>
      <c r="BG80" s="21" t="s">
        <v>1249</v>
      </c>
      <c r="BH80" s="21" t="s">
        <v>1249</v>
      </c>
      <c r="BI80" s="21" t="s">
        <v>1249</v>
      </c>
      <c r="BJ80" s="21" t="s">
        <v>1249</v>
      </c>
      <c r="BK80" s="21" t="s">
        <v>1249</v>
      </c>
      <c r="BL80" s="21" t="s">
        <v>1249</v>
      </c>
      <c r="BM80" s="21" t="s">
        <v>1249</v>
      </c>
      <c r="BN80" s="21" t="s">
        <v>1249</v>
      </c>
      <c r="BO80" s="21" t="s">
        <v>1249</v>
      </c>
      <c r="BP80" s="21" t="s">
        <v>1249</v>
      </c>
      <c r="BQ80" s="21" t="s">
        <v>1249</v>
      </c>
      <c r="BR80" s="21" t="s">
        <v>1249</v>
      </c>
      <c r="BS80" s="21" t="s">
        <v>1249</v>
      </c>
      <c r="BT80" s="21" t="s">
        <v>1249</v>
      </c>
      <c r="BU80" s="21" t="s">
        <v>1249</v>
      </c>
      <c r="BV80" s="21" t="s">
        <v>1249</v>
      </c>
      <c r="BW80" s="21" t="s">
        <v>1249</v>
      </c>
      <c r="BX80" s="21" t="s">
        <v>1249</v>
      </c>
      <c r="BY80" s="21" t="s">
        <v>1249</v>
      </c>
      <c r="BZ80" s="21" t="s">
        <v>1249</v>
      </c>
      <c r="CA80" s="21" t="s">
        <v>1249</v>
      </c>
      <c r="CB80" s="21" t="s">
        <v>1249</v>
      </c>
      <c r="CC80" s="21" t="s">
        <v>1249</v>
      </c>
      <c r="CD80" s="21" t="s">
        <v>1249</v>
      </c>
      <c r="CE80" s="21" t="s">
        <v>1249</v>
      </c>
      <c r="CF80" s="21" t="s">
        <v>1249</v>
      </c>
      <c r="CG80" s="21" t="s">
        <v>1249</v>
      </c>
      <c r="CH80" s="21" t="s">
        <v>1249</v>
      </c>
      <c r="CI80" s="21" t="s">
        <v>1249</v>
      </c>
      <c r="CJ80" s="21" t="s">
        <v>1249</v>
      </c>
    </row>
    <row r="81" spans="1:88" ht="54.75" customHeight="1" x14ac:dyDescent="0.25">
      <c r="A81" s="6">
        <v>8</v>
      </c>
      <c r="B81" s="207">
        <v>147</v>
      </c>
      <c r="C81" s="12" t="s">
        <v>279</v>
      </c>
      <c r="D81" s="276" t="s">
        <v>279</v>
      </c>
      <c r="E81" s="12" t="s">
        <v>279</v>
      </c>
      <c r="F81" s="12" t="s">
        <v>279</v>
      </c>
      <c r="G81" s="12" t="s">
        <v>279</v>
      </c>
      <c r="H81" s="18" t="s">
        <v>2014</v>
      </c>
      <c r="I81" s="18" t="s">
        <v>1261</v>
      </c>
      <c r="J81" s="22" t="s">
        <v>14</v>
      </c>
      <c r="K81" s="48"/>
      <c r="L81" s="48" t="s">
        <v>21</v>
      </c>
      <c r="M81" s="48"/>
      <c r="N81" s="48"/>
      <c r="O81" s="48" t="s">
        <v>21</v>
      </c>
      <c r="P81" s="48"/>
      <c r="Q81" s="48"/>
      <c r="R81" s="48"/>
      <c r="S81" s="48"/>
      <c r="T81" s="26">
        <f t="shared" si="51"/>
        <v>2</v>
      </c>
      <c r="U81" s="48"/>
      <c r="V81" s="48"/>
      <c r="W81" s="48"/>
      <c r="X81" s="48"/>
      <c r="Y81" s="48"/>
      <c r="Z81" s="48" t="s">
        <v>1262</v>
      </c>
      <c r="AA81" s="48"/>
      <c r="AB81" s="48" t="s">
        <v>1271</v>
      </c>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3">
        <f>COUNTIF($BD81:$CA81,2)</f>
        <v>0</v>
      </c>
      <c r="CC81" s="32" t="e">
        <f>CB81/COUNTA($BD81:$CA81)</f>
        <v>#DIV/0!</v>
      </c>
      <c r="CD81" s="23">
        <f>COUNTIF($BD81:$CA81,1)</f>
        <v>0</v>
      </c>
      <c r="CE81" s="32" t="e">
        <f>CD81/COUNTA($BD81:$CA81)</f>
        <v>#DIV/0!</v>
      </c>
      <c r="CF81" s="23">
        <f>COUNTIF($BD81:$CA81,0)</f>
        <v>0</v>
      </c>
      <c r="CG81" s="32" t="e">
        <f>CF81/COUNTA($BD81:$CA81)</f>
        <v>#DIV/0!</v>
      </c>
      <c r="CH81" s="23" t="e">
        <f>(((CB81*2)+(CD81*1)+(CF81*0)))/COUNTA($BD81:$CA81)</f>
        <v>#DIV/0!</v>
      </c>
      <c r="CI81" s="23" t="e">
        <f t="shared" si="52"/>
        <v>#DIV/0!</v>
      </c>
      <c r="CJ81" s="37"/>
    </row>
    <row r="82" spans="1:88" ht="23.25" hidden="1" customHeight="1" x14ac:dyDescent="0.25">
      <c r="A82" s="6">
        <v>67</v>
      </c>
      <c r="B82" s="207"/>
      <c r="C82" s="12" t="s">
        <v>279</v>
      </c>
      <c r="D82" s="275" t="s">
        <v>28</v>
      </c>
      <c r="E82" s="12" t="s">
        <v>280</v>
      </c>
      <c r="F82" s="40"/>
      <c r="G82" s="18" t="s">
        <v>1592</v>
      </c>
      <c r="H82" s="18" t="s">
        <v>1593</v>
      </c>
      <c r="I82" s="18" t="s">
        <v>1261</v>
      </c>
      <c r="J82" s="22" t="s">
        <v>14</v>
      </c>
      <c r="K82" s="48"/>
      <c r="L82" s="48"/>
      <c r="M82" s="48" t="s">
        <v>21</v>
      </c>
      <c r="N82" s="48"/>
      <c r="P82" s="48"/>
      <c r="Q82" s="48"/>
      <c r="R82" s="48"/>
      <c r="S82" s="48"/>
      <c r="T82" s="26"/>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3"/>
      <c r="CC82" s="32"/>
      <c r="CD82" s="23"/>
      <c r="CE82" s="32"/>
      <c r="CF82" s="23"/>
      <c r="CG82" s="32"/>
      <c r="CH82" s="23"/>
      <c r="CI82" s="23"/>
      <c r="CJ82" s="37"/>
    </row>
    <row r="83" spans="1:88" ht="81.75" customHeight="1" x14ac:dyDescent="0.25">
      <c r="A83" s="6">
        <v>9</v>
      </c>
      <c r="B83" s="207">
        <v>158</v>
      </c>
      <c r="C83" s="12" t="s">
        <v>300</v>
      </c>
      <c r="D83" s="275" t="s">
        <v>18</v>
      </c>
      <c r="E83" s="12" t="s">
        <v>301</v>
      </c>
      <c r="F83" s="302" t="s">
        <v>28</v>
      </c>
      <c r="G83" s="12" t="s">
        <v>1312</v>
      </c>
      <c r="H83" s="18" t="s">
        <v>1313</v>
      </c>
      <c r="I83" s="18" t="s">
        <v>1261</v>
      </c>
      <c r="J83" s="22" t="s">
        <v>14</v>
      </c>
      <c r="K83" s="207"/>
      <c r="L83" s="207" t="s">
        <v>21</v>
      </c>
      <c r="M83" s="207"/>
      <c r="N83" s="207"/>
      <c r="O83" s="207"/>
      <c r="P83" s="207"/>
      <c r="Q83" s="207"/>
      <c r="R83" s="207"/>
      <c r="S83" s="207"/>
      <c r="T83" s="26">
        <f t="shared" si="51"/>
        <v>1</v>
      </c>
      <c r="U83" s="48"/>
      <c r="V83" s="48"/>
      <c r="W83" s="48"/>
      <c r="X83" s="48"/>
      <c r="Y83" s="48" t="s">
        <v>1301</v>
      </c>
      <c r="Z83" s="48" t="s">
        <v>1301</v>
      </c>
      <c r="AA83" s="48" t="s">
        <v>1301</v>
      </c>
      <c r="AB83" s="48" t="s">
        <v>1301</v>
      </c>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3">
        <f t="shared" ref="CB83:CB102" si="53">COUNTIF($BD83:$CA83,2)</f>
        <v>0</v>
      </c>
      <c r="CC83" s="32" t="e">
        <f t="shared" ref="CC83:CC102" si="54">CB83/COUNTA($BD83:$CA83)</f>
        <v>#DIV/0!</v>
      </c>
      <c r="CD83" s="23">
        <f t="shared" ref="CD83:CD102" si="55">COUNTIF($BD83:$CA83,1)</f>
        <v>0</v>
      </c>
      <c r="CE83" s="32" t="e">
        <f t="shared" ref="CE83:CE102" si="56">CD83/COUNTA($BD83:$CA83)</f>
        <v>#DIV/0!</v>
      </c>
      <c r="CF83" s="23">
        <f t="shared" ref="CF83:CF102" si="57">COUNTIF($BD83:$CA83,0)</f>
        <v>0</v>
      </c>
      <c r="CG83" s="32" t="e">
        <f t="shared" ref="CG83:CG102" si="58">CF83/COUNTA($BD83:$CA83)</f>
        <v>#DIV/0!</v>
      </c>
      <c r="CH83" s="23" t="e">
        <f t="shared" ref="CH83:CH102" si="59">(((CB83*2)+(CD83*1)+(CF83*0)))/COUNTA($BD83:$CA83)</f>
        <v>#DIV/0!</v>
      </c>
      <c r="CI83" s="23" t="e">
        <f t="shared" si="52"/>
        <v>#DIV/0!</v>
      </c>
      <c r="CJ83" s="37"/>
    </row>
    <row r="84" spans="1:88" ht="61.5" hidden="1" customHeight="1" x14ac:dyDescent="0.25">
      <c r="A84" s="6">
        <v>69</v>
      </c>
      <c r="B84" s="207">
        <v>161</v>
      </c>
      <c r="C84" s="12" t="s">
        <v>306</v>
      </c>
      <c r="D84" s="275" t="s">
        <v>18</v>
      </c>
      <c r="E84" s="12" t="s">
        <v>307</v>
      </c>
      <c r="F84" s="302" t="s">
        <v>28</v>
      </c>
      <c r="G84" s="12" t="s">
        <v>306</v>
      </c>
      <c r="H84" s="41" t="s">
        <v>1314</v>
      </c>
      <c r="I84" s="18" t="s">
        <v>1261</v>
      </c>
      <c r="J84" s="22" t="s">
        <v>14</v>
      </c>
      <c r="K84" s="207"/>
      <c r="L84" s="207"/>
      <c r="M84" s="207" t="s">
        <v>21</v>
      </c>
      <c r="N84" s="207"/>
      <c r="O84" s="207"/>
      <c r="P84" s="207"/>
      <c r="Q84" s="207"/>
      <c r="R84" s="207"/>
      <c r="S84" s="207"/>
      <c r="T84" s="26">
        <f t="shared" si="51"/>
        <v>1</v>
      </c>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3">
        <f t="shared" si="53"/>
        <v>0</v>
      </c>
      <c r="CC84" s="32" t="e">
        <f t="shared" si="54"/>
        <v>#DIV/0!</v>
      </c>
      <c r="CD84" s="23">
        <f t="shared" si="55"/>
        <v>0</v>
      </c>
      <c r="CE84" s="32" t="e">
        <f t="shared" si="56"/>
        <v>#DIV/0!</v>
      </c>
      <c r="CF84" s="23">
        <f t="shared" si="57"/>
        <v>0</v>
      </c>
      <c r="CG84" s="32" t="e">
        <f t="shared" si="58"/>
        <v>#DIV/0!</v>
      </c>
      <c r="CH84" s="23" t="e">
        <f t="shared" si="59"/>
        <v>#DIV/0!</v>
      </c>
      <c r="CI84" s="23" t="e">
        <f t="shared" si="52"/>
        <v>#DIV/0!</v>
      </c>
      <c r="CJ84" s="37"/>
    </row>
    <row r="85" spans="1:88" ht="75" hidden="1" customHeight="1" x14ac:dyDescent="0.25">
      <c r="A85" s="6">
        <v>70</v>
      </c>
      <c r="B85" s="207">
        <v>164</v>
      </c>
      <c r="C85" s="12" t="s">
        <v>312</v>
      </c>
      <c r="D85" s="275" t="s">
        <v>18</v>
      </c>
      <c r="E85" s="12" t="s">
        <v>313</v>
      </c>
      <c r="F85" s="302" t="s">
        <v>28</v>
      </c>
      <c r="G85" s="18" t="s">
        <v>1315</v>
      </c>
      <c r="H85" s="18" t="s">
        <v>1315</v>
      </c>
      <c r="I85" s="18" t="s">
        <v>1261</v>
      </c>
      <c r="J85" s="22" t="s">
        <v>14</v>
      </c>
      <c r="K85" s="207"/>
      <c r="L85" s="207"/>
      <c r="M85" s="207"/>
      <c r="N85" s="207"/>
      <c r="O85" s="207"/>
      <c r="P85" s="207"/>
      <c r="Q85" s="207"/>
      <c r="R85" s="207"/>
      <c r="S85" s="207" t="s">
        <v>21</v>
      </c>
      <c r="T85" s="26">
        <f t="shared" si="51"/>
        <v>1</v>
      </c>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3">
        <f t="shared" si="53"/>
        <v>0</v>
      </c>
      <c r="CC85" s="32" t="e">
        <f t="shared" si="54"/>
        <v>#DIV/0!</v>
      </c>
      <c r="CD85" s="23">
        <f t="shared" si="55"/>
        <v>0</v>
      </c>
      <c r="CE85" s="32" t="e">
        <f t="shared" si="56"/>
        <v>#DIV/0!</v>
      </c>
      <c r="CF85" s="23">
        <f t="shared" si="57"/>
        <v>0</v>
      </c>
      <c r="CG85" s="32" t="e">
        <f t="shared" si="58"/>
        <v>#DIV/0!</v>
      </c>
      <c r="CH85" s="23" t="e">
        <f t="shared" si="59"/>
        <v>#DIV/0!</v>
      </c>
      <c r="CI85" s="23" t="e">
        <f t="shared" si="52"/>
        <v>#DIV/0!</v>
      </c>
      <c r="CJ85" s="37"/>
    </row>
    <row r="86" spans="1:88" ht="60" hidden="1" customHeight="1" x14ac:dyDescent="0.25">
      <c r="A86" s="6">
        <v>71</v>
      </c>
      <c r="B86" s="207">
        <v>167</v>
      </c>
      <c r="C86" s="12" t="s">
        <v>318</v>
      </c>
      <c r="D86" s="275" t="s">
        <v>18</v>
      </c>
      <c r="E86" s="12" t="s">
        <v>319</v>
      </c>
      <c r="F86" s="302" t="s">
        <v>28</v>
      </c>
      <c r="G86" s="12" t="s">
        <v>319</v>
      </c>
      <c r="H86" s="12" t="s">
        <v>319</v>
      </c>
      <c r="I86" s="18" t="s">
        <v>1261</v>
      </c>
      <c r="J86" s="22" t="s">
        <v>14</v>
      </c>
      <c r="K86" s="207"/>
      <c r="L86" s="207"/>
      <c r="M86" s="207"/>
      <c r="N86" s="207"/>
      <c r="O86" s="207"/>
      <c r="P86" s="207"/>
      <c r="Q86" s="207"/>
      <c r="R86" s="207" t="s">
        <v>21</v>
      </c>
      <c r="S86" s="207"/>
      <c r="T86" s="26">
        <f t="shared" si="51"/>
        <v>1</v>
      </c>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3">
        <f t="shared" si="53"/>
        <v>0</v>
      </c>
      <c r="CC86" s="32" t="e">
        <f t="shared" si="54"/>
        <v>#DIV/0!</v>
      </c>
      <c r="CD86" s="23">
        <f t="shared" si="55"/>
        <v>0</v>
      </c>
      <c r="CE86" s="32" t="e">
        <f t="shared" si="56"/>
        <v>#DIV/0!</v>
      </c>
      <c r="CF86" s="23">
        <f t="shared" si="57"/>
        <v>0</v>
      </c>
      <c r="CG86" s="32" t="e">
        <f t="shared" si="58"/>
        <v>#DIV/0!</v>
      </c>
      <c r="CH86" s="23" t="e">
        <f t="shared" si="59"/>
        <v>#DIV/0!</v>
      </c>
      <c r="CI86" s="23" t="e">
        <f t="shared" si="52"/>
        <v>#DIV/0!</v>
      </c>
      <c r="CJ86" s="37"/>
    </row>
    <row r="87" spans="1:88" ht="66" hidden="1" customHeight="1" x14ac:dyDescent="0.25">
      <c r="A87" s="6">
        <v>72</v>
      </c>
      <c r="B87" s="207">
        <v>173</v>
      </c>
      <c r="C87" s="12" t="s">
        <v>330</v>
      </c>
      <c r="D87" s="275" t="s">
        <v>18</v>
      </c>
      <c r="E87" s="12" t="s">
        <v>331</v>
      </c>
      <c r="F87" s="302" t="s">
        <v>18</v>
      </c>
      <c r="G87" s="12" t="s">
        <v>331</v>
      </c>
      <c r="H87" s="12" t="s">
        <v>1316</v>
      </c>
      <c r="I87" s="18" t="s">
        <v>1261</v>
      </c>
      <c r="J87" s="22" t="s">
        <v>14</v>
      </c>
      <c r="K87" s="207" t="s">
        <v>21</v>
      </c>
      <c r="L87" s="207"/>
      <c r="M87" s="207"/>
      <c r="N87" s="207"/>
      <c r="O87" s="207"/>
      <c r="P87" s="207"/>
      <c r="Q87" s="207"/>
      <c r="R87" s="207"/>
      <c r="S87" s="207"/>
      <c r="T87" s="26">
        <f t="shared" si="51"/>
        <v>1</v>
      </c>
      <c r="U87" s="303" t="s">
        <v>1301</v>
      </c>
      <c r="V87" s="303" t="s">
        <v>1301</v>
      </c>
      <c r="W87" s="303" t="s">
        <v>1301</v>
      </c>
      <c r="X87" s="303" t="s">
        <v>1301</v>
      </c>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3">
        <f t="shared" si="53"/>
        <v>0</v>
      </c>
      <c r="CC87" s="32" t="e">
        <f t="shared" si="54"/>
        <v>#DIV/0!</v>
      </c>
      <c r="CD87" s="23">
        <f t="shared" si="55"/>
        <v>0</v>
      </c>
      <c r="CE87" s="32" t="e">
        <f t="shared" si="56"/>
        <v>#DIV/0!</v>
      </c>
      <c r="CF87" s="23">
        <f t="shared" si="57"/>
        <v>0</v>
      </c>
      <c r="CG87" s="32" t="e">
        <f t="shared" si="58"/>
        <v>#DIV/0!</v>
      </c>
      <c r="CH87" s="23" t="e">
        <f t="shared" si="59"/>
        <v>#DIV/0!</v>
      </c>
      <c r="CI87" s="23" t="e">
        <f t="shared" si="52"/>
        <v>#DIV/0!</v>
      </c>
      <c r="CJ87" s="37"/>
    </row>
    <row r="88" spans="1:88" ht="90" hidden="1" customHeight="1" x14ac:dyDescent="0.25">
      <c r="A88" s="6">
        <v>73</v>
      </c>
      <c r="B88" s="385">
        <v>178</v>
      </c>
      <c r="C88" s="391" t="s">
        <v>341</v>
      </c>
      <c r="D88" s="277" t="s">
        <v>18</v>
      </c>
      <c r="E88" s="12" t="s">
        <v>338</v>
      </c>
      <c r="F88" s="302" t="s">
        <v>18</v>
      </c>
      <c r="G88" s="12" t="s">
        <v>338</v>
      </c>
      <c r="H88" s="12" t="s">
        <v>1317</v>
      </c>
      <c r="I88" s="18" t="s">
        <v>1261</v>
      </c>
      <c r="J88" s="22" t="s">
        <v>14</v>
      </c>
      <c r="K88" s="207" t="s">
        <v>21</v>
      </c>
      <c r="L88" s="207"/>
      <c r="M88" s="207"/>
      <c r="N88" s="207"/>
      <c r="O88" s="207"/>
      <c r="P88" s="207"/>
      <c r="Q88" s="207"/>
      <c r="R88" s="207"/>
      <c r="S88" s="207"/>
      <c r="T88" s="26">
        <f t="shared" si="51"/>
        <v>1</v>
      </c>
      <c r="U88" s="303" t="s">
        <v>1301</v>
      </c>
      <c r="V88" s="303" t="s">
        <v>1301</v>
      </c>
      <c r="W88" s="303" t="s">
        <v>1301</v>
      </c>
      <c r="X88" s="303" t="s">
        <v>1301</v>
      </c>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3">
        <f t="shared" si="53"/>
        <v>0</v>
      </c>
      <c r="CC88" s="32" t="e">
        <f t="shared" si="54"/>
        <v>#DIV/0!</v>
      </c>
      <c r="CD88" s="23">
        <f t="shared" si="55"/>
        <v>0</v>
      </c>
      <c r="CE88" s="32" t="e">
        <f t="shared" si="56"/>
        <v>#DIV/0!</v>
      </c>
      <c r="CF88" s="23">
        <f t="shared" si="57"/>
        <v>0</v>
      </c>
      <c r="CG88" s="32" t="e">
        <f t="shared" si="58"/>
        <v>#DIV/0!</v>
      </c>
      <c r="CH88" s="23" t="e">
        <f t="shared" si="59"/>
        <v>#DIV/0!</v>
      </c>
      <c r="CI88" s="23" t="e">
        <f t="shared" si="52"/>
        <v>#DIV/0!</v>
      </c>
      <c r="CJ88" s="37"/>
    </row>
    <row r="89" spans="1:88" ht="69.75" hidden="1" customHeight="1" x14ac:dyDescent="0.25">
      <c r="A89" s="6">
        <v>73</v>
      </c>
      <c r="B89" s="386"/>
      <c r="C89" s="392"/>
      <c r="D89" s="277" t="s">
        <v>18</v>
      </c>
      <c r="E89" s="12" t="s">
        <v>342</v>
      </c>
      <c r="F89" s="302" t="s">
        <v>18</v>
      </c>
      <c r="G89" s="12" t="s">
        <v>342</v>
      </c>
      <c r="H89" s="12" t="s">
        <v>1318</v>
      </c>
      <c r="I89" s="18" t="s">
        <v>1261</v>
      </c>
      <c r="J89" s="22" t="s">
        <v>14</v>
      </c>
      <c r="K89" s="207" t="s">
        <v>21</v>
      </c>
      <c r="L89" s="207"/>
      <c r="M89" s="207"/>
      <c r="N89" s="207"/>
      <c r="O89" s="207"/>
      <c r="P89" s="207"/>
      <c r="Q89" s="207"/>
      <c r="R89" s="207"/>
      <c r="S89" s="207"/>
      <c r="T89" s="26">
        <f t="shared" si="51"/>
        <v>1</v>
      </c>
      <c r="U89" s="303" t="s">
        <v>1319</v>
      </c>
      <c r="V89" s="48"/>
      <c r="W89" s="303" t="s">
        <v>1319</v>
      </c>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3">
        <f t="shared" si="53"/>
        <v>0</v>
      </c>
      <c r="CC89" s="32" t="e">
        <f t="shared" si="54"/>
        <v>#DIV/0!</v>
      </c>
      <c r="CD89" s="23">
        <f t="shared" si="55"/>
        <v>0</v>
      </c>
      <c r="CE89" s="32" t="e">
        <f t="shared" si="56"/>
        <v>#DIV/0!</v>
      </c>
      <c r="CF89" s="23">
        <f t="shared" si="57"/>
        <v>0</v>
      </c>
      <c r="CG89" s="32" t="e">
        <f t="shared" si="58"/>
        <v>#DIV/0!</v>
      </c>
      <c r="CH89" s="23" t="e">
        <f t="shared" si="59"/>
        <v>#DIV/0!</v>
      </c>
      <c r="CI89" s="23" t="e">
        <f t="shared" si="52"/>
        <v>#DIV/0!</v>
      </c>
      <c r="CJ89" s="37"/>
    </row>
    <row r="90" spans="1:88" ht="75.75" customHeight="1" x14ac:dyDescent="0.25">
      <c r="A90" s="6">
        <v>10</v>
      </c>
      <c r="B90" s="386"/>
      <c r="C90" s="392"/>
      <c r="D90" s="277" t="s">
        <v>18</v>
      </c>
      <c r="E90" s="12" t="s">
        <v>340</v>
      </c>
      <c r="F90" s="302" t="s">
        <v>71</v>
      </c>
      <c r="G90" s="12" t="s">
        <v>340</v>
      </c>
      <c r="H90" s="12" t="s">
        <v>1320</v>
      </c>
      <c r="I90" s="18" t="s">
        <v>1261</v>
      </c>
      <c r="J90" s="22" t="s">
        <v>14</v>
      </c>
      <c r="K90" s="207"/>
      <c r="L90" s="207" t="s">
        <v>21</v>
      </c>
      <c r="M90" s="207"/>
      <c r="N90" s="207"/>
      <c r="O90" s="207"/>
      <c r="P90" s="207"/>
      <c r="Q90" s="207"/>
      <c r="R90" s="207"/>
      <c r="S90" s="207"/>
      <c r="T90" s="26">
        <f t="shared" si="51"/>
        <v>1</v>
      </c>
      <c r="U90" s="48"/>
      <c r="V90" s="48"/>
      <c r="W90" s="48"/>
      <c r="X90" s="48"/>
      <c r="Y90" s="48" t="s">
        <v>1301</v>
      </c>
      <c r="Z90" s="48" t="s">
        <v>1301</v>
      </c>
      <c r="AA90" s="48" t="s">
        <v>1301</v>
      </c>
      <c r="AB90" s="48" t="s">
        <v>1301</v>
      </c>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3">
        <f t="shared" si="53"/>
        <v>0</v>
      </c>
      <c r="CC90" s="32" t="e">
        <f t="shared" si="54"/>
        <v>#DIV/0!</v>
      </c>
      <c r="CD90" s="23">
        <f t="shared" si="55"/>
        <v>0</v>
      </c>
      <c r="CE90" s="32" t="e">
        <f t="shared" si="56"/>
        <v>#DIV/0!</v>
      </c>
      <c r="CF90" s="23">
        <f t="shared" si="57"/>
        <v>0</v>
      </c>
      <c r="CG90" s="32" t="e">
        <f t="shared" si="58"/>
        <v>#DIV/0!</v>
      </c>
      <c r="CH90" s="23" t="e">
        <f t="shared" si="59"/>
        <v>#DIV/0!</v>
      </c>
      <c r="CI90" s="23" t="e">
        <f t="shared" si="52"/>
        <v>#DIV/0!</v>
      </c>
      <c r="CJ90" s="37"/>
    </row>
    <row r="91" spans="1:88" ht="45" hidden="1" customHeight="1" x14ac:dyDescent="0.25">
      <c r="A91" s="6">
        <v>73</v>
      </c>
      <c r="B91" s="387"/>
      <c r="C91" s="393"/>
      <c r="D91" s="277" t="s">
        <v>18</v>
      </c>
      <c r="E91" s="12" t="s">
        <v>343</v>
      </c>
      <c r="F91" s="302" t="s">
        <v>18</v>
      </c>
      <c r="G91" s="12" t="s">
        <v>357</v>
      </c>
      <c r="H91" s="12" t="s">
        <v>357</v>
      </c>
      <c r="I91" s="18" t="s">
        <v>1261</v>
      </c>
      <c r="J91" s="22" t="s">
        <v>14</v>
      </c>
      <c r="K91" s="207"/>
      <c r="L91" s="207"/>
      <c r="M91" s="207"/>
      <c r="N91" s="207"/>
      <c r="O91" s="207"/>
      <c r="P91" s="207"/>
      <c r="Q91" s="207"/>
      <c r="R91" s="207" t="s">
        <v>21</v>
      </c>
      <c r="S91" s="207"/>
      <c r="T91" s="26">
        <f t="shared" si="51"/>
        <v>1</v>
      </c>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3">
        <f t="shared" si="53"/>
        <v>0</v>
      </c>
      <c r="CC91" s="32" t="e">
        <f t="shared" si="54"/>
        <v>#DIV/0!</v>
      </c>
      <c r="CD91" s="23">
        <f t="shared" si="55"/>
        <v>0</v>
      </c>
      <c r="CE91" s="32" t="e">
        <f t="shared" si="56"/>
        <v>#DIV/0!</v>
      </c>
      <c r="CF91" s="23">
        <f t="shared" si="57"/>
        <v>0</v>
      </c>
      <c r="CG91" s="32" t="e">
        <f t="shared" si="58"/>
        <v>#DIV/0!</v>
      </c>
      <c r="CH91" s="23" t="e">
        <f t="shared" si="59"/>
        <v>#DIV/0!</v>
      </c>
      <c r="CI91" s="23" t="e">
        <f t="shared" si="52"/>
        <v>#DIV/0!</v>
      </c>
      <c r="CJ91" s="37"/>
    </row>
    <row r="92" spans="1:88" ht="58.5" hidden="1" customHeight="1" x14ac:dyDescent="0.25">
      <c r="A92" s="6">
        <v>74</v>
      </c>
      <c r="B92" s="207">
        <v>180</v>
      </c>
      <c r="C92" s="12" t="s">
        <v>347</v>
      </c>
      <c r="D92" s="275" t="s">
        <v>20</v>
      </c>
      <c r="E92" s="12" t="s">
        <v>348</v>
      </c>
      <c r="F92" s="302" t="s">
        <v>20</v>
      </c>
      <c r="G92" s="18" t="s">
        <v>1321</v>
      </c>
      <c r="H92" s="18" t="s">
        <v>1322</v>
      </c>
      <c r="I92" s="18" t="s">
        <v>1261</v>
      </c>
      <c r="J92" s="22" t="s">
        <v>14</v>
      </c>
      <c r="K92" s="207"/>
      <c r="L92" s="207"/>
      <c r="M92" s="207"/>
      <c r="N92" s="207"/>
      <c r="O92" s="207" t="s">
        <v>21</v>
      </c>
      <c r="P92" s="207"/>
      <c r="Q92" s="207"/>
      <c r="R92" s="207"/>
      <c r="S92" s="207"/>
      <c r="T92" s="26">
        <f t="shared" si="51"/>
        <v>1</v>
      </c>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3">
        <f t="shared" si="53"/>
        <v>0</v>
      </c>
      <c r="CC92" s="32" t="e">
        <f t="shared" si="54"/>
        <v>#DIV/0!</v>
      </c>
      <c r="CD92" s="23">
        <f t="shared" si="55"/>
        <v>0</v>
      </c>
      <c r="CE92" s="32" t="e">
        <f t="shared" si="56"/>
        <v>#DIV/0!</v>
      </c>
      <c r="CF92" s="23">
        <f t="shared" si="57"/>
        <v>0</v>
      </c>
      <c r="CG92" s="32" t="e">
        <f t="shared" si="58"/>
        <v>#DIV/0!</v>
      </c>
      <c r="CH92" s="23" t="e">
        <f t="shared" si="59"/>
        <v>#DIV/0!</v>
      </c>
      <c r="CI92" s="23" t="e">
        <f t="shared" si="52"/>
        <v>#DIV/0!</v>
      </c>
      <c r="CJ92" s="37"/>
    </row>
    <row r="93" spans="1:88" ht="63" hidden="1" customHeight="1" x14ac:dyDescent="0.25">
      <c r="A93" s="6">
        <v>76</v>
      </c>
      <c r="B93" s="207">
        <v>182</v>
      </c>
      <c r="C93" s="12" t="s">
        <v>291</v>
      </c>
      <c r="D93" s="275" t="s">
        <v>20</v>
      </c>
      <c r="E93" s="12" t="s">
        <v>292</v>
      </c>
      <c r="F93" s="302" t="s">
        <v>20</v>
      </c>
      <c r="G93" s="12" t="s">
        <v>292</v>
      </c>
      <c r="H93" s="12" t="s">
        <v>1323</v>
      </c>
      <c r="I93" s="18" t="s">
        <v>1261</v>
      </c>
      <c r="J93" s="22" t="s">
        <v>14</v>
      </c>
      <c r="K93" s="207"/>
      <c r="L93" s="207"/>
      <c r="M93" s="207"/>
      <c r="N93" s="207"/>
      <c r="O93" s="207" t="s">
        <v>21</v>
      </c>
      <c r="P93" s="207"/>
      <c r="Q93" s="207"/>
      <c r="R93" s="207"/>
      <c r="S93" s="207"/>
      <c r="T93" s="26">
        <f t="shared" si="51"/>
        <v>1</v>
      </c>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3">
        <f t="shared" si="53"/>
        <v>0</v>
      </c>
      <c r="CC93" s="32" t="e">
        <f t="shared" si="54"/>
        <v>#DIV/0!</v>
      </c>
      <c r="CD93" s="23">
        <f t="shared" si="55"/>
        <v>0</v>
      </c>
      <c r="CE93" s="32" t="e">
        <f t="shared" si="56"/>
        <v>#DIV/0!</v>
      </c>
      <c r="CF93" s="23">
        <f t="shared" si="57"/>
        <v>0</v>
      </c>
      <c r="CG93" s="32" t="e">
        <f t="shared" si="58"/>
        <v>#DIV/0!</v>
      </c>
      <c r="CH93" s="23" t="e">
        <f t="shared" si="59"/>
        <v>#DIV/0!</v>
      </c>
      <c r="CI93" s="23" t="e">
        <f t="shared" si="52"/>
        <v>#DIV/0!</v>
      </c>
      <c r="CJ93" s="37"/>
    </row>
    <row r="94" spans="1:88" ht="75" hidden="1" customHeight="1" x14ac:dyDescent="0.25">
      <c r="A94" s="6">
        <v>77</v>
      </c>
      <c r="B94" s="207">
        <v>183</v>
      </c>
      <c r="C94" s="12" t="s">
        <v>352</v>
      </c>
      <c r="D94" s="275" t="s">
        <v>20</v>
      </c>
      <c r="E94" s="12" t="s">
        <v>353</v>
      </c>
      <c r="F94" s="302" t="s">
        <v>20</v>
      </c>
      <c r="G94" s="12" t="s">
        <v>353</v>
      </c>
      <c r="H94" s="12" t="s">
        <v>353</v>
      </c>
      <c r="I94" s="18" t="s">
        <v>1261</v>
      </c>
      <c r="J94" s="22" t="s">
        <v>14</v>
      </c>
      <c r="K94" s="207"/>
      <c r="L94" s="207"/>
      <c r="M94" s="207"/>
      <c r="N94" s="207"/>
      <c r="O94" s="207" t="s">
        <v>21</v>
      </c>
      <c r="P94" s="207"/>
      <c r="Q94" s="207"/>
      <c r="R94" s="207"/>
      <c r="S94" s="207"/>
      <c r="T94" s="26">
        <f t="shared" si="51"/>
        <v>1</v>
      </c>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3">
        <f t="shared" si="53"/>
        <v>0</v>
      </c>
      <c r="CC94" s="32" t="e">
        <f t="shared" si="54"/>
        <v>#DIV/0!</v>
      </c>
      <c r="CD94" s="23">
        <f t="shared" si="55"/>
        <v>0</v>
      </c>
      <c r="CE94" s="32" t="e">
        <f t="shared" si="56"/>
        <v>#DIV/0!</v>
      </c>
      <c r="CF94" s="23">
        <f t="shared" si="57"/>
        <v>0</v>
      </c>
      <c r="CG94" s="32" t="e">
        <f t="shared" si="58"/>
        <v>#DIV/0!</v>
      </c>
      <c r="CH94" s="23" t="e">
        <f t="shared" si="59"/>
        <v>#DIV/0!</v>
      </c>
      <c r="CI94" s="23" t="e">
        <f t="shared" si="52"/>
        <v>#DIV/0!</v>
      </c>
      <c r="CJ94" s="37"/>
    </row>
    <row r="95" spans="1:88" ht="98.25" hidden="1" customHeight="1" x14ac:dyDescent="0.25">
      <c r="A95" s="6">
        <v>78</v>
      </c>
      <c r="B95" s="207">
        <v>184</v>
      </c>
      <c r="C95" s="44" t="s">
        <v>355</v>
      </c>
      <c r="D95" s="277" t="s">
        <v>18</v>
      </c>
      <c r="E95" s="12" t="s">
        <v>1324</v>
      </c>
      <c r="F95" s="302" t="s">
        <v>28</v>
      </c>
      <c r="G95" s="12" t="s">
        <v>356</v>
      </c>
      <c r="H95" s="12" t="s">
        <v>1325</v>
      </c>
      <c r="I95" s="18" t="s">
        <v>1261</v>
      </c>
      <c r="J95" s="22" t="s">
        <v>14</v>
      </c>
      <c r="K95" s="207" t="s">
        <v>21</v>
      </c>
      <c r="L95" s="207"/>
      <c r="M95" s="207"/>
      <c r="N95" s="207"/>
      <c r="O95" s="207" t="s">
        <v>21</v>
      </c>
      <c r="P95" s="207"/>
      <c r="Q95" s="207"/>
      <c r="R95" s="207"/>
      <c r="S95" s="207"/>
      <c r="T95" s="26">
        <f t="shared" si="51"/>
        <v>2</v>
      </c>
      <c r="U95" s="303" t="s">
        <v>1302</v>
      </c>
      <c r="V95" s="303" t="s">
        <v>1302</v>
      </c>
      <c r="W95" s="303" t="s">
        <v>1302</v>
      </c>
      <c r="X95" s="303" t="s">
        <v>1302</v>
      </c>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3">
        <f t="shared" si="53"/>
        <v>0</v>
      </c>
      <c r="CC95" s="32" t="e">
        <f t="shared" si="54"/>
        <v>#DIV/0!</v>
      </c>
      <c r="CD95" s="23">
        <f t="shared" si="55"/>
        <v>0</v>
      </c>
      <c r="CE95" s="32" t="e">
        <f t="shared" si="56"/>
        <v>#DIV/0!</v>
      </c>
      <c r="CF95" s="23">
        <f t="shared" si="57"/>
        <v>0</v>
      </c>
      <c r="CG95" s="32" t="e">
        <f t="shared" si="58"/>
        <v>#DIV/0!</v>
      </c>
      <c r="CH95" s="23" t="e">
        <f t="shared" si="59"/>
        <v>#DIV/0!</v>
      </c>
      <c r="CI95" s="23" t="e">
        <f t="shared" si="52"/>
        <v>#DIV/0!</v>
      </c>
      <c r="CJ95" s="37"/>
    </row>
    <row r="96" spans="1:88" ht="95.25" hidden="1" customHeight="1" x14ac:dyDescent="0.25">
      <c r="A96" s="6">
        <v>78</v>
      </c>
      <c r="B96" s="207">
        <v>184</v>
      </c>
      <c r="C96" s="44" t="s">
        <v>355</v>
      </c>
      <c r="D96" s="277" t="s">
        <v>18</v>
      </c>
      <c r="E96" s="12" t="s">
        <v>1326</v>
      </c>
      <c r="F96" s="302" t="s">
        <v>71</v>
      </c>
      <c r="G96" s="12" t="s">
        <v>357</v>
      </c>
      <c r="H96" s="12" t="s">
        <v>1327</v>
      </c>
      <c r="I96" s="18" t="s">
        <v>1261</v>
      </c>
      <c r="J96" s="22" t="s">
        <v>14</v>
      </c>
      <c r="K96" s="207" t="s">
        <v>21</v>
      </c>
      <c r="L96" s="207"/>
      <c r="M96" s="207"/>
      <c r="N96" s="207"/>
      <c r="O96" s="207"/>
      <c r="P96" s="207"/>
      <c r="Q96" s="207"/>
      <c r="R96" s="207"/>
      <c r="S96" s="207"/>
      <c r="T96" s="26">
        <f t="shared" si="51"/>
        <v>1</v>
      </c>
      <c r="U96" s="48" t="s">
        <v>1301</v>
      </c>
      <c r="V96" s="48" t="s">
        <v>1301</v>
      </c>
      <c r="W96" s="48" t="s">
        <v>1301</v>
      </c>
      <c r="X96" s="48" t="s">
        <v>1301</v>
      </c>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3">
        <f t="shared" si="53"/>
        <v>0</v>
      </c>
      <c r="CC96" s="32" t="e">
        <f t="shared" si="54"/>
        <v>#DIV/0!</v>
      </c>
      <c r="CD96" s="23">
        <f t="shared" si="55"/>
        <v>0</v>
      </c>
      <c r="CE96" s="32" t="e">
        <f t="shared" si="56"/>
        <v>#DIV/0!</v>
      </c>
      <c r="CF96" s="23">
        <f t="shared" si="57"/>
        <v>0</v>
      </c>
      <c r="CG96" s="32" t="e">
        <f t="shared" si="58"/>
        <v>#DIV/0!</v>
      </c>
      <c r="CH96" s="23" t="e">
        <f t="shared" si="59"/>
        <v>#DIV/0!</v>
      </c>
      <c r="CI96" s="23" t="e">
        <f t="shared" si="52"/>
        <v>#DIV/0!</v>
      </c>
      <c r="CJ96" s="37"/>
    </row>
    <row r="97" spans="1:88" ht="96" customHeight="1" x14ac:dyDescent="0.25">
      <c r="A97" s="6">
        <v>11</v>
      </c>
      <c r="B97" s="207">
        <v>184</v>
      </c>
      <c r="C97" s="44" t="s">
        <v>355</v>
      </c>
      <c r="D97" s="277" t="s">
        <v>18</v>
      </c>
      <c r="E97" s="12" t="s">
        <v>358</v>
      </c>
      <c r="F97" s="302" t="s">
        <v>71</v>
      </c>
      <c r="G97" s="12" t="s">
        <v>358</v>
      </c>
      <c r="H97" s="18" t="s">
        <v>1328</v>
      </c>
      <c r="I97" s="18" t="s">
        <v>1329</v>
      </c>
      <c r="J97" s="22" t="s">
        <v>14</v>
      </c>
      <c r="K97" s="207"/>
      <c r="L97" s="207" t="s">
        <v>21</v>
      </c>
      <c r="M97" s="207"/>
      <c r="N97" s="207"/>
      <c r="O97" s="207"/>
      <c r="P97" s="207"/>
      <c r="Q97" s="207"/>
      <c r="R97" s="207"/>
      <c r="S97" s="207"/>
      <c r="T97" s="26">
        <f t="shared" si="51"/>
        <v>1</v>
      </c>
      <c r="U97" s="48"/>
      <c r="V97" s="48"/>
      <c r="W97" s="48"/>
      <c r="X97" s="48"/>
      <c r="Y97" s="48" t="s">
        <v>1271</v>
      </c>
      <c r="Z97" s="48" t="s">
        <v>1271</v>
      </c>
      <c r="AA97" s="48"/>
      <c r="AB97" s="48" t="s">
        <v>1271</v>
      </c>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3">
        <f t="shared" si="53"/>
        <v>0</v>
      </c>
      <c r="CC97" s="32" t="e">
        <f t="shared" si="54"/>
        <v>#DIV/0!</v>
      </c>
      <c r="CD97" s="23">
        <f t="shared" si="55"/>
        <v>0</v>
      </c>
      <c r="CE97" s="32" t="e">
        <f t="shared" si="56"/>
        <v>#DIV/0!</v>
      </c>
      <c r="CF97" s="23">
        <f t="shared" si="57"/>
        <v>0</v>
      </c>
      <c r="CG97" s="32" t="e">
        <f t="shared" si="58"/>
        <v>#DIV/0!</v>
      </c>
      <c r="CH97" s="23" t="e">
        <f t="shared" si="59"/>
        <v>#DIV/0!</v>
      </c>
      <c r="CI97" s="23" t="e">
        <f t="shared" si="52"/>
        <v>#DIV/0!</v>
      </c>
      <c r="CJ97" s="37"/>
    </row>
    <row r="98" spans="1:88" ht="88.5" hidden="1" customHeight="1" x14ac:dyDescent="0.25">
      <c r="A98" s="6">
        <v>79</v>
      </c>
      <c r="B98" s="207">
        <v>184</v>
      </c>
      <c r="C98" s="44" t="s">
        <v>355</v>
      </c>
      <c r="D98" s="277" t="s">
        <v>18</v>
      </c>
      <c r="E98" s="12" t="s">
        <v>356</v>
      </c>
      <c r="F98" s="302" t="s">
        <v>28</v>
      </c>
      <c r="G98" s="12" t="s">
        <v>359</v>
      </c>
      <c r="H98" s="18" t="s">
        <v>1330</v>
      </c>
      <c r="I98" s="18" t="s">
        <v>1261</v>
      </c>
      <c r="J98" s="22" t="s">
        <v>14</v>
      </c>
      <c r="K98" s="207"/>
      <c r="L98" s="207"/>
      <c r="M98" s="207" t="s">
        <v>21</v>
      </c>
      <c r="N98" s="207"/>
      <c r="O98" s="207"/>
      <c r="P98" s="207"/>
      <c r="Q98" s="207"/>
      <c r="R98" s="207"/>
      <c r="S98" s="207"/>
      <c r="T98" s="26">
        <f t="shared" si="51"/>
        <v>1</v>
      </c>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3">
        <f t="shared" si="53"/>
        <v>0</v>
      </c>
      <c r="CC98" s="32" t="e">
        <f t="shared" si="54"/>
        <v>#DIV/0!</v>
      </c>
      <c r="CD98" s="23">
        <f t="shared" si="55"/>
        <v>0</v>
      </c>
      <c r="CE98" s="32" t="e">
        <f t="shared" si="56"/>
        <v>#DIV/0!</v>
      </c>
      <c r="CF98" s="23">
        <f t="shared" si="57"/>
        <v>0</v>
      </c>
      <c r="CG98" s="32" t="e">
        <f t="shared" si="58"/>
        <v>#DIV/0!</v>
      </c>
      <c r="CH98" s="23" t="e">
        <f t="shared" si="59"/>
        <v>#DIV/0!</v>
      </c>
      <c r="CI98" s="23" t="e">
        <f t="shared" si="52"/>
        <v>#DIV/0!</v>
      </c>
      <c r="CJ98" s="37"/>
    </row>
    <row r="99" spans="1:88" ht="96" hidden="1" customHeight="1" x14ac:dyDescent="0.25">
      <c r="A99" s="6">
        <v>79</v>
      </c>
      <c r="B99" s="207">
        <v>184</v>
      </c>
      <c r="C99" s="44" t="s">
        <v>355</v>
      </c>
      <c r="D99" s="277" t="s">
        <v>18</v>
      </c>
      <c r="E99" s="12" t="s">
        <v>357</v>
      </c>
      <c r="F99" s="302" t="s">
        <v>71</v>
      </c>
      <c r="G99" s="12" t="s">
        <v>357</v>
      </c>
      <c r="H99" s="12" t="s">
        <v>357</v>
      </c>
      <c r="I99" s="18" t="s">
        <v>1261</v>
      </c>
      <c r="J99" s="22" t="s">
        <v>14</v>
      </c>
      <c r="K99" s="207"/>
      <c r="L99" s="207"/>
      <c r="M99" s="207"/>
      <c r="N99" s="207"/>
      <c r="O99" s="207"/>
      <c r="P99" s="207"/>
      <c r="Q99" s="207"/>
      <c r="R99" s="207"/>
      <c r="S99" s="207" t="s">
        <v>21</v>
      </c>
      <c r="T99" s="26">
        <f t="shared" si="51"/>
        <v>1</v>
      </c>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3">
        <f t="shared" si="53"/>
        <v>0</v>
      </c>
      <c r="CC99" s="32" t="e">
        <f t="shared" si="54"/>
        <v>#DIV/0!</v>
      </c>
      <c r="CD99" s="23">
        <f t="shared" si="55"/>
        <v>0</v>
      </c>
      <c r="CE99" s="32" t="e">
        <f t="shared" si="56"/>
        <v>#DIV/0!</v>
      </c>
      <c r="CF99" s="23">
        <f t="shared" si="57"/>
        <v>0</v>
      </c>
      <c r="CG99" s="32" t="e">
        <f t="shared" si="58"/>
        <v>#DIV/0!</v>
      </c>
      <c r="CH99" s="23" t="e">
        <f t="shared" si="59"/>
        <v>#DIV/0!</v>
      </c>
      <c r="CI99" s="23" t="e">
        <f t="shared" si="52"/>
        <v>#DIV/0!</v>
      </c>
      <c r="CJ99" s="37"/>
    </row>
    <row r="100" spans="1:88" ht="85.5" hidden="1" customHeight="1" x14ac:dyDescent="0.25">
      <c r="A100" s="6">
        <v>79</v>
      </c>
      <c r="B100" s="207">
        <v>184</v>
      </c>
      <c r="C100" s="44" t="s">
        <v>355</v>
      </c>
      <c r="D100" s="277" t="s">
        <v>18</v>
      </c>
      <c r="E100" s="12" t="s">
        <v>358</v>
      </c>
      <c r="F100" s="302" t="s">
        <v>71</v>
      </c>
      <c r="G100" s="12" t="s">
        <v>358</v>
      </c>
      <c r="H100" s="12" t="s">
        <v>1662</v>
      </c>
      <c r="I100" s="18" t="s">
        <v>1261</v>
      </c>
      <c r="J100" s="22" t="s">
        <v>14</v>
      </c>
      <c r="K100" s="207"/>
      <c r="L100" s="207"/>
      <c r="M100" s="207"/>
      <c r="N100" s="207"/>
      <c r="O100" s="207"/>
      <c r="P100" s="207"/>
      <c r="Q100" s="207"/>
      <c r="R100" s="28" t="s">
        <v>21</v>
      </c>
      <c r="S100" s="207"/>
      <c r="T100" s="26">
        <f t="shared" si="51"/>
        <v>1</v>
      </c>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3">
        <f t="shared" si="53"/>
        <v>0</v>
      </c>
      <c r="CC100" s="32" t="e">
        <f t="shared" si="54"/>
        <v>#DIV/0!</v>
      </c>
      <c r="CD100" s="23">
        <f t="shared" si="55"/>
        <v>0</v>
      </c>
      <c r="CE100" s="32" t="e">
        <f t="shared" si="56"/>
        <v>#DIV/0!</v>
      </c>
      <c r="CF100" s="23">
        <f t="shared" si="57"/>
        <v>0</v>
      </c>
      <c r="CG100" s="32" t="e">
        <f t="shared" si="58"/>
        <v>#DIV/0!</v>
      </c>
      <c r="CH100" s="23" t="e">
        <f t="shared" si="59"/>
        <v>#DIV/0!</v>
      </c>
      <c r="CI100" s="23" t="e">
        <f t="shared" si="52"/>
        <v>#DIV/0!</v>
      </c>
      <c r="CJ100" s="37"/>
    </row>
    <row r="101" spans="1:88" ht="81.75" hidden="1" customHeight="1" x14ac:dyDescent="0.25">
      <c r="A101" s="6">
        <v>80</v>
      </c>
      <c r="B101" s="207">
        <v>188</v>
      </c>
      <c r="C101" s="44" t="s">
        <v>355</v>
      </c>
      <c r="D101" s="277" t="s">
        <v>28</v>
      </c>
      <c r="E101" s="12" t="s">
        <v>367</v>
      </c>
      <c r="F101" s="302" t="s">
        <v>28</v>
      </c>
      <c r="G101" s="12" t="s">
        <v>367</v>
      </c>
      <c r="H101" s="12" t="s">
        <v>1331</v>
      </c>
      <c r="I101" s="18" t="s">
        <v>1261</v>
      </c>
      <c r="J101" s="22" t="s">
        <v>14</v>
      </c>
      <c r="K101" s="207"/>
      <c r="L101" s="207"/>
      <c r="M101" s="207"/>
      <c r="N101" s="207"/>
      <c r="O101" s="207"/>
      <c r="P101" s="207"/>
      <c r="Q101" s="207"/>
      <c r="R101" s="207" t="s">
        <v>21</v>
      </c>
      <c r="S101" s="207"/>
      <c r="T101" s="26">
        <f t="shared" si="51"/>
        <v>1</v>
      </c>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3">
        <f t="shared" si="53"/>
        <v>0</v>
      </c>
      <c r="CC101" s="32" t="e">
        <f t="shared" si="54"/>
        <v>#DIV/0!</v>
      </c>
      <c r="CD101" s="23">
        <f t="shared" si="55"/>
        <v>0</v>
      </c>
      <c r="CE101" s="32" t="e">
        <f t="shared" si="56"/>
        <v>#DIV/0!</v>
      </c>
      <c r="CF101" s="23">
        <f t="shared" si="57"/>
        <v>0</v>
      </c>
      <c r="CG101" s="32" t="e">
        <f t="shared" si="58"/>
        <v>#DIV/0!</v>
      </c>
      <c r="CH101" s="23" t="e">
        <f t="shared" si="59"/>
        <v>#DIV/0!</v>
      </c>
      <c r="CI101" s="23" t="e">
        <f t="shared" si="52"/>
        <v>#DIV/0!</v>
      </c>
      <c r="CJ101" s="37"/>
    </row>
    <row r="102" spans="1:88" ht="122.25" hidden="1" customHeight="1" x14ac:dyDescent="0.25">
      <c r="A102" s="6">
        <v>81</v>
      </c>
      <c r="B102" s="207">
        <v>191</v>
      </c>
      <c r="C102" s="12" t="s">
        <v>370</v>
      </c>
      <c r="D102" s="275" t="s">
        <v>18</v>
      </c>
      <c r="E102" s="12" t="s">
        <v>371</v>
      </c>
      <c r="F102" s="302" t="s">
        <v>28</v>
      </c>
      <c r="G102" s="12" t="s">
        <v>371</v>
      </c>
      <c r="H102" s="12" t="s">
        <v>1661</v>
      </c>
      <c r="I102" s="18" t="s">
        <v>1261</v>
      </c>
      <c r="J102" s="22" t="s">
        <v>14</v>
      </c>
      <c r="K102" s="207"/>
      <c r="L102" s="207" t="s">
        <v>21</v>
      </c>
      <c r="M102" s="207"/>
      <c r="N102" s="207"/>
      <c r="O102" s="207"/>
      <c r="P102" s="207"/>
      <c r="Q102" s="207"/>
      <c r="R102" s="23" t="s">
        <v>21</v>
      </c>
      <c r="S102" s="207"/>
      <c r="T102" s="26">
        <f t="shared" si="51"/>
        <v>2</v>
      </c>
      <c r="U102" s="48"/>
      <c r="V102" s="48"/>
      <c r="W102" s="48"/>
      <c r="X102" s="48"/>
      <c r="Y102" s="48"/>
      <c r="Z102" s="48" t="s">
        <v>1319</v>
      </c>
      <c r="AA102" s="48" t="s">
        <v>1271</v>
      </c>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3">
        <f t="shared" si="53"/>
        <v>0</v>
      </c>
      <c r="CC102" s="32" t="e">
        <f t="shared" si="54"/>
        <v>#DIV/0!</v>
      </c>
      <c r="CD102" s="23">
        <f t="shared" si="55"/>
        <v>0</v>
      </c>
      <c r="CE102" s="32" t="e">
        <f t="shared" si="56"/>
        <v>#DIV/0!</v>
      </c>
      <c r="CF102" s="23">
        <f t="shared" si="57"/>
        <v>0</v>
      </c>
      <c r="CG102" s="32" t="e">
        <f t="shared" si="58"/>
        <v>#DIV/0!</v>
      </c>
      <c r="CH102" s="23" t="e">
        <f t="shared" si="59"/>
        <v>#DIV/0!</v>
      </c>
      <c r="CI102" s="23" t="e">
        <f t="shared" si="52"/>
        <v>#DIV/0!</v>
      </c>
      <c r="CJ102" s="37"/>
    </row>
    <row r="103" spans="1:88" s="2" customFormat="1" ht="18.75" hidden="1" x14ac:dyDescent="0.25">
      <c r="A103" s="6">
        <v>82</v>
      </c>
      <c r="B103" s="7">
        <v>208</v>
      </c>
      <c r="C103" s="441" t="s">
        <v>372</v>
      </c>
      <c r="D103" s="442"/>
      <c r="E103" s="443"/>
      <c r="F103" s="9" t="s">
        <v>1249</v>
      </c>
      <c r="G103" s="9" t="s">
        <v>1249</v>
      </c>
      <c r="H103" s="9" t="s">
        <v>1249</v>
      </c>
      <c r="I103" s="9" t="s">
        <v>1249</v>
      </c>
      <c r="J103" s="21" t="s">
        <v>1249</v>
      </c>
      <c r="K103" s="21" t="s">
        <v>1249</v>
      </c>
      <c r="L103" s="21" t="s">
        <v>1249</v>
      </c>
      <c r="M103" s="21" t="s">
        <v>1249</v>
      </c>
      <c r="N103" s="21" t="s">
        <v>1249</v>
      </c>
      <c r="O103" s="21" t="s">
        <v>1249</v>
      </c>
      <c r="P103" s="21" t="s">
        <v>1249</v>
      </c>
      <c r="Q103" s="21" t="s">
        <v>1249</v>
      </c>
      <c r="R103" s="21" t="s">
        <v>1249</v>
      </c>
      <c r="S103" s="21" t="s">
        <v>1249</v>
      </c>
      <c r="T103" s="21" t="s">
        <v>1249</v>
      </c>
      <c r="U103" s="21" t="s">
        <v>1249</v>
      </c>
      <c r="V103" s="21" t="s">
        <v>1249</v>
      </c>
      <c r="W103" s="21" t="s">
        <v>1249</v>
      </c>
      <c r="X103" s="21" t="s">
        <v>1249</v>
      </c>
      <c r="Y103" s="21" t="s">
        <v>1249</v>
      </c>
      <c r="Z103" s="21" t="s">
        <v>1249</v>
      </c>
      <c r="AA103" s="21" t="s">
        <v>1249</v>
      </c>
      <c r="AB103" s="21" t="s">
        <v>1249</v>
      </c>
      <c r="AC103" s="21" t="s">
        <v>1249</v>
      </c>
      <c r="AD103" s="21" t="s">
        <v>1249</v>
      </c>
      <c r="AE103" s="21" t="s">
        <v>1249</v>
      </c>
      <c r="AF103" s="21" t="s">
        <v>1249</v>
      </c>
      <c r="AG103" s="21" t="s">
        <v>1249</v>
      </c>
      <c r="AH103" s="21" t="s">
        <v>1249</v>
      </c>
      <c r="AI103" s="21" t="s">
        <v>1249</v>
      </c>
      <c r="AJ103" s="21" t="s">
        <v>1249</v>
      </c>
      <c r="AK103" s="21" t="s">
        <v>1249</v>
      </c>
      <c r="AL103" s="21" t="s">
        <v>1249</v>
      </c>
      <c r="AM103" s="21" t="s">
        <v>1249</v>
      </c>
      <c r="AN103" s="21" t="s">
        <v>1249</v>
      </c>
      <c r="AO103" s="21" t="s">
        <v>1249</v>
      </c>
      <c r="AP103" s="21" t="s">
        <v>1249</v>
      </c>
      <c r="AQ103" s="21" t="s">
        <v>1249</v>
      </c>
      <c r="AR103" s="21" t="s">
        <v>1249</v>
      </c>
      <c r="AS103" s="21" t="s">
        <v>1249</v>
      </c>
      <c r="AT103" s="21" t="s">
        <v>1249</v>
      </c>
      <c r="AU103" s="21" t="s">
        <v>1249</v>
      </c>
      <c r="AV103" s="21" t="s">
        <v>1249</v>
      </c>
      <c r="AW103" s="21" t="s">
        <v>1249</v>
      </c>
      <c r="AX103" s="21" t="s">
        <v>1249</v>
      </c>
      <c r="AY103" s="21" t="s">
        <v>1249</v>
      </c>
      <c r="AZ103" s="21" t="s">
        <v>1249</v>
      </c>
      <c r="BA103" s="21" t="s">
        <v>1249</v>
      </c>
      <c r="BB103" s="21"/>
      <c r="BC103" s="21" t="s">
        <v>1249</v>
      </c>
      <c r="BD103" s="21" t="s">
        <v>1249</v>
      </c>
      <c r="BE103" s="21" t="s">
        <v>1249</v>
      </c>
      <c r="BF103" s="21" t="s">
        <v>1249</v>
      </c>
      <c r="BG103" s="21" t="s">
        <v>1249</v>
      </c>
      <c r="BH103" s="21" t="s">
        <v>1249</v>
      </c>
      <c r="BI103" s="21" t="s">
        <v>1249</v>
      </c>
      <c r="BJ103" s="21" t="s">
        <v>1249</v>
      </c>
      <c r="BK103" s="21" t="s">
        <v>1249</v>
      </c>
      <c r="BL103" s="21" t="s">
        <v>1249</v>
      </c>
      <c r="BM103" s="21" t="s">
        <v>1249</v>
      </c>
      <c r="BN103" s="21" t="s">
        <v>1249</v>
      </c>
      <c r="BO103" s="21" t="s">
        <v>1249</v>
      </c>
      <c r="BP103" s="21" t="s">
        <v>1249</v>
      </c>
      <c r="BQ103" s="21" t="s">
        <v>1249</v>
      </c>
      <c r="BR103" s="21" t="s">
        <v>1249</v>
      </c>
      <c r="BS103" s="21" t="s">
        <v>1249</v>
      </c>
      <c r="BT103" s="21" t="s">
        <v>1249</v>
      </c>
      <c r="BU103" s="21" t="s">
        <v>1249</v>
      </c>
      <c r="BV103" s="21" t="s">
        <v>1249</v>
      </c>
      <c r="BW103" s="21" t="s">
        <v>1249</v>
      </c>
      <c r="BX103" s="21" t="s">
        <v>1249</v>
      </c>
      <c r="BY103" s="21" t="s">
        <v>1249</v>
      </c>
      <c r="BZ103" s="21" t="s">
        <v>1249</v>
      </c>
      <c r="CA103" s="21" t="s">
        <v>1249</v>
      </c>
      <c r="CB103" s="21" t="s">
        <v>1249</v>
      </c>
      <c r="CC103" s="21" t="s">
        <v>1249</v>
      </c>
      <c r="CD103" s="21" t="s">
        <v>1249</v>
      </c>
      <c r="CE103" s="21" t="s">
        <v>1249</v>
      </c>
      <c r="CF103" s="21" t="s">
        <v>1249</v>
      </c>
      <c r="CG103" s="21" t="s">
        <v>1249</v>
      </c>
      <c r="CH103" s="21" t="s">
        <v>1249</v>
      </c>
      <c r="CI103" s="21" t="s">
        <v>1249</v>
      </c>
      <c r="CJ103" s="21" t="s">
        <v>1249</v>
      </c>
    </row>
    <row r="104" spans="1:88" ht="93.75" hidden="1" customHeight="1" x14ac:dyDescent="0.25">
      <c r="A104" s="6">
        <v>83</v>
      </c>
      <c r="B104" s="207">
        <v>194</v>
      </c>
      <c r="C104" s="12" t="s">
        <v>375</v>
      </c>
      <c r="D104" s="277" t="s">
        <v>18</v>
      </c>
      <c r="E104" s="302" t="s">
        <v>1332</v>
      </c>
      <c r="F104" s="14" t="s">
        <v>28</v>
      </c>
      <c r="G104" s="12" t="s">
        <v>1333</v>
      </c>
      <c r="H104" s="18" t="s">
        <v>1334</v>
      </c>
      <c r="I104" s="18" t="s">
        <v>1261</v>
      </c>
      <c r="J104" s="22" t="s">
        <v>14</v>
      </c>
      <c r="K104" s="207"/>
      <c r="L104" s="207"/>
      <c r="M104" s="28" t="s">
        <v>21</v>
      </c>
      <c r="N104" s="207"/>
      <c r="O104" s="207"/>
      <c r="P104" s="207"/>
      <c r="Q104" s="207"/>
      <c r="R104" s="207"/>
      <c r="S104" s="207"/>
      <c r="T104" s="26">
        <f t="shared" si="51"/>
        <v>1</v>
      </c>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3">
        <f>COUNTIF($BD104:$CA104,2)</f>
        <v>0</v>
      </c>
      <c r="CC104" s="32" t="e">
        <f>CB104/COUNTA($BD104:$CA104)</f>
        <v>#DIV/0!</v>
      </c>
      <c r="CD104" s="23">
        <f>COUNTIF($BD104:$CA104,1)</f>
        <v>0</v>
      </c>
      <c r="CE104" s="32" t="e">
        <f>CD104/COUNTA($BD104:$CA104)</f>
        <v>#DIV/0!</v>
      </c>
      <c r="CF104" s="23">
        <f>COUNTIF($BD104:$CA104,0)</f>
        <v>0</v>
      </c>
      <c r="CG104" s="32" t="e">
        <f>CF104/COUNTA($BD104:$CA104)</f>
        <v>#DIV/0!</v>
      </c>
      <c r="CH104" s="23" t="e">
        <f>(((CB104*2)+(CD104*1)+(CF104*0)))/COUNTA($BD104:$CA104)</f>
        <v>#DIV/0!</v>
      </c>
      <c r="CI104" s="23" t="e">
        <f t="shared" si="52"/>
        <v>#DIV/0!</v>
      </c>
      <c r="CJ104" s="37"/>
    </row>
    <row r="105" spans="1:88" ht="77.25" hidden="1" customHeight="1" x14ac:dyDescent="0.25">
      <c r="A105" s="6">
        <v>84</v>
      </c>
      <c r="B105" s="207"/>
      <c r="C105" s="12" t="s">
        <v>380</v>
      </c>
      <c r="D105" s="277"/>
      <c r="E105" s="292"/>
      <c r="F105" s="14"/>
      <c r="G105" s="18" t="s">
        <v>380</v>
      </c>
      <c r="H105" s="18" t="s">
        <v>1657</v>
      </c>
      <c r="I105" s="18"/>
      <c r="J105" s="22"/>
      <c r="K105" s="207"/>
      <c r="L105" s="207"/>
      <c r="M105" s="28"/>
      <c r="N105" s="207"/>
      <c r="O105" s="207"/>
      <c r="P105" s="23" t="s">
        <v>21</v>
      </c>
      <c r="Q105" s="207"/>
      <c r="R105" s="207"/>
      <c r="S105" s="207"/>
      <c r="T105" s="26"/>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3"/>
      <c r="CC105" s="32"/>
      <c r="CD105" s="23"/>
      <c r="CE105" s="32"/>
      <c r="CF105" s="23"/>
      <c r="CG105" s="32"/>
      <c r="CH105" s="23"/>
      <c r="CI105" s="23"/>
      <c r="CJ105" s="37"/>
    </row>
    <row r="106" spans="1:88" ht="74.25" hidden="1" customHeight="1" x14ac:dyDescent="0.25">
      <c r="A106" s="6">
        <v>84</v>
      </c>
      <c r="B106" s="207">
        <v>197</v>
      </c>
      <c r="C106" s="12" t="s">
        <v>380</v>
      </c>
      <c r="D106" s="277" t="s">
        <v>18</v>
      </c>
      <c r="E106" s="14" t="s">
        <v>379</v>
      </c>
      <c r="F106" s="14" t="s">
        <v>28</v>
      </c>
      <c r="G106" s="18" t="s">
        <v>380</v>
      </c>
      <c r="H106" s="18" t="s">
        <v>1645</v>
      </c>
      <c r="I106" s="18" t="s">
        <v>1261</v>
      </c>
      <c r="J106" s="22" t="s">
        <v>14</v>
      </c>
      <c r="K106" s="207"/>
      <c r="L106" s="207"/>
      <c r="M106" s="207"/>
      <c r="N106" s="23"/>
      <c r="O106" s="23" t="s">
        <v>21</v>
      </c>
      <c r="P106" s="207"/>
      <c r="Q106" s="207"/>
      <c r="R106" s="207"/>
      <c r="S106" s="207"/>
      <c r="T106" s="26">
        <f t="shared" si="51"/>
        <v>1</v>
      </c>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3">
        <f t="shared" ref="CB106:CB111" si="60">COUNTIF($BD106:$CA106,2)</f>
        <v>0</v>
      </c>
      <c r="CC106" s="32" t="e">
        <f t="shared" ref="CC106:CC111" si="61">CB106/COUNTA($BD106:$CA106)</f>
        <v>#DIV/0!</v>
      </c>
      <c r="CD106" s="23">
        <f t="shared" ref="CD106:CD111" si="62">COUNTIF($BD106:$CA106,1)</f>
        <v>0</v>
      </c>
      <c r="CE106" s="32" t="e">
        <f t="shared" ref="CE106:CE111" si="63">CD106/COUNTA($BD106:$CA106)</f>
        <v>#DIV/0!</v>
      </c>
      <c r="CF106" s="23">
        <f t="shared" ref="CF106:CF111" si="64">COUNTIF($BD106:$CA106,0)</f>
        <v>0</v>
      </c>
      <c r="CG106" s="32" t="e">
        <f t="shared" ref="CG106:CG111" si="65">CF106/COUNTA($BD106:$CA106)</f>
        <v>#DIV/0!</v>
      </c>
      <c r="CH106" s="23" t="e">
        <f t="shared" ref="CH106:CH111" si="66">(((CB106*2)+(CD106*1)+(CF106*0)))/COUNTA($BD106:$CA106)</f>
        <v>#DIV/0!</v>
      </c>
      <c r="CI106" s="23" t="e">
        <f t="shared" si="52"/>
        <v>#DIV/0!</v>
      </c>
      <c r="CJ106" s="37"/>
    </row>
    <row r="107" spans="1:88" ht="3" hidden="1" customHeight="1" x14ac:dyDescent="0.25">
      <c r="A107" s="6">
        <v>85</v>
      </c>
      <c r="B107" s="207">
        <v>199</v>
      </c>
      <c r="C107" s="12" t="s">
        <v>382</v>
      </c>
      <c r="D107" s="275" t="s">
        <v>18</v>
      </c>
      <c r="E107" s="45" t="s">
        <v>383</v>
      </c>
      <c r="F107" s="302" t="s">
        <v>28</v>
      </c>
      <c r="G107" s="46" t="s">
        <v>1335</v>
      </c>
      <c r="H107" s="47" t="s">
        <v>1336</v>
      </c>
      <c r="I107" s="18" t="s">
        <v>1329</v>
      </c>
      <c r="J107" s="22" t="s">
        <v>14</v>
      </c>
      <c r="K107" s="207"/>
      <c r="L107" s="207"/>
      <c r="M107" s="28" t="s">
        <v>21</v>
      </c>
      <c r="N107" s="207"/>
      <c r="O107" s="207"/>
      <c r="P107" s="207"/>
      <c r="Q107" s="207"/>
      <c r="R107" s="207"/>
      <c r="S107" s="207"/>
      <c r="T107" s="26">
        <f t="shared" si="51"/>
        <v>1</v>
      </c>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3">
        <f t="shared" si="60"/>
        <v>0</v>
      </c>
      <c r="CC107" s="32" t="e">
        <f t="shared" si="61"/>
        <v>#DIV/0!</v>
      </c>
      <c r="CD107" s="23">
        <f t="shared" si="62"/>
        <v>0</v>
      </c>
      <c r="CE107" s="32" t="e">
        <f t="shared" si="63"/>
        <v>#DIV/0!</v>
      </c>
      <c r="CF107" s="23">
        <f t="shared" si="64"/>
        <v>0</v>
      </c>
      <c r="CG107" s="32" t="e">
        <f t="shared" si="65"/>
        <v>#DIV/0!</v>
      </c>
      <c r="CH107" s="23" t="e">
        <f t="shared" si="66"/>
        <v>#DIV/0!</v>
      </c>
      <c r="CI107" s="23" t="e">
        <f t="shared" si="52"/>
        <v>#DIV/0!</v>
      </c>
      <c r="CJ107" s="37"/>
    </row>
    <row r="108" spans="1:88" ht="166.5" customHeight="1" x14ac:dyDescent="0.25">
      <c r="A108" s="6">
        <v>12</v>
      </c>
      <c r="B108" s="28">
        <v>200</v>
      </c>
      <c r="C108" s="12" t="s">
        <v>384</v>
      </c>
      <c r="D108" s="275" t="s">
        <v>18</v>
      </c>
      <c r="E108" s="39" t="s">
        <v>385</v>
      </c>
      <c r="F108" s="302" t="s">
        <v>18</v>
      </c>
      <c r="G108" s="160" t="s">
        <v>1337</v>
      </c>
      <c r="H108" s="161" t="s">
        <v>1338</v>
      </c>
      <c r="I108" s="18" t="s">
        <v>1261</v>
      </c>
      <c r="J108" s="22" t="s">
        <v>14</v>
      </c>
      <c r="K108" s="207"/>
      <c r="L108" s="28" t="s">
        <v>21</v>
      </c>
      <c r="M108" s="207"/>
      <c r="N108" s="23"/>
      <c r="O108" s="207"/>
      <c r="P108" s="207"/>
      <c r="Q108" s="207"/>
      <c r="R108" s="207"/>
      <c r="S108" s="207"/>
      <c r="T108" s="26">
        <f t="shared" si="51"/>
        <v>1</v>
      </c>
      <c r="U108" s="207"/>
      <c r="V108" s="207"/>
      <c r="W108" s="207"/>
      <c r="X108" s="207"/>
      <c r="Y108" s="207" t="s">
        <v>1277</v>
      </c>
      <c r="Z108" s="207" t="s">
        <v>1319</v>
      </c>
      <c r="AA108" s="207"/>
      <c r="AB108" s="207" t="s">
        <v>1271</v>
      </c>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3">
        <f t="shared" si="60"/>
        <v>0</v>
      </c>
      <c r="CC108" s="32" t="e">
        <f t="shared" si="61"/>
        <v>#DIV/0!</v>
      </c>
      <c r="CD108" s="23">
        <f t="shared" si="62"/>
        <v>0</v>
      </c>
      <c r="CE108" s="32" t="e">
        <f t="shared" si="63"/>
        <v>#DIV/0!</v>
      </c>
      <c r="CF108" s="23">
        <f t="shared" si="64"/>
        <v>0</v>
      </c>
      <c r="CG108" s="32" t="e">
        <f t="shared" si="65"/>
        <v>#DIV/0!</v>
      </c>
      <c r="CH108" s="23" t="e">
        <f t="shared" si="66"/>
        <v>#DIV/0!</v>
      </c>
      <c r="CI108" s="23" t="e">
        <f t="shared" si="52"/>
        <v>#DIV/0!</v>
      </c>
      <c r="CJ108" s="37"/>
    </row>
    <row r="109" spans="1:88" ht="72.75" hidden="1" customHeight="1" x14ac:dyDescent="0.25">
      <c r="A109" s="6">
        <v>86</v>
      </c>
      <c r="B109" s="28">
        <v>200</v>
      </c>
      <c r="C109" s="12" t="s">
        <v>384</v>
      </c>
      <c r="D109" s="275" t="s">
        <v>18</v>
      </c>
      <c r="E109" s="12" t="s">
        <v>385</v>
      </c>
      <c r="F109" s="302" t="s">
        <v>18</v>
      </c>
      <c r="G109" s="39" t="s">
        <v>385</v>
      </c>
      <c r="H109" s="41" t="s">
        <v>1339</v>
      </c>
      <c r="I109" s="18" t="s">
        <v>1261</v>
      </c>
      <c r="J109" s="22" t="s">
        <v>14</v>
      </c>
      <c r="K109" s="207"/>
      <c r="L109" s="23"/>
      <c r="M109" s="207"/>
      <c r="N109" s="23" t="s">
        <v>21</v>
      </c>
      <c r="O109" s="207"/>
      <c r="P109" s="207"/>
      <c r="Q109" s="207"/>
      <c r="R109" s="207"/>
      <c r="S109" s="207"/>
      <c r="T109" s="26">
        <f t="shared" si="51"/>
        <v>1</v>
      </c>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3">
        <f t="shared" si="60"/>
        <v>0</v>
      </c>
      <c r="CC109" s="32" t="e">
        <f t="shared" si="61"/>
        <v>#DIV/0!</v>
      </c>
      <c r="CD109" s="23">
        <f t="shared" si="62"/>
        <v>0</v>
      </c>
      <c r="CE109" s="32" t="e">
        <f t="shared" si="63"/>
        <v>#DIV/0!</v>
      </c>
      <c r="CF109" s="23">
        <f t="shared" si="64"/>
        <v>0</v>
      </c>
      <c r="CG109" s="32" t="e">
        <f t="shared" si="65"/>
        <v>#DIV/0!</v>
      </c>
      <c r="CH109" s="23" t="e">
        <f t="shared" si="66"/>
        <v>#DIV/0!</v>
      </c>
      <c r="CI109" s="23" t="e">
        <f t="shared" si="52"/>
        <v>#DIV/0!</v>
      </c>
      <c r="CJ109" s="37"/>
    </row>
    <row r="110" spans="1:88" ht="81" hidden="1" customHeight="1" x14ac:dyDescent="0.25">
      <c r="A110" s="6">
        <v>87</v>
      </c>
      <c r="B110" s="207">
        <v>201</v>
      </c>
      <c r="C110" s="12" t="s">
        <v>386</v>
      </c>
      <c r="D110" s="275" t="s">
        <v>18</v>
      </c>
      <c r="E110" s="12" t="s">
        <v>387</v>
      </c>
      <c r="F110" s="302" t="s">
        <v>18</v>
      </c>
      <c r="G110" s="12" t="s">
        <v>386</v>
      </c>
      <c r="H110" s="18" t="s">
        <v>1340</v>
      </c>
      <c r="I110" s="18" t="s">
        <v>1261</v>
      </c>
      <c r="J110" s="22" t="s">
        <v>14</v>
      </c>
      <c r="K110" s="207"/>
      <c r="L110" s="207"/>
      <c r="M110" s="207" t="s">
        <v>21</v>
      </c>
      <c r="N110" s="207"/>
      <c r="O110" s="207"/>
      <c r="P110" s="207"/>
      <c r="Q110" s="207"/>
      <c r="R110" s="207"/>
      <c r="S110" s="207"/>
      <c r="T110" s="26">
        <f t="shared" si="51"/>
        <v>1</v>
      </c>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3">
        <f t="shared" si="60"/>
        <v>0</v>
      </c>
      <c r="CC110" s="32" t="e">
        <f t="shared" si="61"/>
        <v>#DIV/0!</v>
      </c>
      <c r="CD110" s="23">
        <f t="shared" si="62"/>
        <v>0</v>
      </c>
      <c r="CE110" s="32" t="e">
        <f t="shared" si="63"/>
        <v>#DIV/0!</v>
      </c>
      <c r="CF110" s="23">
        <f t="shared" si="64"/>
        <v>0</v>
      </c>
      <c r="CG110" s="32" t="e">
        <f t="shared" si="65"/>
        <v>#DIV/0!</v>
      </c>
      <c r="CH110" s="23" t="e">
        <f t="shared" si="66"/>
        <v>#DIV/0!</v>
      </c>
      <c r="CI110" s="23" t="e">
        <f t="shared" si="52"/>
        <v>#DIV/0!</v>
      </c>
      <c r="CJ110" s="37"/>
    </row>
    <row r="111" spans="1:88" ht="68.25" hidden="1" customHeight="1" x14ac:dyDescent="0.25">
      <c r="A111" s="6">
        <v>88</v>
      </c>
      <c r="B111" s="207">
        <v>206</v>
      </c>
      <c r="C111" s="12" t="s">
        <v>395</v>
      </c>
      <c r="D111" s="275" t="s">
        <v>71</v>
      </c>
      <c r="E111" s="12" t="s">
        <v>396</v>
      </c>
      <c r="F111" s="302" t="s">
        <v>71</v>
      </c>
      <c r="G111" s="12" t="s">
        <v>396</v>
      </c>
      <c r="H111" s="12" t="s">
        <v>396</v>
      </c>
      <c r="I111" s="18" t="s">
        <v>1329</v>
      </c>
      <c r="J111" s="22" t="s">
        <v>14</v>
      </c>
      <c r="K111" s="207"/>
      <c r="L111" s="207"/>
      <c r="M111" s="207"/>
      <c r="N111" s="207"/>
      <c r="O111" s="207"/>
      <c r="P111" s="207"/>
      <c r="Q111" s="10" t="s">
        <v>21</v>
      </c>
      <c r="R111" s="207"/>
      <c r="S111" s="207"/>
      <c r="T111" s="26">
        <f t="shared" si="51"/>
        <v>1</v>
      </c>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3">
        <f t="shared" si="60"/>
        <v>0</v>
      </c>
      <c r="CC111" s="32" t="e">
        <f t="shared" si="61"/>
        <v>#DIV/0!</v>
      </c>
      <c r="CD111" s="23">
        <f t="shared" si="62"/>
        <v>0</v>
      </c>
      <c r="CE111" s="32" t="e">
        <f t="shared" si="63"/>
        <v>#DIV/0!</v>
      </c>
      <c r="CF111" s="23">
        <f t="shared" si="64"/>
        <v>0</v>
      </c>
      <c r="CG111" s="32" t="e">
        <f t="shared" si="65"/>
        <v>#DIV/0!</v>
      </c>
      <c r="CH111" s="23" t="e">
        <f t="shared" si="66"/>
        <v>#DIV/0!</v>
      </c>
      <c r="CI111" s="23" t="e">
        <f t="shared" si="52"/>
        <v>#DIV/0!</v>
      </c>
      <c r="CJ111" s="37"/>
    </row>
    <row r="112" spans="1:88" s="2" customFormat="1" ht="18.75" hidden="1" x14ac:dyDescent="0.25">
      <c r="A112" s="6">
        <v>89</v>
      </c>
      <c r="B112" s="7">
        <v>225</v>
      </c>
      <c r="C112" s="440" t="s">
        <v>401</v>
      </c>
      <c r="D112" s="440"/>
      <c r="E112" s="440"/>
      <c r="F112" s="9" t="s">
        <v>1249</v>
      </c>
      <c r="G112" s="9" t="s">
        <v>1249</v>
      </c>
      <c r="H112" s="9" t="s">
        <v>1249</v>
      </c>
      <c r="I112" s="9" t="s">
        <v>1249</v>
      </c>
      <c r="J112" s="21" t="s">
        <v>1249</v>
      </c>
      <c r="K112" s="21" t="s">
        <v>1249</v>
      </c>
      <c r="L112" s="21" t="s">
        <v>1249</v>
      </c>
      <c r="M112" s="21" t="s">
        <v>1249</v>
      </c>
      <c r="N112" s="21" t="s">
        <v>1249</v>
      </c>
      <c r="O112" s="21" t="s">
        <v>1249</v>
      </c>
      <c r="P112" s="21" t="s">
        <v>1249</v>
      </c>
      <c r="Q112" s="21" t="s">
        <v>1249</v>
      </c>
      <c r="R112" s="21" t="s">
        <v>1249</v>
      </c>
      <c r="S112" s="21" t="s">
        <v>1249</v>
      </c>
      <c r="T112" s="21" t="s">
        <v>1249</v>
      </c>
      <c r="U112" s="21" t="s">
        <v>1249</v>
      </c>
      <c r="V112" s="21" t="s">
        <v>1249</v>
      </c>
      <c r="W112" s="21" t="s">
        <v>1249</v>
      </c>
      <c r="X112" s="21" t="s">
        <v>1249</v>
      </c>
      <c r="Y112" s="21" t="s">
        <v>1249</v>
      </c>
      <c r="Z112" s="21" t="s">
        <v>1249</v>
      </c>
      <c r="AA112" s="21" t="s">
        <v>1249</v>
      </c>
      <c r="AB112" s="21" t="s">
        <v>1249</v>
      </c>
      <c r="AC112" s="21" t="s">
        <v>1249</v>
      </c>
      <c r="AD112" s="21" t="s">
        <v>1249</v>
      </c>
      <c r="AE112" s="21" t="s">
        <v>1249</v>
      </c>
      <c r="AF112" s="21" t="s">
        <v>1249</v>
      </c>
      <c r="AG112" s="21" t="s">
        <v>1249</v>
      </c>
      <c r="AH112" s="21" t="s">
        <v>1249</v>
      </c>
      <c r="AI112" s="21" t="s">
        <v>1249</v>
      </c>
      <c r="AJ112" s="21" t="s">
        <v>1249</v>
      </c>
      <c r="AK112" s="21" t="s">
        <v>1249</v>
      </c>
      <c r="AL112" s="21" t="s">
        <v>1249</v>
      </c>
      <c r="AM112" s="21" t="s">
        <v>1249</v>
      </c>
      <c r="AN112" s="21" t="s">
        <v>1249</v>
      </c>
      <c r="AO112" s="21" t="s">
        <v>1249</v>
      </c>
      <c r="AP112" s="21" t="s">
        <v>1249</v>
      </c>
      <c r="AQ112" s="21" t="s">
        <v>1249</v>
      </c>
      <c r="AR112" s="21" t="s">
        <v>1249</v>
      </c>
      <c r="AS112" s="21" t="s">
        <v>1249</v>
      </c>
      <c r="AT112" s="21" t="s">
        <v>1249</v>
      </c>
      <c r="AU112" s="21" t="s">
        <v>1249</v>
      </c>
      <c r="AV112" s="21" t="s">
        <v>1249</v>
      </c>
      <c r="AW112" s="21" t="s">
        <v>1249</v>
      </c>
      <c r="AX112" s="21" t="s">
        <v>1249</v>
      </c>
      <c r="AY112" s="21" t="s">
        <v>1249</v>
      </c>
      <c r="AZ112" s="21" t="s">
        <v>1249</v>
      </c>
      <c r="BA112" s="21" t="s">
        <v>1249</v>
      </c>
      <c r="BB112" s="21"/>
      <c r="BC112" s="21" t="s">
        <v>1249</v>
      </c>
      <c r="BD112" s="21" t="s">
        <v>1249</v>
      </c>
      <c r="BE112" s="21" t="s">
        <v>1249</v>
      </c>
      <c r="BF112" s="21" t="s">
        <v>1249</v>
      </c>
      <c r="BG112" s="21" t="s">
        <v>1249</v>
      </c>
      <c r="BH112" s="21" t="s">
        <v>1249</v>
      </c>
      <c r="BI112" s="21" t="s">
        <v>1249</v>
      </c>
      <c r="BJ112" s="21" t="s">
        <v>1249</v>
      </c>
      <c r="BK112" s="21" t="s">
        <v>1249</v>
      </c>
      <c r="BL112" s="21" t="s">
        <v>1249</v>
      </c>
      <c r="BM112" s="21" t="s">
        <v>1249</v>
      </c>
      <c r="BN112" s="21" t="s">
        <v>1249</v>
      </c>
      <c r="BO112" s="21" t="s">
        <v>1249</v>
      </c>
      <c r="BP112" s="21" t="s">
        <v>1249</v>
      </c>
      <c r="BQ112" s="21" t="s">
        <v>1249</v>
      </c>
      <c r="BR112" s="21" t="s">
        <v>1249</v>
      </c>
      <c r="BS112" s="21" t="s">
        <v>1249</v>
      </c>
      <c r="BT112" s="21" t="s">
        <v>1249</v>
      </c>
      <c r="BU112" s="21" t="s">
        <v>1249</v>
      </c>
      <c r="BV112" s="21" t="s">
        <v>1249</v>
      </c>
      <c r="BW112" s="21" t="s">
        <v>1249</v>
      </c>
      <c r="BX112" s="21" t="s">
        <v>1249</v>
      </c>
      <c r="BY112" s="21" t="s">
        <v>1249</v>
      </c>
      <c r="BZ112" s="21" t="s">
        <v>1249</v>
      </c>
      <c r="CA112" s="21" t="s">
        <v>1249</v>
      </c>
      <c r="CB112" s="21" t="s">
        <v>1249</v>
      </c>
      <c r="CC112" s="21" t="s">
        <v>1249</v>
      </c>
      <c r="CD112" s="21" t="s">
        <v>1249</v>
      </c>
      <c r="CE112" s="21" t="s">
        <v>1249</v>
      </c>
      <c r="CF112" s="21" t="s">
        <v>1249</v>
      </c>
      <c r="CG112" s="21" t="s">
        <v>1249</v>
      </c>
      <c r="CH112" s="21" t="s">
        <v>1249</v>
      </c>
      <c r="CI112" s="21" t="s">
        <v>1249</v>
      </c>
      <c r="CJ112" s="21" t="s">
        <v>1249</v>
      </c>
    </row>
    <row r="113" spans="1:88" s="2" customFormat="1" ht="18.75" hidden="1" x14ac:dyDescent="0.25">
      <c r="A113" s="6">
        <v>90</v>
      </c>
      <c r="B113" s="7">
        <v>226</v>
      </c>
      <c r="C113" s="440" t="s">
        <v>403</v>
      </c>
      <c r="D113" s="440"/>
      <c r="E113" s="440"/>
      <c r="F113" s="9" t="s">
        <v>1249</v>
      </c>
      <c r="G113" s="9" t="s">
        <v>1249</v>
      </c>
      <c r="H113" s="9" t="s">
        <v>1249</v>
      </c>
      <c r="I113" s="9" t="s">
        <v>1249</v>
      </c>
      <c r="J113" s="21" t="s">
        <v>1249</v>
      </c>
      <c r="K113" s="21" t="s">
        <v>1249</v>
      </c>
      <c r="L113" s="21" t="s">
        <v>1249</v>
      </c>
      <c r="M113" s="21" t="s">
        <v>1249</v>
      </c>
      <c r="N113" s="21" t="s">
        <v>1249</v>
      </c>
      <c r="O113" s="21" t="s">
        <v>1249</v>
      </c>
      <c r="P113" s="21" t="s">
        <v>1249</v>
      </c>
      <c r="Q113" s="21" t="s">
        <v>1249</v>
      </c>
      <c r="R113" s="21" t="s">
        <v>1249</v>
      </c>
      <c r="S113" s="21" t="s">
        <v>1249</v>
      </c>
      <c r="T113" s="21" t="s">
        <v>1249</v>
      </c>
      <c r="U113" s="21" t="s">
        <v>1249</v>
      </c>
      <c r="V113" s="21" t="s">
        <v>1249</v>
      </c>
      <c r="W113" s="21" t="s">
        <v>1249</v>
      </c>
      <c r="X113" s="21" t="s">
        <v>1249</v>
      </c>
      <c r="Y113" s="21" t="s">
        <v>1249</v>
      </c>
      <c r="Z113" s="21" t="s">
        <v>1249</v>
      </c>
      <c r="AA113" s="21" t="s">
        <v>1249</v>
      </c>
      <c r="AB113" s="21" t="s">
        <v>1249</v>
      </c>
      <c r="AC113" s="21" t="s">
        <v>1249</v>
      </c>
      <c r="AD113" s="21" t="s">
        <v>1249</v>
      </c>
      <c r="AE113" s="21" t="s">
        <v>1249</v>
      </c>
      <c r="AF113" s="21" t="s">
        <v>1249</v>
      </c>
      <c r="AG113" s="21" t="s">
        <v>1249</v>
      </c>
      <c r="AH113" s="21" t="s">
        <v>1249</v>
      </c>
      <c r="AI113" s="21" t="s">
        <v>1249</v>
      </c>
      <c r="AJ113" s="21" t="s">
        <v>1249</v>
      </c>
      <c r="AK113" s="21" t="s">
        <v>1249</v>
      </c>
      <c r="AL113" s="21" t="s">
        <v>1249</v>
      </c>
      <c r="AM113" s="21" t="s">
        <v>1249</v>
      </c>
      <c r="AN113" s="21" t="s">
        <v>1249</v>
      </c>
      <c r="AO113" s="21" t="s">
        <v>1249</v>
      </c>
      <c r="AP113" s="21" t="s">
        <v>1249</v>
      </c>
      <c r="AQ113" s="21" t="s">
        <v>1249</v>
      </c>
      <c r="AR113" s="21" t="s">
        <v>1249</v>
      </c>
      <c r="AS113" s="21" t="s">
        <v>1249</v>
      </c>
      <c r="AT113" s="21" t="s">
        <v>1249</v>
      </c>
      <c r="AU113" s="21" t="s">
        <v>1249</v>
      </c>
      <c r="AV113" s="21" t="s">
        <v>1249</v>
      </c>
      <c r="AW113" s="21" t="s">
        <v>1249</v>
      </c>
      <c r="AX113" s="21" t="s">
        <v>1249</v>
      </c>
      <c r="AY113" s="21" t="s">
        <v>1249</v>
      </c>
      <c r="AZ113" s="21" t="s">
        <v>1249</v>
      </c>
      <c r="BA113" s="21" t="s">
        <v>1249</v>
      </c>
      <c r="BB113" s="21"/>
      <c r="BC113" s="21" t="s">
        <v>1249</v>
      </c>
      <c r="BD113" s="21" t="s">
        <v>1249</v>
      </c>
      <c r="BE113" s="21" t="s">
        <v>1249</v>
      </c>
      <c r="BF113" s="21" t="s">
        <v>1249</v>
      </c>
      <c r="BG113" s="21" t="s">
        <v>1249</v>
      </c>
      <c r="BH113" s="21" t="s">
        <v>1249</v>
      </c>
      <c r="BI113" s="21" t="s">
        <v>1249</v>
      </c>
      <c r="BJ113" s="21" t="s">
        <v>1249</v>
      </c>
      <c r="BK113" s="21" t="s">
        <v>1249</v>
      </c>
      <c r="BL113" s="21" t="s">
        <v>1249</v>
      </c>
      <c r="BM113" s="21" t="s">
        <v>1249</v>
      </c>
      <c r="BN113" s="21" t="s">
        <v>1249</v>
      </c>
      <c r="BO113" s="21" t="s">
        <v>1249</v>
      </c>
      <c r="BP113" s="21" t="s">
        <v>1249</v>
      </c>
      <c r="BQ113" s="21" t="s">
        <v>1249</v>
      </c>
      <c r="BR113" s="21" t="s">
        <v>1249</v>
      </c>
      <c r="BS113" s="21" t="s">
        <v>1249</v>
      </c>
      <c r="BT113" s="21" t="s">
        <v>1249</v>
      </c>
      <c r="BU113" s="21" t="s">
        <v>1249</v>
      </c>
      <c r="BV113" s="21" t="s">
        <v>1249</v>
      </c>
      <c r="BW113" s="21" t="s">
        <v>1249</v>
      </c>
      <c r="BX113" s="21" t="s">
        <v>1249</v>
      </c>
      <c r="BY113" s="21" t="s">
        <v>1249</v>
      </c>
      <c r="BZ113" s="21" t="s">
        <v>1249</v>
      </c>
      <c r="CA113" s="21" t="s">
        <v>1249</v>
      </c>
      <c r="CB113" s="21" t="s">
        <v>1249</v>
      </c>
      <c r="CC113" s="21" t="s">
        <v>1249</v>
      </c>
      <c r="CD113" s="21" t="s">
        <v>1249</v>
      </c>
      <c r="CE113" s="21" t="s">
        <v>1249</v>
      </c>
      <c r="CF113" s="21" t="s">
        <v>1249</v>
      </c>
      <c r="CG113" s="21" t="s">
        <v>1249</v>
      </c>
      <c r="CH113" s="21" t="s">
        <v>1249</v>
      </c>
      <c r="CI113" s="21" t="s">
        <v>1249</v>
      </c>
      <c r="CJ113" s="21" t="s">
        <v>1249</v>
      </c>
    </row>
    <row r="114" spans="1:88" s="2" customFormat="1" ht="1.5" hidden="1" customHeight="1" x14ac:dyDescent="0.25">
      <c r="A114" s="6">
        <v>91</v>
      </c>
      <c r="B114" s="7">
        <v>227</v>
      </c>
      <c r="C114" s="440" t="s">
        <v>404</v>
      </c>
      <c r="D114" s="440"/>
      <c r="E114" s="440"/>
      <c r="F114" s="9" t="s">
        <v>1249</v>
      </c>
      <c r="G114" s="9" t="s">
        <v>1249</v>
      </c>
      <c r="H114" s="9" t="s">
        <v>1249</v>
      </c>
      <c r="I114" s="9" t="s">
        <v>1249</v>
      </c>
      <c r="J114" s="21" t="s">
        <v>1249</v>
      </c>
      <c r="K114" s="21" t="s">
        <v>1249</v>
      </c>
      <c r="L114" s="21" t="s">
        <v>1249</v>
      </c>
      <c r="M114" s="21" t="s">
        <v>1249</v>
      </c>
      <c r="N114" s="21" t="s">
        <v>1249</v>
      </c>
      <c r="O114" s="21" t="s">
        <v>1249</v>
      </c>
      <c r="P114" s="21" t="s">
        <v>1249</v>
      </c>
      <c r="Q114" s="21" t="s">
        <v>1249</v>
      </c>
      <c r="R114" s="21" t="s">
        <v>1249</v>
      </c>
      <c r="S114" s="21" t="s">
        <v>1249</v>
      </c>
      <c r="T114" s="21" t="s">
        <v>1249</v>
      </c>
      <c r="U114" s="21" t="s">
        <v>1249</v>
      </c>
      <c r="V114" s="21" t="s">
        <v>1249</v>
      </c>
      <c r="W114" s="21" t="s">
        <v>1249</v>
      </c>
      <c r="X114" s="21" t="s">
        <v>1249</v>
      </c>
      <c r="Y114" s="21" t="s">
        <v>1249</v>
      </c>
      <c r="Z114" s="21" t="s">
        <v>1249</v>
      </c>
      <c r="AA114" s="21" t="s">
        <v>1249</v>
      </c>
      <c r="AB114" s="21" t="s">
        <v>1249</v>
      </c>
      <c r="AC114" s="21" t="s">
        <v>1249</v>
      </c>
      <c r="AD114" s="21" t="s">
        <v>1249</v>
      </c>
      <c r="AE114" s="21" t="s">
        <v>1249</v>
      </c>
      <c r="AF114" s="21" t="s">
        <v>1249</v>
      </c>
      <c r="AG114" s="21" t="s">
        <v>1249</v>
      </c>
      <c r="AH114" s="21" t="s">
        <v>1249</v>
      </c>
      <c r="AI114" s="21" t="s">
        <v>1249</v>
      </c>
      <c r="AJ114" s="21" t="s">
        <v>1249</v>
      </c>
      <c r="AK114" s="21" t="s">
        <v>1249</v>
      </c>
      <c r="AL114" s="21" t="s">
        <v>1249</v>
      </c>
      <c r="AM114" s="21" t="s">
        <v>1249</v>
      </c>
      <c r="AN114" s="21" t="s">
        <v>1249</v>
      </c>
      <c r="AO114" s="21" t="s">
        <v>1249</v>
      </c>
      <c r="AP114" s="21" t="s">
        <v>1249</v>
      </c>
      <c r="AQ114" s="21" t="s">
        <v>1249</v>
      </c>
      <c r="AR114" s="21" t="s">
        <v>1249</v>
      </c>
      <c r="AS114" s="21" t="s">
        <v>1249</v>
      </c>
      <c r="AT114" s="21" t="s">
        <v>1249</v>
      </c>
      <c r="AU114" s="21" t="s">
        <v>1249</v>
      </c>
      <c r="AV114" s="21" t="s">
        <v>1249</v>
      </c>
      <c r="AW114" s="21" t="s">
        <v>1249</v>
      </c>
      <c r="AX114" s="21" t="s">
        <v>1249</v>
      </c>
      <c r="AY114" s="21" t="s">
        <v>1249</v>
      </c>
      <c r="AZ114" s="21" t="s">
        <v>1249</v>
      </c>
      <c r="BA114" s="21" t="s">
        <v>1249</v>
      </c>
      <c r="BB114" s="21"/>
      <c r="BC114" s="21" t="s">
        <v>1249</v>
      </c>
      <c r="BD114" s="21" t="s">
        <v>1249</v>
      </c>
      <c r="BE114" s="21" t="s">
        <v>1249</v>
      </c>
      <c r="BF114" s="21" t="s">
        <v>1249</v>
      </c>
      <c r="BG114" s="21" t="s">
        <v>1249</v>
      </c>
      <c r="BH114" s="21" t="s">
        <v>1249</v>
      </c>
      <c r="BI114" s="21" t="s">
        <v>1249</v>
      </c>
      <c r="BJ114" s="21" t="s">
        <v>1249</v>
      </c>
      <c r="BK114" s="21" t="s">
        <v>1249</v>
      </c>
      <c r="BL114" s="21" t="s">
        <v>1249</v>
      </c>
      <c r="BM114" s="21" t="s">
        <v>1249</v>
      </c>
      <c r="BN114" s="21" t="s">
        <v>1249</v>
      </c>
      <c r="BO114" s="21" t="s">
        <v>1249</v>
      </c>
      <c r="BP114" s="21" t="s">
        <v>1249</v>
      </c>
      <c r="BQ114" s="21" t="s">
        <v>1249</v>
      </c>
      <c r="BR114" s="21" t="s">
        <v>1249</v>
      </c>
      <c r="BS114" s="21" t="s">
        <v>1249</v>
      </c>
      <c r="BT114" s="21" t="s">
        <v>1249</v>
      </c>
      <c r="BU114" s="21" t="s">
        <v>1249</v>
      </c>
      <c r="BV114" s="21" t="s">
        <v>1249</v>
      </c>
      <c r="BW114" s="21" t="s">
        <v>1249</v>
      </c>
      <c r="BX114" s="21" t="s">
        <v>1249</v>
      </c>
      <c r="BY114" s="21" t="s">
        <v>1249</v>
      </c>
      <c r="BZ114" s="21" t="s">
        <v>1249</v>
      </c>
      <c r="CA114" s="21" t="s">
        <v>1249</v>
      </c>
      <c r="CB114" s="21" t="s">
        <v>1249</v>
      </c>
      <c r="CC114" s="21" t="s">
        <v>1249</v>
      </c>
      <c r="CD114" s="21" t="s">
        <v>1249</v>
      </c>
      <c r="CE114" s="21" t="s">
        <v>1249</v>
      </c>
      <c r="CF114" s="21" t="s">
        <v>1249</v>
      </c>
      <c r="CG114" s="21" t="s">
        <v>1249</v>
      </c>
      <c r="CH114" s="21" t="s">
        <v>1249</v>
      </c>
      <c r="CI114" s="21" t="s">
        <v>1249</v>
      </c>
      <c r="CJ114" s="21" t="s">
        <v>1249</v>
      </c>
    </row>
    <row r="115" spans="1:88" ht="147" customHeight="1" x14ac:dyDescent="0.25">
      <c r="A115" s="6">
        <v>13</v>
      </c>
      <c r="B115" s="207">
        <v>212</v>
      </c>
      <c r="C115" s="12" t="s">
        <v>405</v>
      </c>
      <c r="D115" s="275" t="s">
        <v>18</v>
      </c>
      <c r="E115" s="39" t="s">
        <v>406</v>
      </c>
      <c r="F115" s="302" t="s">
        <v>28</v>
      </c>
      <c r="G115" s="12" t="s">
        <v>1341</v>
      </c>
      <c r="H115" s="41" t="s">
        <v>1342</v>
      </c>
      <c r="I115" s="18" t="s">
        <v>1261</v>
      </c>
      <c r="J115" s="22" t="s">
        <v>402</v>
      </c>
      <c r="K115" s="207"/>
      <c r="L115" s="28" t="s">
        <v>21</v>
      </c>
      <c r="M115" s="207"/>
      <c r="N115" s="207"/>
      <c r="O115" s="207"/>
      <c r="P115" s="207"/>
      <c r="Q115" s="207"/>
      <c r="R115" s="207"/>
      <c r="S115" s="207"/>
      <c r="T115" s="26">
        <f t="shared" si="51"/>
        <v>1</v>
      </c>
      <c r="U115" s="207"/>
      <c r="V115" s="207"/>
      <c r="W115" s="207"/>
      <c r="X115" s="207"/>
      <c r="Y115" s="207"/>
      <c r="Z115" s="207" t="s">
        <v>1277</v>
      </c>
      <c r="AA115" s="207" t="s">
        <v>1319</v>
      </c>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3">
        <f>COUNTIF($BD115:$CA115,2)</f>
        <v>0</v>
      </c>
      <c r="CC115" s="32" t="e">
        <f>CB115/COUNTA($BD115:$CA115)</f>
        <v>#DIV/0!</v>
      </c>
      <c r="CD115" s="23">
        <f>COUNTIF($BD115:$CA115,1)</f>
        <v>0</v>
      </c>
      <c r="CE115" s="32" t="e">
        <f>CD115/COUNTA($BD115:$CA115)</f>
        <v>#DIV/0!</v>
      </c>
      <c r="CF115" s="23">
        <f>COUNTIF($BD115:$CA115,0)</f>
        <v>0</v>
      </c>
      <c r="CG115" s="32" t="e">
        <f>CF115/COUNTA($BD115:$CA115)</f>
        <v>#DIV/0!</v>
      </c>
      <c r="CH115" s="23" t="e">
        <f>(((CB115*2)+(CD115*1)+(CF115*0)))/COUNTA($BD115:$CA115)</f>
        <v>#DIV/0!</v>
      </c>
      <c r="CI115" s="23" t="e">
        <f t="shared" si="52"/>
        <v>#DIV/0!</v>
      </c>
      <c r="CJ115" s="37"/>
    </row>
    <row r="116" spans="1:88" ht="55.5" customHeight="1" x14ac:dyDescent="0.25">
      <c r="A116" s="6">
        <v>14</v>
      </c>
      <c r="B116" s="207">
        <v>214</v>
      </c>
      <c r="C116" s="12" t="s">
        <v>409</v>
      </c>
      <c r="D116" s="275" t="s">
        <v>20</v>
      </c>
      <c r="E116" s="12" t="s">
        <v>408</v>
      </c>
      <c r="F116" s="302" t="s">
        <v>20</v>
      </c>
      <c r="G116" s="12" t="s">
        <v>1343</v>
      </c>
      <c r="H116" s="18" t="s">
        <v>1344</v>
      </c>
      <c r="I116" s="18" t="s">
        <v>1261</v>
      </c>
      <c r="J116" s="22" t="s">
        <v>402</v>
      </c>
      <c r="K116" s="207"/>
      <c r="L116" s="23" t="s">
        <v>21</v>
      </c>
      <c r="M116" s="207"/>
      <c r="N116" s="207"/>
      <c r="O116" s="207"/>
      <c r="P116" s="207"/>
      <c r="Q116" s="207"/>
      <c r="R116" s="207"/>
      <c r="S116" s="207"/>
      <c r="T116" s="26">
        <f t="shared" si="51"/>
        <v>1</v>
      </c>
      <c r="U116" s="207"/>
      <c r="V116" s="207"/>
      <c r="W116" s="207"/>
      <c r="X116" s="207"/>
      <c r="Y116" s="207" t="s">
        <v>1277</v>
      </c>
      <c r="Z116" s="207" t="s">
        <v>2006</v>
      </c>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3">
        <f>COUNTIF($BD116:$CA116,2)</f>
        <v>0</v>
      </c>
      <c r="CC116" s="32" t="e">
        <f>CB116/COUNTA($BD116:$CA116)</f>
        <v>#DIV/0!</v>
      </c>
      <c r="CD116" s="23">
        <f>COUNTIF($BD116:$CA116,1)</f>
        <v>0</v>
      </c>
      <c r="CE116" s="32" t="e">
        <f>CD116/COUNTA($BD116:$CA116)</f>
        <v>#DIV/0!</v>
      </c>
      <c r="CF116" s="23">
        <f>COUNTIF($BD116:$CA116,0)</f>
        <v>0</v>
      </c>
      <c r="CG116" s="32" t="e">
        <f>CF116/COUNTA($BD116:$CA116)</f>
        <v>#DIV/0!</v>
      </c>
      <c r="CH116" s="23" t="e">
        <f>(((CB116*2)+(CD116*1)+(CF116*0)))/COUNTA($BD116:$CA116)</f>
        <v>#DIV/0!</v>
      </c>
      <c r="CI116" s="23" t="e">
        <f t="shared" si="52"/>
        <v>#DIV/0!</v>
      </c>
      <c r="CJ116" s="37"/>
    </row>
    <row r="117" spans="1:88" s="2" customFormat="1" ht="18.75" hidden="1" x14ac:dyDescent="0.25">
      <c r="A117" s="6">
        <v>94</v>
      </c>
      <c r="B117" s="7">
        <v>232</v>
      </c>
      <c r="C117" s="440" t="s">
        <v>1345</v>
      </c>
      <c r="D117" s="440"/>
      <c r="E117" s="440"/>
      <c r="F117" s="9" t="s">
        <v>1249</v>
      </c>
      <c r="G117" s="9" t="s">
        <v>1249</v>
      </c>
      <c r="H117" s="9" t="s">
        <v>1249</v>
      </c>
      <c r="I117" s="9" t="s">
        <v>1249</v>
      </c>
      <c r="J117" s="21" t="s">
        <v>1249</v>
      </c>
      <c r="K117" s="21" t="s">
        <v>1249</v>
      </c>
      <c r="L117" s="21" t="s">
        <v>1249</v>
      </c>
      <c r="M117" s="21" t="s">
        <v>1249</v>
      </c>
      <c r="N117" s="21" t="s">
        <v>1249</v>
      </c>
      <c r="O117" s="21" t="s">
        <v>1249</v>
      </c>
      <c r="P117" s="21" t="s">
        <v>1249</v>
      </c>
      <c r="Q117" s="21" t="s">
        <v>1249</v>
      </c>
      <c r="R117" s="21" t="s">
        <v>1249</v>
      </c>
      <c r="S117" s="21" t="s">
        <v>1249</v>
      </c>
      <c r="T117" s="21" t="s">
        <v>1249</v>
      </c>
      <c r="U117" s="21" t="s">
        <v>1249</v>
      </c>
      <c r="V117" s="21" t="s">
        <v>1249</v>
      </c>
      <c r="W117" s="21" t="s">
        <v>1249</v>
      </c>
      <c r="X117" s="21" t="s">
        <v>1249</v>
      </c>
      <c r="Y117" s="21" t="s">
        <v>1249</v>
      </c>
      <c r="Z117" s="21" t="s">
        <v>1249</v>
      </c>
      <c r="AA117" s="21" t="s">
        <v>1249</v>
      </c>
      <c r="AB117" s="21" t="s">
        <v>1249</v>
      </c>
      <c r="AC117" s="21" t="s">
        <v>1249</v>
      </c>
      <c r="AD117" s="21" t="s">
        <v>1249</v>
      </c>
      <c r="AE117" s="21" t="s">
        <v>1249</v>
      </c>
      <c r="AF117" s="21" t="s">
        <v>1249</v>
      </c>
      <c r="AG117" s="21" t="s">
        <v>1249</v>
      </c>
      <c r="AH117" s="21" t="s">
        <v>1249</v>
      </c>
      <c r="AI117" s="21" t="s">
        <v>1249</v>
      </c>
      <c r="AJ117" s="21" t="s">
        <v>1249</v>
      </c>
      <c r="AK117" s="21" t="s">
        <v>1249</v>
      </c>
      <c r="AL117" s="21" t="s">
        <v>1249</v>
      </c>
      <c r="AM117" s="21" t="s">
        <v>1249</v>
      </c>
      <c r="AN117" s="21" t="s">
        <v>1249</v>
      </c>
      <c r="AO117" s="21" t="s">
        <v>1249</v>
      </c>
      <c r="AP117" s="21" t="s">
        <v>1249</v>
      </c>
      <c r="AQ117" s="21" t="s">
        <v>1249</v>
      </c>
      <c r="AR117" s="21" t="s">
        <v>1249</v>
      </c>
      <c r="AS117" s="21" t="s">
        <v>1249</v>
      </c>
      <c r="AT117" s="21" t="s">
        <v>1249</v>
      </c>
      <c r="AU117" s="21" t="s">
        <v>1249</v>
      </c>
      <c r="AV117" s="21" t="s">
        <v>1249</v>
      </c>
      <c r="AW117" s="21" t="s">
        <v>1249</v>
      </c>
      <c r="AX117" s="21" t="s">
        <v>1249</v>
      </c>
      <c r="AY117" s="21" t="s">
        <v>1249</v>
      </c>
      <c r="AZ117" s="21" t="s">
        <v>1249</v>
      </c>
      <c r="BA117" s="21" t="s">
        <v>1249</v>
      </c>
      <c r="BB117" s="21"/>
      <c r="BC117" s="21" t="s">
        <v>1249</v>
      </c>
      <c r="BD117" s="21" t="s">
        <v>1249</v>
      </c>
      <c r="BE117" s="21" t="s">
        <v>1249</v>
      </c>
      <c r="BF117" s="21" t="s">
        <v>1249</v>
      </c>
      <c r="BG117" s="21" t="s">
        <v>1249</v>
      </c>
      <c r="BH117" s="21" t="s">
        <v>1249</v>
      </c>
      <c r="BI117" s="21" t="s">
        <v>1249</v>
      </c>
      <c r="BJ117" s="21" t="s">
        <v>1249</v>
      </c>
      <c r="BK117" s="21" t="s">
        <v>1249</v>
      </c>
      <c r="BL117" s="21" t="s">
        <v>1249</v>
      </c>
      <c r="BM117" s="21" t="s">
        <v>1249</v>
      </c>
      <c r="BN117" s="21" t="s">
        <v>1249</v>
      </c>
      <c r="BO117" s="21" t="s">
        <v>1249</v>
      </c>
      <c r="BP117" s="21" t="s">
        <v>1249</v>
      </c>
      <c r="BQ117" s="21" t="s">
        <v>1249</v>
      </c>
      <c r="BR117" s="21" t="s">
        <v>1249</v>
      </c>
      <c r="BS117" s="21" t="s">
        <v>1249</v>
      </c>
      <c r="BT117" s="21" t="s">
        <v>1249</v>
      </c>
      <c r="BU117" s="21" t="s">
        <v>1249</v>
      </c>
      <c r="BV117" s="21" t="s">
        <v>1249</v>
      </c>
      <c r="BW117" s="21" t="s">
        <v>1249</v>
      </c>
      <c r="BX117" s="21" t="s">
        <v>1249</v>
      </c>
      <c r="BY117" s="21" t="s">
        <v>1249</v>
      </c>
      <c r="BZ117" s="21" t="s">
        <v>1249</v>
      </c>
      <c r="CA117" s="21" t="s">
        <v>1249</v>
      </c>
      <c r="CB117" s="21" t="s">
        <v>1249</v>
      </c>
      <c r="CC117" s="21" t="s">
        <v>1249</v>
      </c>
      <c r="CD117" s="21" t="s">
        <v>1249</v>
      </c>
      <c r="CE117" s="21" t="s">
        <v>1249</v>
      </c>
      <c r="CF117" s="21" t="s">
        <v>1249</v>
      </c>
      <c r="CG117" s="21" t="s">
        <v>1249</v>
      </c>
      <c r="CH117" s="21" t="s">
        <v>1249</v>
      </c>
      <c r="CI117" s="21" t="s">
        <v>1249</v>
      </c>
      <c r="CJ117" s="21" t="s">
        <v>1249</v>
      </c>
    </row>
    <row r="118" spans="1:88" s="2" customFormat="1" ht="18.75" hidden="1" customHeight="1" x14ac:dyDescent="0.25">
      <c r="A118" s="6">
        <v>95</v>
      </c>
      <c r="B118" s="7">
        <v>233</v>
      </c>
      <c r="C118" s="440" t="s">
        <v>412</v>
      </c>
      <c r="D118" s="440"/>
      <c r="E118" s="440"/>
      <c r="F118" s="9" t="s">
        <v>1249</v>
      </c>
      <c r="G118" s="9" t="s">
        <v>1249</v>
      </c>
      <c r="H118" s="9" t="s">
        <v>1249</v>
      </c>
      <c r="I118" s="9" t="s">
        <v>1249</v>
      </c>
      <c r="J118" s="21" t="s">
        <v>1249</v>
      </c>
      <c r="K118" s="21" t="s">
        <v>1249</v>
      </c>
      <c r="L118" s="21" t="s">
        <v>1249</v>
      </c>
      <c r="M118" s="21" t="s">
        <v>1249</v>
      </c>
      <c r="N118" s="21" t="s">
        <v>1249</v>
      </c>
      <c r="O118" s="21" t="s">
        <v>1249</v>
      </c>
      <c r="P118" s="21" t="s">
        <v>1249</v>
      </c>
      <c r="Q118" s="21" t="s">
        <v>1249</v>
      </c>
      <c r="R118" s="21" t="s">
        <v>1249</v>
      </c>
      <c r="S118" s="21" t="s">
        <v>1249</v>
      </c>
      <c r="T118" s="21" t="s">
        <v>1249</v>
      </c>
      <c r="U118" s="21" t="s">
        <v>1249</v>
      </c>
      <c r="V118" s="21" t="s">
        <v>1249</v>
      </c>
      <c r="W118" s="21" t="s">
        <v>1249</v>
      </c>
      <c r="X118" s="21" t="s">
        <v>1249</v>
      </c>
      <c r="Y118" s="21" t="s">
        <v>1249</v>
      </c>
      <c r="Z118" s="21" t="s">
        <v>1249</v>
      </c>
      <c r="AA118" s="21" t="s">
        <v>1249</v>
      </c>
      <c r="AB118" s="21" t="s">
        <v>1249</v>
      </c>
      <c r="AC118" s="21" t="s">
        <v>1249</v>
      </c>
      <c r="AD118" s="21" t="s">
        <v>1249</v>
      </c>
      <c r="AE118" s="21" t="s">
        <v>1249</v>
      </c>
      <c r="AF118" s="21" t="s">
        <v>1249</v>
      </c>
      <c r="AG118" s="21" t="s">
        <v>1249</v>
      </c>
      <c r="AH118" s="21" t="s">
        <v>1249</v>
      </c>
      <c r="AI118" s="21" t="s">
        <v>1249</v>
      </c>
      <c r="AJ118" s="21" t="s">
        <v>1249</v>
      </c>
      <c r="AK118" s="21" t="s">
        <v>1249</v>
      </c>
      <c r="AL118" s="21" t="s">
        <v>1249</v>
      </c>
      <c r="AM118" s="21" t="s">
        <v>1249</v>
      </c>
      <c r="AN118" s="21" t="s">
        <v>1249</v>
      </c>
      <c r="AO118" s="21" t="s">
        <v>1249</v>
      </c>
      <c r="AP118" s="21" t="s">
        <v>1249</v>
      </c>
      <c r="AQ118" s="21" t="s">
        <v>1249</v>
      </c>
      <c r="AR118" s="21" t="s">
        <v>1249</v>
      </c>
      <c r="AS118" s="21" t="s">
        <v>1249</v>
      </c>
      <c r="AT118" s="21" t="s">
        <v>1249</v>
      </c>
      <c r="AU118" s="21" t="s">
        <v>1249</v>
      </c>
      <c r="AV118" s="21" t="s">
        <v>1249</v>
      </c>
      <c r="AW118" s="21" t="s">
        <v>1249</v>
      </c>
      <c r="AX118" s="21" t="s">
        <v>1249</v>
      </c>
      <c r="AY118" s="21" t="s">
        <v>1249</v>
      </c>
      <c r="AZ118" s="21" t="s">
        <v>1249</v>
      </c>
      <c r="BA118" s="21" t="s">
        <v>1249</v>
      </c>
      <c r="BB118" s="21"/>
      <c r="BC118" s="21" t="s">
        <v>1249</v>
      </c>
      <c r="BD118" s="21" t="s">
        <v>1249</v>
      </c>
      <c r="BE118" s="21" t="s">
        <v>1249</v>
      </c>
      <c r="BF118" s="21" t="s">
        <v>1249</v>
      </c>
      <c r="BG118" s="21" t="s">
        <v>1249</v>
      </c>
      <c r="BH118" s="21" t="s">
        <v>1249</v>
      </c>
      <c r="BI118" s="21" t="s">
        <v>1249</v>
      </c>
      <c r="BJ118" s="21" t="s">
        <v>1249</v>
      </c>
      <c r="BK118" s="21" t="s">
        <v>1249</v>
      </c>
      <c r="BL118" s="21" t="s">
        <v>1249</v>
      </c>
      <c r="BM118" s="21" t="s">
        <v>1249</v>
      </c>
      <c r="BN118" s="21" t="s">
        <v>1249</v>
      </c>
      <c r="BO118" s="21" t="s">
        <v>1249</v>
      </c>
      <c r="BP118" s="21" t="s">
        <v>1249</v>
      </c>
      <c r="BQ118" s="21" t="s">
        <v>1249</v>
      </c>
      <c r="BR118" s="21" t="s">
        <v>1249</v>
      </c>
      <c r="BS118" s="21" t="s">
        <v>1249</v>
      </c>
      <c r="BT118" s="21" t="s">
        <v>1249</v>
      </c>
      <c r="BU118" s="21" t="s">
        <v>1249</v>
      </c>
      <c r="BV118" s="21" t="s">
        <v>1249</v>
      </c>
      <c r="BW118" s="21" t="s">
        <v>1249</v>
      </c>
      <c r="BX118" s="21" t="s">
        <v>1249</v>
      </c>
      <c r="BY118" s="21" t="s">
        <v>1249</v>
      </c>
      <c r="BZ118" s="21" t="s">
        <v>1249</v>
      </c>
      <c r="CA118" s="21" t="s">
        <v>1249</v>
      </c>
      <c r="CB118" s="21" t="s">
        <v>1249</v>
      </c>
      <c r="CC118" s="21" t="s">
        <v>1249</v>
      </c>
      <c r="CD118" s="21" t="s">
        <v>1249</v>
      </c>
      <c r="CE118" s="21" t="s">
        <v>1249</v>
      </c>
      <c r="CF118" s="21" t="s">
        <v>1249</v>
      </c>
      <c r="CG118" s="21" t="s">
        <v>1249</v>
      </c>
      <c r="CH118" s="21" t="s">
        <v>1249</v>
      </c>
      <c r="CI118" s="21" t="s">
        <v>1249</v>
      </c>
      <c r="CJ118" s="21" t="s">
        <v>1249</v>
      </c>
    </row>
    <row r="119" spans="1:88" ht="101.25" hidden="1" customHeight="1" x14ac:dyDescent="0.25">
      <c r="A119" s="6">
        <v>96</v>
      </c>
      <c r="B119" s="207">
        <v>218</v>
      </c>
      <c r="C119" s="12" t="s">
        <v>413</v>
      </c>
      <c r="D119" s="275" t="s">
        <v>28</v>
      </c>
      <c r="E119" s="12" t="s">
        <v>1346</v>
      </c>
      <c r="F119" s="302" t="s">
        <v>28</v>
      </c>
      <c r="G119" s="12" t="s">
        <v>1892</v>
      </c>
      <c r="H119" s="12" t="s">
        <v>1891</v>
      </c>
      <c r="I119" s="18" t="s">
        <v>1261</v>
      </c>
      <c r="J119" s="22" t="s">
        <v>402</v>
      </c>
      <c r="K119" s="23" t="s">
        <v>21</v>
      </c>
      <c r="L119" s="207"/>
      <c r="M119" s="23"/>
      <c r="N119" s="207"/>
      <c r="O119" s="207"/>
      <c r="P119" s="207"/>
      <c r="Q119" s="207"/>
      <c r="R119" s="207"/>
      <c r="S119" s="207"/>
      <c r="T119" s="26">
        <f t="shared" si="51"/>
        <v>1</v>
      </c>
      <c r="U119" s="207" t="s">
        <v>1277</v>
      </c>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3">
        <f>COUNTIF($BD119:$CA119,2)</f>
        <v>0</v>
      </c>
      <c r="CC119" s="32" t="e">
        <f>CB119/COUNTA($BD119:$CA119)</f>
        <v>#DIV/0!</v>
      </c>
      <c r="CD119" s="23">
        <f>COUNTIF($BD119:$CA119,1)</f>
        <v>0</v>
      </c>
      <c r="CE119" s="32" t="e">
        <f>CD119/COUNTA($BD119:$CA119)</f>
        <v>#DIV/0!</v>
      </c>
      <c r="CF119" s="23">
        <f>COUNTIF($BD119:$CA119,0)</f>
        <v>0</v>
      </c>
      <c r="CG119" s="32" t="e">
        <f>CF119/COUNTA($BD119:$CA119)</f>
        <v>#DIV/0!</v>
      </c>
      <c r="CH119" s="23" t="e">
        <f>(((CB119*2)+(CD119*1)+(CF119*0)))/COUNTA($BD119:$CA119)</f>
        <v>#DIV/0!</v>
      </c>
      <c r="CI119" s="23" t="e">
        <f t="shared" si="52"/>
        <v>#DIV/0!</v>
      </c>
      <c r="CJ119" s="37"/>
    </row>
    <row r="120" spans="1:88" ht="75.75" hidden="1" customHeight="1" x14ac:dyDescent="0.25">
      <c r="A120" s="6">
        <v>96</v>
      </c>
      <c r="B120" s="207">
        <v>218</v>
      </c>
      <c r="C120" s="12" t="s">
        <v>413</v>
      </c>
      <c r="D120" s="275" t="s">
        <v>28</v>
      </c>
      <c r="E120" s="12" t="s">
        <v>1347</v>
      </c>
      <c r="F120" s="302" t="s">
        <v>28</v>
      </c>
      <c r="G120" s="12" t="s">
        <v>1348</v>
      </c>
      <c r="H120" s="39" t="s">
        <v>1349</v>
      </c>
      <c r="I120" s="18" t="s">
        <v>1261</v>
      </c>
      <c r="J120" s="22" t="s">
        <v>402</v>
      </c>
      <c r="K120" s="10"/>
      <c r="L120" s="207"/>
      <c r="M120" s="23" t="s">
        <v>21</v>
      </c>
      <c r="N120" s="207"/>
      <c r="O120" s="207"/>
      <c r="P120" s="207"/>
      <c r="Q120" s="207"/>
      <c r="R120" s="207"/>
      <c r="S120" s="207"/>
      <c r="T120" s="26">
        <f t="shared" si="51"/>
        <v>1</v>
      </c>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3">
        <f>COUNTIF($BD120:$CA120,2)</f>
        <v>0</v>
      </c>
      <c r="CC120" s="32" t="e">
        <f>CB120/COUNTA($BD120:$CA120)</f>
        <v>#DIV/0!</v>
      </c>
      <c r="CD120" s="23">
        <f>COUNTIF($BD120:$CA120,1)</f>
        <v>0</v>
      </c>
      <c r="CE120" s="32" t="e">
        <f>CD120/COUNTA($BD120:$CA120)</f>
        <v>#DIV/0!</v>
      </c>
      <c r="CF120" s="23">
        <f>COUNTIF($BD120:$CA120,0)</f>
        <v>0</v>
      </c>
      <c r="CG120" s="32" t="e">
        <f>CF120/COUNTA($BD120:$CA120)</f>
        <v>#DIV/0!</v>
      </c>
      <c r="CH120" s="23" t="e">
        <f>(((CB120*2)+(CD120*1)+(CF120*0)))/COUNTA($BD120:$CA120)</f>
        <v>#DIV/0!</v>
      </c>
      <c r="CI120" s="23" t="e">
        <f t="shared" si="52"/>
        <v>#DIV/0!</v>
      </c>
      <c r="CJ120" s="37"/>
    </row>
    <row r="121" spans="1:88" ht="96" hidden="1" customHeight="1" x14ac:dyDescent="0.25">
      <c r="A121" s="6">
        <v>97</v>
      </c>
      <c r="B121" s="207">
        <v>219</v>
      </c>
      <c r="C121" s="12" t="s">
        <v>415</v>
      </c>
      <c r="D121" s="275" t="s">
        <v>28</v>
      </c>
      <c r="E121" s="12" t="s">
        <v>416</v>
      </c>
      <c r="F121" s="302" t="s">
        <v>28</v>
      </c>
      <c r="G121" s="12" t="s">
        <v>1350</v>
      </c>
      <c r="H121" s="12" t="s">
        <v>1351</v>
      </c>
      <c r="I121" s="18" t="s">
        <v>1251</v>
      </c>
      <c r="J121" s="22" t="s">
        <v>402</v>
      </c>
      <c r="K121" s="207" t="s">
        <v>21</v>
      </c>
      <c r="L121" s="207"/>
      <c r="M121" s="207"/>
      <c r="N121" s="207"/>
      <c r="O121" s="207"/>
      <c r="P121" s="207"/>
      <c r="Q121" s="207"/>
      <c r="R121" s="207"/>
      <c r="S121" s="207"/>
      <c r="T121" s="26">
        <f t="shared" si="51"/>
        <v>1</v>
      </c>
      <c r="U121" s="207"/>
      <c r="V121" s="207"/>
      <c r="W121" s="207"/>
      <c r="X121" s="207" t="s">
        <v>1277</v>
      </c>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3">
        <f>COUNTIF($BD121:$CA121,2)</f>
        <v>0</v>
      </c>
      <c r="CC121" s="32" t="e">
        <f>CB121/COUNTA($BD121:$CA121)</f>
        <v>#DIV/0!</v>
      </c>
      <c r="CD121" s="23">
        <f>COUNTIF($BD121:$CA121,1)</f>
        <v>0</v>
      </c>
      <c r="CE121" s="32" t="e">
        <f>CD121/COUNTA($BD121:$CA121)</f>
        <v>#DIV/0!</v>
      </c>
      <c r="CF121" s="23">
        <f>COUNTIF($BD121:$CA121,0)</f>
        <v>0</v>
      </c>
      <c r="CG121" s="32" t="e">
        <f>CF121/COUNTA($BD121:$CA121)</f>
        <v>#DIV/0!</v>
      </c>
      <c r="CH121" s="23" t="e">
        <f>(((CB121*2)+(CD121*1)+(CF121*0)))/COUNTA($BD121:$CA121)</f>
        <v>#DIV/0!</v>
      </c>
      <c r="CI121" s="23" t="e">
        <f t="shared" si="52"/>
        <v>#DIV/0!</v>
      </c>
      <c r="CJ121" s="37"/>
    </row>
    <row r="122" spans="1:88" ht="63.75" hidden="1" customHeight="1" x14ac:dyDescent="0.25">
      <c r="A122" s="6">
        <v>98</v>
      </c>
      <c r="B122" s="207">
        <v>220</v>
      </c>
      <c r="C122" s="12" t="s">
        <v>417</v>
      </c>
      <c r="D122" s="275" t="s">
        <v>28</v>
      </c>
      <c r="E122" s="12" t="s">
        <v>418</v>
      </c>
      <c r="F122" s="302" t="s">
        <v>28</v>
      </c>
      <c r="G122" s="12" t="s">
        <v>1352</v>
      </c>
      <c r="H122" s="18" t="s">
        <v>1353</v>
      </c>
      <c r="I122" s="18" t="s">
        <v>1261</v>
      </c>
      <c r="J122" s="22" t="s">
        <v>402</v>
      </c>
      <c r="K122" s="207"/>
      <c r="L122" s="207"/>
      <c r="M122" s="207" t="s">
        <v>21</v>
      </c>
      <c r="N122" s="207"/>
      <c r="O122" s="207"/>
      <c r="P122" s="207"/>
      <c r="Q122" s="207"/>
      <c r="R122" s="207"/>
      <c r="S122" s="207"/>
      <c r="T122" s="26">
        <f t="shared" si="51"/>
        <v>1</v>
      </c>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3">
        <f>COUNTIF($BD122:$CA122,2)</f>
        <v>0</v>
      </c>
      <c r="CC122" s="32" t="e">
        <f>CB122/COUNTA($BD122:$CA122)</f>
        <v>#DIV/0!</v>
      </c>
      <c r="CD122" s="23">
        <f>COUNTIF($BD122:$CA122,1)</f>
        <v>0</v>
      </c>
      <c r="CE122" s="32" t="e">
        <f>CD122/COUNTA($BD122:$CA122)</f>
        <v>#DIV/0!</v>
      </c>
      <c r="CF122" s="23">
        <f>COUNTIF($BD122:$CA122,0)</f>
        <v>0</v>
      </c>
      <c r="CG122" s="32" t="e">
        <f>CF122/COUNTA($BD122:$CA122)</f>
        <v>#DIV/0!</v>
      </c>
      <c r="CH122" s="23" t="e">
        <f>(((CB122*2)+(CD122*1)+(CF122*0)))/COUNTA($BD122:$CA122)</f>
        <v>#DIV/0!</v>
      </c>
      <c r="CI122" s="23" t="e">
        <f t="shared" si="52"/>
        <v>#DIV/0!</v>
      </c>
      <c r="CJ122" s="37"/>
    </row>
    <row r="123" spans="1:88" ht="57" hidden="1" customHeight="1" x14ac:dyDescent="0.25">
      <c r="A123" s="6">
        <v>99</v>
      </c>
      <c r="B123" s="207">
        <v>221</v>
      </c>
      <c r="C123" s="12" t="s">
        <v>419</v>
      </c>
      <c r="D123" s="275" t="s">
        <v>28</v>
      </c>
      <c r="E123" s="12" t="s">
        <v>420</v>
      </c>
      <c r="F123" s="302" t="s">
        <v>28</v>
      </c>
      <c r="G123" s="12" t="s">
        <v>419</v>
      </c>
      <c r="H123" s="18" t="s">
        <v>1857</v>
      </c>
      <c r="I123" s="18" t="s">
        <v>1261</v>
      </c>
      <c r="J123" s="22" t="s">
        <v>402</v>
      </c>
      <c r="K123" s="207"/>
      <c r="L123" s="207"/>
      <c r="M123" s="207" t="s">
        <v>21</v>
      </c>
      <c r="N123" s="207"/>
      <c r="O123" s="207"/>
      <c r="P123" s="207"/>
      <c r="Q123" s="207"/>
      <c r="R123" s="23" t="s">
        <v>21</v>
      </c>
      <c r="S123" s="207"/>
      <c r="T123" s="26">
        <f t="shared" si="51"/>
        <v>2</v>
      </c>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3">
        <f>COUNTIF($BD123:$CA123,2)</f>
        <v>0</v>
      </c>
      <c r="CC123" s="32" t="e">
        <f>CB123/COUNTA($BD123:$CA123)</f>
        <v>#DIV/0!</v>
      </c>
      <c r="CD123" s="23">
        <f>COUNTIF($BD123:$CA123,1)</f>
        <v>0</v>
      </c>
      <c r="CE123" s="32" t="e">
        <f>CD123/COUNTA($BD123:$CA123)</f>
        <v>#DIV/0!</v>
      </c>
      <c r="CF123" s="23">
        <f>COUNTIF($BD123:$CA123,0)</f>
        <v>0</v>
      </c>
      <c r="CG123" s="32" t="e">
        <f>CF123/COUNTA($BD123:$CA123)</f>
        <v>#DIV/0!</v>
      </c>
      <c r="CH123" s="23" t="e">
        <f>(((CB123*2)+(CD123*1)+(CF123*0)))/COUNTA($BD123:$CA123)</f>
        <v>#DIV/0!</v>
      </c>
      <c r="CI123" s="23" t="e">
        <f t="shared" si="52"/>
        <v>#DIV/0!</v>
      </c>
      <c r="CJ123" s="37"/>
    </row>
    <row r="124" spans="1:88" s="2" customFormat="1" ht="18.75" hidden="1" x14ac:dyDescent="0.25">
      <c r="A124" s="6">
        <v>100</v>
      </c>
      <c r="B124" s="7">
        <v>239</v>
      </c>
      <c r="C124" s="440" t="s">
        <v>423</v>
      </c>
      <c r="D124" s="440"/>
      <c r="E124" s="440"/>
      <c r="F124" s="9" t="s">
        <v>1249</v>
      </c>
      <c r="G124" s="9" t="s">
        <v>1249</v>
      </c>
      <c r="H124" s="9" t="s">
        <v>1249</v>
      </c>
      <c r="I124" s="9" t="s">
        <v>1249</v>
      </c>
      <c r="J124" s="21" t="s">
        <v>1249</v>
      </c>
      <c r="K124" s="21" t="s">
        <v>1249</v>
      </c>
      <c r="L124" s="21" t="s">
        <v>1249</v>
      </c>
      <c r="M124" s="21" t="s">
        <v>1249</v>
      </c>
      <c r="N124" s="21" t="s">
        <v>1249</v>
      </c>
      <c r="O124" s="21" t="s">
        <v>1249</v>
      </c>
      <c r="P124" s="21" t="s">
        <v>1249</v>
      </c>
      <c r="Q124" s="21" t="s">
        <v>1249</v>
      </c>
      <c r="R124" s="21" t="s">
        <v>1249</v>
      </c>
      <c r="S124" s="21" t="s">
        <v>1249</v>
      </c>
      <c r="T124" s="21" t="s">
        <v>1249</v>
      </c>
      <c r="U124" s="21" t="s">
        <v>1249</v>
      </c>
      <c r="V124" s="21" t="s">
        <v>1249</v>
      </c>
      <c r="W124" s="21" t="s">
        <v>1249</v>
      </c>
      <c r="X124" s="21" t="s">
        <v>1249</v>
      </c>
      <c r="Y124" s="21" t="s">
        <v>1249</v>
      </c>
      <c r="Z124" s="21" t="s">
        <v>1249</v>
      </c>
      <c r="AA124" s="21" t="s">
        <v>1249</v>
      </c>
      <c r="AB124" s="21" t="s">
        <v>1249</v>
      </c>
      <c r="AC124" s="21" t="s">
        <v>1249</v>
      </c>
      <c r="AD124" s="21" t="s">
        <v>1249</v>
      </c>
      <c r="AE124" s="21" t="s">
        <v>1249</v>
      </c>
      <c r="AF124" s="21" t="s">
        <v>1249</v>
      </c>
      <c r="AG124" s="21" t="s">
        <v>1249</v>
      </c>
      <c r="AH124" s="21" t="s">
        <v>1249</v>
      </c>
      <c r="AI124" s="21" t="s">
        <v>1249</v>
      </c>
      <c r="AJ124" s="21" t="s">
        <v>1249</v>
      </c>
      <c r="AK124" s="21" t="s">
        <v>1249</v>
      </c>
      <c r="AL124" s="21" t="s">
        <v>1249</v>
      </c>
      <c r="AM124" s="21" t="s">
        <v>1249</v>
      </c>
      <c r="AN124" s="21" t="s">
        <v>1249</v>
      </c>
      <c r="AO124" s="21" t="s">
        <v>1249</v>
      </c>
      <c r="AP124" s="21" t="s">
        <v>1249</v>
      </c>
      <c r="AQ124" s="21" t="s">
        <v>1249</v>
      </c>
      <c r="AR124" s="21" t="s">
        <v>1249</v>
      </c>
      <c r="AS124" s="21" t="s">
        <v>1249</v>
      </c>
      <c r="AT124" s="21" t="s">
        <v>1249</v>
      </c>
      <c r="AU124" s="21" t="s">
        <v>1249</v>
      </c>
      <c r="AV124" s="21" t="s">
        <v>1249</v>
      </c>
      <c r="AW124" s="21" t="s">
        <v>1249</v>
      </c>
      <c r="AX124" s="21" t="s">
        <v>1249</v>
      </c>
      <c r="AY124" s="21" t="s">
        <v>1249</v>
      </c>
      <c r="AZ124" s="21" t="s">
        <v>1249</v>
      </c>
      <c r="BA124" s="21" t="s">
        <v>1249</v>
      </c>
      <c r="BB124" s="21"/>
      <c r="BC124" s="21" t="s">
        <v>1249</v>
      </c>
      <c r="BD124" s="21" t="s">
        <v>1249</v>
      </c>
      <c r="BE124" s="21" t="s">
        <v>1249</v>
      </c>
      <c r="BF124" s="21" t="s">
        <v>1249</v>
      </c>
      <c r="BG124" s="21" t="s">
        <v>1249</v>
      </c>
      <c r="BH124" s="21" t="s">
        <v>1249</v>
      </c>
      <c r="BI124" s="21" t="s">
        <v>1249</v>
      </c>
      <c r="BJ124" s="21" t="s">
        <v>1249</v>
      </c>
      <c r="BK124" s="21" t="s">
        <v>1249</v>
      </c>
      <c r="BL124" s="21" t="s">
        <v>1249</v>
      </c>
      <c r="BM124" s="21" t="s">
        <v>1249</v>
      </c>
      <c r="BN124" s="21" t="s">
        <v>1249</v>
      </c>
      <c r="BO124" s="21" t="s">
        <v>1249</v>
      </c>
      <c r="BP124" s="21" t="s">
        <v>1249</v>
      </c>
      <c r="BQ124" s="21" t="s">
        <v>1249</v>
      </c>
      <c r="BR124" s="21" t="s">
        <v>1249</v>
      </c>
      <c r="BS124" s="21" t="s">
        <v>1249</v>
      </c>
      <c r="BT124" s="21" t="s">
        <v>1249</v>
      </c>
      <c r="BU124" s="21" t="s">
        <v>1249</v>
      </c>
      <c r="BV124" s="21" t="s">
        <v>1249</v>
      </c>
      <c r="BW124" s="21" t="s">
        <v>1249</v>
      </c>
      <c r="BX124" s="21" t="s">
        <v>1249</v>
      </c>
      <c r="BY124" s="21" t="s">
        <v>1249</v>
      </c>
      <c r="BZ124" s="21" t="s">
        <v>1249</v>
      </c>
      <c r="CA124" s="21" t="s">
        <v>1249</v>
      </c>
      <c r="CB124" s="21" t="s">
        <v>1249</v>
      </c>
      <c r="CC124" s="21" t="s">
        <v>1249</v>
      </c>
      <c r="CD124" s="21" t="s">
        <v>1249</v>
      </c>
      <c r="CE124" s="21" t="s">
        <v>1249</v>
      </c>
      <c r="CF124" s="21" t="s">
        <v>1249</v>
      </c>
      <c r="CG124" s="21" t="s">
        <v>1249</v>
      </c>
      <c r="CH124" s="21" t="s">
        <v>1249</v>
      </c>
      <c r="CI124" s="21" t="s">
        <v>1249</v>
      </c>
      <c r="CJ124" s="21" t="s">
        <v>1249</v>
      </c>
    </row>
    <row r="125" spans="1:88" s="2" customFormat="1" ht="18.75" hidden="1" x14ac:dyDescent="0.25">
      <c r="A125" s="6">
        <v>101</v>
      </c>
      <c r="B125" s="7">
        <v>243</v>
      </c>
      <c r="C125" s="440" t="s">
        <v>430</v>
      </c>
      <c r="D125" s="440"/>
      <c r="E125" s="440"/>
      <c r="F125" s="9" t="s">
        <v>1249</v>
      </c>
      <c r="G125" s="9" t="s">
        <v>1249</v>
      </c>
      <c r="H125" s="9" t="s">
        <v>1249</v>
      </c>
      <c r="I125" s="9" t="s">
        <v>1249</v>
      </c>
      <c r="J125" s="21" t="s">
        <v>1249</v>
      </c>
      <c r="K125" s="21" t="s">
        <v>1249</v>
      </c>
      <c r="L125" s="21" t="s">
        <v>1249</v>
      </c>
      <c r="M125" s="21" t="s">
        <v>1249</v>
      </c>
      <c r="N125" s="21" t="s">
        <v>1249</v>
      </c>
      <c r="O125" s="21" t="s">
        <v>1249</v>
      </c>
      <c r="P125" s="21" t="s">
        <v>1249</v>
      </c>
      <c r="Q125" s="21" t="s">
        <v>1249</v>
      </c>
      <c r="R125" s="21" t="s">
        <v>1249</v>
      </c>
      <c r="S125" s="21" t="s">
        <v>1249</v>
      </c>
      <c r="T125" s="21" t="s">
        <v>1249</v>
      </c>
      <c r="U125" s="21" t="s">
        <v>1249</v>
      </c>
      <c r="V125" s="21" t="s">
        <v>1249</v>
      </c>
      <c r="W125" s="21" t="s">
        <v>1249</v>
      </c>
      <c r="X125" s="21" t="s">
        <v>1249</v>
      </c>
      <c r="Y125" s="21" t="s">
        <v>1249</v>
      </c>
      <c r="Z125" s="21" t="s">
        <v>1249</v>
      </c>
      <c r="AA125" s="21" t="s">
        <v>1249</v>
      </c>
      <c r="AB125" s="21" t="s">
        <v>1249</v>
      </c>
      <c r="AC125" s="21" t="s">
        <v>1249</v>
      </c>
      <c r="AD125" s="21" t="s">
        <v>1249</v>
      </c>
      <c r="AE125" s="21" t="s">
        <v>1249</v>
      </c>
      <c r="AF125" s="21" t="s">
        <v>1249</v>
      </c>
      <c r="AG125" s="21" t="s">
        <v>1249</v>
      </c>
      <c r="AH125" s="21" t="s">
        <v>1249</v>
      </c>
      <c r="AI125" s="21" t="s">
        <v>1249</v>
      </c>
      <c r="AJ125" s="21" t="s">
        <v>1249</v>
      </c>
      <c r="AK125" s="21" t="s">
        <v>1249</v>
      </c>
      <c r="AL125" s="21" t="s">
        <v>1249</v>
      </c>
      <c r="AM125" s="21" t="s">
        <v>1249</v>
      </c>
      <c r="AN125" s="21" t="s">
        <v>1249</v>
      </c>
      <c r="AO125" s="21" t="s">
        <v>1249</v>
      </c>
      <c r="AP125" s="21" t="s">
        <v>1249</v>
      </c>
      <c r="AQ125" s="21" t="s">
        <v>1249</v>
      </c>
      <c r="AR125" s="21" t="s">
        <v>1249</v>
      </c>
      <c r="AS125" s="21" t="s">
        <v>1249</v>
      </c>
      <c r="AT125" s="21" t="s">
        <v>1249</v>
      </c>
      <c r="AU125" s="21" t="s">
        <v>1249</v>
      </c>
      <c r="AV125" s="21" t="s">
        <v>1249</v>
      </c>
      <c r="AW125" s="21" t="s">
        <v>1249</v>
      </c>
      <c r="AX125" s="21" t="s">
        <v>1249</v>
      </c>
      <c r="AY125" s="21" t="s">
        <v>1249</v>
      </c>
      <c r="AZ125" s="21" t="s">
        <v>1249</v>
      </c>
      <c r="BA125" s="21" t="s">
        <v>1249</v>
      </c>
      <c r="BB125" s="21"/>
      <c r="BC125" s="21" t="s">
        <v>1249</v>
      </c>
      <c r="BD125" s="21" t="s">
        <v>1249</v>
      </c>
      <c r="BE125" s="21" t="s">
        <v>1249</v>
      </c>
      <c r="BF125" s="21" t="s">
        <v>1249</v>
      </c>
      <c r="BG125" s="21" t="s">
        <v>1249</v>
      </c>
      <c r="BH125" s="21" t="s">
        <v>1249</v>
      </c>
      <c r="BI125" s="21" t="s">
        <v>1249</v>
      </c>
      <c r="BJ125" s="21" t="s">
        <v>1249</v>
      </c>
      <c r="BK125" s="21" t="s">
        <v>1249</v>
      </c>
      <c r="BL125" s="21" t="s">
        <v>1249</v>
      </c>
      <c r="BM125" s="21" t="s">
        <v>1249</v>
      </c>
      <c r="BN125" s="21" t="s">
        <v>1249</v>
      </c>
      <c r="BO125" s="21" t="s">
        <v>1249</v>
      </c>
      <c r="BP125" s="21" t="s">
        <v>1249</v>
      </c>
      <c r="BQ125" s="21" t="s">
        <v>1249</v>
      </c>
      <c r="BR125" s="21" t="s">
        <v>1249</v>
      </c>
      <c r="BS125" s="21" t="s">
        <v>1249</v>
      </c>
      <c r="BT125" s="21" t="s">
        <v>1249</v>
      </c>
      <c r="BU125" s="21" t="s">
        <v>1249</v>
      </c>
      <c r="BV125" s="21" t="s">
        <v>1249</v>
      </c>
      <c r="BW125" s="21" t="s">
        <v>1249</v>
      </c>
      <c r="BX125" s="21" t="s">
        <v>1249</v>
      </c>
      <c r="BY125" s="21" t="s">
        <v>1249</v>
      </c>
      <c r="BZ125" s="21" t="s">
        <v>1249</v>
      </c>
      <c r="CA125" s="21" t="s">
        <v>1249</v>
      </c>
      <c r="CB125" s="21" t="s">
        <v>1249</v>
      </c>
      <c r="CC125" s="21" t="s">
        <v>1249</v>
      </c>
      <c r="CD125" s="21" t="s">
        <v>1249</v>
      </c>
      <c r="CE125" s="21" t="s">
        <v>1249</v>
      </c>
      <c r="CF125" s="21" t="s">
        <v>1249</v>
      </c>
      <c r="CG125" s="21" t="s">
        <v>1249</v>
      </c>
      <c r="CH125" s="21" t="s">
        <v>1249</v>
      </c>
      <c r="CI125" s="21" t="s">
        <v>1249</v>
      </c>
      <c r="CJ125" s="21" t="s">
        <v>1249</v>
      </c>
    </row>
    <row r="126" spans="1:88" ht="103.5" hidden="1" customHeight="1" x14ac:dyDescent="0.25">
      <c r="A126" s="6">
        <v>102</v>
      </c>
      <c r="B126" s="207">
        <v>225</v>
      </c>
      <c r="C126" s="12" t="s">
        <v>426</v>
      </c>
      <c r="D126" s="275" t="s">
        <v>28</v>
      </c>
      <c r="E126" s="12" t="s">
        <v>426</v>
      </c>
      <c r="F126" s="302"/>
      <c r="G126" s="18" t="s">
        <v>1354</v>
      </c>
      <c r="H126" s="18" t="s">
        <v>1858</v>
      </c>
      <c r="I126" s="18" t="s">
        <v>1261</v>
      </c>
      <c r="J126" s="22" t="s">
        <v>402</v>
      </c>
      <c r="K126" s="207"/>
      <c r="L126" s="207"/>
      <c r="M126" s="207"/>
      <c r="N126" s="207"/>
      <c r="O126" s="207"/>
      <c r="P126" s="207"/>
      <c r="Q126" s="23" t="s">
        <v>21</v>
      </c>
      <c r="R126" s="207"/>
      <c r="S126" s="207"/>
      <c r="T126" s="26">
        <f t="shared" si="51"/>
        <v>1</v>
      </c>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3">
        <f t="shared" ref="CB126:CB132" si="67">COUNTIF($BD126:$CA126,2)</f>
        <v>0</v>
      </c>
      <c r="CC126" s="32" t="e">
        <f t="shared" ref="CC126:CC132" si="68">CB126/COUNTA($BD126:$CA126)</f>
        <v>#DIV/0!</v>
      </c>
      <c r="CD126" s="23">
        <f t="shared" ref="CD126:CD132" si="69">COUNTIF($BD126:$CA126,1)</f>
        <v>0</v>
      </c>
      <c r="CE126" s="32" t="e">
        <f t="shared" ref="CE126:CE132" si="70">CD126/COUNTA($BD126:$CA126)</f>
        <v>#DIV/0!</v>
      </c>
      <c r="CF126" s="23">
        <f t="shared" ref="CF126:CF132" si="71">COUNTIF($BD126:$CA126,0)</f>
        <v>0</v>
      </c>
      <c r="CG126" s="32" t="e">
        <f t="shared" ref="CG126:CG132" si="72">CF126/COUNTA($BD126:$CA126)</f>
        <v>#DIV/0!</v>
      </c>
      <c r="CH126" s="23" t="e">
        <f t="shared" ref="CH126:CH132" si="73">(((CB126*2)+(CD126*1)+(CF126*0)))/COUNTA($BD126:$CA126)</f>
        <v>#DIV/0!</v>
      </c>
      <c r="CI126" s="23" t="e">
        <f t="shared" si="52"/>
        <v>#DIV/0!</v>
      </c>
      <c r="CJ126" s="37"/>
    </row>
    <row r="127" spans="1:88" ht="88.5" hidden="1" customHeight="1" x14ac:dyDescent="0.25">
      <c r="A127" s="6">
        <v>103</v>
      </c>
      <c r="B127" s="207">
        <v>232</v>
      </c>
      <c r="C127" s="12" t="s">
        <v>431</v>
      </c>
      <c r="D127" s="275" t="s">
        <v>28</v>
      </c>
      <c r="E127" s="12" t="s">
        <v>1355</v>
      </c>
      <c r="F127" s="302" t="s">
        <v>28</v>
      </c>
      <c r="G127" s="12" t="s">
        <v>1355</v>
      </c>
      <c r="H127" s="18" t="s">
        <v>1647</v>
      </c>
      <c r="I127" s="18" t="s">
        <v>1261</v>
      </c>
      <c r="J127" s="22" t="s">
        <v>402</v>
      </c>
      <c r="K127" s="207"/>
      <c r="L127" s="207"/>
      <c r="M127" s="207"/>
      <c r="N127" s="207"/>
      <c r="O127" s="23" t="s">
        <v>21</v>
      </c>
      <c r="P127" s="23"/>
      <c r="Q127" s="207"/>
      <c r="R127" s="207"/>
      <c r="S127" s="207"/>
      <c r="T127" s="26">
        <f t="shared" si="51"/>
        <v>1</v>
      </c>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3">
        <f t="shared" si="67"/>
        <v>0</v>
      </c>
      <c r="CC127" s="32" t="e">
        <f t="shared" si="68"/>
        <v>#DIV/0!</v>
      </c>
      <c r="CD127" s="23">
        <f t="shared" si="69"/>
        <v>0</v>
      </c>
      <c r="CE127" s="32" t="e">
        <f t="shared" si="70"/>
        <v>#DIV/0!</v>
      </c>
      <c r="CF127" s="23">
        <f t="shared" si="71"/>
        <v>0</v>
      </c>
      <c r="CG127" s="32" t="e">
        <f t="shared" si="72"/>
        <v>#DIV/0!</v>
      </c>
      <c r="CH127" s="23" t="e">
        <f t="shared" si="73"/>
        <v>#DIV/0!</v>
      </c>
      <c r="CI127" s="23" t="e">
        <f t="shared" si="52"/>
        <v>#DIV/0!</v>
      </c>
      <c r="CJ127" s="37"/>
    </row>
    <row r="128" spans="1:88" ht="125.25" hidden="1" customHeight="1" x14ac:dyDescent="0.25">
      <c r="A128" s="6">
        <v>103</v>
      </c>
      <c r="B128" s="207">
        <v>232</v>
      </c>
      <c r="C128" s="12" t="s">
        <v>431</v>
      </c>
      <c r="D128" s="275" t="s">
        <v>28</v>
      </c>
      <c r="E128" s="12" t="s">
        <v>978</v>
      </c>
      <c r="F128" s="302"/>
      <c r="G128" s="18" t="s">
        <v>1356</v>
      </c>
      <c r="H128" s="18" t="s">
        <v>1357</v>
      </c>
      <c r="I128" s="18" t="s">
        <v>1261</v>
      </c>
      <c r="J128" s="22" t="s">
        <v>402</v>
      </c>
      <c r="K128" s="207"/>
      <c r="L128" s="207"/>
      <c r="M128" s="207"/>
      <c r="N128" s="207"/>
      <c r="O128" s="23"/>
      <c r="P128" s="23" t="s">
        <v>21</v>
      </c>
      <c r="Q128" s="207"/>
      <c r="R128" s="207"/>
      <c r="S128" s="207"/>
      <c r="T128" s="26">
        <f t="shared" si="51"/>
        <v>1</v>
      </c>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3">
        <f t="shared" si="67"/>
        <v>0</v>
      </c>
      <c r="CC128" s="32" t="e">
        <f t="shared" si="68"/>
        <v>#DIV/0!</v>
      </c>
      <c r="CD128" s="23">
        <f t="shared" si="69"/>
        <v>0</v>
      </c>
      <c r="CE128" s="32" t="e">
        <f t="shared" si="70"/>
        <v>#DIV/0!</v>
      </c>
      <c r="CF128" s="23">
        <f t="shared" si="71"/>
        <v>0</v>
      </c>
      <c r="CG128" s="32" t="e">
        <f t="shared" si="72"/>
        <v>#DIV/0!</v>
      </c>
      <c r="CH128" s="23" t="e">
        <f t="shared" si="73"/>
        <v>#DIV/0!</v>
      </c>
      <c r="CI128" s="23" t="e">
        <f t="shared" si="52"/>
        <v>#DIV/0!</v>
      </c>
      <c r="CJ128" s="37"/>
    </row>
    <row r="129" spans="1:88" ht="65.25" hidden="1" customHeight="1" x14ac:dyDescent="0.25">
      <c r="A129" s="6">
        <v>104</v>
      </c>
      <c r="B129" s="207">
        <v>233</v>
      </c>
      <c r="C129" s="12" t="s">
        <v>432</v>
      </c>
      <c r="D129" s="275" t="s">
        <v>28</v>
      </c>
      <c r="E129" s="12" t="s">
        <v>1358</v>
      </c>
      <c r="F129" s="302" t="s">
        <v>28</v>
      </c>
      <c r="G129" s="18" t="s">
        <v>1359</v>
      </c>
      <c r="H129" s="18" t="s">
        <v>1360</v>
      </c>
      <c r="I129" s="18" t="s">
        <v>1261</v>
      </c>
      <c r="J129" s="22" t="s">
        <v>402</v>
      </c>
      <c r="K129" s="207"/>
      <c r="L129" s="207"/>
      <c r="M129" s="207"/>
      <c r="N129" s="207"/>
      <c r="O129" s="207"/>
      <c r="P129" s="207" t="s">
        <v>21</v>
      </c>
      <c r="Q129" s="207"/>
      <c r="R129" s="207"/>
      <c r="S129" s="207"/>
      <c r="T129" s="26">
        <f t="shared" si="51"/>
        <v>1</v>
      </c>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3">
        <f t="shared" si="67"/>
        <v>0</v>
      </c>
      <c r="CC129" s="32" t="e">
        <f t="shared" si="68"/>
        <v>#DIV/0!</v>
      </c>
      <c r="CD129" s="23">
        <f t="shared" si="69"/>
        <v>0</v>
      </c>
      <c r="CE129" s="32" t="e">
        <f t="shared" si="70"/>
        <v>#DIV/0!</v>
      </c>
      <c r="CF129" s="23">
        <f t="shared" si="71"/>
        <v>0</v>
      </c>
      <c r="CG129" s="32" t="e">
        <f t="shared" si="72"/>
        <v>#DIV/0!</v>
      </c>
      <c r="CH129" s="23" t="e">
        <f t="shared" si="73"/>
        <v>#DIV/0!</v>
      </c>
      <c r="CI129" s="23" t="e">
        <f t="shared" si="52"/>
        <v>#DIV/0!</v>
      </c>
      <c r="CJ129" s="37"/>
    </row>
    <row r="130" spans="1:88" ht="79.5" hidden="1" customHeight="1" x14ac:dyDescent="0.25">
      <c r="A130" s="6">
        <v>104</v>
      </c>
      <c r="B130" s="207">
        <v>233</v>
      </c>
      <c r="C130" s="12" t="s">
        <v>432</v>
      </c>
      <c r="D130" s="275" t="s">
        <v>28</v>
      </c>
      <c r="E130" s="12" t="s">
        <v>984</v>
      </c>
      <c r="F130" s="302" t="s">
        <v>28</v>
      </c>
      <c r="G130" s="18" t="s">
        <v>1361</v>
      </c>
      <c r="H130" s="18" t="s">
        <v>1362</v>
      </c>
      <c r="I130" s="18" t="s">
        <v>1261</v>
      </c>
      <c r="J130" s="22" t="s">
        <v>402</v>
      </c>
      <c r="K130" s="207"/>
      <c r="L130" s="207"/>
      <c r="M130" s="207"/>
      <c r="N130" s="207"/>
      <c r="O130" s="207" t="s">
        <v>21</v>
      </c>
      <c r="P130" s="207"/>
      <c r="Q130" s="207"/>
      <c r="R130" s="207"/>
      <c r="S130" s="207"/>
      <c r="T130" s="26">
        <f t="shared" si="51"/>
        <v>1</v>
      </c>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3">
        <f t="shared" si="67"/>
        <v>0</v>
      </c>
      <c r="CC130" s="32" t="e">
        <f t="shared" si="68"/>
        <v>#DIV/0!</v>
      </c>
      <c r="CD130" s="23">
        <f t="shared" si="69"/>
        <v>0</v>
      </c>
      <c r="CE130" s="32" t="e">
        <f t="shared" si="70"/>
        <v>#DIV/0!</v>
      </c>
      <c r="CF130" s="23">
        <f t="shared" si="71"/>
        <v>0</v>
      </c>
      <c r="CG130" s="32" t="e">
        <f t="shared" si="72"/>
        <v>#DIV/0!</v>
      </c>
      <c r="CH130" s="23" t="e">
        <f t="shared" si="73"/>
        <v>#DIV/0!</v>
      </c>
      <c r="CI130" s="23" t="e">
        <f t="shared" si="52"/>
        <v>#DIV/0!</v>
      </c>
      <c r="CJ130" s="37"/>
    </row>
    <row r="131" spans="1:88" ht="121.5" hidden="1" customHeight="1" x14ac:dyDescent="0.25">
      <c r="A131" s="6">
        <v>105</v>
      </c>
      <c r="B131" s="207">
        <v>240</v>
      </c>
      <c r="C131" s="12" t="s">
        <v>433</v>
      </c>
      <c r="D131" s="275" t="s">
        <v>28</v>
      </c>
      <c r="E131" s="12" t="s">
        <v>434</v>
      </c>
      <c r="F131" s="302" t="s">
        <v>28</v>
      </c>
      <c r="G131" s="12" t="s">
        <v>1363</v>
      </c>
      <c r="H131" s="12" t="s">
        <v>1363</v>
      </c>
      <c r="I131" s="18" t="s">
        <v>1251</v>
      </c>
      <c r="J131" s="22" t="s">
        <v>402</v>
      </c>
      <c r="K131" s="24"/>
      <c r="L131" s="24"/>
      <c r="M131" s="24"/>
      <c r="N131" s="24"/>
      <c r="O131" s="24"/>
      <c r="P131" s="24" t="s">
        <v>21</v>
      </c>
      <c r="Q131" s="24"/>
      <c r="R131" s="24"/>
      <c r="S131" s="24"/>
      <c r="T131" s="26">
        <f t="shared" si="51"/>
        <v>1</v>
      </c>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3">
        <f t="shared" si="67"/>
        <v>0</v>
      </c>
      <c r="CC131" s="32" t="e">
        <f t="shared" si="68"/>
        <v>#DIV/0!</v>
      </c>
      <c r="CD131" s="23">
        <f t="shared" si="69"/>
        <v>0</v>
      </c>
      <c r="CE131" s="32" t="e">
        <f t="shared" si="70"/>
        <v>#DIV/0!</v>
      </c>
      <c r="CF131" s="23">
        <f t="shared" si="71"/>
        <v>0</v>
      </c>
      <c r="CG131" s="32" t="e">
        <f t="shared" si="72"/>
        <v>#DIV/0!</v>
      </c>
      <c r="CH131" s="23" t="e">
        <f t="shared" si="73"/>
        <v>#DIV/0!</v>
      </c>
      <c r="CI131" s="23" t="e">
        <f t="shared" si="52"/>
        <v>#DIV/0!</v>
      </c>
      <c r="CJ131" s="37"/>
    </row>
    <row r="132" spans="1:88" ht="39.75" hidden="1" customHeight="1" x14ac:dyDescent="0.25">
      <c r="A132" s="6">
        <v>106</v>
      </c>
      <c r="B132" s="207">
        <v>242</v>
      </c>
      <c r="C132" s="12" t="s">
        <v>436</v>
      </c>
      <c r="D132" s="275" t="s">
        <v>71</v>
      </c>
      <c r="E132" s="12" t="s">
        <v>437</v>
      </c>
      <c r="F132" s="302" t="s">
        <v>71</v>
      </c>
      <c r="G132" s="18" t="s">
        <v>1364</v>
      </c>
      <c r="H132" s="18" t="s">
        <v>1365</v>
      </c>
      <c r="I132" s="18" t="s">
        <v>1261</v>
      </c>
      <c r="J132" s="22" t="s">
        <v>402</v>
      </c>
      <c r="K132" s="207"/>
      <c r="L132" s="207"/>
      <c r="M132" s="207"/>
      <c r="N132" s="207"/>
      <c r="O132" s="207"/>
      <c r="P132" s="207" t="s">
        <v>21</v>
      </c>
      <c r="Q132" s="207"/>
      <c r="R132" s="207"/>
      <c r="S132" s="207"/>
      <c r="T132" s="26">
        <f t="shared" si="51"/>
        <v>1</v>
      </c>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3">
        <f t="shared" si="67"/>
        <v>0</v>
      </c>
      <c r="CC132" s="32" t="e">
        <f t="shared" si="68"/>
        <v>#DIV/0!</v>
      </c>
      <c r="CD132" s="23">
        <f t="shared" si="69"/>
        <v>0</v>
      </c>
      <c r="CE132" s="32" t="e">
        <f t="shared" si="70"/>
        <v>#DIV/0!</v>
      </c>
      <c r="CF132" s="23">
        <f t="shared" si="71"/>
        <v>0</v>
      </c>
      <c r="CG132" s="32" t="e">
        <f t="shared" si="72"/>
        <v>#DIV/0!</v>
      </c>
      <c r="CH132" s="23" t="e">
        <f t="shared" si="73"/>
        <v>#DIV/0!</v>
      </c>
      <c r="CI132" s="23" t="e">
        <f t="shared" si="52"/>
        <v>#DIV/0!</v>
      </c>
      <c r="CJ132" s="37"/>
    </row>
    <row r="133" spans="1:88" s="2" customFormat="1" ht="18.75" hidden="1" x14ac:dyDescent="0.25">
      <c r="A133" s="6">
        <v>107</v>
      </c>
      <c r="B133" s="7">
        <v>253</v>
      </c>
      <c r="C133" s="440" t="s">
        <v>1366</v>
      </c>
      <c r="D133" s="440"/>
      <c r="E133" s="440"/>
      <c r="F133" s="9" t="s">
        <v>1249</v>
      </c>
      <c r="G133" s="9" t="s">
        <v>1249</v>
      </c>
      <c r="H133" s="9" t="s">
        <v>1249</v>
      </c>
      <c r="I133" s="9" t="s">
        <v>1249</v>
      </c>
      <c r="J133" s="21" t="s">
        <v>1249</v>
      </c>
      <c r="K133" s="21" t="s">
        <v>1249</v>
      </c>
      <c r="L133" s="21" t="s">
        <v>1249</v>
      </c>
      <c r="M133" s="21" t="s">
        <v>1249</v>
      </c>
      <c r="N133" s="21" t="s">
        <v>1249</v>
      </c>
      <c r="O133" s="21" t="s">
        <v>1249</v>
      </c>
      <c r="P133" s="21" t="s">
        <v>1249</v>
      </c>
      <c r="Q133" s="21" t="s">
        <v>1249</v>
      </c>
      <c r="R133" s="21" t="s">
        <v>1249</v>
      </c>
      <c r="S133" s="21" t="s">
        <v>1249</v>
      </c>
      <c r="T133" s="21" t="s">
        <v>1249</v>
      </c>
      <c r="U133" s="21" t="s">
        <v>1249</v>
      </c>
      <c r="V133" s="21" t="s">
        <v>1249</v>
      </c>
      <c r="W133" s="21" t="s">
        <v>1249</v>
      </c>
      <c r="X133" s="21" t="s">
        <v>1249</v>
      </c>
      <c r="Y133" s="21" t="s">
        <v>1249</v>
      </c>
      <c r="Z133" s="21" t="s">
        <v>1249</v>
      </c>
      <c r="AA133" s="21" t="s">
        <v>1249</v>
      </c>
      <c r="AB133" s="21" t="s">
        <v>1249</v>
      </c>
      <c r="AC133" s="21" t="s">
        <v>1249</v>
      </c>
      <c r="AD133" s="21" t="s">
        <v>1249</v>
      </c>
      <c r="AE133" s="21" t="s">
        <v>1249</v>
      </c>
      <c r="AF133" s="21" t="s">
        <v>1249</v>
      </c>
      <c r="AG133" s="21" t="s">
        <v>1249</v>
      </c>
      <c r="AH133" s="21" t="s">
        <v>1249</v>
      </c>
      <c r="AI133" s="21" t="s">
        <v>1249</v>
      </c>
      <c r="AJ133" s="21" t="s">
        <v>1249</v>
      </c>
      <c r="AK133" s="21" t="s">
        <v>1249</v>
      </c>
      <c r="AL133" s="21" t="s">
        <v>1249</v>
      </c>
      <c r="AM133" s="21" t="s">
        <v>1249</v>
      </c>
      <c r="AN133" s="21" t="s">
        <v>1249</v>
      </c>
      <c r="AO133" s="21" t="s">
        <v>1249</v>
      </c>
      <c r="AP133" s="21" t="s">
        <v>1249</v>
      </c>
      <c r="AQ133" s="21" t="s">
        <v>1249</v>
      </c>
      <c r="AR133" s="21" t="s">
        <v>1249</v>
      </c>
      <c r="AS133" s="21" t="s">
        <v>1249</v>
      </c>
      <c r="AT133" s="21" t="s">
        <v>1249</v>
      </c>
      <c r="AU133" s="21" t="s">
        <v>1249</v>
      </c>
      <c r="AV133" s="21" t="s">
        <v>1249</v>
      </c>
      <c r="AW133" s="21" t="s">
        <v>1249</v>
      </c>
      <c r="AX133" s="21" t="s">
        <v>1249</v>
      </c>
      <c r="AY133" s="21" t="s">
        <v>1249</v>
      </c>
      <c r="AZ133" s="21" t="s">
        <v>1249</v>
      </c>
      <c r="BA133" s="21" t="s">
        <v>1249</v>
      </c>
      <c r="BB133" s="21"/>
      <c r="BC133" s="21" t="s">
        <v>1249</v>
      </c>
      <c r="BD133" s="21" t="s">
        <v>1249</v>
      </c>
      <c r="BE133" s="21" t="s">
        <v>1249</v>
      </c>
      <c r="BF133" s="21" t="s">
        <v>1249</v>
      </c>
      <c r="BG133" s="21" t="s">
        <v>1249</v>
      </c>
      <c r="BH133" s="21" t="s">
        <v>1249</v>
      </c>
      <c r="BI133" s="21" t="s">
        <v>1249</v>
      </c>
      <c r="BJ133" s="21" t="s">
        <v>1249</v>
      </c>
      <c r="BK133" s="21" t="s">
        <v>1249</v>
      </c>
      <c r="BL133" s="21" t="s">
        <v>1249</v>
      </c>
      <c r="BM133" s="21" t="s">
        <v>1249</v>
      </c>
      <c r="BN133" s="21" t="s">
        <v>1249</v>
      </c>
      <c r="BO133" s="21" t="s">
        <v>1249</v>
      </c>
      <c r="BP133" s="21" t="s">
        <v>1249</v>
      </c>
      <c r="BQ133" s="21" t="s">
        <v>1249</v>
      </c>
      <c r="BR133" s="21" t="s">
        <v>1249</v>
      </c>
      <c r="BS133" s="21" t="s">
        <v>1249</v>
      </c>
      <c r="BT133" s="21" t="s">
        <v>1249</v>
      </c>
      <c r="BU133" s="21" t="s">
        <v>1249</v>
      </c>
      <c r="BV133" s="21" t="s">
        <v>1249</v>
      </c>
      <c r="BW133" s="21" t="s">
        <v>1249</v>
      </c>
      <c r="BX133" s="21" t="s">
        <v>1249</v>
      </c>
      <c r="BY133" s="21" t="s">
        <v>1249</v>
      </c>
      <c r="BZ133" s="21" t="s">
        <v>1249</v>
      </c>
      <c r="CA133" s="21" t="s">
        <v>1249</v>
      </c>
      <c r="CB133" s="21" t="s">
        <v>1249</v>
      </c>
      <c r="CC133" s="21" t="s">
        <v>1249</v>
      </c>
      <c r="CD133" s="21" t="s">
        <v>1249</v>
      </c>
      <c r="CE133" s="21" t="s">
        <v>1249</v>
      </c>
      <c r="CF133" s="21" t="s">
        <v>1249</v>
      </c>
      <c r="CG133" s="21" t="s">
        <v>1249</v>
      </c>
      <c r="CH133" s="21" t="s">
        <v>1249</v>
      </c>
      <c r="CI133" s="21" t="s">
        <v>1249</v>
      </c>
      <c r="CJ133" s="21" t="s">
        <v>1249</v>
      </c>
    </row>
    <row r="134" spans="1:88" s="2" customFormat="1" ht="18.75" hidden="1" x14ac:dyDescent="0.25">
      <c r="A134" s="6">
        <v>108</v>
      </c>
      <c r="B134" s="7">
        <v>254</v>
      </c>
      <c r="C134" s="440" t="s">
        <v>439</v>
      </c>
      <c r="D134" s="440"/>
      <c r="E134" s="440"/>
      <c r="F134" s="9" t="s">
        <v>1249</v>
      </c>
      <c r="G134" s="9" t="s">
        <v>1249</v>
      </c>
      <c r="H134" s="9" t="s">
        <v>1249</v>
      </c>
      <c r="I134" s="9" t="s">
        <v>1249</v>
      </c>
      <c r="J134" s="21" t="s">
        <v>1249</v>
      </c>
      <c r="K134" s="21" t="s">
        <v>1249</v>
      </c>
      <c r="L134" s="21" t="s">
        <v>1249</v>
      </c>
      <c r="M134" s="21" t="s">
        <v>1249</v>
      </c>
      <c r="N134" s="21" t="s">
        <v>1249</v>
      </c>
      <c r="O134" s="21" t="s">
        <v>1249</v>
      </c>
      <c r="P134" s="21" t="s">
        <v>1249</v>
      </c>
      <c r="Q134" s="21" t="s">
        <v>1249</v>
      </c>
      <c r="R134" s="21" t="s">
        <v>1249</v>
      </c>
      <c r="S134" s="21" t="s">
        <v>1249</v>
      </c>
      <c r="T134" s="21" t="s">
        <v>1249</v>
      </c>
      <c r="U134" s="21" t="s">
        <v>1249</v>
      </c>
      <c r="V134" s="21" t="s">
        <v>1249</v>
      </c>
      <c r="W134" s="21" t="s">
        <v>1249</v>
      </c>
      <c r="X134" s="21" t="s">
        <v>1249</v>
      </c>
      <c r="Y134" s="21" t="s">
        <v>1249</v>
      </c>
      <c r="Z134" s="21" t="s">
        <v>1249</v>
      </c>
      <c r="AA134" s="21" t="s">
        <v>1249</v>
      </c>
      <c r="AB134" s="21" t="s">
        <v>1249</v>
      </c>
      <c r="AC134" s="21" t="s">
        <v>1249</v>
      </c>
      <c r="AD134" s="21" t="s">
        <v>1249</v>
      </c>
      <c r="AE134" s="21" t="s">
        <v>1249</v>
      </c>
      <c r="AF134" s="21" t="s">
        <v>1249</v>
      </c>
      <c r="AG134" s="21" t="s">
        <v>1249</v>
      </c>
      <c r="AH134" s="21" t="s">
        <v>1249</v>
      </c>
      <c r="AI134" s="21" t="s">
        <v>1249</v>
      </c>
      <c r="AJ134" s="21" t="s">
        <v>1249</v>
      </c>
      <c r="AK134" s="21" t="s">
        <v>1249</v>
      </c>
      <c r="AL134" s="21" t="s">
        <v>1249</v>
      </c>
      <c r="AM134" s="21" t="s">
        <v>1249</v>
      </c>
      <c r="AN134" s="21" t="s">
        <v>1249</v>
      </c>
      <c r="AO134" s="21" t="s">
        <v>1249</v>
      </c>
      <c r="AP134" s="21" t="s">
        <v>1249</v>
      </c>
      <c r="AQ134" s="21" t="s">
        <v>1249</v>
      </c>
      <c r="AR134" s="21" t="s">
        <v>1249</v>
      </c>
      <c r="AS134" s="21" t="s">
        <v>1249</v>
      </c>
      <c r="AT134" s="21" t="s">
        <v>1249</v>
      </c>
      <c r="AU134" s="21" t="s">
        <v>1249</v>
      </c>
      <c r="AV134" s="21" t="s">
        <v>1249</v>
      </c>
      <c r="AW134" s="21" t="s">
        <v>1249</v>
      </c>
      <c r="AX134" s="21" t="s">
        <v>1249</v>
      </c>
      <c r="AY134" s="21" t="s">
        <v>1249</v>
      </c>
      <c r="AZ134" s="21" t="s">
        <v>1249</v>
      </c>
      <c r="BA134" s="21" t="s">
        <v>1249</v>
      </c>
      <c r="BB134" s="21"/>
      <c r="BC134" s="21" t="s">
        <v>1249</v>
      </c>
      <c r="BD134" s="21" t="s">
        <v>1249</v>
      </c>
      <c r="BE134" s="21" t="s">
        <v>1249</v>
      </c>
      <c r="BF134" s="21" t="s">
        <v>1249</v>
      </c>
      <c r="BG134" s="21" t="s">
        <v>1249</v>
      </c>
      <c r="BH134" s="21" t="s">
        <v>1249</v>
      </c>
      <c r="BI134" s="21" t="s">
        <v>1249</v>
      </c>
      <c r="BJ134" s="21" t="s">
        <v>1249</v>
      </c>
      <c r="BK134" s="21" t="s">
        <v>1249</v>
      </c>
      <c r="BL134" s="21" t="s">
        <v>1249</v>
      </c>
      <c r="BM134" s="21" t="s">
        <v>1249</v>
      </c>
      <c r="BN134" s="21" t="s">
        <v>1249</v>
      </c>
      <c r="BO134" s="21" t="s">
        <v>1249</v>
      </c>
      <c r="BP134" s="21" t="s">
        <v>1249</v>
      </c>
      <c r="BQ134" s="21" t="s">
        <v>1249</v>
      </c>
      <c r="BR134" s="21" t="s">
        <v>1249</v>
      </c>
      <c r="BS134" s="21" t="s">
        <v>1249</v>
      </c>
      <c r="BT134" s="21" t="s">
        <v>1249</v>
      </c>
      <c r="BU134" s="21" t="s">
        <v>1249</v>
      </c>
      <c r="BV134" s="21" t="s">
        <v>1249</v>
      </c>
      <c r="BW134" s="21" t="s">
        <v>1249</v>
      </c>
      <c r="BX134" s="21" t="s">
        <v>1249</v>
      </c>
      <c r="BY134" s="21" t="s">
        <v>1249</v>
      </c>
      <c r="BZ134" s="21" t="s">
        <v>1249</v>
      </c>
      <c r="CA134" s="21" t="s">
        <v>1249</v>
      </c>
      <c r="CB134" s="21" t="s">
        <v>1249</v>
      </c>
      <c r="CC134" s="21" t="s">
        <v>1249</v>
      </c>
      <c r="CD134" s="21" t="s">
        <v>1249</v>
      </c>
      <c r="CE134" s="21" t="s">
        <v>1249</v>
      </c>
      <c r="CF134" s="21" t="s">
        <v>1249</v>
      </c>
      <c r="CG134" s="21" t="s">
        <v>1249</v>
      </c>
      <c r="CH134" s="21" t="s">
        <v>1249</v>
      </c>
      <c r="CI134" s="21" t="s">
        <v>1249</v>
      </c>
      <c r="CJ134" s="21" t="s">
        <v>1249</v>
      </c>
    </row>
    <row r="135" spans="1:88" ht="75.75" hidden="1" customHeight="1" x14ac:dyDescent="0.25">
      <c r="A135" s="6">
        <v>109</v>
      </c>
      <c r="B135" s="207">
        <v>246</v>
      </c>
      <c r="C135" s="12" t="s">
        <v>442</v>
      </c>
      <c r="D135" s="275" t="s">
        <v>28</v>
      </c>
      <c r="E135" s="12" t="s">
        <v>443</v>
      </c>
      <c r="F135" s="302" t="s">
        <v>28</v>
      </c>
      <c r="G135" s="12" t="s">
        <v>443</v>
      </c>
      <c r="H135" s="18" t="s">
        <v>1665</v>
      </c>
      <c r="I135" s="18" t="s">
        <v>1261</v>
      </c>
      <c r="J135" s="22" t="s">
        <v>402</v>
      </c>
      <c r="K135" s="207"/>
      <c r="L135" s="207"/>
      <c r="M135" s="207"/>
      <c r="N135" s="207" t="s">
        <v>21</v>
      </c>
      <c r="O135" s="207"/>
      <c r="P135" s="207"/>
      <c r="Q135" s="207"/>
      <c r="R135" s="28"/>
      <c r="S135" s="207"/>
      <c r="T135" s="26">
        <f t="shared" si="51"/>
        <v>1</v>
      </c>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3">
        <f>COUNTIF($BD135:$CA135,2)</f>
        <v>0</v>
      </c>
      <c r="CC135" s="32" t="e">
        <f>CB135/COUNTA($BD135:$CA135)</f>
        <v>#DIV/0!</v>
      </c>
      <c r="CD135" s="23">
        <f>COUNTIF($BD135:$CA135,1)</f>
        <v>0</v>
      </c>
      <c r="CE135" s="32" t="e">
        <f>CD135/COUNTA($BD135:$CA135)</f>
        <v>#DIV/0!</v>
      </c>
      <c r="CF135" s="23">
        <f>COUNTIF($BD135:$CA135,0)</f>
        <v>0</v>
      </c>
      <c r="CG135" s="32" t="e">
        <f>CF135/COUNTA($BD135:$CA135)</f>
        <v>#DIV/0!</v>
      </c>
      <c r="CH135" s="23" t="e">
        <f>(((CB135*2)+(CD135*1)+(CF135*0)))/COUNTA($BD135:$CA135)</f>
        <v>#DIV/0!</v>
      </c>
      <c r="CI135" s="23" t="e">
        <f t="shared" si="52"/>
        <v>#DIV/0!</v>
      </c>
      <c r="CJ135" s="37"/>
    </row>
    <row r="136" spans="1:88" s="2" customFormat="1" ht="18.75" hidden="1" x14ac:dyDescent="0.25">
      <c r="A136" s="6">
        <v>110</v>
      </c>
      <c r="B136" s="7">
        <v>261</v>
      </c>
      <c r="C136" s="440" t="s">
        <v>452</v>
      </c>
      <c r="D136" s="440"/>
      <c r="E136" s="440"/>
      <c r="F136" s="9" t="s">
        <v>1249</v>
      </c>
      <c r="G136" s="9" t="s">
        <v>1249</v>
      </c>
      <c r="H136" s="9" t="s">
        <v>1249</v>
      </c>
      <c r="I136" s="9" t="s">
        <v>1249</v>
      </c>
      <c r="J136" s="21" t="s">
        <v>1249</v>
      </c>
      <c r="K136" s="21" t="s">
        <v>1249</v>
      </c>
      <c r="L136" s="21" t="s">
        <v>1249</v>
      </c>
      <c r="M136" s="21" t="s">
        <v>1249</v>
      </c>
      <c r="N136" s="21" t="s">
        <v>1249</v>
      </c>
      <c r="O136" s="21" t="s">
        <v>1249</v>
      </c>
      <c r="P136" s="21" t="s">
        <v>1249</v>
      </c>
      <c r="Q136" s="21" t="s">
        <v>1249</v>
      </c>
      <c r="R136" s="21" t="s">
        <v>1249</v>
      </c>
      <c r="S136" s="21" t="s">
        <v>1249</v>
      </c>
      <c r="T136" s="21" t="s">
        <v>1249</v>
      </c>
      <c r="U136" s="21" t="s">
        <v>1249</v>
      </c>
      <c r="V136" s="21" t="s">
        <v>1249</v>
      </c>
      <c r="W136" s="21" t="s">
        <v>1249</v>
      </c>
      <c r="X136" s="21" t="s">
        <v>1249</v>
      </c>
      <c r="Y136" s="21" t="s">
        <v>1249</v>
      </c>
      <c r="Z136" s="21" t="s">
        <v>1249</v>
      </c>
      <c r="AA136" s="21" t="s">
        <v>1249</v>
      </c>
      <c r="AB136" s="21" t="s">
        <v>1249</v>
      </c>
      <c r="AC136" s="21" t="s">
        <v>1249</v>
      </c>
      <c r="AD136" s="21" t="s">
        <v>1249</v>
      </c>
      <c r="AE136" s="21" t="s">
        <v>1249</v>
      </c>
      <c r="AF136" s="21" t="s">
        <v>1249</v>
      </c>
      <c r="AG136" s="21" t="s">
        <v>1249</v>
      </c>
      <c r="AH136" s="21" t="s">
        <v>1249</v>
      </c>
      <c r="AI136" s="21" t="s">
        <v>1249</v>
      </c>
      <c r="AJ136" s="21" t="s">
        <v>1249</v>
      </c>
      <c r="AK136" s="21" t="s">
        <v>1249</v>
      </c>
      <c r="AL136" s="21" t="s">
        <v>1249</v>
      </c>
      <c r="AM136" s="21" t="s">
        <v>1249</v>
      </c>
      <c r="AN136" s="21" t="s">
        <v>1249</v>
      </c>
      <c r="AO136" s="21" t="s">
        <v>1249</v>
      </c>
      <c r="AP136" s="21" t="s">
        <v>1249</v>
      </c>
      <c r="AQ136" s="21" t="s">
        <v>1249</v>
      </c>
      <c r="AR136" s="21" t="s">
        <v>1249</v>
      </c>
      <c r="AS136" s="21" t="s">
        <v>1249</v>
      </c>
      <c r="AT136" s="21" t="s">
        <v>1249</v>
      </c>
      <c r="AU136" s="21" t="s">
        <v>1249</v>
      </c>
      <c r="AV136" s="21" t="s">
        <v>1249</v>
      </c>
      <c r="AW136" s="21" t="s">
        <v>1249</v>
      </c>
      <c r="AX136" s="21" t="s">
        <v>1249</v>
      </c>
      <c r="AY136" s="21" t="s">
        <v>1249</v>
      </c>
      <c r="AZ136" s="21" t="s">
        <v>1249</v>
      </c>
      <c r="BA136" s="21" t="s">
        <v>1249</v>
      </c>
      <c r="BB136" s="21"/>
      <c r="BC136" s="21" t="s">
        <v>1249</v>
      </c>
      <c r="BD136" s="21" t="s">
        <v>1249</v>
      </c>
      <c r="BE136" s="21" t="s">
        <v>1249</v>
      </c>
      <c r="BF136" s="21" t="s">
        <v>1249</v>
      </c>
      <c r="BG136" s="21" t="s">
        <v>1249</v>
      </c>
      <c r="BH136" s="21" t="s">
        <v>1249</v>
      </c>
      <c r="BI136" s="21" t="s">
        <v>1249</v>
      </c>
      <c r="BJ136" s="21" t="s">
        <v>1249</v>
      </c>
      <c r="BK136" s="21" t="s">
        <v>1249</v>
      </c>
      <c r="BL136" s="21" t="s">
        <v>1249</v>
      </c>
      <c r="BM136" s="21" t="s">
        <v>1249</v>
      </c>
      <c r="BN136" s="21" t="s">
        <v>1249</v>
      </c>
      <c r="BO136" s="21" t="s">
        <v>1249</v>
      </c>
      <c r="BP136" s="21" t="s">
        <v>1249</v>
      </c>
      <c r="BQ136" s="21" t="s">
        <v>1249</v>
      </c>
      <c r="BR136" s="21" t="s">
        <v>1249</v>
      </c>
      <c r="BS136" s="21" t="s">
        <v>1249</v>
      </c>
      <c r="BT136" s="21" t="s">
        <v>1249</v>
      </c>
      <c r="BU136" s="21" t="s">
        <v>1249</v>
      </c>
      <c r="BV136" s="21" t="s">
        <v>1249</v>
      </c>
      <c r="BW136" s="21" t="s">
        <v>1249</v>
      </c>
      <c r="BX136" s="21" t="s">
        <v>1249</v>
      </c>
      <c r="BY136" s="21" t="s">
        <v>1249</v>
      </c>
      <c r="BZ136" s="21" t="s">
        <v>1249</v>
      </c>
      <c r="CA136" s="21" t="s">
        <v>1249</v>
      </c>
      <c r="CB136" s="21" t="s">
        <v>1249</v>
      </c>
      <c r="CC136" s="21" t="s">
        <v>1249</v>
      </c>
      <c r="CD136" s="21" t="s">
        <v>1249</v>
      </c>
      <c r="CE136" s="21" t="s">
        <v>1249</v>
      </c>
      <c r="CF136" s="21" t="s">
        <v>1249</v>
      </c>
      <c r="CG136" s="21" t="s">
        <v>1249</v>
      </c>
      <c r="CH136" s="21" t="s">
        <v>1249</v>
      </c>
      <c r="CI136" s="21" t="s">
        <v>1249</v>
      </c>
      <c r="CJ136" s="21" t="s">
        <v>1249</v>
      </c>
    </row>
    <row r="137" spans="1:88" ht="75" hidden="1" customHeight="1" x14ac:dyDescent="0.25">
      <c r="A137" s="6">
        <v>111</v>
      </c>
      <c r="B137" s="207">
        <v>253</v>
      </c>
      <c r="C137" s="12" t="s">
        <v>455</v>
      </c>
      <c r="D137" s="275" t="s">
        <v>28</v>
      </c>
      <c r="E137" s="12" t="s">
        <v>456</v>
      </c>
      <c r="F137" s="302" t="s">
        <v>28</v>
      </c>
      <c r="G137" s="12" t="s">
        <v>456</v>
      </c>
      <c r="H137" s="18" t="s">
        <v>1886</v>
      </c>
      <c r="I137" s="18" t="s">
        <v>1261</v>
      </c>
      <c r="J137" s="22" t="s">
        <v>402</v>
      </c>
      <c r="K137" s="207"/>
      <c r="L137" s="207"/>
      <c r="M137" s="207"/>
      <c r="N137" s="207"/>
      <c r="O137" s="207"/>
      <c r="P137" s="207"/>
      <c r="Q137" s="207"/>
      <c r="R137" s="28" t="s">
        <v>21</v>
      </c>
      <c r="S137" s="207"/>
      <c r="T137" s="26">
        <f t="shared" si="51"/>
        <v>1</v>
      </c>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3">
        <f>COUNTIF($BD137:$CA137,2)</f>
        <v>0</v>
      </c>
      <c r="CC137" s="32" t="e">
        <f>CB137/COUNTA($BD137:$CA137)</f>
        <v>#DIV/0!</v>
      </c>
      <c r="CD137" s="23">
        <f>COUNTIF($BD137:$CA137,1)</f>
        <v>0</v>
      </c>
      <c r="CE137" s="32" t="e">
        <f>CD137/COUNTA($BD137:$CA137)</f>
        <v>#DIV/0!</v>
      </c>
      <c r="CF137" s="23">
        <f>COUNTIF($BD137:$CA137,0)</f>
        <v>0</v>
      </c>
      <c r="CG137" s="32" t="e">
        <f>CF137/COUNTA($BD137:$CA137)</f>
        <v>#DIV/0!</v>
      </c>
      <c r="CH137" s="23" t="e">
        <f>(((CB137*2)+(CD137*1)+(CF137*0)))/COUNTA($BD137:$CA137)</f>
        <v>#DIV/0!</v>
      </c>
      <c r="CI137" s="23" t="e">
        <f t="shared" si="52"/>
        <v>#DIV/0!</v>
      </c>
      <c r="CJ137" s="37"/>
    </row>
    <row r="138" spans="1:88" s="2" customFormat="1" ht="22.5" hidden="1" customHeight="1" x14ac:dyDescent="0.25">
      <c r="A138" s="6">
        <v>112</v>
      </c>
      <c r="B138" s="7">
        <v>265</v>
      </c>
      <c r="C138" s="440" t="s">
        <v>459</v>
      </c>
      <c r="D138" s="440"/>
      <c r="E138" s="440"/>
      <c r="F138" s="440" t="s">
        <v>1249</v>
      </c>
      <c r="G138" s="440"/>
      <c r="H138" s="440"/>
      <c r="I138" s="9" t="s">
        <v>1249</v>
      </c>
      <c r="J138" s="21" t="s">
        <v>1249</v>
      </c>
      <c r="K138" s="21" t="s">
        <v>1249</v>
      </c>
      <c r="L138" s="21" t="s">
        <v>1249</v>
      </c>
      <c r="M138" s="21" t="s">
        <v>1249</v>
      </c>
      <c r="N138" s="21" t="s">
        <v>1249</v>
      </c>
      <c r="O138" s="21" t="s">
        <v>1249</v>
      </c>
      <c r="P138" s="21" t="s">
        <v>1249</v>
      </c>
      <c r="Q138" s="21" t="s">
        <v>1249</v>
      </c>
      <c r="R138" s="21" t="s">
        <v>1249</v>
      </c>
      <c r="S138" s="21" t="s">
        <v>1249</v>
      </c>
      <c r="T138" s="21" t="s">
        <v>1249</v>
      </c>
      <c r="U138" s="21" t="s">
        <v>1249</v>
      </c>
      <c r="V138" s="21" t="s">
        <v>1249</v>
      </c>
      <c r="W138" s="21" t="s">
        <v>1249</v>
      </c>
      <c r="X138" s="21" t="s">
        <v>1249</v>
      </c>
      <c r="Y138" s="21" t="s">
        <v>1249</v>
      </c>
      <c r="Z138" s="21" t="s">
        <v>1249</v>
      </c>
      <c r="AA138" s="21" t="s">
        <v>1249</v>
      </c>
      <c r="AB138" s="21" t="s">
        <v>1249</v>
      </c>
      <c r="AC138" s="21" t="s">
        <v>1249</v>
      </c>
      <c r="AD138" s="21" t="s">
        <v>1249</v>
      </c>
      <c r="AE138" s="21" t="s">
        <v>1249</v>
      </c>
      <c r="AF138" s="21" t="s">
        <v>1249</v>
      </c>
      <c r="AG138" s="21" t="s">
        <v>1249</v>
      </c>
      <c r="AH138" s="21" t="s">
        <v>1249</v>
      </c>
      <c r="AI138" s="21" t="s">
        <v>1249</v>
      </c>
      <c r="AJ138" s="21" t="s">
        <v>1249</v>
      </c>
      <c r="AK138" s="21" t="s">
        <v>1249</v>
      </c>
      <c r="AL138" s="21" t="s">
        <v>1249</v>
      </c>
      <c r="AM138" s="21" t="s">
        <v>1249</v>
      </c>
      <c r="AN138" s="21" t="s">
        <v>1249</v>
      </c>
      <c r="AO138" s="21" t="s">
        <v>1249</v>
      </c>
      <c r="AP138" s="21" t="s">
        <v>1249</v>
      </c>
      <c r="AQ138" s="21" t="s">
        <v>1249</v>
      </c>
      <c r="AR138" s="21" t="s">
        <v>1249</v>
      </c>
      <c r="AS138" s="21" t="s">
        <v>1249</v>
      </c>
      <c r="AT138" s="21" t="s">
        <v>1249</v>
      </c>
      <c r="AU138" s="21" t="s">
        <v>1249</v>
      </c>
      <c r="AV138" s="21" t="s">
        <v>1249</v>
      </c>
      <c r="AW138" s="21" t="s">
        <v>1249</v>
      </c>
      <c r="AX138" s="21" t="s">
        <v>1249</v>
      </c>
      <c r="AY138" s="21" t="s">
        <v>1249</v>
      </c>
      <c r="AZ138" s="21" t="s">
        <v>1249</v>
      </c>
      <c r="BA138" s="21" t="s">
        <v>1249</v>
      </c>
      <c r="BB138" s="21"/>
      <c r="BC138" s="21" t="s">
        <v>1249</v>
      </c>
      <c r="BD138" s="21" t="s">
        <v>1249</v>
      </c>
      <c r="BE138" s="21" t="s">
        <v>1249</v>
      </c>
      <c r="BF138" s="21" t="s">
        <v>1249</v>
      </c>
      <c r="BG138" s="21" t="s">
        <v>1249</v>
      </c>
      <c r="BH138" s="21" t="s">
        <v>1249</v>
      </c>
      <c r="BI138" s="21" t="s">
        <v>1249</v>
      </c>
      <c r="BJ138" s="21" t="s">
        <v>1249</v>
      </c>
      <c r="BK138" s="21" t="s">
        <v>1249</v>
      </c>
      <c r="BL138" s="21" t="s">
        <v>1249</v>
      </c>
      <c r="BM138" s="21" t="s">
        <v>1249</v>
      </c>
      <c r="BN138" s="21" t="s">
        <v>1249</v>
      </c>
      <c r="BO138" s="21" t="s">
        <v>1249</v>
      </c>
      <c r="BP138" s="21" t="s">
        <v>1249</v>
      </c>
      <c r="BQ138" s="21" t="s">
        <v>1249</v>
      </c>
      <c r="BR138" s="21" t="s">
        <v>1249</v>
      </c>
      <c r="BS138" s="21" t="s">
        <v>1249</v>
      </c>
      <c r="BT138" s="21" t="s">
        <v>1249</v>
      </c>
      <c r="BU138" s="21" t="s">
        <v>1249</v>
      </c>
      <c r="BV138" s="21" t="s">
        <v>1249</v>
      </c>
      <c r="BW138" s="21" t="s">
        <v>1249</v>
      </c>
      <c r="BX138" s="21" t="s">
        <v>1249</v>
      </c>
      <c r="BY138" s="21" t="s">
        <v>1249</v>
      </c>
      <c r="BZ138" s="21" t="s">
        <v>1249</v>
      </c>
      <c r="CA138" s="21" t="s">
        <v>1249</v>
      </c>
      <c r="CB138" s="21" t="s">
        <v>1249</v>
      </c>
      <c r="CC138" s="21" t="s">
        <v>1249</v>
      </c>
      <c r="CD138" s="21" t="s">
        <v>1249</v>
      </c>
      <c r="CE138" s="21" t="s">
        <v>1249</v>
      </c>
      <c r="CF138" s="21" t="s">
        <v>1249</v>
      </c>
      <c r="CG138" s="21" t="s">
        <v>1249</v>
      </c>
      <c r="CH138" s="21" t="s">
        <v>1249</v>
      </c>
      <c r="CI138" s="21" t="s">
        <v>1249</v>
      </c>
      <c r="CJ138" s="21" t="s">
        <v>1249</v>
      </c>
    </row>
    <row r="139" spans="1:88" ht="291" hidden="1" customHeight="1" x14ac:dyDescent="0.25">
      <c r="A139" s="6">
        <v>113</v>
      </c>
      <c r="B139" s="207">
        <v>257</v>
      </c>
      <c r="C139" s="42" t="s">
        <v>463</v>
      </c>
      <c r="D139" s="278" t="s">
        <v>463</v>
      </c>
      <c r="E139" s="42" t="s">
        <v>463</v>
      </c>
      <c r="F139" s="302" t="s">
        <v>28</v>
      </c>
      <c r="G139" s="42" t="s">
        <v>463</v>
      </c>
      <c r="H139" s="18" t="s">
        <v>1664</v>
      </c>
      <c r="I139" s="18" t="s">
        <v>1261</v>
      </c>
      <c r="J139" s="22" t="s">
        <v>402</v>
      </c>
      <c r="K139" s="207"/>
      <c r="L139" s="207"/>
      <c r="M139" s="207"/>
      <c r="N139" s="207"/>
      <c r="O139" s="207"/>
      <c r="P139" s="207"/>
      <c r="Q139" s="207"/>
      <c r="R139" s="23" t="s">
        <v>21</v>
      </c>
      <c r="S139" s="207"/>
      <c r="T139" s="26">
        <f t="shared" ref="T139:T202" si="74">COUNTIF(K139:S139,"x")</f>
        <v>1</v>
      </c>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3">
        <f t="shared" ref="CB139:CB147" si="75">COUNTIF($BD139:$CA139,2)</f>
        <v>0</v>
      </c>
      <c r="CC139" s="32" t="e">
        <f t="shared" ref="CC139:CC147" si="76">CB139/COUNTA($BD139:$CA139)</f>
        <v>#DIV/0!</v>
      </c>
      <c r="CD139" s="23">
        <f t="shared" ref="CD139:CD147" si="77">COUNTIF($BD139:$CA139,1)</f>
        <v>0</v>
      </c>
      <c r="CE139" s="32" t="e">
        <f t="shared" ref="CE139:CE147" si="78">CD139/COUNTA($BD139:$CA139)</f>
        <v>#DIV/0!</v>
      </c>
      <c r="CF139" s="23">
        <f t="shared" ref="CF139:CF147" si="79">COUNTIF($BD139:$CA139,0)</f>
        <v>0</v>
      </c>
      <c r="CG139" s="32" t="e">
        <f t="shared" ref="CG139:CG147" si="80">CF139/COUNTA($BD139:$CA139)</f>
        <v>#DIV/0!</v>
      </c>
      <c r="CH139" s="23" t="e">
        <f t="shared" ref="CH139:CH147" si="81">(((CB139*2)+(CD139*1)+(CF139*0)))/COUNTA($BD139:$CA139)</f>
        <v>#DIV/0!</v>
      </c>
      <c r="CI139" s="23" t="e">
        <f t="shared" ref="CI139:CI202" si="82">IF(CH139&gt;=1.6,"Đạt mục tiêu",IF(CH139&gt;=1,"Cần cố gắng","Chưa đạt"))</f>
        <v>#DIV/0!</v>
      </c>
      <c r="CJ139" s="37"/>
    </row>
    <row r="140" spans="1:88" ht="99.75" hidden="1" customHeight="1" x14ac:dyDescent="0.25">
      <c r="A140" s="6">
        <v>113</v>
      </c>
      <c r="B140" s="207">
        <v>257</v>
      </c>
      <c r="C140" s="42" t="s">
        <v>463</v>
      </c>
      <c r="D140" s="277" t="s">
        <v>28</v>
      </c>
      <c r="E140" s="12" t="s">
        <v>465</v>
      </c>
      <c r="F140" s="302" t="s">
        <v>28</v>
      </c>
      <c r="G140" s="18" t="s">
        <v>1367</v>
      </c>
      <c r="H140" s="18" t="s">
        <v>1367</v>
      </c>
      <c r="I140" s="18" t="s">
        <v>1251</v>
      </c>
      <c r="J140" s="22" t="s">
        <v>402</v>
      </c>
      <c r="K140" s="207"/>
      <c r="L140" s="207"/>
      <c r="M140" s="207"/>
      <c r="N140" s="207"/>
      <c r="O140" s="207"/>
      <c r="P140" s="207"/>
      <c r="Q140" s="207"/>
      <c r="R140" s="207" t="s">
        <v>21</v>
      </c>
      <c r="S140" s="207"/>
      <c r="T140" s="26">
        <f t="shared" si="74"/>
        <v>1</v>
      </c>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3">
        <f t="shared" si="75"/>
        <v>0</v>
      </c>
      <c r="CC140" s="32" t="e">
        <f t="shared" si="76"/>
        <v>#DIV/0!</v>
      </c>
      <c r="CD140" s="23">
        <f t="shared" si="77"/>
        <v>0</v>
      </c>
      <c r="CE140" s="32" t="e">
        <f t="shared" si="78"/>
        <v>#DIV/0!</v>
      </c>
      <c r="CF140" s="23">
        <f t="shared" si="79"/>
        <v>0</v>
      </c>
      <c r="CG140" s="32" t="e">
        <f t="shared" si="80"/>
        <v>#DIV/0!</v>
      </c>
      <c r="CH140" s="23" t="e">
        <f t="shared" si="81"/>
        <v>#DIV/0!</v>
      </c>
      <c r="CI140" s="23" t="e">
        <f t="shared" si="82"/>
        <v>#DIV/0!</v>
      </c>
      <c r="CJ140" s="37"/>
    </row>
    <row r="141" spans="1:88" ht="169.5" hidden="1" customHeight="1" x14ac:dyDescent="0.25">
      <c r="A141" s="6">
        <v>113</v>
      </c>
      <c r="B141" s="207">
        <v>257</v>
      </c>
      <c r="C141" s="42" t="s">
        <v>463</v>
      </c>
      <c r="D141" s="277" t="s">
        <v>28</v>
      </c>
      <c r="E141" s="12" t="s">
        <v>466</v>
      </c>
      <c r="F141" s="302" t="s">
        <v>28</v>
      </c>
      <c r="G141" s="18" t="s">
        <v>1367</v>
      </c>
      <c r="H141" s="18" t="s">
        <v>1367</v>
      </c>
      <c r="I141" s="18" t="s">
        <v>1329</v>
      </c>
      <c r="J141" s="22" t="s">
        <v>402</v>
      </c>
      <c r="K141" s="207"/>
      <c r="L141" s="207"/>
      <c r="M141" s="207"/>
      <c r="N141" s="207"/>
      <c r="O141" s="207"/>
      <c r="P141" s="207"/>
      <c r="Q141" s="207"/>
      <c r="R141" s="207" t="s">
        <v>21</v>
      </c>
      <c r="S141" s="207"/>
      <c r="T141" s="26">
        <f t="shared" si="74"/>
        <v>1</v>
      </c>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3">
        <f t="shared" si="75"/>
        <v>0</v>
      </c>
      <c r="CC141" s="32" t="e">
        <f t="shared" si="76"/>
        <v>#DIV/0!</v>
      </c>
      <c r="CD141" s="23">
        <f t="shared" si="77"/>
        <v>0</v>
      </c>
      <c r="CE141" s="32" t="e">
        <f t="shared" si="78"/>
        <v>#DIV/0!</v>
      </c>
      <c r="CF141" s="23">
        <f t="shared" si="79"/>
        <v>0</v>
      </c>
      <c r="CG141" s="32" t="e">
        <f t="shared" si="80"/>
        <v>#DIV/0!</v>
      </c>
      <c r="CH141" s="23" t="e">
        <f t="shared" si="81"/>
        <v>#DIV/0!</v>
      </c>
      <c r="CI141" s="23" t="e">
        <f t="shared" si="82"/>
        <v>#DIV/0!</v>
      </c>
      <c r="CJ141" s="37"/>
    </row>
    <row r="142" spans="1:88" ht="174.75" hidden="1" customHeight="1" x14ac:dyDescent="0.25">
      <c r="A142" s="6">
        <v>113</v>
      </c>
      <c r="B142" s="207">
        <v>257</v>
      </c>
      <c r="C142" s="42" t="s">
        <v>463</v>
      </c>
      <c r="D142" s="277" t="s">
        <v>28</v>
      </c>
      <c r="E142" s="12" t="s">
        <v>467</v>
      </c>
      <c r="F142" s="302" t="s">
        <v>28</v>
      </c>
      <c r="G142" s="18" t="s">
        <v>1367</v>
      </c>
      <c r="H142" s="18" t="s">
        <v>1367</v>
      </c>
      <c r="I142" s="18" t="s">
        <v>1251</v>
      </c>
      <c r="J142" s="22" t="s">
        <v>402</v>
      </c>
      <c r="K142" s="207"/>
      <c r="L142" s="207"/>
      <c r="M142" s="207"/>
      <c r="N142" s="207"/>
      <c r="O142" s="207"/>
      <c r="P142" s="207"/>
      <c r="Q142" s="207"/>
      <c r="R142" s="207" t="s">
        <v>21</v>
      </c>
      <c r="S142" s="207"/>
      <c r="T142" s="26">
        <f t="shared" si="74"/>
        <v>1</v>
      </c>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3">
        <f t="shared" si="75"/>
        <v>0</v>
      </c>
      <c r="CC142" s="32" t="e">
        <f t="shared" si="76"/>
        <v>#DIV/0!</v>
      </c>
      <c r="CD142" s="23">
        <f t="shared" si="77"/>
        <v>0</v>
      </c>
      <c r="CE142" s="32" t="e">
        <f t="shared" si="78"/>
        <v>#DIV/0!</v>
      </c>
      <c r="CF142" s="23">
        <f t="shared" si="79"/>
        <v>0</v>
      </c>
      <c r="CG142" s="32" t="e">
        <f t="shared" si="80"/>
        <v>#DIV/0!</v>
      </c>
      <c r="CH142" s="23" t="e">
        <f t="shared" si="81"/>
        <v>#DIV/0!</v>
      </c>
      <c r="CI142" s="23" t="e">
        <f t="shared" si="82"/>
        <v>#DIV/0!</v>
      </c>
      <c r="CJ142" s="37"/>
    </row>
    <row r="143" spans="1:88" ht="18.75" hidden="1" x14ac:dyDescent="0.25">
      <c r="A143" s="6">
        <v>114</v>
      </c>
      <c r="B143" s="49">
        <v>276</v>
      </c>
      <c r="C143" s="450" t="s">
        <v>468</v>
      </c>
      <c r="D143" s="450"/>
      <c r="E143" s="450"/>
      <c r="F143" s="40" t="s">
        <v>1249</v>
      </c>
      <c r="G143" s="40" t="s">
        <v>1249</v>
      </c>
      <c r="H143" s="40" t="s">
        <v>1249</v>
      </c>
      <c r="I143" s="40" t="s">
        <v>1249</v>
      </c>
      <c r="J143" s="48" t="s">
        <v>1249</v>
      </c>
      <c r="K143" s="48" t="s">
        <v>1249</v>
      </c>
      <c r="L143" s="48" t="s">
        <v>1249</v>
      </c>
      <c r="M143" s="48" t="s">
        <v>1249</v>
      </c>
      <c r="N143" s="48" t="s">
        <v>1249</v>
      </c>
      <c r="O143" s="48" t="s">
        <v>1249</v>
      </c>
      <c r="P143" s="48" t="s">
        <v>1249</v>
      </c>
      <c r="Q143" s="48" t="s">
        <v>1249</v>
      </c>
      <c r="R143" s="48" t="s">
        <v>1249</v>
      </c>
      <c r="S143" s="48" t="s">
        <v>1249</v>
      </c>
      <c r="T143" s="26">
        <f t="shared" si="74"/>
        <v>0</v>
      </c>
      <c r="U143" s="48" t="s">
        <v>1249</v>
      </c>
      <c r="V143" s="48" t="s">
        <v>1249</v>
      </c>
      <c r="W143" s="48" t="s">
        <v>1249</v>
      </c>
      <c r="X143" s="48" t="s">
        <v>1249</v>
      </c>
      <c r="Y143" s="48" t="s">
        <v>1249</v>
      </c>
      <c r="Z143" s="48" t="s">
        <v>1249</v>
      </c>
      <c r="AA143" s="48" t="s">
        <v>1249</v>
      </c>
      <c r="AB143" s="48" t="s">
        <v>1249</v>
      </c>
      <c r="AC143" s="48" t="s">
        <v>1249</v>
      </c>
      <c r="AD143" s="48" t="s">
        <v>1249</v>
      </c>
      <c r="AE143" s="48" t="s">
        <v>1249</v>
      </c>
      <c r="AF143" s="48" t="s">
        <v>1249</v>
      </c>
      <c r="AG143" s="48" t="s">
        <v>1249</v>
      </c>
      <c r="AH143" s="48" t="s">
        <v>1249</v>
      </c>
      <c r="AI143" s="48" t="s">
        <v>1249</v>
      </c>
      <c r="AJ143" s="48" t="s">
        <v>1249</v>
      </c>
      <c r="AK143" s="48" t="s">
        <v>1249</v>
      </c>
      <c r="AL143" s="48" t="s">
        <v>1249</v>
      </c>
      <c r="AM143" s="48" t="s">
        <v>1249</v>
      </c>
      <c r="AN143" s="48" t="s">
        <v>1249</v>
      </c>
      <c r="AO143" s="48" t="s">
        <v>1249</v>
      </c>
      <c r="AP143" s="48" t="s">
        <v>1249</v>
      </c>
      <c r="AQ143" s="48" t="s">
        <v>1249</v>
      </c>
      <c r="AR143" s="48" t="s">
        <v>1249</v>
      </c>
      <c r="AS143" s="48" t="s">
        <v>1249</v>
      </c>
      <c r="AT143" s="48" t="s">
        <v>1249</v>
      </c>
      <c r="AU143" s="48" t="s">
        <v>1249</v>
      </c>
      <c r="AV143" s="48" t="s">
        <v>1249</v>
      </c>
      <c r="AW143" s="48" t="s">
        <v>1249</v>
      </c>
      <c r="AX143" s="48" t="s">
        <v>1249</v>
      </c>
      <c r="AY143" s="48" t="s">
        <v>1249</v>
      </c>
      <c r="AZ143" s="48" t="s">
        <v>1249</v>
      </c>
      <c r="BA143" s="48" t="s">
        <v>1249</v>
      </c>
      <c r="BB143" s="48"/>
      <c r="BC143" s="48" t="s">
        <v>1249</v>
      </c>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3">
        <f t="shared" si="75"/>
        <v>0</v>
      </c>
      <c r="CC143" s="32" t="e">
        <f t="shared" si="76"/>
        <v>#DIV/0!</v>
      </c>
      <c r="CD143" s="23">
        <f t="shared" si="77"/>
        <v>0</v>
      </c>
      <c r="CE143" s="32" t="e">
        <f t="shared" si="78"/>
        <v>#DIV/0!</v>
      </c>
      <c r="CF143" s="23">
        <f t="shared" si="79"/>
        <v>0</v>
      </c>
      <c r="CG143" s="32" t="e">
        <f t="shared" si="80"/>
        <v>#DIV/0!</v>
      </c>
      <c r="CH143" s="23" t="e">
        <f t="shared" si="81"/>
        <v>#DIV/0!</v>
      </c>
      <c r="CI143" s="23" t="e">
        <f t="shared" si="82"/>
        <v>#DIV/0!</v>
      </c>
      <c r="CJ143" s="37"/>
    </row>
    <row r="144" spans="1:88" ht="117.75" hidden="1" customHeight="1" x14ac:dyDescent="0.25">
      <c r="A144" s="6">
        <v>115</v>
      </c>
      <c r="B144" s="207">
        <v>261</v>
      </c>
      <c r="C144" s="12" t="s">
        <v>471</v>
      </c>
      <c r="D144" s="275" t="s">
        <v>28</v>
      </c>
      <c r="E144" s="12" t="s">
        <v>472</v>
      </c>
      <c r="F144" s="302" t="s">
        <v>28</v>
      </c>
      <c r="G144" s="18" t="s">
        <v>1368</v>
      </c>
      <c r="H144" s="18" t="s">
        <v>1663</v>
      </c>
      <c r="I144" s="18" t="s">
        <v>1329</v>
      </c>
      <c r="J144" s="22" t="s">
        <v>402</v>
      </c>
      <c r="K144" s="207"/>
      <c r="L144" s="207"/>
      <c r="M144" s="207"/>
      <c r="N144" s="207"/>
      <c r="O144" s="207"/>
      <c r="P144" s="207"/>
      <c r="Q144" s="207"/>
      <c r="R144" s="23" t="s">
        <v>21</v>
      </c>
      <c r="S144" s="207"/>
      <c r="T144" s="26">
        <f t="shared" si="74"/>
        <v>1</v>
      </c>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3">
        <f t="shared" si="75"/>
        <v>0</v>
      </c>
      <c r="CC144" s="32" t="e">
        <f t="shared" si="76"/>
        <v>#DIV/0!</v>
      </c>
      <c r="CD144" s="23">
        <f t="shared" si="77"/>
        <v>0</v>
      </c>
      <c r="CE144" s="32" t="e">
        <f t="shared" si="78"/>
        <v>#DIV/0!</v>
      </c>
      <c r="CF144" s="23">
        <f t="shared" si="79"/>
        <v>0</v>
      </c>
      <c r="CG144" s="32" t="e">
        <f t="shared" si="80"/>
        <v>#DIV/0!</v>
      </c>
      <c r="CH144" s="23" t="e">
        <f t="shared" si="81"/>
        <v>#DIV/0!</v>
      </c>
      <c r="CI144" s="23" t="e">
        <f t="shared" si="82"/>
        <v>#DIV/0!</v>
      </c>
      <c r="CJ144" s="37"/>
    </row>
    <row r="145" spans="1:88" ht="108" hidden="1" customHeight="1" x14ac:dyDescent="0.25">
      <c r="A145" s="6">
        <v>116</v>
      </c>
      <c r="B145" s="207">
        <v>263</v>
      </c>
      <c r="C145" s="12" t="s">
        <v>475</v>
      </c>
      <c r="D145" s="275" t="s">
        <v>28</v>
      </c>
      <c r="E145" s="12" t="s">
        <v>476</v>
      </c>
      <c r="F145" s="302" t="s">
        <v>28</v>
      </c>
      <c r="G145" s="12" t="s">
        <v>476</v>
      </c>
      <c r="H145" s="18" t="s">
        <v>1369</v>
      </c>
      <c r="I145" s="18" t="s">
        <v>1261</v>
      </c>
      <c r="J145" s="22" t="s">
        <v>402</v>
      </c>
      <c r="K145" s="207"/>
      <c r="L145" s="207"/>
      <c r="M145" s="207"/>
      <c r="N145" s="207"/>
      <c r="O145" s="207"/>
      <c r="P145" s="207"/>
      <c r="Q145" s="207"/>
      <c r="R145" s="23" t="s">
        <v>21</v>
      </c>
      <c r="S145" s="207"/>
      <c r="T145" s="26">
        <f t="shared" si="74"/>
        <v>1</v>
      </c>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3">
        <f t="shared" si="75"/>
        <v>0</v>
      </c>
      <c r="CC145" s="32" t="e">
        <f t="shared" si="76"/>
        <v>#DIV/0!</v>
      </c>
      <c r="CD145" s="23">
        <f t="shared" si="77"/>
        <v>0</v>
      </c>
      <c r="CE145" s="32" t="e">
        <f t="shared" si="78"/>
        <v>#DIV/0!</v>
      </c>
      <c r="CF145" s="23">
        <f t="shared" si="79"/>
        <v>0</v>
      </c>
      <c r="CG145" s="32" t="e">
        <f t="shared" si="80"/>
        <v>#DIV/0!</v>
      </c>
      <c r="CH145" s="23" t="e">
        <f t="shared" si="81"/>
        <v>#DIV/0!</v>
      </c>
      <c r="CI145" s="23" t="e">
        <f t="shared" si="82"/>
        <v>#DIV/0!</v>
      </c>
      <c r="CJ145" s="37"/>
    </row>
    <row r="146" spans="1:88" s="2" customFormat="1" ht="18.75" hidden="1" x14ac:dyDescent="0.25">
      <c r="A146" s="6">
        <v>117</v>
      </c>
      <c r="B146" s="7"/>
      <c r="C146" s="440" t="s">
        <v>477</v>
      </c>
      <c r="D146" s="440"/>
      <c r="E146" s="440"/>
      <c r="F146" s="9" t="s">
        <v>1249</v>
      </c>
      <c r="G146" s="9" t="s">
        <v>1249</v>
      </c>
      <c r="H146" s="9" t="s">
        <v>1249</v>
      </c>
      <c r="I146" s="9" t="s">
        <v>1249</v>
      </c>
      <c r="J146" s="21" t="s">
        <v>1249</v>
      </c>
      <c r="K146" s="21" t="s">
        <v>1249</v>
      </c>
      <c r="L146" s="21" t="s">
        <v>1249</v>
      </c>
      <c r="M146" s="21" t="s">
        <v>1249</v>
      </c>
      <c r="N146" s="21" t="s">
        <v>1249</v>
      </c>
      <c r="O146" s="21" t="s">
        <v>1249</v>
      </c>
      <c r="P146" s="21" t="s">
        <v>1249</v>
      </c>
      <c r="Q146" s="21" t="s">
        <v>1249</v>
      </c>
      <c r="R146" s="21" t="s">
        <v>1249</v>
      </c>
      <c r="S146" s="21" t="s">
        <v>1249</v>
      </c>
      <c r="T146" s="295">
        <f t="shared" si="74"/>
        <v>0</v>
      </c>
      <c r="U146" s="295"/>
      <c r="V146" s="295"/>
      <c r="W146" s="295"/>
      <c r="X146" s="295"/>
      <c r="Y146" s="295"/>
      <c r="Z146" s="295"/>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c r="CA146" s="295"/>
      <c r="CB146" s="300">
        <f t="shared" si="75"/>
        <v>0</v>
      </c>
      <c r="CC146" s="34" t="e">
        <f t="shared" si="76"/>
        <v>#DIV/0!</v>
      </c>
      <c r="CD146" s="300">
        <f t="shared" si="77"/>
        <v>0</v>
      </c>
      <c r="CE146" s="34" t="e">
        <f t="shared" si="78"/>
        <v>#DIV/0!</v>
      </c>
      <c r="CF146" s="300">
        <f t="shared" si="79"/>
        <v>0</v>
      </c>
      <c r="CG146" s="34" t="e">
        <f t="shared" si="80"/>
        <v>#DIV/0!</v>
      </c>
      <c r="CH146" s="300" t="e">
        <f t="shared" si="81"/>
        <v>#DIV/0!</v>
      </c>
      <c r="CI146" s="300" t="e">
        <f t="shared" si="82"/>
        <v>#DIV/0!</v>
      </c>
      <c r="CJ146" s="38"/>
    </row>
    <row r="147" spans="1:88" ht="53.25" hidden="1" customHeight="1" x14ac:dyDescent="0.25">
      <c r="A147" s="6">
        <v>118</v>
      </c>
      <c r="B147" s="207">
        <v>265</v>
      </c>
      <c r="C147" s="12" t="s">
        <v>478</v>
      </c>
      <c r="D147" s="275" t="s">
        <v>28</v>
      </c>
      <c r="E147" s="12" t="s">
        <v>479</v>
      </c>
      <c r="F147" s="302" t="s">
        <v>28</v>
      </c>
      <c r="G147" s="18" t="s">
        <v>1370</v>
      </c>
      <c r="H147" s="18" t="s">
        <v>1887</v>
      </c>
      <c r="I147" s="18" t="s">
        <v>1251</v>
      </c>
      <c r="J147" s="22" t="s">
        <v>402</v>
      </c>
      <c r="K147" s="207"/>
      <c r="L147" s="207"/>
      <c r="M147" s="207"/>
      <c r="N147" s="207"/>
      <c r="O147" s="207" t="s">
        <v>21</v>
      </c>
      <c r="P147" s="207"/>
      <c r="Q147" s="207"/>
      <c r="R147" s="207"/>
      <c r="S147" s="207"/>
      <c r="T147" s="26">
        <f t="shared" si="74"/>
        <v>1</v>
      </c>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3">
        <f t="shared" si="75"/>
        <v>0</v>
      </c>
      <c r="CC147" s="32" t="e">
        <f t="shared" si="76"/>
        <v>#DIV/0!</v>
      </c>
      <c r="CD147" s="23">
        <f t="shared" si="77"/>
        <v>0</v>
      </c>
      <c r="CE147" s="32" t="e">
        <f t="shared" si="78"/>
        <v>#DIV/0!</v>
      </c>
      <c r="CF147" s="23">
        <f t="shared" si="79"/>
        <v>0</v>
      </c>
      <c r="CG147" s="32" t="e">
        <f t="shared" si="80"/>
        <v>#DIV/0!</v>
      </c>
      <c r="CH147" s="23" t="e">
        <f t="shared" si="81"/>
        <v>#DIV/0!</v>
      </c>
      <c r="CI147" s="23" t="e">
        <f t="shared" si="82"/>
        <v>#DIV/0!</v>
      </c>
      <c r="CJ147" s="37"/>
    </row>
    <row r="148" spans="1:88" s="2" customFormat="1" ht="18.75" hidden="1" x14ac:dyDescent="0.25">
      <c r="A148" s="6">
        <v>119</v>
      </c>
      <c r="B148" s="7">
        <v>285</v>
      </c>
      <c r="C148" s="440" t="s">
        <v>480</v>
      </c>
      <c r="D148" s="440"/>
      <c r="E148" s="440"/>
      <c r="F148" s="9" t="s">
        <v>1249</v>
      </c>
      <c r="G148" s="9" t="s">
        <v>1249</v>
      </c>
      <c r="H148" s="9" t="s">
        <v>1249</v>
      </c>
      <c r="I148" s="9" t="s">
        <v>1249</v>
      </c>
      <c r="J148" s="21" t="s">
        <v>1249</v>
      </c>
      <c r="K148" s="21" t="s">
        <v>1249</v>
      </c>
      <c r="L148" s="21" t="s">
        <v>1249</v>
      </c>
      <c r="M148" s="21" t="s">
        <v>1249</v>
      </c>
      <c r="N148" s="21" t="s">
        <v>1249</v>
      </c>
      <c r="O148" s="21" t="s">
        <v>1249</v>
      </c>
      <c r="P148" s="21" t="s">
        <v>1249</v>
      </c>
      <c r="Q148" s="21" t="s">
        <v>1249</v>
      </c>
      <c r="R148" s="21" t="s">
        <v>1249</v>
      </c>
      <c r="S148" s="21" t="s">
        <v>1249</v>
      </c>
      <c r="T148" s="21" t="s">
        <v>1249</v>
      </c>
      <c r="U148" s="21" t="s">
        <v>1249</v>
      </c>
      <c r="V148" s="21" t="s">
        <v>1249</v>
      </c>
      <c r="W148" s="21" t="s">
        <v>1249</v>
      </c>
      <c r="X148" s="21" t="s">
        <v>1249</v>
      </c>
      <c r="Y148" s="21" t="s">
        <v>1249</v>
      </c>
      <c r="Z148" s="21" t="s">
        <v>1249</v>
      </c>
      <c r="AA148" s="21" t="s">
        <v>1249</v>
      </c>
      <c r="AB148" s="21" t="s">
        <v>1249</v>
      </c>
      <c r="AC148" s="21" t="s">
        <v>1249</v>
      </c>
      <c r="AD148" s="21" t="s">
        <v>1249</v>
      </c>
      <c r="AE148" s="21" t="s">
        <v>1249</v>
      </c>
      <c r="AF148" s="21" t="s">
        <v>1249</v>
      </c>
      <c r="AG148" s="21" t="s">
        <v>1249</v>
      </c>
      <c r="AH148" s="21" t="s">
        <v>1249</v>
      </c>
      <c r="AI148" s="21" t="s">
        <v>1249</v>
      </c>
      <c r="AJ148" s="21" t="s">
        <v>1249</v>
      </c>
      <c r="AK148" s="21" t="s">
        <v>1249</v>
      </c>
      <c r="AL148" s="21" t="s">
        <v>1249</v>
      </c>
      <c r="AM148" s="21" t="s">
        <v>1249</v>
      </c>
      <c r="AN148" s="21" t="s">
        <v>1249</v>
      </c>
      <c r="AO148" s="21" t="s">
        <v>1249</v>
      </c>
      <c r="AP148" s="21" t="s">
        <v>1249</v>
      </c>
      <c r="AQ148" s="21" t="s">
        <v>1249</v>
      </c>
      <c r="AR148" s="21" t="s">
        <v>1249</v>
      </c>
      <c r="AS148" s="21" t="s">
        <v>1249</v>
      </c>
      <c r="AT148" s="21" t="s">
        <v>1249</v>
      </c>
      <c r="AU148" s="21" t="s">
        <v>1249</v>
      </c>
      <c r="AV148" s="21" t="s">
        <v>1249</v>
      </c>
      <c r="AW148" s="21" t="s">
        <v>1249</v>
      </c>
      <c r="AX148" s="21" t="s">
        <v>1249</v>
      </c>
      <c r="AY148" s="21" t="s">
        <v>1249</v>
      </c>
      <c r="AZ148" s="21" t="s">
        <v>1249</v>
      </c>
      <c r="BA148" s="21" t="s">
        <v>1249</v>
      </c>
      <c r="BB148" s="21"/>
      <c r="BC148" s="21" t="s">
        <v>1249</v>
      </c>
      <c r="BD148" s="21" t="s">
        <v>1249</v>
      </c>
      <c r="BE148" s="21" t="s">
        <v>1249</v>
      </c>
      <c r="BF148" s="21" t="s">
        <v>1249</v>
      </c>
      <c r="BG148" s="21" t="s">
        <v>1249</v>
      </c>
      <c r="BH148" s="21" t="s">
        <v>1249</v>
      </c>
      <c r="BI148" s="21" t="s">
        <v>1249</v>
      </c>
      <c r="BJ148" s="21" t="s">
        <v>1249</v>
      </c>
      <c r="BK148" s="21" t="s">
        <v>1249</v>
      </c>
      <c r="BL148" s="21" t="s">
        <v>1249</v>
      </c>
      <c r="BM148" s="21" t="s">
        <v>1249</v>
      </c>
      <c r="BN148" s="21" t="s">
        <v>1249</v>
      </c>
      <c r="BO148" s="21" t="s">
        <v>1249</v>
      </c>
      <c r="BP148" s="21" t="s">
        <v>1249</v>
      </c>
      <c r="BQ148" s="21" t="s">
        <v>1249</v>
      </c>
      <c r="BR148" s="21" t="s">
        <v>1249</v>
      </c>
      <c r="BS148" s="21" t="s">
        <v>1249</v>
      </c>
      <c r="BT148" s="21" t="s">
        <v>1249</v>
      </c>
      <c r="BU148" s="21" t="s">
        <v>1249</v>
      </c>
      <c r="BV148" s="21" t="s">
        <v>1249</v>
      </c>
      <c r="BW148" s="21" t="s">
        <v>1249</v>
      </c>
      <c r="BX148" s="21" t="s">
        <v>1249</v>
      </c>
      <c r="BY148" s="21" t="s">
        <v>1249</v>
      </c>
      <c r="BZ148" s="21" t="s">
        <v>1249</v>
      </c>
      <c r="CA148" s="21" t="s">
        <v>1249</v>
      </c>
      <c r="CB148" s="21" t="s">
        <v>1249</v>
      </c>
      <c r="CC148" s="21" t="s">
        <v>1249</v>
      </c>
      <c r="CD148" s="21" t="s">
        <v>1249</v>
      </c>
      <c r="CE148" s="21" t="s">
        <v>1249</v>
      </c>
      <c r="CF148" s="21" t="s">
        <v>1249</v>
      </c>
      <c r="CG148" s="21" t="s">
        <v>1249</v>
      </c>
      <c r="CH148" s="21" t="s">
        <v>1249</v>
      </c>
      <c r="CI148" s="21" t="s">
        <v>1249</v>
      </c>
      <c r="CJ148" s="21" t="s">
        <v>1249</v>
      </c>
    </row>
    <row r="149" spans="1:88" ht="66" hidden="1" customHeight="1" x14ac:dyDescent="0.25">
      <c r="A149" s="6">
        <v>120</v>
      </c>
      <c r="B149" s="207">
        <v>267</v>
      </c>
      <c r="C149" s="14" t="s">
        <v>481</v>
      </c>
      <c r="D149" s="279" t="s">
        <v>71</v>
      </c>
      <c r="E149" s="12" t="s">
        <v>482</v>
      </c>
      <c r="F149" s="302" t="s">
        <v>71</v>
      </c>
      <c r="G149" s="12" t="s">
        <v>1371</v>
      </c>
      <c r="H149" s="18" t="s">
        <v>1372</v>
      </c>
      <c r="I149" s="18" t="s">
        <v>1265</v>
      </c>
      <c r="J149" s="22" t="s">
        <v>402</v>
      </c>
      <c r="K149" s="207"/>
      <c r="L149" s="207"/>
      <c r="M149" s="207"/>
      <c r="N149" s="207"/>
      <c r="O149" s="207"/>
      <c r="P149" s="207"/>
      <c r="Q149" s="207"/>
      <c r="R149" s="207"/>
      <c r="S149" s="207" t="s">
        <v>21</v>
      </c>
      <c r="T149" s="26">
        <f t="shared" si="74"/>
        <v>1</v>
      </c>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3">
        <f>COUNTIF($BD149:$CA149,2)</f>
        <v>0</v>
      </c>
      <c r="CC149" s="32" t="e">
        <f>CB149/COUNTA($BD149:$CA149)</f>
        <v>#DIV/0!</v>
      </c>
      <c r="CD149" s="23">
        <f>COUNTIF($BD149:$CA149,1)</f>
        <v>0</v>
      </c>
      <c r="CE149" s="32" t="e">
        <f>CD149/COUNTA($BD149:$CA149)</f>
        <v>#DIV/0!</v>
      </c>
      <c r="CF149" s="23">
        <f>COUNTIF($BD149:$CA149,0)</f>
        <v>0</v>
      </c>
      <c r="CG149" s="32" t="e">
        <f>CF149/COUNTA($BD149:$CA149)</f>
        <v>#DIV/0!</v>
      </c>
      <c r="CH149" s="23" t="e">
        <f>(((CB149*2)+(CD149*1)+(CF149*0)))/COUNTA($BD149:$CA149)</f>
        <v>#DIV/0!</v>
      </c>
      <c r="CI149" s="23" t="e">
        <f t="shared" si="82"/>
        <v>#DIV/0!</v>
      </c>
      <c r="CJ149" s="37"/>
    </row>
    <row r="150" spans="1:88" s="2" customFormat="1" ht="18.75" hidden="1" x14ac:dyDescent="0.25">
      <c r="A150" s="6">
        <v>121</v>
      </c>
      <c r="B150" s="19">
        <v>289</v>
      </c>
      <c r="C150" s="440" t="s">
        <v>487</v>
      </c>
      <c r="D150" s="440"/>
      <c r="E150" s="440"/>
      <c r="F150" s="9" t="s">
        <v>1249</v>
      </c>
      <c r="G150" s="9" t="s">
        <v>1249</v>
      </c>
      <c r="H150" s="9" t="s">
        <v>1249</v>
      </c>
      <c r="I150" s="9" t="s">
        <v>1249</v>
      </c>
      <c r="J150" s="21" t="s">
        <v>1249</v>
      </c>
      <c r="K150" s="21" t="s">
        <v>1249</v>
      </c>
      <c r="L150" s="21" t="s">
        <v>1249</v>
      </c>
      <c r="M150" s="21" t="s">
        <v>1249</v>
      </c>
      <c r="N150" s="21" t="s">
        <v>1249</v>
      </c>
      <c r="O150" s="21" t="s">
        <v>1249</v>
      </c>
      <c r="P150" s="21" t="s">
        <v>1249</v>
      </c>
      <c r="Q150" s="21" t="s">
        <v>1249</v>
      </c>
      <c r="R150" s="21" t="s">
        <v>1249</v>
      </c>
      <c r="S150" s="21" t="s">
        <v>1249</v>
      </c>
      <c r="T150" s="21" t="s">
        <v>1249</v>
      </c>
      <c r="U150" s="21" t="s">
        <v>1249</v>
      </c>
      <c r="V150" s="21" t="s">
        <v>1249</v>
      </c>
      <c r="W150" s="21" t="s">
        <v>1249</v>
      </c>
      <c r="X150" s="21" t="s">
        <v>1249</v>
      </c>
      <c r="Y150" s="21" t="s">
        <v>1249</v>
      </c>
      <c r="Z150" s="21" t="s">
        <v>1249</v>
      </c>
      <c r="AA150" s="21" t="s">
        <v>1249</v>
      </c>
      <c r="AB150" s="21" t="s">
        <v>1249</v>
      </c>
      <c r="AC150" s="21" t="s">
        <v>1249</v>
      </c>
      <c r="AD150" s="21" t="s">
        <v>1249</v>
      </c>
      <c r="AE150" s="21" t="s">
        <v>1249</v>
      </c>
      <c r="AF150" s="21" t="s">
        <v>1249</v>
      </c>
      <c r="AG150" s="21" t="s">
        <v>1249</v>
      </c>
      <c r="AH150" s="21" t="s">
        <v>1249</v>
      </c>
      <c r="AI150" s="21" t="s">
        <v>1249</v>
      </c>
      <c r="AJ150" s="21" t="s">
        <v>1249</v>
      </c>
      <c r="AK150" s="21" t="s">
        <v>1249</v>
      </c>
      <c r="AL150" s="21" t="s">
        <v>1249</v>
      </c>
      <c r="AM150" s="21" t="s">
        <v>1249</v>
      </c>
      <c r="AN150" s="21" t="s">
        <v>1249</v>
      </c>
      <c r="AO150" s="21" t="s">
        <v>1249</v>
      </c>
      <c r="AP150" s="21" t="s">
        <v>1249</v>
      </c>
      <c r="AQ150" s="21" t="s">
        <v>1249</v>
      </c>
      <c r="AR150" s="21" t="s">
        <v>1249</v>
      </c>
      <c r="AS150" s="21" t="s">
        <v>1249</v>
      </c>
      <c r="AT150" s="21" t="s">
        <v>1249</v>
      </c>
      <c r="AU150" s="21" t="s">
        <v>1249</v>
      </c>
      <c r="AV150" s="21" t="s">
        <v>1249</v>
      </c>
      <c r="AW150" s="21" t="s">
        <v>1249</v>
      </c>
      <c r="AX150" s="21" t="s">
        <v>1249</v>
      </c>
      <c r="AY150" s="21" t="s">
        <v>1249</v>
      </c>
      <c r="AZ150" s="21" t="s">
        <v>1249</v>
      </c>
      <c r="BA150" s="21" t="s">
        <v>1249</v>
      </c>
      <c r="BB150" s="21"/>
      <c r="BC150" s="21" t="s">
        <v>1249</v>
      </c>
      <c r="BD150" s="21" t="s">
        <v>1249</v>
      </c>
      <c r="BE150" s="21" t="s">
        <v>1249</v>
      </c>
      <c r="BF150" s="21" t="s">
        <v>1249</v>
      </c>
      <c r="BG150" s="21" t="s">
        <v>1249</v>
      </c>
      <c r="BH150" s="21" t="s">
        <v>1249</v>
      </c>
      <c r="BI150" s="21" t="s">
        <v>1249</v>
      </c>
      <c r="BJ150" s="21" t="s">
        <v>1249</v>
      </c>
      <c r="BK150" s="21" t="s">
        <v>1249</v>
      </c>
      <c r="BL150" s="21" t="s">
        <v>1249</v>
      </c>
      <c r="BM150" s="21" t="s">
        <v>1249</v>
      </c>
      <c r="BN150" s="21" t="s">
        <v>1249</v>
      </c>
      <c r="BO150" s="21" t="s">
        <v>1249</v>
      </c>
      <c r="BP150" s="21" t="s">
        <v>1249</v>
      </c>
      <c r="BQ150" s="21" t="s">
        <v>1249</v>
      </c>
      <c r="BR150" s="21" t="s">
        <v>1249</v>
      </c>
      <c r="BS150" s="21" t="s">
        <v>1249</v>
      </c>
      <c r="BT150" s="21" t="s">
        <v>1249</v>
      </c>
      <c r="BU150" s="21" t="s">
        <v>1249</v>
      </c>
      <c r="BV150" s="21" t="s">
        <v>1249</v>
      </c>
      <c r="BW150" s="21" t="s">
        <v>1249</v>
      </c>
      <c r="BX150" s="21" t="s">
        <v>1249</v>
      </c>
      <c r="BY150" s="21" t="s">
        <v>1249</v>
      </c>
      <c r="BZ150" s="21" t="s">
        <v>1249</v>
      </c>
      <c r="CA150" s="21" t="s">
        <v>1249</v>
      </c>
      <c r="CB150" s="21" t="s">
        <v>1249</v>
      </c>
      <c r="CC150" s="21" t="s">
        <v>1249</v>
      </c>
      <c r="CD150" s="21" t="s">
        <v>1249</v>
      </c>
      <c r="CE150" s="21" t="s">
        <v>1249</v>
      </c>
      <c r="CF150" s="21" t="s">
        <v>1249</v>
      </c>
      <c r="CG150" s="21" t="s">
        <v>1249</v>
      </c>
      <c r="CH150" s="21" t="s">
        <v>1249</v>
      </c>
      <c r="CI150" s="21" t="s">
        <v>1249</v>
      </c>
      <c r="CJ150" s="21" t="s">
        <v>1249</v>
      </c>
    </row>
    <row r="151" spans="1:88" s="2" customFormat="1" ht="18.75" hidden="1" x14ac:dyDescent="0.25">
      <c r="A151" s="6">
        <v>122</v>
      </c>
      <c r="B151" s="19">
        <v>290</v>
      </c>
      <c r="C151" s="440" t="s">
        <v>488</v>
      </c>
      <c r="D151" s="440"/>
      <c r="E151" s="440"/>
      <c r="F151" s="9" t="s">
        <v>1249</v>
      </c>
      <c r="G151" s="9" t="s">
        <v>1249</v>
      </c>
      <c r="H151" s="9" t="s">
        <v>1249</v>
      </c>
      <c r="I151" s="9" t="s">
        <v>1249</v>
      </c>
      <c r="J151" s="21" t="s">
        <v>1249</v>
      </c>
      <c r="K151" s="21" t="s">
        <v>1249</v>
      </c>
      <c r="L151" s="21" t="s">
        <v>1249</v>
      </c>
      <c r="M151" s="21" t="s">
        <v>1249</v>
      </c>
      <c r="N151" s="21" t="s">
        <v>1249</v>
      </c>
      <c r="O151" s="21" t="s">
        <v>1249</v>
      </c>
      <c r="P151" s="21" t="s">
        <v>1249</v>
      </c>
      <c r="Q151" s="21" t="s">
        <v>1249</v>
      </c>
      <c r="R151" s="21" t="s">
        <v>1249</v>
      </c>
      <c r="S151" s="21" t="s">
        <v>1249</v>
      </c>
      <c r="T151" s="21" t="s">
        <v>1249</v>
      </c>
      <c r="U151" s="21" t="s">
        <v>1249</v>
      </c>
      <c r="V151" s="21" t="s">
        <v>1249</v>
      </c>
      <c r="W151" s="21" t="s">
        <v>1249</v>
      </c>
      <c r="X151" s="21" t="s">
        <v>1249</v>
      </c>
      <c r="Y151" s="21" t="s">
        <v>1249</v>
      </c>
      <c r="Z151" s="21" t="s">
        <v>1249</v>
      </c>
      <c r="AA151" s="21" t="s">
        <v>1249</v>
      </c>
      <c r="AB151" s="21" t="s">
        <v>1249</v>
      </c>
      <c r="AC151" s="21" t="s">
        <v>1249</v>
      </c>
      <c r="AD151" s="21" t="s">
        <v>1249</v>
      </c>
      <c r="AE151" s="21" t="s">
        <v>1249</v>
      </c>
      <c r="AF151" s="21" t="s">
        <v>1249</v>
      </c>
      <c r="AG151" s="21" t="s">
        <v>1249</v>
      </c>
      <c r="AH151" s="21" t="s">
        <v>1249</v>
      </c>
      <c r="AI151" s="21" t="s">
        <v>1249</v>
      </c>
      <c r="AJ151" s="21" t="s">
        <v>1249</v>
      </c>
      <c r="AK151" s="21" t="s">
        <v>1249</v>
      </c>
      <c r="AL151" s="21" t="s">
        <v>1249</v>
      </c>
      <c r="AM151" s="21" t="s">
        <v>1249</v>
      </c>
      <c r="AN151" s="21" t="s">
        <v>1249</v>
      </c>
      <c r="AO151" s="21" t="s">
        <v>1249</v>
      </c>
      <c r="AP151" s="21" t="s">
        <v>1249</v>
      </c>
      <c r="AQ151" s="21" t="s">
        <v>1249</v>
      </c>
      <c r="AR151" s="21" t="s">
        <v>1249</v>
      </c>
      <c r="AS151" s="21" t="s">
        <v>1249</v>
      </c>
      <c r="AT151" s="21" t="s">
        <v>1249</v>
      </c>
      <c r="AU151" s="21" t="s">
        <v>1249</v>
      </c>
      <c r="AV151" s="21" t="s">
        <v>1249</v>
      </c>
      <c r="AW151" s="21" t="s">
        <v>1249</v>
      </c>
      <c r="AX151" s="21" t="s">
        <v>1249</v>
      </c>
      <c r="AY151" s="21" t="s">
        <v>1249</v>
      </c>
      <c r="AZ151" s="21" t="s">
        <v>1249</v>
      </c>
      <c r="BA151" s="21" t="s">
        <v>1249</v>
      </c>
      <c r="BB151" s="21"/>
      <c r="BC151" s="21" t="s">
        <v>1249</v>
      </c>
      <c r="BD151" s="21" t="s">
        <v>1249</v>
      </c>
      <c r="BE151" s="21" t="s">
        <v>1249</v>
      </c>
      <c r="BF151" s="21" t="s">
        <v>1249</v>
      </c>
      <c r="BG151" s="21" t="s">
        <v>1249</v>
      </c>
      <c r="BH151" s="21" t="s">
        <v>1249</v>
      </c>
      <c r="BI151" s="21" t="s">
        <v>1249</v>
      </c>
      <c r="BJ151" s="21" t="s">
        <v>1249</v>
      </c>
      <c r="BK151" s="21" t="s">
        <v>1249</v>
      </c>
      <c r="BL151" s="21" t="s">
        <v>1249</v>
      </c>
      <c r="BM151" s="21" t="s">
        <v>1249</v>
      </c>
      <c r="BN151" s="21" t="s">
        <v>1249</v>
      </c>
      <c r="BO151" s="21" t="s">
        <v>1249</v>
      </c>
      <c r="BP151" s="21" t="s">
        <v>1249</v>
      </c>
      <c r="BQ151" s="21" t="s">
        <v>1249</v>
      </c>
      <c r="BR151" s="21" t="s">
        <v>1249</v>
      </c>
      <c r="BS151" s="21" t="s">
        <v>1249</v>
      </c>
      <c r="BT151" s="21" t="s">
        <v>1249</v>
      </c>
      <c r="BU151" s="21" t="s">
        <v>1249</v>
      </c>
      <c r="BV151" s="21" t="s">
        <v>1249</v>
      </c>
      <c r="BW151" s="21" t="s">
        <v>1249</v>
      </c>
      <c r="BX151" s="21" t="s">
        <v>1249</v>
      </c>
      <c r="BY151" s="21" t="s">
        <v>1249</v>
      </c>
      <c r="BZ151" s="21" t="s">
        <v>1249</v>
      </c>
      <c r="CA151" s="21" t="s">
        <v>1249</v>
      </c>
      <c r="CB151" s="21" t="s">
        <v>1249</v>
      </c>
      <c r="CC151" s="21" t="s">
        <v>1249</v>
      </c>
      <c r="CD151" s="21" t="s">
        <v>1249</v>
      </c>
      <c r="CE151" s="21" t="s">
        <v>1249</v>
      </c>
      <c r="CF151" s="21" t="s">
        <v>1249</v>
      </c>
      <c r="CG151" s="21" t="s">
        <v>1249</v>
      </c>
      <c r="CH151" s="21" t="s">
        <v>1249</v>
      </c>
      <c r="CI151" s="21" t="s">
        <v>1249</v>
      </c>
      <c r="CJ151" s="21" t="s">
        <v>1249</v>
      </c>
    </row>
    <row r="152" spans="1:88" ht="113.25" hidden="1" customHeight="1" x14ac:dyDescent="0.25">
      <c r="A152" s="6">
        <v>123</v>
      </c>
      <c r="B152" s="53">
        <v>276</v>
      </c>
      <c r="C152" s="54" t="s">
        <v>1003</v>
      </c>
      <c r="D152" s="275" t="s">
        <v>18</v>
      </c>
      <c r="E152" s="51" t="s">
        <v>1004</v>
      </c>
      <c r="F152" s="302" t="s">
        <v>28</v>
      </c>
      <c r="G152" s="51" t="s">
        <v>1004</v>
      </c>
      <c r="H152" s="18" t="s">
        <v>1373</v>
      </c>
      <c r="I152" s="18" t="s">
        <v>1261</v>
      </c>
      <c r="J152" s="22" t="s">
        <v>402</v>
      </c>
      <c r="K152" s="23" t="s">
        <v>21</v>
      </c>
      <c r="M152" s="207"/>
      <c r="N152" s="207"/>
      <c r="O152" s="23"/>
      <c r="P152" s="207"/>
      <c r="Q152" s="23"/>
      <c r="R152" s="23"/>
      <c r="S152" s="23"/>
      <c r="T152" s="26">
        <f t="shared" si="74"/>
        <v>1</v>
      </c>
      <c r="U152" s="207"/>
      <c r="V152" s="207"/>
      <c r="W152" s="24" t="s">
        <v>1262</v>
      </c>
      <c r="X152" s="207" t="s">
        <v>1319</v>
      </c>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3">
        <f t="shared" ref="CB152:CB162" si="83">COUNTIF($BD152:$CA152,2)</f>
        <v>0</v>
      </c>
      <c r="CC152" s="32" t="e">
        <f t="shared" ref="CC152:CC162" si="84">CB152/COUNTA($BD152:$CA152)</f>
        <v>#DIV/0!</v>
      </c>
      <c r="CD152" s="23">
        <f t="shared" ref="CD152:CD162" si="85">COUNTIF($BD152:$CA152,1)</f>
        <v>0</v>
      </c>
      <c r="CE152" s="32" t="e">
        <f t="shared" ref="CE152:CE162" si="86">CD152/COUNTA($BD152:$CA152)</f>
        <v>#DIV/0!</v>
      </c>
      <c r="CF152" s="23">
        <f t="shared" ref="CF152:CF162" si="87">COUNTIF($BD152:$CA152,0)</f>
        <v>0</v>
      </c>
      <c r="CG152" s="32" t="e">
        <f t="shared" ref="CG152:CG162" si="88">CF152/COUNTA($BD152:$CA152)</f>
        <v>#DIV/0!</v>
      </c>
      <c r="CH152" s="23" t="e">
        <f t="shared" ref="CH152:CH162" si="89">(((CB152*2)+(CD152*1)+(CF152*0)))/COUNTA($BD152:$CA152)</f>
        <v>#DIV/0!</v>
      </c>
      <c r="CI152" s="23" t="e">
        <f t="shared" si="82"/>
        <v>#DIV/0!</v>
      </c>
      <c r="CJ152" s="37"/>
    </row>
    <row r="153" spans="1:88" ht="111.75" hidden="1" customHeight="1" x14ac:dyDescent="0.25">
      <c r="A153" s="6">
        <v>124</v>
      </c>
      <c r="B153" s="53">
        <v>277</v>
      </c>
      <c r="C153" s="54" t="s">
        <v>1005</v>
      </c>
      <c r="D153" s="275" t="s">
        <v>18</v>
      </c>
      <c r="E153" s="51" t="s">
        <v>1006</v>
      </c>
      <c r="F153" s="302" t="s">
        <v>28</v>
      </c>
      <c r="G153" s="51" t="s">
        <v>1006</v>
      </c>
      <c r="H153" s="18" t="s">
        <v>1374</v>
      </c>
      <c r="I153" s="18" t="s">
        <v>1261</v>
      </c>
      <c r="J153" s="22" t="s">
        <v>402</v>
      </c>
      <c r="K153" s="207"/>
      <c r="L153" s="23"/>
      <c r="M153" s="23" t="s">
        <v>21</v>
      </c>
      <c r="O153" s="58"/>
      <c r="P153" s="207"/>
      <c r="Q153" s="23"/>
      <c r="R153" s="23"/>
      <c r="S153" s="23"/>
      <c r="T153" s="26">
        <f t="shared" si="74"/>
        <v>1</v>
      </c>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3">
        <f t="shared" si="83"/>
        <v>0</v>
      </c>
      <c r="CC153" s="32" t="e">
        <f t="shared" si="84"/>
        <v>#DIV/0!</v>
      </c>
      <c r="CD153" s="23">
        <f t="shared" si="85"/>
        <v>0</v>
      </c>
      <c r="CE153" s="32" t="e">
        <f t="shared" si="86"/>
        <v>#DIV/0!</v>
      </c>
      <c r="CF153" s="23">
        <f t="shared" si="87"/>
        <v>0</v>
      </c>
      <c r="CG153" s="32" t="e">
        <f t="shared" si="88"/>
        <v>#DIV/0!</v>
      </c>
      <c r="CH153" s="23" t="e">
        <f t="shared" si="89"/>
        <v>#DIV/0!</v>
      </c>
      <c r="CI153" s="23" t="e">
        <f t="shared" si="82"/>
        <v>#DIV/0!</v>
      </c>
      <c r="CJ153" s="37"/>
    </row>
    <row r="154" spans="1:88" ht="105" hidden="1" customHeight="1" x14ac:dyDescent="0.25">
      <c r="A154" s="6">
        <v>125</v>
      </c>
      <c r="B154" s="53">
        <v>278</v>
      </c>
      <c r="C154" s="54" t="s">
        <v>1007</v>
      </c>
      <c r="D154" s="275" t="s">
        <v>18</v>
      </c>
      <c r="E154" s="51" t="s">
        <v>1008</v>
      </c>
      <c r="F154" s="302" t="s">
        <v>28</v>
      </c>
      <c r="G154" s="51" t="s">
        <v>1008</v>
      </c>
      <c r="H154" s="18" t="s">
        <v>1375</v>
      </c>
      <c r="I154" s="18" t="s">
        <v>1261</v>
      </c>
      <c r="J154" s="22" t="s">
        <v>402</v>
      </c>
      <c r="K154" s="207"/>
      <c r="L154" s="23"/>
      <c r="M154" s="207"/>
      <c r="N154" s="207"/>
      <c r="O154" s="23" t="s">
        <v>21</v>
      </c>
      <c r="P154" s="23"/>
      <c r="Q154" s="58"/>
      <c r="R154" s="23"/>
      <c r="S154" s="23"/>
      <c r="T154" s="26">
        <f t="shared" si="74"/>
        <v>1</v>
      </c>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3">
        <f t="shared" si="83"/>
        <v>0</v>
      </c>
      <c r="CC154" s="32" t="e">
        <f t="shared" si="84"/>
        <v>#DIV/0!</v>
      </c>
      <c r="CD154" s="23">
        <f t="shared" si="85"/>
        <v>0</v>
      </c>
      <c r="CE154" s="32" t="e">
        <f t="shared" si="86"/>
        <v>#DIV/0!</v>
      </c>
      <c r="CF154" s="23">
        <f t="shared" si="87"/>
        <v>0</v>
      </c>
      <c r="CG154" s="32" t="e">
        <f t="shared" si="88"/>
        <v>#DIV/0!</v>
      </c>
      <c r="CH154" s="23" t="e">
        <f t="shared" si="89"/>
        <v>#DIV/0!</v>
      </c>
      <c r="CI154" s="23" t="e">
        <f t="shared" si="82"/>
        <v>#DIV/0!</v>
      </c>
      <c r="CJ154" s="37"/>
    </row>
    <row r="155" spans="1:88" ht="131.25" hidden="1" customHeight="1" x14ac:dyDescent="0.25">
      <c r="A155" s="6">
        <v>126</v>
      </c>
      <c r="B155" s="53">
        <v>279</v>
      </c>
      <c r="C155" s="54" t="s">
        <v>1009</v>
      </c>
      <c r="D155" s="275" t="s">
        <v>18</v>
      </c>
      <c r="E155" s="51" t="s">
        <v>1010</v>
      </c>
      <c r="F155" s="302" t="s">
        <v>28</v>
      </c>
      <c r="G155" s="51" t="s">
        <v>1010</v>
      </c>
      <c r="H155" s="18" t="s">
        <v>1376</v>
      </c>
      <c r="I155" s="18" t="s">
        <v>1261</v>
      </c>
      <c r="J155" s="22" t="s">
        <v>402</v>
      </c>
      <c r="K155" s="207"/>
      <c r="L155" s="23"/>
      <c r="M155" s="207"/>
      <c r="N155" s="207"/>
      <c r="O155" s="23"/>
      <c r="P155" s="207"/>
      <c r="Q155" s="23" t="s">
        <v>21</v>
      </c>
      <c r="R155" s="58"/>
      <c r="S155" s="23"/>
      <c r="T155" s="26">
        <f t="shared" si="74"/>
        <v>1</v>
      </c>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3">
        <f t="shared" si="83"/>
        <v>0</v>
      </c>
      <c r="CC155" s="32" t="e">
        <f t="shared" si="84"/>
        <v>#DIV/0!</v>
      </c>
      <c r="CD155" s="23">
        <f t="shared" si="85"/>
        <v>0</v>
      </c>
      <c r="CE155" s="32" t="e">
        <f t="shared" si="86"/>
        <v>#DIV/0!</v>
      </c>
      <c r="CF155" s="23">
        <f t="shared" si="87"/>
        <v>0</v>
      </c>
      <c r="CG155" s="32" t="e">
        <f t="shared" si="88"/>
        <v>#DIV/0!</v>
      </c>
      <c r="CH155" s="23" t="e">
        <f t="shared" si="89"/>
        <v>#DIV/0!</v>
      </c>
      <c r="CI155" s="23" t="e">
        <f t="shared" si="82"/>
        <v>#DIV/0!</v>
      </c>
      <c r="CJ155" s="37"/>
    </row>
    <row r="156" spans="1:88" ht="144.75" customHeight="1" x14ac:dyDescent="0.25">
      <c r="A156" s="6">
        <v>15</v>
      </c>
      <c r="B156" s="55">
        <v>298</v>
      </c>
      <c r="C156" s="12" t="s">
        <v>1377</v>
      </c>
      <c r="D156" s="275" t="s">
        <v>18</v>
      </c>
      <c r="E156" s="12" t="s">
        <v>498</v>
      </c>
      <c r="F156" s="302" t="s">
        <v>18</v>
      </c>
      <c r="G156" s="47" t="s">
        <v>1378</v>
      </c>
      <c r="H156" s="18" t="s">
        <v>1379</v>
      </c>
      <c r="I156" s="18" t="s">
        <v>1261</v>
      </c>
      <c r="J156" s="22" t="s">
        <v>402</v>
      </c>
      <c r="K156" s="207"/>
      <c r="L156" s="23" t="s">
        <v>21</v>
      </c>
      <c r="M156" s="207"/>
      <c r="N156" s="58"/>
      <c r="O156" s="207"/>
      <c r="P156" s="23"/>
      <c r="Q156" s="23"/>
      <c r="R156" s="23"/>
      <c r="S156" s="23"/>
      <c r="T156" s="26">
        <f t="shared" si="74"/>
        <v>1</v>
      </c>
      <c r="U156" s="207"/>
      <c r="V156" s="207"/>
      <c r="W156" s="207"/>
      <c r="X156" s="207"/>
      <c r="Y156" s="207" t="s">
        <v>2006</v>
      </c>
      <c r="Z156" s="207"/>
      <c r="AA156" s="207" t="s">
        <v>2006</v>
      </c>
      <c r="AB156" s="207" t="s">
        <v>2011</v>
      </c>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3">
        <f t="shared" si="83"/>
        <v>0</v>
      </c>
      <c r="CC156" s="32" t="e">
        <f t="shared" si="84"/>
        <v>#DIV/0!</v>
      </c>
      <c r="CD156" s="23">
        <f t="shared" si="85"/>
        <v>0</v>
      </c>
      <c r="CE156" s="32" t="e">
        <f t="shared" si="86"/>
        <v>#DIV/0!</v>
      </c>
      <c r="CF156" s="23">
        <f t="shared" si="87"/>
        <v>0</v>
      </c>
      <c r="CG156" s="32" t="e">
        <f t="shared" si="88"/>
        <v>#DIV/0!</v>
      </c>
      <c r="CH156" s="23" t="e">
        <f t="shared" si="89"/>
        <v>#DIV/0!</v>
      </c>
      <c r="CI156" s="23" t="e">
        <f t="shared" si="82"/>
        <v>#DIV/0!</v>
      </c>
      <c r="CJ156" s="37"/>
    </row>
    <row r="157" spans="1:88" ht="147.75" hidden="1" customHeight="1" x14ac:dyDescent="0.25">
      <c r="A157" s="6">
        <v>128</v>
      </c>
      <c r="B157" s="55">
        <v>298</v>
      </c>
      <c r="C157" s="12" t="s">
        <v>1380</v>
      </c>
      <c r="D157" s="275" t="s">
        <v>18</v>
      </c>
      <c r="E157" s="12" t="s">
        <v>498</v>
      </c>
      <c r="F157" s="302" t="s">
        <v>18</v>
      </c>
      <c r="G157" s="47" t="s">
        <v>1378</v>
      </c>
      <c r="H157" s="18" t="s">
        <v>1381</v>
      </c>
      <c r="I157" s="18" t="s">
        <v>1261</v>
      </c>
      <c r="J157" s="22" t="s">
        <v>402</v>
      </c>
      <c r="K157" s="207"/>
      <c r="L157" s="207"/>
      <c r="M157" s="207"/>
      <c r="N157" s="23" t="s">
        <v>21</v>
      </c>
      <c r="P157" s="58"/>
      <c r="Q157" s="23"/>
      <c r="R157" s="23"/>
      <c r="S157" s="23"/>
      <c r="T157" s="26">
        <f t="shared" si="74"/>
        <v>1</v>
      </c>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3">
        <f t="shared" si="83"/>
        <v>0</v>
      </c>
      <c r="CC157" s="32" t="e">
        <f t="shared" si="84"/>
        <v>#DIV/0!</v>
      </c>
      <c r="CD157" s="23">
        <f t="shared" si="85"/>
        <v>0</v>
      </c>
      <c r="CE157" s="32" t="e">
        <f t="shared" si="86"/>
        <v>#DIV/0!</v>
      </c>
      <c r="CF157" s="23">
        <f t="shared" si="87"/>
        <v>0</v>
      </c>
      <c r="CG157" s="32" t="e">
        <f t="shared" si="88"/>
        <v>#DIV/0!</v>
      </c>
      <c r="CH157" s="23" t="e">
        <f t="shared" si="89"/>
        <v>#DIV/0!</v>
      </c>
      <c r="CI157" s="23" t="e">
        <f t="shared" si="82"/>
        <v>#DIV/0!</v>
      </c>
      <c r="CJ157" s="37"/>
    </row>
    <row r="158" spans="1:88" ht="147.75" hidden="1" customHeight="1" x14ac:dyDescent="0.25">
      <c r="A158" s="6">
        <v>129</v>
      </c>
      <c r="B158" s="55">
        <v>298</v>
      </c>
      <c r="C158" s="12" t="s">
        <v>1382</v>
      </c>
      <c r="D158" s="275" t="s">
        <v>18</v>
      </c>
      <c r="E158" s="12" t="s">
        <v>498</v>
      </c>
      <c r="F158" s="302" t="s">
        <v>18</v>
      </c>
      <c r="G158" s="47" t="s">
        <v>1378</v>
      </c>
      <c r="H158" s="18" t="s">
        <v>1383</v>
      </c>
      <c r="I158" s="18" t="s">
        <v>1261</v>
      </c>
      <c r="J158" s="22" t="s">
        <v>402</v>
      </c>
      <c r="K158" s="207"/>
      <c r="L158" s="207"/>
      <c r="M158" s="207"/>
      <c r="N158" s="23"/>
      <c r="O158" s="207"/>
      <c r="P158" s="23" t="s">
        <v>21</v>
      </c>
      <c r="R158" s="23"/>
      <c r="S158" s="23"/>
      <c r="T158" s="26">
        <f t="shared" si="74"/>
        <v>1</v>
      </c>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3">
        <f t="shared" si="83"/>
        <v>0</v>
      </c>
      <c r="CC158" s="32" t="e">
        <f t="shared" si="84"/>
        <v>#DIV/0!</v>
      </c>
      <c r="CD158" s="23">
        <f t="shared" si="85"/>
        <v>0</v>
      </c>
      <c r="CE158" s="32" t="e">
        <f t="shared" si="86"/>
        <v>#DIV/0!</v>
      </c>
      <c r="CF158" s="23">
        <f t="shared" si="87"/>
        <v>0</v>
      </c>
      <c r="CG158" s="32" t="e">
        <f t="shared" si="88"/>
        <v>#DIV/0!</v>
      </c>
      <c r="CH158" s="23" t="e">
        <f t="shared" si="89"/>
        <v>#DIV/0!</v>
      </c>
      <c r="CI158" s="23" t="e">
        <f t="shared" si="82"/>
        <v>#DIV/0!</v>
      </c>
      <c r="CJ158" s="37"/>
    </row>
    <row r="159" spans="1:88" ht="147.75" hidden="1" customHeight="1" x14ac:dyDescent="0.25">
      <c r="A159" s="6">
        <v>130</v>
      </c>
      <c r="B159" s="55">
        <v>298</v>
      </c>
      <c r="C159" s="12" t="s">
        <v>1384</v>
      </c>
      <c r="D159" s="275" t="s">
        <v>18</v>
      </c>
      <c r="E159" s="12" t="s">
        <v>498</v>
      </c>
      <c r="F159" s="302" t="s">
        <v>18</v>
      </c>
      <c r="G159" s="47" t="s">
        <v>1378</v>
      </c>
      <c r="H159" s="18" t="s">
        <v>1385</v>
      </c>
      <c r="I159" s="18" t="s">
        <v>1261</v>
      </c>
      <c r="J159" s="22" t="s">
        <v>402</v>
      </c>
      <c r="K159" s="207"/>
      <c r="L159" s="207"/>
      <c r="M159" s="207"/>
      <c r="N159" s="23"/>
      <c r="O159" s="207"/>
      <c r="P159" s="23"/>
      <c r="Q159" s="23"/>
      <c r="R159" s="181" t="s">
        <v>21</v>
      </c>
      <c r="S159" s="23"/>
      <c r="T159" s="26">
        <f t="shared" si="74"/>
        <v>1</v>
      </c>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3">
        <f t="shared" si="83"/>
        <v>0</v>
      </c>
      <c r="CC159" s="32" t="e">
        <f t="shared" si="84"/>
        <v>#DIV/0!</v>
      </c>
      <c r="CD159" s="23">
        <f t="shared" si="85"/>
        <v>0</v>
      </c>
      <c r="CE159" s="32" t="e">
        <f t="shared" si="86"/>
        <v>#DIV/0!</v>
      </c>
      <c r="CF159" s="23">
        <f t="shared" si="87"/>
        <v>0</v>
      </c>
      <c r="CG159" s="32" t="e">
        <f t="shared" si="88"/>
        <v>#DIV/0!</v>
      </c>
      <c r="CH159" s="23" t="e">
        <f t="shared" si="89"/>
        <v>#DIV/0!</v>
      </c>
      <c r="CI159" s="23" t="e">
        <f t="shared" si="82"/>
        <v>#DIV/0!</v>
      </c>
      <c r="CJ159" s="37"/>
    </row>
    <row r="160" spans="1:88" ht="98.25" hidden="1" customHeight="1" x14ac:dyDescent="0.25">
      <c r="A160" s="6">
        <v>131</v>
      </c>
      <c r="B160" s="28">
        <v>299</v>
      </c>
      <c r="C160" s="12" t="s">
        <v>1386</v>
      </c>
      <c r="D160" s="275" t="s">
        <v>18</v>
      </c>
      <c r="E160" s="51" t="s">
        <v>1042</v>
      </c>
      <c r="F160" s="302" t="s">
        <v>28</v>
      </c>
      <c r="G160" s="56" t="s">
        <v>1387</v>
      </c>
      <c r="H160" s="39" t="s">
        <v>1388</v>
      </c>
      <c r="I160" s="18" t="s">
        <v>1261</v>
      </c>
      <c r="J160" s="22" t="s">
        <v>402</v>
      </c>
      <c r="K160" s="207"/>
      <c r="L160" s="207"/>
      <c r="N160" s="207"/>
      <c r="O160" s="23" t="s">
        <v>21</v>
      </c>
      <c r="P160" s="207"/>
      <c r="Q160" s="58"/>
      <c r="R160" s="207"/>
      <c r="S160" s="207"/>
      <c r="T160" s="26">
        <f t="shared" si="74"/>
        <v>1</v>
      </c>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3">
        <f t="shared" si="83"/>
        <v>0</v>
      </c>
      <c r="CC160" s="32" t="e">
        <f t="shared" si="84"/>
        <v>#DIV/0!</v>
      </c>
      <c r="CD160" s="23">
        <f t="shared" si="85"/>
        <v>0</v>
      </c>
      <c r="CE160" s="32" t="e">
        <f t="shared" si="86"/>
        <v>#DIV/0!</v>
      </c>
      <c r="CF160" s="23">
        <f t="shared" si="87"/>
        <v>0</v>
      </c>
      <c r="CG160" s="32" t="e">
        <f t="shared" si="88"/>
        <v>#DIV/0!</v>
      </c>
      <c r="CH160" s="23" t="e">
        <f t="shared" si="89"/>
        <v>#DIV/0!</v>
      </c>
      <c r="CI160" s="23" t="e">
        <f t="shared" si="82"/>
        <v>#DIV/0!</v>
      </c>
      <c r="CJ160" s="37"/>
    </row>
    <row r="161" spans="1:88" ht="98.25" hidden="1" customHeight="1" x14ac:dyDescent="0.25">
      <c r="A161" s="6">
        <v>132</v>
      </c>
      <c r="B161" s="28">
        <v>300</v>
      </c>
      <c r="C161" s="12" t="s">
        <v>1390</v>
      </c>
      <c r="D161" s="275" t="s">
        <v>18</v>
      </c>
      <c r="E161" s="51" t="s">
        <v>1044</v>
      </c>
      <c r="F161" s="302" t="s">
        <v>28</v>
      </c>
      <c r="G161" s="56" t="s">
        <v>1391</v>
      </c>
      <c r="H161" s="12" t="s">
        <v>1392</v>
      </c>
      <c r="I161" s="18" t="s">
        <v>1261</v>
      </c>
      <c r="J161" s="22" t="s">
        <v>402</v>
      </c>
      <c r="K161" s="207"/>
      <c r="L161" s="207"/>
      <c r="M161" s="207"/>
      <c r="N161" s="207"/>
      <c r="O161" s="23" t="s">
        <v>21</v>
      </c>
      <c r="P161" s="23"/>
      <c r="Q161" s="23"/>
      <c r="R161" s="207"/>
      <c r="S161" s="207"/>
      <c r="T161" s="26">
        <f t="shared" si="74"/>
        <v>1</v>
      </c>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3">
        <f t="shared" si="83"/>
        <v>0</v>
      </c>
      <c r="CC161" s="32" t="e">
        <f t="shared" si="84"/>
        <v>#DIV/0!</v>
      </c>
      <c r="CD161" s="23">
        <f t="shared" si="85"/>
        <v>0</v>
      </c>
      <c r="CE161" s="32" t="e">
        <f t="shared" si="86"/>
        <v>#DIV/0!</v>
      </c>
      <c r="CF161" s="23">
        <f t="shared" si="87"/>
        <v>0</v>
      </c>
      <c r="CG161" s="32" t="e">
        <f t="shared" si="88"/>
        <v>#DIV/0!</v>
      </c>
      <c r="CH161" s="23" t="e">
        <f t="shared" si="89"/>
        <v>#DIV/0!</v>
      </c>
      <c r="CI161" s="23" t="e">
        <f t="shared" si="82"/>
        <v>#DIV/0!</v>
      </c>
      <c r="CJ161" s="37"/>
    </row>
    <row r="162" spans="1:88" ht="98.25" hidden="1" customHeight="1" x14ac:dyDescent="0.25">
      <c r="A162" s="6">
        <v>133</v>
      </c>
      <c r="B162" s="28">
        <v>301</v>
      </c>
      <c r="C162" s="12" t="s">
        <v>501</v>
      </c>
      <c r="D162" s="275" t="s">
        <v>18</v>
      </c>
      <c r="E162" s="51" t="s">
        <v>1046</v>
      </c>
      <c r="F162" s="302" t="s">
        <v>28</v>
      </c>
      <c r="G162" s="56" t="s">
        <v>502</v>
      </c>
      <c r="H162" s="12" t="s">
        <v>1393</v>
      </c>
      <c r="I162" s="18" t="s">
        <v>1261</v>
      </c>
      <c r="J162" s="22" t="s">
        <v>402</v>
      </c>
      <c r="K162" s="207"/>
      <c r="L162" s="207"/>
      <c r="M162" s="207"/>
      <c r="N162" s="207"/>
      <c r="O162" s="207"/>
      <c r="P162" s="207"/>
      <c r="Q162" s="23" t="s">
        <v>21</v>
      </c>
      <c r="R162" s="23"/>
      <c r="S162" s="207"/>
      <c r="T162" s="26">
        <f t="shared" si="74"/>
        <v>1</v>
      </c>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3">
        <f t="shared" si="83"/>
        <v>0</v>
      </c>
      <c r="CC162" s="32" t="e">
        <f t="shared" si="84"/>
        <v>#DIV/0!</v>
      </c>
      <c r="CD162" s="23">
        <f t="shared" si="85"/>
        <v>0</v>
      </c>
      <c r="CE162" s="32" t="e">
        <f t="shared" si="86"/>
        <v>#DIV/0!</v>
      </c>
      <c r="CF162" s="23">
        <f t="shared" si="87"/>
        <v>0</v>
      </c>
      <c r="CG162" s="32" t="e">
        <f t="shared" si="88"/>
        <v>#DIV/0!</v>
      </c>
      <c r="CH162" s="23" t="e">
        <f t="shared" si="89"/>
        <v>#DIV/0!</v>
      </c>
      <c r="CI162" s="23" t="e">
        <f t="shared" si="82"/>
        <v>#DIV/0!</v>
      </c>
      <c r="CJ162" s="37"/>
    </row>
    <row r="163" spans="1:88" s="2" customFormat="1" ht="18.75" hidden="1" x14ac:dyDescent="0.25">
      <c r="A163" s="6">
        <v>134</v>
      </c>
      <c r="B163" s="7">
        <v>309</v>
      </c>
      <c r="C163" s="440" t="s">
        <v>508</v>
      </c>
      <c r="D163" s="440"/>
      <c r="E163" s="440"/>
      <c r="F163" s="9" t="s">
        <v>1249</v>
      </c>
      <c r="G163" s="9" t="s">
        <v>1249</v>
      </c>
      <c r="H163" s="9" t="s">
        <v>1249</v>
      </c>
      <c r="I163" s="9" t="s">
        <v>1249</v>
      </c>
      <c r="J163" s="21" t="s">
        <v>1249</v>
      </c>
      <c r="K163" s="21" t="s">
        <v>1249</v>
      </c>
      <c r="L163" s="21" t="s">
        <v>1249</v>
      </c>
      <c r="M163" s="21" t="s">
        <v>1249</v>
      </c>
      <c r="N163" s="21" t="s">
        <v>1249</v>
      </c>
      <c r="O163" s="21" t="s">
        <v>1249</v>
      </c>
      <c r="P163" s="21" t="s">
        <v>1249</v>
      </c>
      <c r="Q163" s="21" t="s">
        <v>1249</v>
      </c>
      <c r="R163" s="21" t="s">
        <v>1249</v>
      </c>
      <c r="S163" s="21" t="s">
        <v>1249</v>
      </c>
      <c r="T163" s="21" t="s">
        <v>1249</v>
      </c>
      <c r="U163" s="21" t="s">
        <v>1249</v>
      </c>
      <c r="V163" s="21" t="s">
        <v>1249</v>
      </c>
      <c r="W163" s="21" t="s">
        <v>1249</v>
      </c>
      <c r="X163" s="21" t="s">
        <v>1249</v>
      </c>
      <c r="Y163" s="21" t="s">
        <v>1249</v>
      </c>
      <c r="Z163" s="21" t="s">
        <v>1249</v>
      </c>
      <c r="AA163" s="21" t="s">
        <v>1249</v>
      </c>
      <c r="AB163" s="21" t="s">
        <v>1249</v>
      </c>
      <c r="AC163" s="21" t="s">
        <v>1249</v>
      </c>
      <c r="AD163" s="21" t="s">
        <v>1249</v>
      </c>
      <c r="AE163" s="21" t="s">
        <v>1249</v>
      </c>
      <c r="AF163" s="21" t="s">
        <v>1249</v>
      </c>
      <c r="AG163" s="21" t="s">
        <v>1249</v>
      </c>
      <c r="AH163" s="21" t="s">
        <v>1249</v>
      </c>
      <c r="AI163" s="21" t="s">
        <v>1249</v>
      </c>
      <c r="AJ163" s="21" t="s">
        <v>1249</v>
      </c>
      <c r="AK163" s="21" t="s">
        <v>1249</v>
      </c>
      <c r="AL163" s="21" t="s">
        <v>1249</v>
      </c>
      <c r="AM163" s="21" t="s">
        <v>1249</v>
      </c>
      <c r="AN163" s="21" t="s">
        <v>1249</v>
      </c>
      <c r="AO163" s="21" t="s">
        <v>1249</v>
      </c>
      <c r="AP163" s="21" t="s">
        <v>1249</v>
      </c>
      <c r="AQ163" s="21" t="s">
        <v>1249</v>
      </c>
      <c r="AR163" s="21" t="s">
        <v>1249</v>
      </c>
      <c r="AS163" s="21" t="s">
        <v>1249</v>
      </c>
      <c r="AT163" s="21" t="s">
        <v>1249</v>
      </c>
      <c r="AU163" s="21" t="s">
        <v>1249</v>
      </c>
      <c r="AV163" s="21" t="s">
        <v>1249</v>
      </c>
      <c r="AW163" s="21" t="s">
        <v>1249</v>
      </c>
      <c r="AX163" s="21" t="s">
        <v>1249</v>
      </c>
      <c r="AY163" s="21" t="s">
        <v>1249</v>
      </c>
      <c r="AZ163" s="21" t="s">
        <v>1249</v>
      </c>
      <c r="BA163" s="21" t="s">
        <v>1249</v>
      </c>
      <c r="BB163" s="21"/>
      <c r="BC163" s="21" t="s">
        <v>1249</v>
      </c>
      <c r="BD163" s="21" t="s">
        <v>1249</v>
      </c>
      <c r="BE163" s="21" t="s">
        <v>1249</v>
      </c>
      <c r="BF163" s="21" t="s">
        <v>1249</v>
      </c>
      <c r="BG163" s="21" t="s">
        <v>1249</v>
      </c>
      <c r="BH163" s="21" t="s">
        <v>1249</v>
      </c>
      <c r="BI163" s="21" t="s">
        <v>1249</v>
      </c>
      <c r="BJ163" s="21" t="s">
        <v>1249</v>
      </c>
      <c r="BK163" s="21" t="s">
        <v>1249</v>
      </c>
      <c r="BL163" s="21" t="s">
        <v>1249</v>
      </c>
      <c r="BM163" s="21" t="s">
        <v>1249</v>
      </c>
      <c r="BN163" s="21" t="s">
        <v>1249</v>
      </c>
      <c r="BO163" s="21" t="s">
        <v>1249</v>
      </c>
      <c r="BP163" s="21" t="s">
        <v>1249</v>
      </c>
      <c r="BQ163" s="21" t="s">
        <v>1249</v>
      </c>
      <c r="BR163" s="21" t="s">
        <v>1249</v>
      </c>
      <c r="BS163" s="21" t="s">
        <v>1249</v>
      </c>
      <c r="BT163" s="21" t="s">
        <v>1249</v>
      </c>
      <c r="BU163" s="21" t="s">
        <v>1249</v>
      </c>
      <c r="BV163" s="21" t="s">
        <v>1249</v>
      </c>
      <c r="BW163" s="21" t="s">
        <v>1249</v>
      </c>
      <c r="BX163" s="21" t="s">
        <v>1249</v>
      </c>
      <c r="BY163" s="21" t="s">
        <v>1249</v>
      </c>
      <c r="BZ163" s="21" t="s">
        <v>1249</v>
      </c>
      <c r="CA163" s="21" t="s">
        <v>1249</v>
      </c>
      <c r="CB163" s="21" t="s">
        <v>1249</v>
      </c>
      <c r="CC163" s="21" t="s">
        <v>1249</v>
      </c>
      <c r="CD163" s="21" t="s">
        <v>1249</v>
      </c>
      <c r="CE163" s="21" t="s">
        <v>1249</v>
      </c>
      <c r="CF163" s="21" t="s">
        <v>1249</v>
      </c>
      <c r="CG163" s="21" t="s">
        <v>1249</v>
      </c>
      <c r="CH163" s="21" t="s">
        <v>1249</v>
      </c>
      <c r="CI163" s="21" t="s">
        <v>1249</v>
      </c>
      <c r="CJ163" s="21" t="s">
        <v>1249</v>
      </c>
    </row>
    <row r="164" spans="1:88" ht="56.25" hidden="1" customHeight="1" x14ac:dyDescent="0.25">
      <c r="A164" s="6">
        <v>135</v>
      </c>
      <c r="B164" s="207">
        <v>312</v>
      </c>
      <c r="C164" s="12" t="s">
        <v>511</v>
      </c>
      <c r="D164" s="275" t="s">
        <v>28</v>
      </c>
      <c r="E164" s="12" t="s">
        <v>510</v>
      </c>
      <c r="F164" s="302" t="s">
        <v>28</v>
      </c>
      <c r="G164" s="18" t="s">
        <v>1394</v>
      </c>
      <c r="H164" s="18" t="s">
        <v>1885</v>
      </c>
      <c r="I164" s="18"/>
      <c r="J164" s="22" t="s">
        <v>402</v>
      </c>
      <c r="K164" s="207"/>
      <c r="L164" s="207"/>
      <c r="M164" s="207"/>
      <c r="N164" s="207" t="s">
        <v>21</v>
      </c>
      <c r="O164" s="207"/>
      <c r="P164" s="207"/>
      <c r="Q164" s="207"/>
      <c r="R164" s="207"/>
      <c r="S164" s="207"/>
      <c r="T164" s="26">
        <f t="shared" si="74"/>
        <v>1</v>
      </c>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3">
        <f>COUNTIF($BD164:$CA164,2)</f>
        <v>0</v>
      </c>
      <c r="CC164" s="32" t="e">
        <f>CB164/COUNTA($BD164:$CA164)</f>
        <v>#DIV/0!</v>
      </c>
      <c r="CD164" s="23">
        <f>COUNTIF($BD164:$CA164,1)</f>
        <v>0</v>
      </c>
      <c r="CE164" s="32" t="e">
        <f>CD164/COUNTA($BD164:$CA164)</f>
        <v>#DIV/0!</v>
      </c>
      <c r="CF164" s="23">
        <f>COUNTIF($BD164:$CA164,0)</f>
        <v>0</v>
      </c>
      <c r="CG164" s="32" t="e">
        <f>CF164/COUNTA($BD164:$CA164)</f>
        <v>#DIV/0!</v>
      </c>
      <c r="CH164" s="23" t="e">
        <f>(((CB164*2)+(CD164*1)+(CF164*0)))/COUNTA($BD164:$CA164)</f>
        <v>#DIV/0!</v>
      </c>
      <c r="CI164" s="23" t="e">
        <f t="shared" si="82"/>
        <v>#DIV/0!</v>
      </c>
      <c r="CJ164" s="37"/>
    </row>
    <row r="165" spans="1:88" s="2" customFormat="1" ht="5.25" hidden="1" customHeight="1" x14ac:dyDescent="0.25">
      <c r="A165" s="6">
        <v>136</v>
      </c>
      <c r="B165" s="7">
        <v>313</v>
      </c>
      <c r="C165" s="440" t="s">
        <v>514</v>
      </c>
      <c r="D165" s="440"/>
      <c r="E165" s="440"/>
      <c r="F165" s="9" t="s">
        <v>1249</v>
      </c>
      <c r="G165" s="9" t="s">
        <v>1249</v>
      </c>
      <c r="H165" s="9" t="s">
        <v>1249</v>
      </c>
      <c r="I165" s="9" t="s">
        <v>1249</v>
      </c>
      <c r="J165" s="21" t="s">
        <v>1249</v>
      </c>
      <c r="K165" s="21" t="s">
        <v>1249</v>
      </c>
      <c r="L165" s="21" t="s">
        <v>1249</v>
      </c>
      <c r="M165" s="21" t="s">
        <v>1249</v>
      </c>
      <c r="N165" s="21" t="s">
        <v>1249</v>
      </c>
      <c r="O165" s="21" t="s">
        <v>1249</v>
      </c>
      <c r="P165" s="21" t="s">
        <v>1249</v>
      </c>
      <c r="Q165" s="21" t="s">
        <v>1249</v>
      </c>
      <c r="R165" s="21" t="s">
        <v>1249</v>
      </c>
      <c r="S165" s="21" t="s">
        <v>1249</v>
      </c>
      <c r="T165" s="21" t="s">
        <v>1249</v>
      </c>
      <c r="U165" s="21" t="s">
        <v>1249</v>
      </c>
      <c r="V165" s="21" t="s">
        <v>1249</v>
      </c>
      <c r="W165" s="21" t="s">
        <v>1249</v>
      </c>
      <c r="X165" s="21" t="s">
        <v>1249</v>
      </c>
      <c r="Y165" s="21" t="s">
        <v>1249</v>
      </c>
      <c r="Z165" s="21" t="s">
        <v>1249</v>
      </c>
      <c r="AA165" s="21" t="s">
        <v>1249</v>
      </c>
      <c r="AB165" s="21" t="s">
        <v>1249</v>
      </c>
      <c r="AC165" s="21" t="s">
        <v>1249</v>
      </c>
      <c r="AD165" s="21" t="s">
        <v>1249</v>
      </c>
      <c r="AE165" s="21" t="s">
        <v>1249</v>
      </c>
      <c r="AF165" s="21" t="s">
        <v>1249</v>
      </c>
      <c r="AG165" s="21" t="s">
        <v>1249</v>
      </c>
      <c r="AH165" s="21" t="s">
        <v>1249</v>
      </c>
      <c r="AI165" s="21" t="s">
        <v>1249</v>
      </c>
      <c r="AJ165" s="21" t="s">
        <v>1249</v>
      </c>
      <c r="AK165" s="21" t="s">
        <v>1249</v>
      </c>
      <c r="AL165" s="21" t="s">
        <v>1249</v>
      </c>
      <c r="AM165" s="21" t="s">
        <v>1249</v>
      </c>
      <c r="AN165" s="21" t="s">
        <v>1249</v>
      </c>
      <c r="AO165" s="21" t="s">
        <v>1249</v>
      </c>
      <c r="AP165" s="21" t="s">
        <v>1249</v>
      </c>
      <c r="AQ165" s="21" t="s">
        <v>1249</v>
      </c>
      <c r="AR165" s="21" t="s">
        <v>1249</v>
      </c>
      <c r="AS165" s="21" t="s">
        <v>1249</v>
      </c>
      <c r="AT165" s="21" t="s">
        <v>1249</v>
      </c>
      <c r="AU165" s="21" t="s">
        <v>1249</v>
      </c>
      <c r="AV165" s="21" t="s">
        <v>1249</v>
      </c>
      <c r="AW165" s="21" t="s">
        <v>1249</v>
      </c>
      <c r="AX165" s="21" t="s">
        <v>1249</v>
      </c>
      <c r="AY165" s="21" t="s">
        <v>1249</v>
      </c>
      <c r="AZ165" s="21" t="s">
        <v>1249</v>
      </c>
      <c r="BA165" s="21" t="s">
        <v>1249</v>
      </c>
      <c r="BB165" s="21"/>
      <c r="BC165" s="21" t="s">
        <v>1249</v>
      </c>
      <c r="BD165" s="21" t="s">
        <v>1249</v>
      </c>
      <c r="BE165" s="21" t="s">
        <v>1249</v>
      </c>
      <c r="BF165" s="21" t="s">
        <v>1249</v>
      </c>
      <c r="BG165" s="21" t="s">
        <v>1249</v>
      </c>
      <c r="BH165" s="21" t="s">
        <v>1249</v>
      </c>
      <c r="BI165" s="21" t="s">
        <v>1249</v>
      </c>
      <c r="BJ165" s="21" t="s">
        <v>1249</v>
      </c>
      <c r="BK165" s="21" t="s">
        <v>1249</v>
      </c>
      <c r="BL165" s="21" t="s">
        <v>1249</v>
      </c>
      <c r="BM165" s="21" t="s">
        <v>1249</v>
      </c>
      <c r="BN165" s="21" t="s">
        <v>1249</v>
      </c>
      <c r="BO165" s="21" t="s">
        <v>1249</v>
      </c>
      <c r="BP165" s="21" t="s">
        <v>1249</v>
      </c>
      <c r="BQ165" s="21" t="s">
        <v>1249</v>
      </c>
      <c r="BR165" s="21" t="s">
        <v>1249</v>
      </c>
      <c r="BS165" s="21" t="s">
        <v>1249</v>
      </c>
      <c r="BT165" s="21" t="s">
        <v>1249</v>
      </c>
      <c r="BU165" s="21" t="s">
        <v>1249</v>
      </c>
      <c r="BV165" s="21" t="s">
        <v>1249</v>
      </c>
      <c r="BW165" s="21" t="s">
        <v>1249</v>
      </c>
      <c r="BX165" s="21" t="s">
        <v>1249</v>
      </c>
      <c r="BY165" s="21" t="s">
        <v>1249</v>
      </c>
      <c r="BZ165" s="21" t="s">
        <v>1249</v>
      </c>
      <c r="CA165" s="21" t="s">
        <v>1249</v>
      </c>
      <c r="CB165" s="21" t="s">
        <v>1249</v>
      </c>
      <c r="CC165" s="21" t="s">
        <v>1249</v>
      </c>
      <c r="CD165" s="21" t="s">
        <v>1249</v>
      </c>
      <c r="CE165" s="21" t="s">
        <v>1249</v>
      </c>
      <c r="CF165" s="21" t="s">
        <v>1249</v>
      </c>
      <c r="CG165" s="21" t="s">
        <v>1249</v>
      </c>
      <c r="CH165" s="21" t="s">
        <v>1249</v>
      </c>
      <c r="CI165" s="21" t="s">
        <v>1249</v>
      </c>
      <c r="CJ165" s="21" t="s">
        <v>1249</v>
      </c>
    </row>
    <row r="166" spans="1:88" ht="93" customHeight="1" x14ac:dyDescent="0.25">
      <c r="A166" s="6">
        <v>16</v>
      </c>
      <c r="B166" s="207">
        <v>316</v>
      </c>
      <c r="C166" s="12" t="s">
        <v>517</v>
      </c>
      <c r="D166" s="275" t="s">
        <v>18</v>
      </c>
      <c r="E166" s="12" t="s">
        <v>518</v>
      </c>
      <c r="F166" s="302" t="s">
        <v>28</v>
      </c>
      <c r="G166" s="12" t="s">
        <v>518</v>
      </c>
      <c r="H166" s="12" t="s">
        <v>1395</v>
      </c>
      <c r="I166" s="18" t="s">
        <v>1261</v>
      </c>
      <c r="J166" s="22" t="s">
        <v>402</v>
      </c>
      <c r="L166" s="28" t="s">
        <v>21</v>
      </c>
      <c r="M166" s="207"/>
      <c r="N166" s="207"/>
      <c r="O166" s="207"/>
      <c r="P166" s="207"/>
      <c r="Q166" s="207"/>
      <c r="R166" s="207"/>
      <c r="S166" s="207"/>
      <c r="T166" s="26">
        <f t="shared" si="74"/>
        <v>1</v>
      </c>
      <c r="U166" s="207"/>
      <c r="V166" s="207"/>
      <c r="W166" s="207"/>
      <c r="X166" s="207"/>
      <c r="Y166" s="207" t="s">
        <v>2006</v>
      </c>
      <c r="Z166" s="207" t="s">
        <v>2006</v>
      </c>
      <c r="AA166" s="207" t="s">
        <v>1319</v>
      </c>
      <c r="AB166" s="207" t="s">
        <v>2006</v>
      </c>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3">
        <f>COUNTIF($BD166:$CA166,2)</f>
        <v>0</v>
      </c>
      <c r="CC166" s="32" t="e">
        <f>CB166/COUNTA($BD166:$CA166)</f>
        <v>#DIV/0!</v>
      </c>
      <c r="CD166" s="23">
        <f>COUNTIF($BD166:$CA166,1)</f>
        <v>0</v>
      </c>
      <c r="CE166" s="32" t="e">
        <f>CD166/COUNTA($BD166:$CA166)</f>
        <v>#DIV/0!</v>
      </c>
      <c r="CF166" s="23">
        <f>COUNTIF($BD166:$CA166,0)</f>
        <v>0</v>
      </c>
      <c r="CG166" s="32" t="e">
        <f>CF166/COUNTA($BD166:$CA166)</f>
        <v>#DIV/0!</v>
      </c>
      <c r="CH166" s="23" t="e">
        <f>(((CB166*2)+(CD166*1)+(CF166*0)))/COUNTA($BD166:$CA166)</f>
        <v>#DIV/0!</v>
      </c>
      <c r="CI166" s="23" t="e">
        <f t="shared" si="82"/>
        <v>#DIV/0!</v>
      </c>
      <c r="CJ166" s="37"/>
    </row>
    <row r="167" spans="1:88" s="2" customFormat="1" ht="18.75" hidden="1" x14ac:dyDescent="0.25">
      <c r="A167" s="6">
        <v>138</v>
      </c>
      <c r="B167" s="7">
        <v>318</v>
      </c>
      <c r="C167" s="440" t="s">
        <v>523</v>
      </c>
      <c r="D167" s="440"/>
      <c r="E167" s="440"/>
      <c r="F167" s="9" t="s">
        <v>1249</v>
      </c>
      <c r="G167" s="9" t="s">
        <v>1249</v>
      </c>
      <c r="H167" s="9" t="s">
        <v>1249</v>
      </c>
      <c r="I167" s="9" t="s">
        <v>1249</v>
      </c>
      <c r="J167" s="21" t="s">
        <v>1249</v>
      </c>
      <c r="K167" s="21" t="s">
        <v>1249</v>
      </c>
      <c r="L167" s="21" t="s">
        <v>1249</v>
      </c>
      <c r="M167" s="21" t="s">
        <v>1249</v>
      </c>
      <c r="N167" s="21" t="s">
        <v>1249</v>
      </c>
      <c r="O167" s="21" t="s">
        <v>1249</v>
      </c>
      <c r="P167" s="21" t="s">
        <v>1249</v>
      </c>
      <c r="Q167" s="21" t="s">
        <v>1249</v>
      </c>
      <c r="R167" s="21" t="s">
        <v>1249</v>
      </c>
      <c r="S167" s="21" t="s">
        <v>1249</v>
      </c>
      <c r="T167" s="21" t="s">
        <v>1249</v>
      </c>
      <c r="U167" s="21" t="s">
        <v>1249</v>
      </c>
      <c r="V167" s="21" t="s">
        <v>1249</v>
      </c>
      <c r="W167" s="21" t="s">
        <v>1249</v>
      </c>
      <c r="X167" s="21" t="s">
        <v>1249</v>
      </c>
      <c r="Y167" s="21" t="s">
        <v>1249</v>
      </c>
      <c r="Z167" s="21" t="s">
        <v>1249</v>
      </c>
      <c r="AA167" s="21" t="s">
        <v>1249</v>
      </c>
      <c r="AB167" s="21" t="s">
        <v>1249</v>
      </c>
      <c r="AC167" s="21" t="s">
        <v>1249</v>
      </c>
      <c r="AD167" s="21" t="s">
        <v>1249</v>
      </c>
      <c r="AE167" s="21" t="s">
        <v>1249</v>
      </c>
      <c r="AF167" s="21" t="s">
        <v>1249</v>
      </c>
      <c r="AG167" s="21" t="s">
        <v>1249</v>
      </c>
      <c r="AH167" s="21" t="s">
        <v>1249</v>
      </c>
      <c r="AI167" s="21" t="s">
        <v>1249</v>
      </c>
      <c r="AJ167" s="21" t="s">
        <v>1249</v>
      </c>
      <c r="AK167" s="21" t="s">
        <v>1249</v>
      </c>
      <c r="AL167" s="21" t="s">
        <v>1249</v>
      </c>
      <c r="AM167" s="21" t="s">
        <v>1249</v>
      </c>
      <c r="AN167" s="21" t="s">
        <v>1249</v>
      </c>
      <c r="AO167" s="21" t="s">
        <v>1249</v>
      </c>
      <c r="AP167" s="21" t="s">
        <v>1249</v>
      </c>
      <c r="AQ167" s="21" t="s">
        <v>1249</v>
      </c>
      <c r="AR167" s="21" t="s">
        <v>1249</v>
      </c>
      <c r="AS167" s="21" t="s">
        <v>1249</v>
      </c>
      <c r="AT167" s="21" t="s">
        <v>1249</v>
      </c>
      <c r="AU167" s="21" t="s">
        <v>1249</v>
      </c>
      <c r="AV167" s="21" t="s">
        <v>1249</v>
      </c>
      <c r="AW167" s="21" t="s">
        <v>1249</v>
      </c>
      <c r="AX167" s="21" t="s">
        <v>1249</v>
      </c>
      <c r="AY167" s="21" t="s">
        <v>1249</v>
      </c>
      <c r="AZ167" s="21" t="s">
        <v>1249</v>
      </c>
      <c r="BA167" s="21" t="s">
        <v>1249</v>
      </c>
      <c r="BB167" s="21"/>
      <c r="BC167" s="21" t="s">
        <v>1249</v>
      </c>
      <c r="BD167" s="21" t="s">
        <v>1249</v>
      </c>
      <c r="BE167" s="21" t="s">
        <v>1249</v>
      </c>
      <c r="BF167" s="21" t="s">
        <v>1249</v>
      </c>
      <c r="BG167" s="21" t="s">
        <v>1249</v>
      </c>
      <c r="BH167" s="21" t="s">
        <v>1249</v>
      </c>
      <c r="BI167" s="21" t="s">
        <v>1249</v>
      </c>
      <c r="BJ167" s="21" t="s">
        <v>1249</v>
      </c>
      <c r="BK167" s="21" t="s">
        <v>1249</v>
      </c>
      <c r="BL167" s="21" t="s">
        <v>1249</v>
      </c>
      <c r="BM167" s="21" t="s">
        <v>1249</v>
      </c>
      <c r="BN167" s="21" t="s">
        <v>1249</v>
      </c>
      <c r="BO167" s="21" t="s">
        <v>1249</v>
      </c>
      <c r="BP167" s="21" t="s">
        <v>1249</v>
      </c>
      <c r="BQ167" s="21" t="s">
        <v>1249</v>
      </c>
      <c r="BR167" s="21" t="s">
        <v>1249</v>
      </c>
      <c r="BS167" s="21" t="s">
        <v>1249</v>
      </c>
      <c r="BT167" s="21" t="s">
        <v>1249</v>
      </c>
      <c r="BU167" s="21" t="s">
        <v>1249</v>
      </c>
      <c r="BV167" s="21" t="s">
        <v>1249</v>
      </c>
      <c r="BW167" s="21" t="s">
        <v>1249</v>
      </c>
      <c r="BX167" s="21" t="s">
        <v>1249</v>
      </c>
      <c r="BY167" s="21" t="s">
        <v>1249</v>
      </c>
      <c r="BZ167" s="21" t="s">
        <v>1249</v>
      </c>
      <c r="CA167" s="21" t="s">
        <v>1249</v>
      </c>
      <c r="CB167" s="21" t="s">
        <v>1249</v>
      </c>
      <c r="CC167" s="21" t="s">
        <v>1249</v>
      </c>
      <c r="CD167" s="21" t="s">
        <v>1249</v>
      </c>
      <c r="CE167" s="21" t="s">
        <v>1249</v>
      </c>
      <c r="CF167" s="21" t="s">
        <v>1249</v>
      </c>
      <c r="CG167" s="21" t="s">
        <v>1249</v>
      </c>
      <c r="CH167" s="21" t="s">
        <v>1249</v>
      </c>
      <c r="CI167" s="21" t="s">
        <v>1249</v>
      </c>
      <c r="CJ167" s="21" t="s">
        <v>1249</v>
      </c>
    </row>
    <row r="168" spans="1:88" ht="89.25" hidden="1" customHeight="1" x14ac:dyDescent="0.25">
      <c r="A168" s="6">
        <v>139</v>
      </c>
      <c r="B168" s="207">
        <v>322</v>
      </c>
      <c r="C168" s="14" t="s">
        <v>524</v>
      </c>
      <c r="D168" s="275" t="s">
        <v>18</v>
      </c>
      <c r="E168" s="12" t="s">
        <v>525</v>
      </c>
      <c r="F168" s="302" t="s">
        <v>28</v>
      </c>
      <c r="G168" s="12" t="s">
        <v>525</v>
      </c>
      <c r="H168" s="12" t="s">
        <v>1396</v>
      </c>
      <c r="I168" s="18" t="s">
        <v>1261</v>
      </c>
      <c r="J168" s="22" t="s">
        <v>402</v>
      </c>
      <c r="K168" s="207"/>
      <c r="L168" s="207"/>
      <c r="M168" s="207"/>
      <c r="N168" s="207"/>
      <c r="O168" s="207"/>
      <c r="P168" s="207"/>
      <c r="Q168" s="207"/>
      <c r="R168" s="23"/>
      <c r="S168" s="23" t="s">
        <v>21</v>
      </c>
      <c r="T168" s="26">
        <f t="shared" si="74"/>
        <v>1</v>
      </c>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3">
        <f>COUNTIF($BD168:$CA168,2)</f>
        <v>0</v>
      </c>
      <c r="CC168" s="32" t="e">
        <f>CB168/COUNTA($BD168:$CA168)</f>
        <v>#DIV/0!</v>
      </c>
      <c r="CD168" s="23">
        <f>COUNTIF($BD168:$CA168,1)</f>
        <v>0</v>
      </c>
      <c r="CE168" s="32" t="e">
        <f>CD168/COUNTA($BD168:$CA168)</f>
        <v>#DIV/0!</v>
      </c>
      <c r="CF168" s="23">
        <f>COUNTIF($BD168:$CA168,0)</f>
        <v>0</v>
      </c>
      <c r="CG168" s="32" t="e">
        <f>CF168/COUNTA($BD168:$CA168)</f>
        <v>#DIV/0!</v>
      </c>
      <c r="CH168" s="23" t="e">
        <f>(((CB168*2)+(CD168*1)+(CF168*0)))/COUNTA($BD168:$CA168)</f>
        <v>#DIV/0!</v>
      </c>
      <c r="CI168" s="23" t="e">
        <f t="shared" si="82"/>
        <v>#DIV/0!</v>
      </c>
      <c r="CJ168" s="37"/>
    </row>
    <row r="169" spans="1:88" ht="81.75" hidden="1" customHeight="1" x14ac:dyDescent="0.25">
      <c r="A169" s="6">
        <v>139</v>
      </c>
      <c r="B169" s="207">
        <v>322</v>
      </c>
      <c r="C169" s="14" t="s">
        <v>524</v>
      </c>
      <c r="D169" s="275" t="s">
        <v>18</v>
      </c>
      <c r="E169" s="12" t="s">
        <v>526</v>
      </c>
      <c r="F169" s="302" t="s">
        <v>28</v>
      </c>
      <c r="G169" s="12" t="s">
        <v>526</v>
      </c>
      <c r="H169" s="12" t="s">
        <v>1397</v>
      </c>
      <c r="I169" s="18" t="s">
        <v>1261</v>
      </c>
      <c r="J169" s="22" t="s">
        <v>402</v>
      </c>
      <c r="K169" s="207"/>
      <c r="L169" s="207"/>
      <c r="M169" s="207"/>
      <c r="N169" s="207"/>
      <c r="O169" s="207"/>
      <c r="P169" s="207"/>
      <c r="Q169" s="207"/>
      <c r="R169" s="23"/>
      <c r="S169" s="23" t="s">
        <v>21</v>
      </c>
      <c r="T169" s="26">
        <f t="shared" si="74"/>
        <v>1</v>
      </c>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3">
        <f>COUNTIF($BD169:$CA169,2)</f>
        <v>0</v>
      </c>
      <c r="CC169" s="32" t="e">
        <f>CB169/COUNTA($BD169:$CA169)</f>
        <v>#DIV/0!</v>
      </c>
      <c r="CD169" s="23">
        <f>COUNTIF($BD169:$CA169,1)</f>
        <v>0</v>
      </c>
      <c r="CE169" s="32" t="e">
        <f>CD169/COUNTA($BD169:$CA169)</f>
        <v>#DIV/0!</v>
      </c>
      <c r="CF169" s="23">
        <f>COUNTIF($BD169:$CA169,0)</f>
        <v>0</v>
      </c>
      <c r="CG169" s="32" t="e">
        <f>CF169/COUNTA($BD169:$CA169)</f>
        <v>#DIV/0!</v>
      </c>
      <c r="CH169" s="23" t="e">
        <f>(((CB169*2)+(CD169*1)+(CF169*0)))/COUNTA($BD169:$CA169)</f>
        <v>#DIV/0!</v>
      </c>
      <c r="CI169" s="23" t="e">
        <f t="shared" si="82"/>
        <v>#DIV/0!</v>
      </c>
      <c r="CJ169" s="37"/>
    </row>
    <row r="170" spans="1:88" s="2" customFormat="1" ht="18.75" hidden="1" x14ac:dyDescent="0.25">
      <c r="A170" s="6">
        <v>140</v>
      </c>
      <c r="B170" s="7">
        <v>326</v>
      </c>
      <c r="C170" s="440" t="s">
        <v>533</v>
      </c>
      <c r="D170" s="440"/>
      <c r="E170" s="440"/>
      <c r="F170" s="9" t="s">
        <v>1249</v>
      </c>
      <c r="G170" s="9" t="s">
        <v>1249</v>
      </c>
      <c r="H170" s="9" t="s">
        <v>1249</v>
      </c>
      <c r="I170" s="9" t="s">
        <v>1249</v>
      </c>
      <c r="J170" s="21" t="s">
        <v>1249</v>
      </c>
      <c r="K170" s="21" t="s">
        <v>1249</v>
      </c>
      <c r="L170" s="21" t="s">
        <v>1249</v>
      </c>
      <c r="M170" s="21" t="s">
        <v>1249</v>
      </c>
      <c r="N170" s="21" t="s">
        <v>1249</v>
      </c>
      <c r="O170" s="21" t="s">
        <v>1249</v>
      </c>
      <c r="P170" s="21" t="s">
        <v>1249</v>
      </c>
      <c r="Q170" s="21" t="s">
        <v>1249</v>
      </c>
      <c r="R170" s="21" t="s">
        <v>1249</v>
      </c>
      <c r="S170" s="21" t="s">
        <v>1249</v>
      </c>
      <c r="T170" s="21" t="s">
        <v>1249</v>
      </c>
      <c r="U170" s="21" t="s">
        <v>1249</v>
      </c>
      <c r="V170" s="21" t="s">
        <v>1249</v>
      </c>
      <c r="W170" s="21" t="s">
        <v>1249</v>
      </c>
      <c r="X170" s="21" t="s">
        <v>1249</v>
      </c>
      <c r="Y170" s="21" t="s">
        <v>1249</v>
      </c>
      <c r="Z170" s="21" t="s">
        <v>1249</v>
      </c>
      <c r="AA170" s="21" t="s">
        <v>1249</v>
      </c>
      <c r="AB170" s="21" t="s">
        <v>1249</v>
      </c>
      <c r="AC170" s="21" t="s">
        <v>1249</v>
      </c>
      <c r="AD170" s="21" t="s">
        <v>1249</v>
      </c>
      <c r="AE170" s="21" t="s">
        <v>1249</v>
      </c>
      <c r="AF170" s="21" t="s">
        <v>1249</v>
      </c>
      <c r="AG170" s="21" t="s">
        <v>1249</v>
      </c>
      <c r="AH170" s="21" t="s">
        <v>1249</v>
      </c>
      <c r="AI170" s="21" t="s">
        <v>1249</v>
      </c>
      <c r="AJ170" s="21" t="s">
        <v>1249</v>
      </c>
      <c r="AK170" s="21" t="s">
        <v>1249</v>
      </c>
      <c r="AL170" s="21" t="s">
        <v>1249</v>
      </c>
      <c r="AM170" s="21" t="s">
        <v>1249</v>
      </c>
      <c r="AN170" s="21" t="s">
        <v>1249</v>
      </c>
      <c r="AO170" s="21" t="s">
        <v>1249</v>
      </c>
      <c r="AP170" s="21" t="s">
        <v>1249</v>
      </c>
      <c r="AQ170" s="21" t="s">
        <v>1249</v>
      </c>
      <c r="AR170" s="21" t="s">
        <v>1249</v>
      </c>
      <c r="AS170" s="21" t="s">
        <v>1249</v>
      </c>
      <c r="AT170" s="21" t="s">
        <v>1249</v>
      </c>
      <c r="AU170" s="21" t="s">
        <v>1249</v>
      </c>
      <c r="AV170" s="21" t="s">
        <v>1249</v>
      </c>
      <c r="AW170" s="21" t="s">
        <v>1249</v>
      </c>
      <c r="AX170" s="21" t="s">
        <v>1249</v>
      </c>
      <c r="AY170" s="21" t="s">
        <v>1249</v>
      </c>
      <c r="AZ170" s="21" t="s">
        <v>1249</v>
      </c>
      <c r="BA170" s="21" t="s">
        <v>1249</v>
      </c>
      <c r="BB170" s="21"/>
      <c r="BC170" s="21" t="s">
        <v>1249</v>
      </c>
      <c r="BD170" s="21" t="s">
        <v>1249</v>
      </c>
      <c r="BE170" s="21" t="s">
        <v>1249</v>
      </c>
      <c r="BF170" s="21" t="s">
        <v>1249</v>
      </c>
      <c r="BG170" s="21" t="s">
        <v>1249</v>
      </c>
      <c r="BH170" s="21" t="s">
        <v>1249</v>
      </c>
      <c r="BI170" s="21" t="s">
        <v>1249</v>
      </c>
      <c r="BJ170" s="21" t="s">
        <v>1249</v>
      </c>
      <c r="BK170" s="21" t="s">
        <v>1249</v>
      </c>
      <c r="BL170" s="21" t="s">
        <v>1249</v>
      </c>
      <c r="BM170" s="21" t="s">
        <v>1249</v>
      </c>
      <c r="BN170" s="21" t="s">
        <v>1249</v>
      </c>
      <c r="BO170" s="21" t="s">
        <v>1249</v>
      </c>
      <c r="BP170" s="21" t="s">
        <v>1249</v>
      </c>
      <c r="BQ170" s="21" t="s">
        <v>1249</v>
      </c>
      <c r="BR170" s="21" t="s">
        <v>1249</v>
      </c>
      <c r="BS170" s="21" t="s">
        <v>1249</v>
      </c>
      <c r="BT170" s="21" t="s">
        <v>1249</v>
      </c>
      <c r="BU170" s="21" t="s">
        <v>1249</v>
      </c>
      <c r="BV170" s="21" t="s">
        <v>1249</v>
      </c>
      <c r="BW170" s="21" t="s">
        <v>1249</v>
      </c>
      <c r="BX170" s="21" t="s">
        <v>1249</v>
      </c>
      <c r="BY170" s="21" t="s">
        <v>1249</v>
      </c>
      <c r="BZ170" s="21" t="s">
        <v>1249</v>
      </c>
      <c r="CA170" s="21" t="s">
        <v>1249</v>
      </c>
      <c r="CB170" s="21" t="s">
        <v>1249</v>
      </c>
      <c r="CC170" s="21" t="s">
        <v>1249</v>
      </c>
      <c r="CD170" s="21" t="s">
        <v>1249</v>
      </c>
      <c r="CE170" s="21" t="s">
        <v>1249</v>
      </c>
      <c r="CF170" s="21" t="s">
        <v>1249</v>
      </c>
      <c r="CG170" s="21" t="s">
        <v>1249</v>
      </c>
      <c r="CH170" s="21" t="s">
        <v>1249</v>
      </c>
      <c r="CI170" s="21" t="s">
        <v>1249</v>
      </c>
      <c r="CJ170" s="21" t="s">
        <v>1249</v>
      </c>
    </row>
    <row r="171" spans="1:88" ht="78" customHeight="1" x14ac:dyDescent="0.25">
      <c r="A171" s="6">
        <v>17</v>
      </c>
      <c r="B171" s="295">
        <v>328</v>
      </c>
      <c r="C171" s="39" t="s">
        <v>1398</v>
      </c>
      <c r="D171" s="280" t="s">
        <v>18</v>
      </c>
      <c r="E171" s="39" t="s">
        <v>534</v>
      </c>
      <c r="F171" s="52" t="s">
        <v>28</v>
      </c>
      <c r="G171" s="41" t="s">
        <v>1399</v>
      </c>
      <c r="H171" s="41" t="s">
        <v>1859</v>
      </c>
      <c r="I171" s="18" t="s">
        <v>1261</v>
      </c>
      <c r="J171" s="22" t="s">
        <v>402</v>
      </c>
      <c r="K171" s="207"/>
      <c r="L171" s="23" t="s">
        <v>21</v>
      </c>
      <c r="M171" s="207"/>
      <c r="N171" s="207"/>
      <c r="O171" s="23"/>
      <c r="P171" s="207"/>
      <c r="Q171" s="207"/>
      <c r="R171" s="23"/>
      <c r="S171" s="23"/>
      <c r="T171" s="26">
        <f t="shared" si="74"/>
        <v>1</v>
      </c>
      <c r="U171" s="207"/>
      <c r="V171" s="207"/>
      <c r="W171" s="207"/>
      <c r="X171" s="207"/>
      <c r="Y171" s="207"/>
      <c r="Z171" s="207" t="s">
        <v>1389</v>
      </c>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3">
        <f>COUNTIF($BD171:$CA171,2)</f>
        <v>0</v>
      </c>
      <c r="CC171" s="32" t="e">
        <f>CB171/COUNTA($BD171:$CA171)</f>
        <v>#DIV/0!</v>
      </c>
      <c r="CD171" s="23">
        <f>COUNTIF($BD171:$CA171,1)</f>
        <v>0</v>
      </c>
      <c r="CE171" s="32" t="e">
        <f>CD171/COUNTA($BD171:$CA171)</f>
        <v>#DIV/0!</v>
      </c>
      <c r="CF171" s="23">
        <f>COUNTIF($BD171:$CA171,0)</f>
        <v>0</v>
      </c>
      <c r="CG171" s="32" t="e">
        <f>CF171/COUNTA($BD171:$CA171)</f>
        <v>#DIV/0!</v>
      </c>
      <c r="CH171" s="23" t="e">
        <f>(((CB171*2)+(CD171*1)+(CF171*0)))/COUNTA($BD171:$CA171)</f>
        <v>#DIV/0!</v>
      </c>
      <c r="CI171" s="23" t="e">
        <f t="shared" si="82"/>
        <v>#DIV/0!</v>
      </c>
      <c r="CJ171" s="37"/>
    </row>
    <row r="172" spans="1:88" ht="92.25" hidden="1" customHeight="1" x14ac:dyDescent="0.25">
      <c r="A172" s="6">
        <v>142</v>
      </c>
      <c r="B172" s="295">
        <v>328</v>
      </c>
      <c r="C172" s="39" t="s">
        <v>1398</v>
      </c>
      <c r="D172" s="280" t="s">
        <v>18</v>
      </c>
      <c r="E172" s="39" t="s">
        <v>534</v>
      </c>
      <c r="F172" s="52" t="s">
        <v>28</v>
      </c>
      <c r="G172" s="41" t="s">
        <v>1399</v>
      </c>
      <c r="H172" s="41" t="s">
        <v>1860</v>
      </c>
      <c r="I172" s="18" t="s">
        <v>1261</v>
      </c>
      <c r="J172" s="22" t="s">
        <v>402</v>
      </c>
      <c r="K172" s="207"/>
      <c r="L172" s="207"/>
      <c r="M172" s="207"/>
      <c r="N172" s="207"/>
      <c r="O172" s="23" t="s">
        <v>21</v>
      </c>
      <c r="P172" s="23"/>
      <c r="Q172" s="207"/>
      <c r="R172" s="23"/>
      <c r="S172" s="23"/>
      <c r="T172" s="26">
        <f t="shared" si="74"/>
        <v>1</v>
      </c>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3">
        <f>COUNTIF($BD172:$CA172,2)</f>
        <v>0</v>
      </c>
      <c r="CC172" s="32" t="e">
        <f>CB172/COUNTA($BD172:$CA172)</f>
        <v>#DIV/0!</v>
      </c>
      <c r="CD172" s="23">
        <f>COUNTIF($BD172:$CA172,1)</f>
        <v>0</v>
      </c>
      <c r="CE172" s="32" t="e">
        <f>CD172/COUNTA($BD172:$CA172)</f>
        <v>#DIV/0!</v>
      </c>
      <c r="CF172" s="23">
        <f>COUNTIF($BD172:$CA172,0)</f>
        <v>0</v>
      </c>
      <c r="CG172" s="32" t="e">
        <f>CF172/COUNTA($BD172:$CA172)</f>
        <v>#DIV/0!</v>
      </c>
      <c r="CH172" s="23" t="e">
        <f>(((CB172*2)+(CD172*1)+(CF172*0)))/COUNTA($BD172:$CA172)</f>
        <v>#DIV/0!</v>
      </c>
      <c r="CI172" s="23" t="e">
        <f t="shared" si="82"/>
        <v>#DIV/0!</v>
      </c>
      <c r="CJ172" s="37"/>
    </row>
    <row r="173" spans="1:88" ht="72.75" hidden="1" customHeight="1" x14ac:dyDescent="0.25">
      <c r="A173" s="6">
        <v>143</v>
      </c>
      <c r="B173" s="207">
        <v>332</v>
      </c>
      <c r="C173" s="12" t="s">
        <v>535</v>
      </c>
      <c r="D173" s="275" t="s">
        <v>71</v>
      </c>
      <c r="E173" s="12" t="s">
        <v>536</v>
      </c>
      <c r="F173" s="302" t="s">
        <v>71</v>
      </c>
      <c r="G173" s="18" t="s">
        <v>1400</v>
      </c>
      <c r="H173" s="18" t="s">
        <v>1400</v>
      </c>
      <c r="I173" s="18" t="s">
        <v>1261</v>
      </c>
      <c r="J173" s="22" t="s">
        <v>402</v>
      </c>
      <c r="K173" s="207"/>
      <c r="L173" s="207"/>
      <c r="M173" s="207"/>
      <c r="N173" s="207"/>
      <c r="O173" s="207"/>
      <c r="P173" s="207"/>
      <c r="Q173" s="207"/>
      <c r="R173" s="207"/>
      <c r="S173" s="207" t="s">
        <v>21</v>
      </c>
      <c r="T173" s="26">
        <f t="shared" si="74"/>
        <v>1</v>
      </c>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3">
        <f>COUNTIF($BD173:$CA173,2)</f>
        <v>0</v>
      </c>
      <c r="CC173" s="32" t="e">
        <f>CB173/COUNTA($BD173:$CA173)</f>
        <v>#DIV/0!</v>
      </c>
      <c r="CD173" s="23">
        <f>COUNTIF($BD173:$CA173,1)</f>
        <v>0</v>
      </c>
      <c r="CE173" s="32" t="e">
        <f>CD173/COUNTA($BD173:$CA173)</f>
        <v>#DIV/0!</v>
      </c>
      <c r="CF173" s="23">
        <f>COUNTIF($BD173:$CA173,0)</f>
        <v>0</v>
      </c>
      <c r="CG173" s="32" t="e">
        <f>CF173/COUNTA($BD173:$CA173)</f>
        <v>#DIV/0!</v>
      </c>
      <c r="CH173" s="23" t="e">
        <f>(((CB173*2)+(CD173*1)+(CF173*0)))/COUNTA($BD173:$CA173)</f>
        <v>#DIV/0!</v>
      </c>
      <c r="CI173" s="23" t="e">
        <f t="shared" si="82"/>
        <v>#DIV/0!</v>
      </c>
      <c r="CJ173" s="37"/>
    </row>
    <row r="174" spans="1:88" ht="67.5" hidden="1" customHeight="1" x14ac:dyDescent="0.25">
      <c r="A174" s="6">
        <v>144</v>
      </c>
      <c r="B174" s="207">
        <v>333</v>
      </c>
      <c r="C174" s="12" t="s">
        <v>537</v>
      </c>
      <c r="D174" s="275" t="s">
        <v>18</v>
      </c>
      <c r="E174" s="12" t="s">
        <v>538</v>
      </c>
      <c r="F174" s="302" t="s">
        <v>18</v>
      </c>
      <c r="G174" s="18" t="s">
        <v>1401</v>
      </c>
      <c r="H174" s="18" t="s">
        <v>1402</v>
      </c>
      <c r="I174" s="18" t="s">
        <v>1261</v>
      </c>
      <c r="J174" s="22" t="s">
        <v>402</v>
      </c>
      <c r="K174" s="207"/>
      <c r="L174" s="207"/>
      <c r="M174" s="207"/>
      <c r="N174" s="207"/>
      <c r="O174" s="207"/>
      <c r="P174" s="207"/>
      <c r="Q174" s="207" t="s">
        <v>21</v>
      </c>
      <c r="R174" s="207"/>
      <c r="S174" s="207"/>
      <c r="T174" s="26">
        <f t="shared" si="74"/>
        <v>1</v>
      </c>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3">
        <f>COUNTIF($BD174:$CA174,2)</f>
        <v>0</v>
      </c>
      <c r="CC174" s="32" t="e">
        <f>CB174/COUNTA($BD174:$CA174)</f>
        <v>#DIV/0!</v>
      </c>
      <c r="CD174" s="23">
        <f>COUNTIF($BD174:$CA174,1)</f>
        <v>0</v>
      </c>
      <c r="CE174" s="32" t="e">
        <f>CD174/COUNTA($BD174:$CA174)</f>
        <v>#DIV/0!</v>
      </c>
      <c r="CF174" s="23">
        <f>COUNTIF($BD174:$CA174,0)</f>
        <v>0</v>
      </c>
      <c r="CG174" s="32" t="e">
        <f>CF174/COUNTA($BD174:$CA174)</f>
        <v>#DIV/0!</v>
      </c>
      <c r="CH174" s="23" t="e">
        <f>(((CB174*2)+(CD174*1)+(CF174*0)))/COUNTA($BD174:$CA174)</f>
        <v>#DIV/0!</v>
      </c>
      <c r="CI174" s="23" t="e">
        <f t="shared" si="82"/>
        <v>#DIV/0!</v>
      </c>
      <c r="CJ174" s="37"/>
    </row>
    <row r="175" spans="1:88" ht="87.75" hidden="1" customHeight="1" x14ac:dyDescent="0.25">
      <c r="A175" s="6">
        <v>145</v>
      </c>
      <c r="B175" s="207">
        <v>335</v>
      </c>
      <c r="C175" s="12" t="s">
        <v>541</v>
      </c>
      <c r="D175" s="275" t="s">
        <v>28</v>
      </c>
      <c r="E175" s="12" t="s">
        <v>542</v>
      </c>
      <c r="F175" s="302" t="s">
        <v>28</v>
      </c>
      <c r="G175" s="18" t="s">
        <v>1403</v>
      </c>
      <c r="H175" s="18" t="s">
        <v>1404</v>
      </c>
      <c r="I175" s="18" t="s">
        <v>1251</v>
      </c>
      <c r="J175" s="22" t="s">
        <v>402</v>
      </c>
      <c r="K175" s="207"/>
      <c r="L175" s="207"/>
      <c r="M175" s="207"/>
      <c r="N175" s="207"/>
      <c r="O175" s="207"/>
      <c r="P175" s="207"/>
      <c r="Q175" s="207" t="s">
        <v>21</v>
      </c>
      <c r="R175" s="207"/>
      <c r="S175" s="207"/>
      <c r="T175" s="26">
        <f t="shared" si="74"/>
        <v>1</v>
      </c>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3">
        <f>COUNTIF($BD175:$CA175,2)</f>
        <v>0</v>
      </c>
      <c r="CC175" s="32" t="e">
        <f>CB175/COUNTA($BD175:$CA175)</f>
        <v>#DIV/0!</v>
      </c>
      <c r="CD175" s="23">
        <f>COUNTIF($BD175:$CA175,1)</f>
        <v>0</v>
      </c>
      <c r="CE175" s="32" t="e">
        <f>CD175/COUNTA($BD175:$CA175)</f>
        <v>#DIV/0!</v>
      </c>
      <c r="CF175" s="23">
        <f>COUNTIF($BD175:$CA175,0)</f>
        <v>0</v>
      </c>
      <c r="CG175" s="32" t="e">
        <f>CF175/COUNTA($BD175:$CA175)</f>
        <v>#DIV/0!</v>
      </c>
      <c r="CH175" s="23" t="e">
        <f>(((CB175*2)+(CD175*1)+(CF175*0)))/COUNTA($BD175:$CA175)</f>
        <v>#DIV/0!</v>
      </c>
      <c r="CI175" s="23" t="e">
        <f t="shared" si="82"/>
        <v>#DIV/0!</v>
      </c>
      <c r="CJ175" s="37"/>
    </row>
    <row r="176" spans="1:88" s="2" customFormat="1" ht="18.75" hidden="1" x14ac:dyDescent="0.25">
      <c r="A176" s="6">
        <v>146</v>
      </c>
      <c r="B176" s="7">
        <v>336</v>
      </c>
      <c r="C176" s="440" t="s">
        <v>545</v>
      </c>
      <c r="D176" s="440"/>
      <c r="E176" s="440"/>
      <c r="F176" s="9" t="s">
        <v>1249</v>
      </c>
      <c r="G176" s="9" t="s">
        <v>1249</v>
      </c>
      <c r="H176" s="9" t="s">
        <v>1249</v>
      </c>
      <c r="I176" s="9" t="s">
        <v>1249</v>
      </c>
      <c r="J176" s="21" t="s">
        <v>1249</v>
      </c>
      <c r="K176" s="21" t="s">
        <v>1249</v>
      </c>
      <c r="L176" s="21" t="s">
        <v>1249</v>
      </c>
      <c r="M176" s="21" t="s">
        <v>1249</v>
      </c>
      <c r="N176" s="21" t="s">
        <v>1249</v>
      </c>
      <c r="O176" s="21" t="s">
        <v>1249</v>
      </c>
      <c r="P176" s="21" t="s">
        <v>1249</v>
      </c>
      <c r="Q176" s="21" t="s">
        <v>1249</v>
      </c>
      <c r="R176" s="21" t="s">
        <v>1249</v>
      </c>
      <c r="S176" s="21" t="s">
        <v>1249</v>
      </c>
      <c r="T176" s="21" t="s">
        <v>1249</v>
      </c>
      <c r="U176" s="21" t="s">
        <v>1249</v>
      </c>
      <c r="V176" s="21" t="s">
        <v>1249</v>
      </c>
      <c r="W176" s="21" t="s">
        <v>1249</v>
      </c>
      <c r="X176" s="21" t="s">
        <v>1249</v>
      </c>
      <c r="Y176" s="21" t="s">
        <v>1249</v>
      </c>
      <c r="Z176" s="21" t="s">
        <v>1249</v>
      </c>
      <c r="AA176" s="21" t="s">
        <v>1249</v>
      </c>
      <c r="AB176" s="21" t="s">
        <v>1249</v>
      </c>
      <c r="AC176" s="21" t="s">
        <v>1249</v>
      </c>
      <c r="AD176" s="21" t="s">
        <v>1249</v>
      </c>
      <c r="AE176" s="21" t="s">
        <v>1249</v>
      </c>
      <c r="AF176" s="21" t="s">
        <v>1249</v>
      </c>
      <c r="AG176" s="21" t="s">
        <v>1249</v>
      </c>
      <c r="AH176" s="21" t="s">
        <v>1249</v>
      </c>
      <c r="AI176" s="21" t="s">
        <v>1249</v>
      </c>
      <c r="AJ176" s="21" t="s">
        <v>1249</v>
      </c>
      <c r="AK176" s="21" t="s">
        <v>1249</v>
      </c>
      <c r="AL176" s="21" t="s">
        <v>1249</v>
      </c>
      <c r="AM176" s="21" t="s">
        <v>1249</v>
      </c>
      <c r="AN176" s="21" t="s">
        <v>1249</v>
      </c>
      <c r="AO176" s="21" t="s">
        <v>1249</v>
      </c>
      <c r="AP176" s="21" t="s">
        <v>1249</v>
      </c>
      <c r="AQ176" s="21" t="s">
        <v>1249</v>
      </c>
      <c r="AR176" s="21" t="s">
        <v>1249</v>
      </c>
      <c r="AS176" s="21" t="s">
        <v>1249</v>
      </c>
      <c r="AT176" s="21" t="s">
        <v>1249</v>
      </c>
      <c r="AU176" s="21" t="s">
        <v>1249</v>
      </c>
      <c r="AV176" s="21" t="s">
        <v>1249</v>
      </c>
      <c r="AW176" s="21" t="s">
        <v>1249</v>
      </c>
      <c r="AX176" s="21" t="s">
        <v>1249</v>
      </c>
      <c r="AY176" s="21" t="s">
        <v>1249</v>
      </c>
      <c r="AZ176" s="21" t="s">
        <v>1249</v>
      </c>
      <c r="BA176" s="21" t="s">
        <v>1249</v>
      </c>
      <c r="BB176" s="21"/>
      <c r="BC176" s="21" t="s">
        <v>1249</v>
      </c>
      <c r="BD176" s="21" t="s">
        <v>1249</v>
      </c>
      <c r="BE176" s="21" t="s">
        <v>1249</v>
      </c>
      <c r="BF176" s="21" t="s">
        <v>1249</v>
      </c>
      <c r="BG176" s="21" t="s">
        <v>1249</v>
      </c>
      <c r="BH176" s="21" t="s">
        <v>1249</v>
      </c>
      <c r="BI176" s="21" t="s">
        <v>1249</v>
      </c>
      <c r="BJ176" s="21" t="s">
        <v>1249</v>
      </c>
      <c r="BK176" s="21" t="s">
        <v>1249</v>
      </c>
      <c r="BL176" s="21" t="s">
        <v>1249</v>
      </c>
      <c r="BM176" s="21" t="s">
        <v>1249</v>
      </c>
      <c r="BN176" s="21" t="s">
        <v>1249</v>
      </c>
      <c r="BO176" s="21" t="s">
        <v>1249</v>
      </c>
      <c r="BP176" s="21" t="s">
        <v>1249</v>
      </c>
      <c r="BQ176" s="21" t="s">
        <v>1249</v>
      </c>
      <c r="BR176" s="21" t="s">
        <v>1249</v>
      </c>
      <c r="BS176" s="21" t="s">
        <v>1249</v>
      </c>
      <c r="BT176" s="21" t="s">
        <v>1249</v>
      </c>
      <c r="BU176" s="21" t="s">
        <v>1249</v>
      </c>
      <c r="BV176" s="21" t="s">
        <v>1249</v>
      </c>
      <c r="BW176" s="21" t="s">
        <v>1249</v>
      </c>
      <c r="BX176" s="21" t="s">
        <v>1249</v>
      </c>
      <c r="BY176" s="21" t="s">
        <v>1249</v>
      </c>
      <c r="BZ176" s="21" t="s">
        <v>1249</v>
      </c>
      <c r="CA176" s="21" t="s">
        <v>1249</v>
      </c>
      <c r="CB176" s="21" t="s">
        <v>1249</v>
      </c>
      <c r="CC176" s="21" t="s">
        <v>1249</v>
      </c>
      <c r="CD176" s="21" t="s">
        <v>1249</v>
      </c>
      <c r="CE176" s="21" t="s">
        <v>1249</v>
      </c>
      <c r="CF176" s="21" t="s">
        <v>1249</v>
      </c>
      <c r="CG176" s="21" t="s">
        <v>1249</v>
      </c>
      <c r="CH176" s="21" t="s">
        <v>1249</v>
      </c>
      <c r="CI176" s="21" t="s">
        <v>1249</v>
      </c>
      <c r="CJ176" s="21" t="s">
        <v>1249</v>
      </c>
    </row>
    <row r="177" spans="1:88" ht="111.75" customHeight="1" x14ac:dyDescent="0.25">
      <c r="A177" s="6">
        <v>18</v>
      </c>
      <c r="B177" s="207">
        <v>340</v>
      </c>
      <c r="C177" s="12" t="s">
        <v>548</v>
      </c>
      <c r="D177" s="275" t="s">
        <v>28</v>
      </c>
      <c r="E177" s="12" t="s">
        <v>1405</v>
      </c>
      <c r="F177" s="302" t="s">
        <v>28</v>
      </c>
      <c r="G177" s="12" t="s">
        <v>1405</v>
      </c>
      <c r="H177" s="12" t="s">
        <v>1406</v>
      </c>
      <c r="I177" s="18" t="s">
        <v>1261</v>
      </c>
      <c r="J177" s="22" t="s">
        <v>402</v>
      </c>
      <c r="K177" s="207"/>
      <c r="L177" s="23" t="s">
        <v>21</v>
      </c>
      <c r="M177" s="207"/>
      <c r="N177" s="23"/>
      <c r="O177" s="207"/>
      <c r="P177" s="207"/>
      <c r="Q177" s="207"/>
      <c r="R177" s="207"/>
      <c r="S177" s="207"/>
      <c r="T177" s="26">
        <f t="shared" si="74"/>
        <v>1</v>
      </c>
      <c r="U177" s="207"/>
      <c r="V177" s="207"/>
      <c r="W177" s="207"/>
      <c r="X177" s="207"/>
      <c r="Y177" s="207"/>
      <c r="Z177" s="207" t="s">
        <v>1319</v>
      </c>
      <c r="AA177" s="207" t="s">
        <v>1271</v>
      </c>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3">
        <f>COUNTIF($BD177:$CA177,2)</f>
        <v>0</v>
      </c>
      <c r="CC177" s="32" t="e">
        <f>CB177/COUNTA($BD177:$CA177)</f>
        <v>#DIV/0!</v>
      </c>
      <c r="CD177" s="23">
        <f>COUNTIF($BD177:$CA177,1)</f>
        <v>0</v>
      </c>
      <c r="CE177" s="32" t="e">
        <f>CD177/COUNTA($BD177:$CA177)</f>
        <v>#DIV/0!</v>
      </c>
      <c r="CF177" s="23">
        <f>COUNTIF($BD177:$CA177,0)</f>
        <v>0</v>
      </c>
      <c r="CG177" s="32" t="e">
        <f>CF177/COUNTA($BD177:$CA177)</f>
        <v>#DIV/0!</v>
      </c>
      <c r="CH177" s="23" t="e">
        <f>(((CB177*2)+(CD177*1)+(CF177*0)))/COUNTA($BD177:$CA177)</f>
        <v>#DIV/0!</v>
      </c>
      <c r="CI177" s="23" t="e">
        <f t="shared" si="82"/>
        <v>#DIV/0!</v>
      </c>
      <c r="CJ177" s="37"/>
    </row>
    <row r="178" spans="1:88" ht="110.25" hidden="1" customHeight="1" x14ac:dyDescent="0.25">
      <c r="A178" s="6">
        <v>147</v>
      </c>
      <c r="B178" s="207">
        <v>340</v>
      </c>
      <c r="C178" s="12" t="s">
        <v>548</v>
      </c>
      <c r="D178" s="275" t="s">
        <v>28</v>
      </c>
      <c r="E178" s="12" t="s">
        <v>1407</v>
      </c>
      <c r="F178" s="302" t="s">
        <v>28</v>
      </c>
      <c r="G178" s="12" t="s">
        <v>1408</v>
      </c>
      <c r="H178" s="12" t="s">
        <v>1409</v>
      </c>
      <c r="I178" s="18" t="s">
        <v>1261</v>
      </c>
      <c r="J178" s="22" t="s">
        <v>402</v>
      </c>
      <c r="K178" s="207"/>
      <c r="L178" s="23"/>
      <c r="M178" s="207"/>
      <c r="N178" s="23" t="s">
        <v>21</v>
      </c>
      <c r="O178" s="207"/>
      <c r="P178" s="207"/>
      <c r="Q178" s="207"/>
      <c r="R178" s="207"/>
      <c r="S178" s="207"/>
      <c r="T178" s="26">
        <f t="shared" si="74"/>
        <v>1</v>
      </c>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3">
        <f>COUNTIF($BD178:$CA178,2)</f>
        <v>0</v>
      </c>
      <c r="CC178" s="32" t="e">
        <f>CB178/COUNTA($BD178:$CA178)</f>
        <v>#DIV/0!</v>
      </c>
      <c r="CD178" s="23">
        <f>COUNTIF($BD178:$CA178,1)</f>
        <v>0</v>
      </c>
      <c r="CE178" s="32" t="e">
        <f>CD178/COUNTA($BD178:$CA178)</f>
        <v>#DIV/0!</v>
      </c>
      <c r="CF178" s="23">
        <f>COUNTIF($BD178:$CA178,0)</f>
        <v>0</v>
      </c>
      <c r="CG178" s="32" t="e">
        <f>CF178/COUNTA($BD178:$CA178)</f>
        <v>#DIV/0!</v>
      </c>
      <c r="CH178" s="23" t="e">
        <f>(((CB178*2)+(CD178*1)+(CF178*0)))/COUNTA($BD178:$CA178)</f>
        <v>#DIV/0!</v>
      </c>
      <c r="CI178" s="23" t="e">
        <f t="shared" si="82"/>
        <v>#DIV/0!</v>
      </c>
      <c r="CJ178" s="37"/>
    </row>
    <row r="179" spans="1:88" ht="42.75" hidden="1" customHeight="1" x14ac:dyDescent="0.25">
      <c r="A179" s="6">
        <v>148</v>
      </c>
      <c r="B179" s="207">
        <v>342</v>
      </c>
      <c r="C179" s="12" t="s">
        <v>552</v>
      </c>
      <c r="D179" s="275" t="s">
        <v>28</v>
      </c>
      <c r="E179" s="12" t="s">
        <v>553</v>
      </c>
      <c r="F179" s="302" t="s">
        <v>28</v>
      </c>
      <c r="G179" s="12" t="s">
        <v>553</v>
      </c>
      <c r="H179" s="12" t="s">
        <v>1410</v>
      </c>
      <c r="I179" s="18" t="s">
        <v>1261</v>
      </c>
      <c r="J179" s="22" t="s">
        <v>402</v>
      </c>
      <c r="K179" s="23" t="s">
        <v>21</v>
      </c>
      <c r="L179" s="207"/>
      <c r="M179" s="207"/>
      <c r="N179" s="207"/>
      <c r="O179" s="207"/>
      <c r="P179" s="207"/>
      <c r="Q179" s="207"/>
      <c r="R179" s="207"/>
      <c r="S179" s="207"/>
      <c r="T179" s="26">
        <f t="shared" si="74"/>
        <v>1</v>
      </c>
      <c r="U179" s="207" t="s">
        <v>1271</v>
      </c>
      <c r="V179" s="207" t="s">
        <v>1302</v>
      </c>
      <c r="W179" s="207"/>
      <c r="X179" s="207" t="s">
        <v>1262</v>
      </c>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3">
        <f>COUNTIF($BD179:$CA179,2)</f>
        <v>0</v>
      </c>
      <c r="CC179" s="32" t="e">
        <f>CB179/COUNTA($BD179:$CA179)</f>
        <v>#DIV/0!</v>
      </c>
      <c r="CD179" s="23">
        <f>COUNTIF($BD179:$CA179,1)</f>
        <v>0</v>
      </c>
      <c r="CE179" s="32" t="e">
        <f>CD179/COUNTA($BD179:$CA179)</f>
        <v>#DIV/0!</v>
      </c>
      <c r="CF179" s="23">
        <f>COUNTIF($BD179:$CA179,0)</f>
        <v>0</v>
      </c>
      <c r="CG179" s="32" t="e">
        <f>CF179/COUNTA($BD179:$CA179)</f>
        <v>#DIV/0!</v>
      </c>
      <c r="CH179" s="23" t="e">
        <f>(((CB179*2)+(CD179*1)+(CF179*0)))/COUNTA($BD179:$CA179)</f>
        <v>#DIV/0!</v>
      </c>
      <c r="CI179" s="23" t="e">
        <f t="shared" si="82"/>
        <v>#DIV/0!</v>
      </c>
      <c r="CJ179" s="37"/>
    </row>
    <row r="180" spans="1:88" s="2" customFormat="1" ht="18.75" hidden="1" x14ac:dyDescent="0.25">
      <c r="A180" s="6">
        <v>149</v>
      </c>
      <c r="B180" s="7">
        <v>346</v>
      </c>
      <c r="C180" s="440" t="s">
        <v>564</v>
      </c>
      <c r="D180" s="440"/>
      <c r="E180" s="440"/>
      <c r="F180" s="9" t="s">
        <v>1249</v>
      </c>
      <c r="G180" s="9" t="s">
        <v>1249</v>
      </c>
      <c r="H180" s="9" t="s">
        <v>1249</v>
      </c>
      <c r="I180" s="9" t="s">
        <v>1249</v>
      </c>
      <c r="J180" s="21" t="s">
        <v>1249</v>
      </c>
      <c r="K180" s="21" t="s">
        <v>1249</v>
      </c>
      <c r="L180" s="21" t="s">
        <v>1249</v>
      </c>
      <c r="M180" s="21" t="s">
        <v>1249</v>
      </c>
      <c r="N180" s="21" t="s">
        <v>1249</v>
      </c>
      <c r="O180" s="21" t="s">
        <v>1249</v>
      </c>
      <c r="P180" s="21" t="s">
        <v>1249</v>
      </c>
      <c r="Q180" s="21" t="s">
        <v>1249</v>
      </c>
      <c r="R180" s="21" t="s">
        <v>1249</v>
      </c>
      <c r="S180" s="21" t="s">
        <v>1249</v>
      </c>
      <c r="T180" s="21" t="s">
        <v>1249</v>
      </c>
      <c r="U180" s="21" t="s">
        <v>1249</v>
      </c>
      <c r="V180" s="21" t="s">
        <v>1249</v>
      </c>
      <c r="W180" s="21" t="s">
        <v>1249</v>
      </c>
      <c r="X180" s="21" t="s">
        <v>1249</v>
      </c>
      <c r="Y180" s="21" t="s">
        <v>1249</v>
      </c>
      <c r="Z180" s="21" t="s">
        <v>1249</v>
      </c>
      <c r="AA180" s="21" t="s">
        <v>1249</v>
      </c>
      <c r="AB180" s="21" t="s">
        <v>1249</v>
      </c>
      <c r="AC180" s="21" t="s">
        <v>1249</v>
      </c>
      <c r="AD180" s="21" t="s">
        <v>1249</v>
      </c>
      <c r="AE180" s="21" t="s">
        <v>1249</v>
      </c>
      <c r="AF180" s="21" t="s">
        <v>1249</v>
      </c>
      <c r="AG180" s="21" t="s">
        <v>1249</v>
      </c>
      <c r="AH180" s="21" t="s">
        <v>1249</v>
      </c>
      <c r="AI180" s="21" t="s">
        <v>1249</v>
      </c>
      <c r="AJ180" s="21" t="s">
        <v>1249</v>
      </c>
      <c r="AK180" s="21" t="s">
        <v>1249</v>
      </c>
      <c r="AL180" s="21" t="s">
        <v>1249</v>
      </c>
      <c r="AM180" s="21" t="s">
        <v>1249</v>
      </c>
      <c r="AN180" s="21" t="s">
        <v>1249</v>
      </c>
      <c r="AO180" s="21" t="s">
        <v>1249</v>
      </c>
      <c r="AP180" s="21" t="s">
        <v>1249</v>
      </c>
      <c r="AQ180" s="21" t="s">
        <v>1249</v>
      </c>
      <c r="AR180" s="21" t="s">
        <v>1249</v>
      </c>
      <c r="AS180" s="21" t="s">
        <v>1249</v>
      </c>
      <c r="AT180" s="21" t="s">
        <v>1249</v>
      </c>
      <c r="AU180" s="21" t="s">
        <v>1249</v>
      </c>
      <c r="AV180" s="21" t="s">
        <v>1249</v>
      </c>
      <c r="AW180" s="21" t="s">
        <v>1249</v>
      </c>
      <c r="AX180" s="21" t="s">
        <v>1249</v>
      </c>
      <c r="AY180" s="21" t="s">
        <v>1249</v>
      </c>
      <c r="AZ180" s="21" t="s">
        <v>1249</v>
      </c>
      <c r="BA180" s="21" t="s">
        <v>1249</v>
      </c>
      <c r="BB180" s="21"/>
      <c r="BC180" s="21" t="s">
        <v>1249</v>
      </c>
      <c r="BD180" s="21" t="s">
        <v>1249</v>
      </c>
      <c r="BE180" s="21" t="s">
        <v>1249</v>
      </c>
      <c r="BF180" s="21" t="s">
        <v>1249</v>
      </c>
      <c r="BG180" s="21" t="s">
        <v>1249</v>
      </c>
      <c r="BH180" s="21" t="s">
        <v>1249</v>
      </c>
      <c r="BI180" s="21" t="s">
        <v>1249</v>
      </c>
      <c r="BJ180" s="21" t="s">
        <v>1249</v>
      </c>
      <c r="BK180" s="21" t="s">
        <v>1249</v>
      </c>
      <c r="BL180" s="21" t="s">
        <v>1249</v>
      </c>
      <c r="BM180" s="21" t="s">
        <v>1249</v>
      </c>
      <c r="BN180" s="21" t="s">
        <v>1249</v>
      </c>
      <c r="BO180" s="21" t="s">
        <v>1249</v>
      </c>
      <c r="BP180" s="21" t="s">
        <v>1249</v>
      </c>
      <c r="BQ180" s="21" t="s">
        <v>1249</v>
      </c>
      <c r="BR180" s="21" t="s">
        <v>1249</v>
      </c>
      <c r="BS180" s="21" t="s">
        <v>1249</v>
      </c>
      <c r="BT180" s="21" t="s">
        <v>1249</v>
      </c>
      <c r="BU180" s="21" t="s">
        <v>1249</v>
      </c>
      <c r="BV180" s="21" t="s">
        <v>1249</v>
      </c>
      <c r="BW180" s="21" t="s">
        <v>1249</v>
      </c>
      <c r="BX180" s="21" t="s">
        <v>1249</v>
      </c>
      <c r="BY180" s="21" t="s">
        <v>1249</v>
      </c>
      <c r="BZ180" s="21" t="s">
        <v>1249</v>
      </c>
      <c r="CA180" s="21" t="s">
        <v>1249</v>
      </c>
      <c r="CB180" s="21" t="s">
        <v>1249</v>
      </c>
      <c r="CC180" s="21" t="s">
        <v>1249</v>
      </c>
      <c r="CD180" s="21" t="s">
        <v>1249</v>
      </c>
      <c r="CE180" s="21" t="s">
        <v>1249</v>
      </c>
      <c r="CF180" s="21" t="s">
        <v>1249</v>
      </c>
      <c r="CG180" s="21" t="s">
        <v>1249</v>
      </c>
      <c r="CH180" s="21" t="s">
        <v>1249</v>
      </c>
      <c r="CI180" s="21" t="s">
        <v>1249</v>
      </c>
      <c r="CJ180" s="21" t="s">
        <v>1249</v>
      </c>
    </row>
    <row r="181" spans="1:88" s="2" customFormat="1" ht="18.75" hidden="1" x14ac:dyDescent="0.25">
      <c r="A181" s="6">
        <v>150</v>
      </c>
      <c r="B181" s="7">
        <v>347</v>
      </c>
      <c r="C181" s="440" t="s">
        <v>565</v>
      </c>
      <c r="D181" s="440"/>
      <c r="E181" s="440"/>
      <c r="F181" s="9" t="s">
        <v>1249</v>
      </c>
      <c r="G181" s="9" t="s">
        <v>1249</v>
      </c>
      <c r="H181" s="9" t="s">
        <v>1249</v>
      </c>
      <c r="I181" s="9" t="s">
        <v>1249</v>
      </c>
      <c r="J181" s="21" t="s">
        <v>1249</v>
      </c>
      <c r="K181" s="21" t="s">
        <v>1249</v>
      </c>
      <c r="L181" s="21" t="s">
        <v>1249</v>
      </c>
      <c r="M181" s="21" t="s">
        <v>1249</v>
      </c>
      <c r="N181" s="21" t="s">
        <v>1249</v>
      </c>
      <c r="O181" s="21" t="s">
        <v>1249</v>
      </c>
      <c r="P181" s="21" t="s">
        <v>1249</v>
      </c>
      <c r="Q181" s="21" t="s">
        <v>1249</v>
      </c>
      <c r="R181" s="21" t="s">
        <v>1249</v>
      </c>
      <c r="S181" s="21" t="s">
        <v>1249</v>
      </c>
      <c r="T181" s="21" t="s">
        <v>1249</v>
      </c>
      <c r="U181" s="21" t="s">
        <v>1249</v>
      </c>
      <c r="V181" s="21" t="s">
        <v>1249</v>
      </c>
      <c r="W181" s="21" t="s">
        <v>1249</v>
      </c>
      <c r="X181" s="21" t="s">
        <v>1249</v>
      </c>
      <c r="Y181" s="21" t="s">
        <v>1249</v>
      </c>
      <c r="Z181" s="21" t="s">
        <v>1249</v>
      </c>
      <c r="AA181" s="21" t="s">
        <v>1249</v>
      </c>
      <c r="AB181" s="21" t="s">
        <v>1249</v>
      </c>
      <c r="AC181" s="21" t="s">
        <v>1249</v>
      </c>
      <c r="AD181" s="21" t="s">
        <v>1249</v>
      </c>
      <c r="AE181" s="21" t="s">
        <v>1249</v>
      </c>
      <c r="AF181" s="21" t="s">
        <v>1249</v>
      </c>
      <c r="AG181" s="21" t="s">
        <v>1249</v>
      </c>
      <c r="AH181" s="21" t="s">
        <v>1249</v>
      </c>
      <c r="AI181" s="21" t="s">
        <v>1249</v>
      </c>
      <c r="AJ181" s="21" t="s">
        <v>1249</v>
      </c>
      <c r="AK181" s="21" t="s">
        <v>1249</v>
      </c>
      <c r="AL181" s="21" t="s">
        <v>1249</v>
      </c>
      <c r="AM181" s="21" t="s">
        <v>1249</v>
      </c>
      <c r="AN181" s="21" t="s">
        <v>1249</v>
      </c>
      <c r="AO181" s="21" t="s">
        <v>1249</v>
      </c>
      <c r="AP181" s="21" t="s">
        <v>1249</v>
      </c>
      <c r="AQ181" s="21" t="s">
        <v>1249</v>
      </c>
      <c r="AR181" s="21" t="s">
        <v>1249</v>
      </c>
      <c r="AS181" s="21" t="s">
        <v>1249</v>
      </c>
      <c r="AT181" s="21" t="s">
        <v>1249</v>
      </c>
      <c r="AU181" s="21" t="s">
        <v>1249</v>
      </c>
      <c r="AV181" s="21" t="s">
        <v>1249</v>
      </c>
      <c r="AW181" s="21" t="s">
        <v>1249</v>
      </c>
      <c r="AX181" s="21" t="s">
        <v>1249</v>
      </c>
      <c r="AY181" s="21" t="s">
        <v>1249</v>
      </c>
      <c r="AZ181" s="21" t="s">
        <v>1249</v>
      </c>
      <c r="BA181" s="21" t="s">
        <v>1249</v>
      </c>
      <c r="BB181" s="21"/>
      <c r="BC181" s="21" t="s">
        <v>1249</v>
      </c>
      <c r="BD181" s="21" t="s">
        <v>1249</v>
      </c>
      <c r="BE181" s="21" t="s">
        <v>1249</v>
      </c>
      <c r="BF181" s="21" t="s">
        <v>1249</v>
      </c>
      <c r="BG181" s="21" t="s">
        <v>1249</v>
      </c>
      <c r="BH181" s="21" t="s">
        <v>1249</v>
      </c>
      <c r="BI181" s="21" t="s">
        <v>1249</v>
      </c>
      <c r="BJ181" s="21" t="s">
        <v>1249</v>
      </c>
      <c r="BK181" s="21" t="s">
        <v>1249</v>
      </c>
      <c r="BL181" s="21" t="s">
        <v>1249</v>
      </c>
      <c r="BM181" s="21" t="s">
        <v>1249</v>
      </c>
      <c r="BN181" s="21" t="s">
        <v>1249</v>
      </c>
      <c r="BO181" s="21" t="s">
        <v>1249</v>
      </c>
      <c r="BP181" s="21" t="s">
        <v>1249</v>
      </c>
      <c r="BQ181" s="21" t="s">
        <v>1249</v>
      </c>
      <c r="BR181" s="21" t="s">
        <v>1249</v>
      </c>
      <c r="BS181" s="21" t="s">
        <v>1249</v>
      </c>
      <c r="BT181" s="21" t="s">
        <v>1249</v>
      </c>
      <c r="BU181" s="21" t="s">
        <v>1249</v>
      </c>
      <c r="BV181" s="21" t="s">
        <v>1249</v>
      </c>
      <c r="BW181" s="21" t="s">
        <v>1249</v>
      </c>
      <c r="BX181" s="21" t="s">
        <v>1249</v>
      </c>
      <c r="BY181" s="21" t="s">
        <v>1249</v>
      </c>
      <c r="BZ181" s="21" t="s">
        <v>1249</v>
      </c>
      <c r="CA181" s="21" t="s">
        <v>1249</v>
      </c>
      <c r="CB181" s="21" t="s">
        <v>1249</v>
      </c>
      <c r="CC181" s="21" t="s">
        <v>1249</v>
      </c>
      <c r="CD181" s="21" t="s">
        <v>1249</v>
      </c>
      <c r="CE181" s="21" t="s">
        <v>1249</v>
      </c>
      <c r="CF181" s="21" t="s">
        <v>1249</v>
      </c>
      <c r="CG181" s="21" t="s">
        <v>1249</v>
      </c>
      <c r="CH181" s="21" t="s">
        <v>1249</v>
      </c>
      <c r="CI181" s="21" t="s">
        <v>1249</v>
      </c>
      <c r="CJ181" s="21" t="s">
        <v>1249</v>
      </c>
    </row>
    <row r="182" spans="1:88" ht="92.25" customHeight="1" x14ac:dyDescent="0.25">
      <c r="A182" s="6">
        <v>19</v>
      </c>
      <c r="B182" s="207">
        <v>351</v>
      </c>
      <c r="C182" s="12" t="s">
        <v>568</v>
      </c>
      <c r="D182" s="275" t="s">
        <v>18</v>
      </c>
      <c r="E182" s="12" t="s">
        <v>569</v>
      </c>
      <c r="F182" s="302" t="s">
        <v>28</v>
      </c>
      <c r="G182" s="12" t="s">
        <v>1411</v>
      </c>
      <c r="H182" s="18" t="s">
        <v>1412</v>
      </c>
      <c r="I182" s="18" t="s">
        <v>1261</v>
      </c>
      <c r="J182" s="22" t="s">
        <v>402</v>
      </c>
      <c r="K182" s="207"/>
      <c r="L182" s="28" t="s">
        <v>21</v>
      </c>
      <c r="M182" s="207"/>
      <c r="N182" s="207"/>
      <c r="O182" s="207"/>
      <c r="P182" s="207"/>
      <c r="Q182" s="207"/>
      <c r="R182" s="207"/>
      <c r="S182" s="207"/>
      <c r="T182" s="26">
        <f t="shared" si="74"/>
        <v>1</v>
      </c>
      <c r="U182" s="207"/>
      <c r="V182" s="207"/>
      <c r="W182" s="207"/>
      <c r="X182" s="207"/>
      <c r="Y182" s="207" t="s">
        <v>1319</v>
      </c>
      <c r="Z182" s="207"/>
      <c r="AA182" s="207" t="s">
        <v>1271</v>
      </c>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3">
        <f>COUNTIF($BD182:$CA182,2)</f>
        <v>0</v>
      </c>
      <c r="CC182" s="32" t="e">
        <f>CB182/COUNTA($BD182:$CA182)</f>
        <v>#DIV/0!</v>
      </c>
      <c r="CD182" s="23">
        <f>COUNTIF($BD182:$CA182,1)</f>
        <v>0</v>
      </c>
      <c r="CE182" s="32" t="e">
        <f>CD182/COUNTA($BD182:$CA182)</f>
        <v>#DIV/0!</v>
      </c>
      <c r="CF182" s="23">
        <f>COUNTIF($BD182:$CA182,0)</f>
        <v>0</v>
      </c>
      <c r="CG182" s="32" t="e">
        <f>CF182/COUNTA($BD182:$CA182)</f>
        <v>#DIV/0!</v>
      </c>
      <c r="CH182" s="23" t="e">
        <f>(((CB182*2)+(CD182*1)+(CF182*0)))/COUNTA($BD182:$CA182)</f>
        <v>#DIV/0!</v>
      </c>
      <c r="CI182" s="23" t="e">
        <f t="shared" si="82"/>
        <v>#DIV/0!</v>
      </c>
      <c r="CJ182" s="37"/>
    </row>
    <row r="183" spans="1:88" ht="114.75" hidden="1" customHeight="1" x14ac:dyDescent="0.25">
      <c r="A183" s="6">
        <v>152</v>
      </c>
      <c r="B183" s="207">
        <v>354</v>
      </c>
      <c r="C183" s="12" t="s">
        <v>574</v>
      </c>
      <c r="D183" s="275" t="s">
        <v>18</v>
      </c>
      <c r="E183" s="12" t="s">
        <v>575</v>
      </c>
      <c r="F183" s="302" t="s">
        <v>28</v>
      </c>
      <c r="G183" s="18" t="s">
        <v>1413</v>
      </c>
      <c r="H183" s="41" t="s">
        <v>1414</v>
      </c>
      <c r="I183" s="18" t="s">
        <v>1261</v>
      </c>
      <c r="J183" s="22" t="s">
        <v>402</v>
      </c>
      <c r="K183" s="207"/>
      <c r="L183" s="207"/>
      <c r="M183" s="23" t="s">
        <v>21</v>
      </c>
      <c r="N183" s="207"/>
      <c r="O183" s="207"/>
      <c r="P183" s="207"/>
      <c r="Q183" s="207"/>
      <c r="R183" s="207"/>
      <c r="S183" s="207"/>
      <c r="T183" s="26">
        <f t="shared" si="74"/>
        <v>1</v>
      </c>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3">
        <f>COUNTIF($BD183:$CA183,2)</f>
        <v>0</v>
      </c>
      <c r="CC183" s="32" t="e">
        <f>CB183/COUNTA($BD183:$CA183)</f>
        <v>#DIV/0!</v>
      </c>
      <c r="CD183" s="23">
        <f>COUNTIF($BD183:$CA183,1)</f>
        <v>0</v>
      </c>
      <c r="CE183" s="32" t="e">
        <f>CD183/COUNTA($BD183:$CA183)</f>
        <v>#DIV/0!</v>
      </c>
      <c r="CF183" s="23">
        <f>COUNTIF($BD183:$CA183,0)</f>
        <v>0</v>
      </c>
      <c r="CG183" s="32" t="e">
        <f>CF183/COUNTA($BD183:$CA183)</f>
        <v>#DIV/0!</v>
      </c>
      <c r="CH183" s="23" t="e">
        <f>(((CB183*2)+(CD183*1)+(CF183*0)))/COUNTA($BD183:$CA183)</f>
        <v>#DIV/0!</v>
      </c>
      <c r="CI183" s="23" t="e">
        <f t="shared" si="82"/>
        <v>#DIV/0!</v>
      </c>
      <c r="CJ183" s="37"/>
    </row>
    <row r="184" spans="1:88" ht="102.75" hidden="1" customHeight="1" x14ac:dyDescent="0.25">
      <c r="A184" s="6">
        <v>153</v>
      </c>
      <c r="B184" s="207">
        <v>357</v>
      </c>
      <c r="C184" s="12" t="s">
        <v>580</v>
      </c>
      <c r="D184" s="275" t="s">
        <v>18</v>
      </c>
      <c r="E184" s="12" t="s">
        <v>581</v>
      </c>
      <c r="F184" s="302" t="s">
        <v>28</v>
      </c>
      <c r="G184" s="12" t="s">
        <v>1415</v>
      </c>
      <c r="H184" s="12" t="s">
        <v>1415</v>
      </c>
      <c r="I184" s="18" t="s">
        <v>1261</v>
      </c>
      <c r="J184" s="22" t="s">
        <v>402</v>
      </c>
      <c r="K184" s="23" t="s">
        <v>21</v>
      </c>
      <c r="L184" s="207"/>
      <c r="M184" s="207"/>
      <c r="N184" s="207"/>
      <c r="O184" s="207"/>
      <c r="P184" s="207"/>
      <c r="Q184" s="207"/>
      <c r="R184" s="207"/>
      <c r="S184" s="207"/>
      <c r="T184" s="26">
        <f t="shared" si="74"/>
        <v>1</v>
      </c>
      <c r="U184" s="24" t="s">
        <v>1271</v>
      </c>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3">
        <f>COUNTIF($BD184:$CA184,2)</f>
        <v>0</v>
      </c>
      <c r="CC184" s="32" t="e">
        <f>CB184/COUNTA($BD184:$CA184)</f>
        <v>#DIV/0!</v>
      </c>
      <c r="CD184" s="23">
        <f>COUNTIF($BD184:$CA184,1)</f>
        <v>0</v>
      </c>
      <c r="CE184" s="32" t="e">
        <f>CD184/COUNTA($BD184:$CA184)</f>
        <v>#DIV/0!</v>
      </c>
      <c r="CF184" s="23">
        <f>COUNTIF($BD184:$CA184,0)</f>
        <v>0</v>
      </c>
      <c r="CG184" s="32" t="e">
        <f>CF184/COUNTA($BD184:$CA184)</f>
        <v>#DIV/0!</v>
      </c>
      <c r="CH184" s="23" t="e">
        <f>(((CB184*2)+(CD184*1)+(CF184*0)))/COUNTA($BD184:$CA184)</f>
        <v>#DIV/0!</v>
      </c>
      <c r="CI184" s="23" t="e">
        <f t="shared" si="82"/>
        <v>#DIV/0!</v>
      </c>
      <c r="CJ184" s="37"/>
    </row>
    <row r="185" spans="1:88" ht="99" hidden="1" customHeight="1" x14ac:dyDescent="0.25">
      <c r="A185" s="6">
        <v>154</v>
      </c>
      <c r="B185" s="207">
        <v>360</v>
      </c>
      <c r="C185" s="12" t="s">
        <v>586</v>
      </c>
      <c r="D185" s="275" t="s">
        <v>18</v>
      </c>
      <c r="E185" s="12" t="s">
        <v>587</v>
      </c>
      <c r="F185" s="302" t="s">
        <v>28</v>
      </c>
      <c r="G185" s="12" t="s">
        <v>1416</v>
      </c>
      <c r="H185" s="12" t="s">
        <v>1417</v>
      </c>
      <c r="I185" s="18" t="s">
        <v>1261</v>
      </c>
      <c r="J185" s="22" t="s">
        <v>402</v>
      </c>
      <c r="K185" s="23" t="s">
        <v>21</v>
      </c>
      <c r="L185" s="207"/>
      <c r="M185" s="207"/>
      <c r="N185" s="207"/>
      <c r="O185" s="207"/>
      <c r="P185" s="207"/>
      <c r="Q185" s="207"/>
      <c r="R185" s="207"/>
      <c r="S185" s="207"/>
      <c r="T185" s="26">
        <f t="shared" si="74"/>
        <v>1</v>
      </c>
      <c r="U185" s="207"/>
      <c r="V185" s="207"/>
      <c r="W185" s="207"/>
      <c r="X185" s="207" t="s">
        <v>1277</v>
      </c>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3">
        <f>COUNTIF($BD185:$CA185,2)</f>
        <v>0</v>
      </c>
      <c r="CC185" s="32" t="e">
        <f>CB185/COUNTA($BD185:$CA185)</f>
        <v>#DIV/0!</v>
      </c>
      <c r="CD185" s="23">
        <f>COUNTIF($BD185:$CA185,1)</f>
        <v>0</v>
      </c>
      <c r="CE185" s="32" t="e">
        <f>CD185/COUNTA($BD185:$CA185)</f>
        <v>#DIV/0!</v>
      </c>
      <c r="CF185" s="23">
        <f>COUNTIF($BD185:$CA185,0)</f>
        <v>0</v>
      </c>
      <c r="CG185" s="32" t="e">
        <f>CF185/COUNTA($BD185:$CA185)</f>
        <v>#DIV/0!</v>
      </c>
      <c r="CH185" s="23" t="e">
        <f>(((CB185*2)+(CD185*1)+(CF185*0)))/COUNTA($BD185:$CA185)</f>
        <v>#DIV/0!</v>
      </c>
      <c r="CI185" s="23" t="e">
        <f t="shared" si="82"/>
        <v>#DIV/0!</v>
      </c>
      <c r="CJ185" s="37"/>
    </row>
    <row r="186" spans="1:88" s="2" customFormat="1" ht="18.75" hidden="1" x14ac:dyDescent="0.25">
      <c r="A186" s="6">
        <v>155</v>
      </c>
      <c r="B186" s="7">
        <v>361</v>
      </c>
      <c r="C186" s="440" t="s">
        <v>592</v>
      </c>
      <c r="D186" s="440"/>
      <c r="E186" s="440"/>
      <c r="F186" s="9" t="s">
        <v>1249</v>
      </c>
      <c r="G186" s="9" t="s">
        <v>1249</v>
      </c>
      <c r="H186" s="9" t="s">
        <v>1249</v>
      </c>
      <c r="I186" s="9" t="s">
        <v>1249</v>
      </c>
      <c r="J186" s="21" t="s">
        <v>1249</v>
      </c>
      <c r="K186" s="21" t="s">
        <v>1249</v>
      </c>
      <c r="L186" s="21" t="s">
        <v>1249</v>
      </c>
      <c r="M186" s="21" t="s">
        <v>1249</v>
      </c>
      <c r="N186" s="21" t="s">
        <v>1249</v>
      </c>
      <c r="O186" s="21" t="s">
        <v>1249</v>
      </c>
      <c r="P186" s="21" t="s">
        <v>1249</v>
      </c>
      <c r="Q186" s="21" t="s">
        <v>1249</v>
      </c>
      <c r="R186" s="21" t="s">
        <v>1249</v>
      </c>
      <c r="S186" s="21" t="s">
        <v>1249</v>
      </c>
      <c r="T186" s="21" t="s">
        <v>1249</v>
      </c>
      <c r="U186" s="21" t="s">
        <v>1249</v>
      </c>
      <c r="V186" s="21" t="s">
        <v>1249</v>
      </c>
      <c r="W186" s="21" t="s">
        <v>1249</v>
      </c>
      <c r="X186" s="21" t="s">
        <v>1249</v>
      </c>
      <c r="Y186" s="21" t="s">
        <v>1249</v>
      </c>
      <c r="Z186" s="21" t="s">
        <v>1249</v>
      </c>
      <c r="AA186" s="21" t="s">
        <v>1249</v>
      </c>
      <c r="AB186" s="21" t="s">
        <v>1249</v>
      </c>
      <c r="AC186" s="21" t="s">
        <v>1249</v>
      </c>
      <c r="AD186" s="21" t="s">
        <v>1249</v>
      </c>
      <c r="AE186" s="21" t="s">
        <v>1249</v>
      </c>
      <c r="AF186" s="21" t="s">
        <v>1249</v>
      </c>
      <c r="AG186" s="21" t="s">
        <v>1249</v>
      </c>
      <c r="AH186" s="21" t="s">
        <v>1249</v>
      </c>
      <c r="AI186" s="21" t="s">
        <v>1249</v>
      </c>
      <c r="AJ186" s="21" t="s">
        <v>1249</v>
      </c>
      <c r="AK186" s="21" t="s">
        <v>1249</v>
      </c>
      <c r="AL186" s="21" t="s">
        <v>1249</v>
      </c>
      <c r="AM186" s="21" t="s">
        <v>1249</v>
      </c>
      <c r="AN186" s="21" t="s">
        <v>1249</v>
      </c>
      <c r="AO186" s="21" t="s">
        <v>1249</v>
      </c>
      <c r="AP186" s="21" t="s">
        <v>1249</v>
      </c>
      <c r="AQ186" s="21" t="s">
        <v>1249</v>
      </c>
      <c r="AR186" s="21" t="s">
        <v>1249</v>
      </c>
      <c r="AS186" s="21" t="s">
        <v>1249</v>
      </c>
      <c r="AT186" s="21" t="s">
        <v>1249</v>
      </c>
      <c r="AU186" s="21" t="s">
        <v>1249</v>
      </c>
      <c r="AV186" s="21" t="s">
        <v>1249</v>
      </c>
      <c r="AW186" s="21" t="s">
        <v>1249</v>
      </c>
      <c r="AX186" s="21" t="s">
        <v>1249</v>
      </c>
      <c r="AY186" s="21" t="s">
        <v>1249</v>
      </c>
      <c r="AZ186" s="21" t="s">
        <v>1249</v>
      </c>
      <c r="BA186" s="21" t="s">
        <v>1249</v>
      </c>
      <c r="BB186" s="21"/>
      <c r="BC186" s="21" t="s">
        <v>1249</v>
      </c>
      <c r="BD186" s="21" t="s">
        <v>1249</v>
      </c>
      <c r="BE186" s="21" t="s">
        <v>1249</v>
      </c>
      <c r="BF186" s="21" t="s">
        <v>1249</v>
      </c>
      <c r="BG186" s="21" t="s">
        <v>1249</v>
      </c>
      <c r="BH186" s="21" t="s">
        <v>1249</v>
      </c>
      <c r="BI186" s="21" t="s">
        <v>1249</v>
      </c>
      <c r="BJ186" s="21" t="s">
        <v>1249</v>
      </c>
      <c r="BK186" s="21" t="s">
        <v>1249</v>
      </c>
      <c r="BL186" s="21" t="s">
        <v>1249</v>
      </c>
      <c r="BM186" s="21" t="s">
        <v>1249</v>
      </c>
      <c r="BN186" s="21" t="s">
        <v>1249</v>
      </c>
      <c r="BO186" s="21" t="s">
        <v>1249</v>
      </c>
      <c r="BP186" s="21" t="s">
        <v>1249</v>
      </c>
      <c r="BQ186" s="21" t="s">
        <v>1249</v>
      </c>
      <c r="BR186" s="21" t="s">
        <v>1249</v>
      </c>
      <c r="BS186" s="21" t="s">
        <v>1249</v>
      </c>
      <c r="BT186" s="21" t="s">
        <v>1249</v>
      </c>
      <c r="BU186" s="21" t="s">
        <v>1249</v>
      </c>
      <c r="BV186" s="21" t="s">
        <v>1249</v>
      </c>
      <c r="BW186" s="21" t="s">
        <v>1249</v>
      </c>
      <c r="BX186" s="21" t="s">
        <v>1249</v>
      </c>
      <c r="BY186" s="21" t="s">
        <v>1249</v>
      </c>
      <c r="BZ186" s="21" t="s">
        <v>1249</v>
      </c>
      <c r="CA186" s="21" t="s">
        <v>1249</v>
      </c>
      <c r="CB186" s="21" t="s">
        <v>1249</v>
      </c>
      <c r="CC186" s="21" t="s">
        <v>1249</v>
      </c>
      <c r="CD186" s="21" t="s">
        <v>1249</v>
      </c>
      <c r="CE186" s="21" t="s">
        <v>1249</v>
      </c>
      <c r="CF186" s="21" t="s">
        <v>1249</v>
      </c>
      <c r="CG186" s="21" t="s">
        <v>1249</v>
      </c>
      <c r="CH186" s="21" t="s">
        <v>1249</v>
      </c>
      <c r="CI186" s="21" t="s">
        <v>1249</v>
      </c>
      <c r="CJ186" s="21" t="s">
        <v>1249</v>
      </c>
    </row>
    <row r="187" spans="1:88" ht="170.25" hidden="1" customHeight="1" x14ac:dyDescent="0.25">
      <c r="A187" s="6">
        <v>156</v>
      </c>
      <c r="B187" s="207">
        <v>365</v>
      </c>
      <c r="C187" s="12" t="s">
        <v>595</v>
      </c>
      <c r="D187" s="276" t="s">
        <v>595</v>
      </c>
      <c r="E187" s="12" t="s">
        <v>595</v>
      </c>
      <c r="F187" s="302" t="s">
        <v>28</v>
      </c>
      <c r="G187" s="12" t="s">
        <v>595</v>
      </c>
      <c r="H187" s="18" t="s">
        <v>1861</v>
      </c>
      <c r="I187" s="18" t="s">
        <v>1261</v>
      </c>
      <c r="J187" s="22" t="s">
        <v>402</v>
      </c>
      <c r="K187" s="207"/>
      <c r="L187" s="207"/>
      <c r="M187" s="207"/>
      <c r="N187" s="23" t="s">
        <v>21</v>
      </c>
      <c r="O187" s="207"/>
      <c r="P187" s="207"/>
      <c r="Q187" s="207"/>
      <c r="R187" s="207"/>
      <c r="S187" s="207"/>
      <c r="T187" s="26">
        <f t="shared" si="74"/>
        <v>1</v>
      </c>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3">
        <f>COUNTIF($BD187:$CA187,2)</f>
        <v>0</v>
      </c>
      <c r="CC187" s="32" t="e">
        <f>CB187/COUNTA($BD187:$CA187)</f>
        <v>#DIV/0!</v>
      </c>
      <c r="CD187" s="23">
        <f>COUNTIF($BD187:$CA187,1)</f>
        <v>0</v>
      </c>
      <c r="CE187" s="32" t="e">
        <f>CD187/COUNTA($BD187:$CA187)</f>
        <v>#DIV/0!</v>
      </c>
      <c r="CF187" s="23">
        <f>COUNTIF($BD187:$CA187,0)</f>
        <v>0</v>
      </c>
      <c r="CG187" s="32" t="e">
        <f>CF187/COUNTA($BD187:$CA187)</f>
        <v>#DIV/0!</v>
      </c>
      <c r="CH187" s="23" t="e">
        <f>(((CB187*2)+(CD187*1)+(CF187*0)))/COUNTA($BD187:$CA187)</f>
        <v>#DIV/0!</v>
      </c>
      <c r="CI187" s="23" t="e">
        <f t="shared" si="82"/>
        <v>#DIV/0!</v>
      </c>
      <c r="CJ187" s="37"/>
    </row>
    <row r="188" spans="1:88" s="2" customFormat="1" ht="0.75" hidden="1" customHeight="1" x14ac:dyDescent="0.25">
      <c r="A188" s="6">
        <v>157</v>
      </c>
      <c r="B188" s="7">
        <v>365</v>
      </c>
      <c r="C188" s="440" t="s">
        <v>599</v>
      </c>
      <c r="D188" s="440"/>
      <c r="E188" s="440"/>
      <c r="F188" s="9" t="s">
        <v>1249</v>
      </c>
      <c r="G188" s="9" t="s">
        <v>1249</v>
      </c>
      <c r="H188" s="9" t="s">
        <v>1249</v>
      </c>
      <c r="I188" s="9" t="s">
        <v>1249</v>
      </c>
      <c r="J188" s="21" t="s">
        <v>1249</v>
      </c>
      <c r="K188" s="21" t="s">
        <v>1249</v>
      </c>
      <c r="L188" s="21" t="s">
        <v>1249</v>
      </c>
      <c r="M188" s="21" t="s">
        <v>1249</v>
      </c>
      <c r="N188" s="21" t="s">
        <v>1249</v>
      </c>
      <c r="O188" s="21" t="s">
        <v>1249</v>
      </c>
      <c r="P188" s="21" t="s">
        <v>1249</v>
      </c>
      <c r="Q188" s="21" t="s">
        <v>1249</v>
      </c>
      <c r="R188" s="21" t="s">
        <v>1249</v>
      </c>
      <c r="S188" s="21" t="s">
        <v>1249</v>
      </c>
      <c r="T188" s="21" t="s">
        <v>1249</v>
      </c>
      <c r="U188" s="21" t="s">
        <v>1249</v>
      </c>
      <c r="V188" s="21" t="s">
        <v>1249</v>
      </c>
      <c r="W188" s="21" t="s">
        <v>1249</v>
      </c>
      <c r="X188" s="21" t="s">
        <v>1249</v>
      </c>
      <c r="Y188" s="21" t="s">
        <v>1249</v>
      </c>
      <c r="Z188" s="21" t="s">
        <v>1249</v>
      </c>
      <c r="AA188" s="21" t="s">
        <v>1249</v>
      </c>
      <c r="AB188" s="21" t="s">
        <v>1249</v>
      </c>
      <c r="AC188" s="21" t="s">
        <v>1249</v>
      </c>
      <c r="AD188" s="21" t="s">
        <v>1249</v>
      </c>
      <c r="AE188" s="21" t="s">
        <v>1249</v>
      </c>
      <c r="AF188" s="21" t="s">
        <v>1249</v>
      </c>
      <c r="AG188" s="21" t="s">
        <v>1249</v>
      </c>
      <c r="AH188" s="21" t="s">
        <v>1249</v>
      </c>
      <c r="AI188" s="21" t="s">
        <v>1249</v>
      </c>
      <c r="AJ188" s="21" t="s">
        <v>1249</v>
      </c>
      <c r="AK188" s="21" t="s">
        <v>1249</v>
      </c>
      <c r="AL188" s="21" t="s">
        <v>1249</v>
      </c>
      <c r="AM188" s="21" t="s">
        <v>1249</v>
      </c>
      <c r="AN188" s="21" t="s">
        <v>1249</v>
      </c>
      <c r="AO188" s="21" t="s">
        <v>1249</v>
      </c>
      <c r="AP188" s="21" t="s">
        <v>1249</v>
      </c>
      <c r="AQ188" s="21" t="s">
        <v>1249</v>
      </c>
      <c r="AR188" s="21" t="s">
        <v>1249</v>
      </c>
      <c r="AS188" s="21" t="s">
        <v>1249</v>
      </c>
      <c r="AT188" s="21" t="s">
        <v>1249</v>
      </c>
      <c r="AU188" s="21" t="s">
        <v>1249</v>
      </c>
      <c r="AV188" s="21" t="s">
        <v>1249</v>
      </c>
      <c r="AW188" s="21" t="s">
        <v>1249</v>
      </c>
      <c r="AX188" s="21" t="s">
        <v>1249</v>
      </c>
      <c r="AY188" s="21" t="s">
        <v>1249</v>
      </c>
      <c r="AZ188" s="21" t="s">
        <v>1249</v>
      </c>
      <c r="BA188" s="21" t="s">
        <v>1249</v>
      </c>
      <c r="BB188" s="21"/>
      <c r="BC188" s="21" t="s">
        <v>1249</v>
      </c>
      <c r="BD188" s="21" t="s">
        <v>1249</v>
      </c>
      <c r="BE188" s="21" t="s">
        <v>1249</v>
      </c>
      <c r="BF188" s="21" t="s">
        <v>1249</v>
      </c>
      <c r="BG188" s="21" t="s">
        <v>1249</v>
      </c>
      <c r="BH188" s="21" t="s">
        <v>1249</v>
      </c>
      <c r="BI188" s="21" t="s">
        <v>1249</v>
      </c>
      <c r="BJ188" s="21" t="s">
        <v>1249</v>
      </c>
      <c r="BK188" s="21" t="s">
        <v>1249</v>
      </c>
      <c r="BL188" s="21" t="s">
        <v>1249</v>
      </c>
      <c r="BM188" s="21" t="s">
        <v>1249</v>
      </c>
      <c r="BN188" s="21" t="s">
        <v>1249</v>
      </c>
      <c r="BO188" s="21" t="s">
        <v>1249</v>
      </c>
      <c r="BP188" s="21" t="s">
        <v>1249</v>
      </c>
      <c r="BQ188" s="21" t="s">
        <v>1249</v>
      </c>
      <c r="BR188" s="21" t="s">
        <v>1249</v>
      </c>
      <c r="BS188" s="21" t="s">
        <v>1249</v>
      </c>
      <c r="BT188" s="21" t="s">
        <v>1249</v>
      </c>
      <c r="BU188" s="21" t="s">
        <v>1249</v>
      </c>
      <c r="BV188" s="21" t="s">
        <v>1249</v>
      </c>
      <c r="BW188" s="21" t="s">
        <v>1249</v>
      </c>
      <c r="BX188" s="21" t="s">
        <v>1249</v>
      </c>
      <c r="BY188" s="21" t="s">
        <v>1249</v>
      </c>
      <c r="BZ188" s="21" t="s">
        <v>1249</v>
      </c>
      <c r="CA188" s="21" t="s">
        <v>1249</v>
      </c>
      <c r="CB188" s="21" t="s">
        <v>1249</v>
      </c>
      <c r="CC188" s="21" t="s">
        <v>1249</v>
      </c>
      <c r="CD188" s="21" t="s">
        <v>1249</v>
      </c>
      <c r="CE188" s="21" t="s">
        <v>1249</v>
      </c>
      <c r="CF188" s="21" t="s">
        <v>1249</v>
      </c>
      <c r="CG188" s="21" t="s">
        <v>1249</v>
      </c>
      <c r="CH188" s="21" t="s">
        <v>1249</v>
      </c>
      <c r="CI188" s="21" t="s">
        <v>1249</v>
      </c>
      <c r="CJ188" s="21" t="s">
        <v>1249</v>
      </c>
    </row>
    <row r="189" spans="1:88" ht="100.5" customHeight="1" x14ac:dyDescent="0.25">
      <c r="A189" s="6">
        <v>20</v>
      </c>
      <c r="B189" s="207">
        <v>369</v>
      </c>
      <c r="C189" s="12" t="s">
        <v>601</v>
      </c>
      <c r="D189" s="275" t="s">
        <v>28</v>
      </c>
      <c r="E189" s="12" t="s">
        <v>602</v>
      </c>
      <c r="F189" s="302" t="s">
        <v>28</v>
      </c>
      <c r="G189" s="12" t="s">
        <v>2017</v>
      </c>
      <c r="H189" s="12" t="s">
        <v>2015</v>
      </c>
      <c r="I189" s="18" t="s">
        <v>1261</v>
      </c>
      <c r="J189" s="22" t="s">
        <v>402</v>
      </c>
      <c r="K189" s="23" t="s">
        <v>21</v>
      </c>
      <c r="L189" s="23" t="s">
        <v>21</v>
      </c>
      <c r="M189" s="23"/>
      <c r="N189" s="207"/>
      <c r="O189" s="23" t="s">
        <v>21</v>
      </c>
      <c r="P189" s="23"/>
      <c r="Q189" s="23"/>
      <c r="R189" s="207"/>
      <c r="S189" s="207"/>
      <c r="T189" s="26">
        <f t="shared" si="74"/>
        <v>3</v>
      </c>
      <c r="U189" s="207"/>
      <c r="V189" s="207" t="s">
        <v>1389</v>
      </c>
      <c r="W189" s="207"/>
      <c r="X189" s="207"/>
      <c r="Y189" s="207"/>
      <c r="Z189" s="207"/>
      <c r="AA189" s="207" t="s">
        <v>2010</v>
      </c>
      <c r="AB189" s="207" t="s">
        <v>1389</v>
      </c>
      <c r="AC189" s="207" t="s">
        <v>1419</v>
      </c>
      <c r="AD189" s="207" t="s">
        <v>1419</v>
      </c>
      <c r="AE189" s="207" t="s">
        <v>1419</v>
      </c>
      <c r="AF189" s="207" t="s">
        <v>1419</v>
      </c>
      <c r="AG189" s="207" t="s">
        <v>1419</v>
      </c>
      <c r="AH189" s="207" t="s">
        <v>1419</v>
      </c>
      <c r="AI189" s="207" t="s">
        <v>1419</v>
      </c>
      <c r="AJ189" s="207" t="s">
        <v>1419</v>
      </c>
      <c r="AK189" s="207" t="s">
        <v>1419</v>
      </c>
      <c r="AL189" s="207" t="s">
        <v>1419</v>
      </c>
      <c r="AM189" s="207" t="s">
        <v>1419</v>
      </c>
      <c r="AN189" s="207" t="s">
        <v>1419</v>
      </c>
      <c r="AO189" s="207" t="s">
        <v>1419</v>
      </c>
      <c r="AP189" s="207" t="s">
        <v>1419</v>
      </c>
      <c r="AQ189" s="207" t="s">
        <v>1419</v>
      </c>
      <c r="AR189" s="207" t="s">
        <v>1419</v>
      </c>
      <c r="AS189" s="207" t="s">
        <v>1419</v>
      </c>
      <c r="AT189" s="207" t="s">
        <v>1419</v>
      </c>
      <c r="AU189" s="207" t="s">
        <v>1419</v>
      </c>
      <c r="AV189" s="207" t="s">
        <v>1419</v>
      </c>
      <c r="AW189" s="207" t="s">
        <v>1419</v>
      </c>
      <c r="AX189" s="207" t="s">
        <v>1419</v>
      </c>
      <c r="AY189" s="207" t="s">
        <v>1419</v>
      </c>
      <c r="AZ189" s="207" t="s">
        <v>1419</v>
      </c>
      <c r="BA189" s="207" t="s">
        <v>1419</v>
      </c>
      <c r="BB189" s="207"/>
      <c r="BC189" s="207" t="s">
        <v>1419</v>
      </c>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3">
        <f t="shared" ref="CB189:CB195" si="90">COUNTIF($BD189:$CA189,2)</f>
        <v>0</v>
      </c>
      <c r="CC189" s="32" t="e">
        <f t="shared" ref="CC189:CC195" si="91">CB189/COUNTA($BD189:$CA189)</f>
        <v>#DIV/0!</v>
      </c>
      <c r="CD189" s="23">
        <f t="shared" ref="CD189:CD195" si="92">COUNTIF($BD189:$CA189,1)</f>
        <v>0</v>
      </c>
      <c r="CE189" s="32" t="e">
        <f t="shared" ref="CE189:CE195" si="93">CD189/COUNTA($BD189:$CA189)</f>
        <v>#DIV/0!</v>
      </c>
      <c r="CF189" s="23">
        <f t="shared" ref="CF189:CF195" si="94">COUNTIF($BD189:$CA189,0)</f>
        <v>0</v>
      </c>
      <c r="CG189" s="32" t="e">
        <f t="shared" ref="CG189:CG195" si="95">CF189/COUNTA($BD189:$CA189)</f>
        <v>#DIV/0!</v>
      </c>
      <c r="CH189" s="23" t="e">
        <f t="shared" ref="CH189:CH195" si="96">(((CB189*2)+(CD189*1)+(CF189*0)))/COUNTA($BD189:$CA189)</f>
        <v>#DIV/0!</v>
      </c>
      <c r="CI189" s="23" t="e">
        <f t="shared" si="82"/>
        <v>#DIV/0!</v>
      </c>
      <c r="CJ189" s="37"/>
    </row>
    <row r="190" spans="1:88" ht="114.75" hidden="1" customHeight="1" x14ac:dyDescent="0.25">
      <c r="A190" s="6">
        <v>159</v>
      </c>
      <c r="B190" s="207">
        <v>354</v>
      </c>
      <c r="C190" s="12" t="s">
        <v>574</v>
      </c>
      <c r="D190" s="275" t="s">
        <v>18</v>
      </c>
      <c r="E190" s="12" t="s">
        <v>575</v>
      </c>
      <c r="F190" s="302"/>
      <c r="G190" s="18" t="s">
        <v>1413</v>
      </c>
      <c r="H190" s="18" t="s">
        <v>1594</v>
      </c>
      <c r="I190" s="18" t="s">
        <v>1261</v>
      </c>
      <c r="J190" s="22" t="s">
        <v>402</v>
      </c>
      <c r="K190" s="23"/>
      <c r="L190" s="207"/>
      <c r="M190" s="23" t="s">
        <v>21</v>
      </c>
      <c r="N190" s="207"/>
      <c r="O190" s="207"/>
      <c r="P190" s="23"/>
      <c r="Q190" s="23"/>
      <c r="R190" s="207"/>
      <c r="S190" s="207"/>
      <c r="T190" s="26">
        <f t="shared" si="74"/>
        <v>1</v>
      </c>
      <c r="U190" s="207"/>
      <c r="V190" s="207"/>
      <c r="W190" s="207"/>
      <c r="X190" s="207"/>
      <c r="Y190" s="207"/>
      <c r="Z190" s="207"/>
      <c r="AA190" s="207"/>
      <c r="AB190" s="207"/>
      <c r="AC190" s="207" t="s">
        <v>1419</v>
      </c>
      <c r="AD190" s="207" t="s">
        <v>1419</v>
      </c>
      <c r="AE190" s="207" t="s">
        <v>1419</v>
      </c>
      <c r="AF190" s="207" t="s">
        <v>1419</v>
      </c>
      <c r="AG190" s="207" t="s">
        <v>1419</v>
      </c>
      <c r="AH190" s="207" t="s">
        <v>1419</v>
      </c>
      <c r="AI190" s="207" t="s">
        <v>1419</v>
      </c>
      <c r="AJ190" s="207" t="s">
        <v>1419</v>
      </c>
      <c r="AK190" s="207" t="s">
        <v>1419</v>
      </c>
      <c r="AL190" s="207" t="s">
        <v>1419</v>
      </c>
      <c r="AM190" s="207" t="s">
        <v>1419</v>
      </c>
      <c r="AN190" s="207" t="s">
        <v>1419</v>
      </c>
      <c r="AO190" s="207" t="s">
        <v>1419</v>
      </c>
      <c r="AP190" s="207" t="s">
        <v>1419</v>
      </c>
      <c r="AQ190" s="207" t="s">
        <v>1419</v>
      </c>
      <c r="AR190" s="207" t="s">
        <v>1419</v>
      </c>
      <c r="AS190" s="207" t="s">
        <v>1419</v>
      </c>
      <c r="AT190" s="207" t="s">
        <v>1419</v>
      </c>
      <c r="AU190" s="207" t="s">
        <v>1419</v>
      </c>
      <c r="AV190" s="207" t="s">
        <v>1419</v>
      </c>
      <c r="AW190" s="207" t="s">
        <v>1419</v>
      </c>
      <c r="AX190" s="207" t="s">
        <v>1419</v>
      </c>
      <c r="AY190" s="207" t="s">
        <v>1419</v>
      </c>
      <c r="AZ190" s="207" t="s">
        <v>1419</v>
      </c>
      <c r="BA190" s="207" t="s">
        <v>1419</v>
      </c>
      <c r="BB190" s="207"/>
      <c r="BC190" s="207" t="s">
        <v>1419</v>
      </c>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3">
        <f t="shared" si="90"/>
        <v>0</v>
      </c>
      <c r="CC190" s="32" t="e">
        <f t="shared" si="91"/>
        <v>#DIV/0!</v>
      </c>
      <c r="CD190" s="23">
        <f t="shared" si="92"/>
        <v>0</v>
      </c>
      <c r="CE190" s="32" t="e">
        <f t="shared" si="93"/>
        <v>#DIV/0!</v>
      </c>
      <c r="CF190" s="23">
        <f t="shared" si="94"/>
        <v>0</v>
      </c>
      <c r="CG190" s="32" t="e">
        <f t="shared" si="95"/>
        <v>#DIV/0!</v>
      </c>
      <c r="CH190" s="23" t="e">
        <f t="shared" si="96"/>
        <v>#DIV/0!</v>
      </c>
      <c r="CI190" s="23" t="e">
        <f t="shared" si="82"/>
        <v>#DIV/0!</v>
      </c>
      <c r="CJ190" s="37"/>
    </row>
    <row r="191" spans="1:88" ht="54" hidden="1" customHeight="1" x14ac:dyDescent="0.25">
      <c r="A191" s="6">
        <v>160</v>
      </c>
      <c r="B191" s="207">
        <v>369</v>
      </c>
      <c r="C191" s="12" t="s">
        <v>601</v>
      </c>
      <c r="D191" s="275" t="s">
        <v>28</v>
      </c>
      <c r="E191" s="12" t="s">
        <v>602</v>
      </c>
      <c r="F191" s="302" t="s">
        <v>28</v>
      </c>
      <c r="G191" s="12" t="s">
        <v>1420</v>
      </c>
      <c r="H191" s="12" t="s">
        <v>1421</v>
      </c>
      <c r="I191" s="18" t="s">
        <v>1261</v>
      </c>
      <c r="J191" s="22" t="s">
        <v>402</v>
      </c>
      <c r="K191" s="23"/>
      <c r="L191" s="207"/>
      <c r="M191" s="23" t="s">
        <v>21</v>
      </c>
      <c r="N191" s="207"/>
      <c r="O191" s="207"/>
      <c r="P191" s="23"/>
      <c r="Q191" s="23"/>
      <c r="R191" s="207"/>
      <c r="S191" s="207"/>
      <c r="T191" s="26">
        <f t="shared" si="74"/>
        <v>1</v>
      </c>
      <c r="U191" s="207"/>
      <c r="V191" s="207"/>
      <c r="W191" s="207"/>
      <c r="X191" s="207"/>
      <c r="Y191" s="207"/>
      <c r="Z191" s="207"/>
      <c r="AA191" s="207"/>
      <c r="AB191" s="207"/>
      <c r="AC191" s="207" t="s">
        <v>1419</v>
      </c>
      <c r="AD191" s="207" t="s">
        <v>1419</v>
      </c>
      <c r="AE191" s="207" t="s">
        <v>1419</v>
      </c>
      <c r="AF191" s="207" t="s">
        <v>1419</v>
      </c>
      <c r="AG191" s="207" t="s">
        <v>1419</v>
      </c>
      <c r="AH191" s="207" t="s">
        <v>1419</v>
      </c>
      <c r="AI191" s="207" t="s">
        <v>1419</v>
      </c>
      <c r="AJ191" s="207" t="s">
        <v>1419</v>
      </c>
      <c r="AK191" s="207" t="s">
        <v>1419</v>
      </c>
      <c r="AL191" s="207" t="s">
        <v>1419</v>
      </c>
      <c r="AM191" s="207" t="s">
        <v>1419</v>
      </c>
      <c r="AN191" s="207" t="s">
        <v>1419</v>
      </c>
      <c r="AO191" s="207" t="s">
        <v>1419</v>
      </c>
      <c r="AP191" s="207" t="s">
        <v>1419</v>
      </c>
      <c r="AQ191" s="207" t="s">
        <v>1419</v>
      </c>
      <c r="AR191" s="207" t="s">
        <v>1419</v>
      </c>
      <c r="AS191" s="207" t="s">
        <v>1419</v>
      </c>
      <c r="AT191" s="207" t="s">
        <v>1419</v>
      </c>
      <c r="AU191" s="207" t="s">
        <v>1419</v>
      </c>
      <c r="AV191" s="207" t="s">
        <v>1419</v>
      </c>
      <c r="AW191" s="207" t="s">
        <v>1419</v>
      </c>
      <c r="AX191" s="207" t="s">
        <v>1419</v>
      </c>
      <c r="AY191" s="207" t="s">
        <v>1419</v>
      </c>
      <c r="AZ191" s="207" t="s">
        <v>1419</v>
      </c>
      <c r="BA191" s="207" t="s">
        <v>1419</v>
      </c>
      <c r="BB191" s="207"/>
      <c r="BC191" s="207" t="s">
        <v>1419</v>
      </c>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3">
        <f t="shared" si="90"/>
        <v>0</v>
      </c>
      <c r="CC191" s="32" t="e">
        <f t="shared" si="91"/>
        <v>#DIV/0!</v>
      </c>
      <c r="CD191" s="23">
        <f t="shared" si="92"/>
        <v>0</v>
      </c>
      <c r="CE191" s="32" t="e">
        <f t="shared" si="93"/>
        <v>#DIV/0!</v>
      </c>
      <c r="CF191" s="23">
        <f t="shared" si="94"/>
        <v>0</v>
      </c>
      <c r="CG191" s="32" t="e">
        <f t="shared" si="95"/>
        <v>#DIV/0!</v>
      </c>
      <c r="CH191" s="23" t="e">
        <f t="shared" si="96"/>
        <v>#DIV/0!</v>
      </c>
      <c r="CI191" s="23" t="e">
        <f t="shared" si="82"/>
        <v>#DIV/0!</v>
      </c>
      <c r="CJ191" s="37"/>
    </row>
    <row r="192" spans="1:88" ht="57" hidden="1" customHeight="1" x14ac:dyDescent="0.25">
      <c r="A192" s="6">
        <v>160</v>
      </c>
      <c r="B192" s="207">
        <v>369</v>
      </c>
      <c r="C192" s="12" t="s">
        <v>601</v>
      </c>
      <c r="D192" s="275" t="s">
        <v>28</v>
      </c>
      <c r="E192" s="12" t="s">
        <v>602</v>
      </c>
      <c r="F192" s="302" t="s">
        <v>28</v>
      </c>
      <c r="G192" s="12" t="s">
        <v>1422</v>
      </c>
      <c r="H192" s="12" t="s">
        <v>1646</v>
      </c>
      <c r="I192" s="18" t="s">
        <v>1261</v>
      </c>
      <c r="J192" s="22" t="s">
        <v>402</v>
      </c>
      <c r="K192" s="23"/>
      <c r="L192" s="207"/>
      <c r="M192" s="23"/>
      <c r="N192" s="207"/>
      <c r="O192" s="23" t="s">
        <v>21</v>
      </c>
      <c r="P192" s="23"/>
      <c r="Q192" s="23"/>
      <c r="R192" s="207"/>
      <c r="S192" s="207"/>
      <c r="T192" s="26">
        <f t="shared" si="74"/>
        <v>1</v>
      </c>
      <c r="U192" s="207"/>
      <c r="V192" s="207"/>
      <c r="W192" s="207"/>
      <c r="X192" s="207"/>
      <c r="Y192" s="207"/>
      <c r="Z192" s="207"/>
      <c r="AA192" s="207"/>
      <c r="AB192" s="207"/>
      <c r="AC192" s="207" t="s">
        <v>1419</v>
      </c>
      <c r="AD192" s="207" t="s">
        <v>1419</v>
      </c>
      <c r="AE192" s="207" t="s">
        <v>1419</v>
      </c>
      <c r="AF192" s="207" t="s">
        <v>1419</v>
      </c>
      <c r="AG192" s="207" t="s">
        <v>1419</v>
      </c>
      <c r="AH192" s="207" t="s">
        <v>1419</v>
      </c>
      <c r="AI192" s="207" t="s">
        <v>1419</v>
      </c>
      <c r="AJ192" s="207" t="s">
        <v>1419</v>
      </c>
      <c r="AK192" s="207" t="s">
        <v>1419</v>
      </c>
      <c r="AL192" s="207" t="s">
        <v>1419</v>
      </c>
      <c r="AM192" s="207" t="s">
        <v>1419</v>
      </c>
      <c r="AN192" s="207" t="s">
        <v>1419</v>
      </c>
      <c r="AO192" s="207" t="s">
        <v>1419</v>
      </c>
      <c r="AP192" s="207" t="s">
        <v>1419</v>
      </c>
      <c r="AQ192" s="207" t="s">
        <v>1419</v>
      </c>
      <c r="AR192" s="207" t="s">
        <v>1419</v>
      </c>
      <c r="AS192" s="207" t="s">
        <v>1419</v>
      </c>
      <c r="AT192" s="207" t="s">
        <v>1419</v>
      </c>
      <c r="AU192" s="207" t="s">
        <v>1419</v>
      </c>
      <c r="AV192" s="207" t="s">
        <v>1419</v>
      </c>
      <c r="AW192" s="207" t="s">
        <v>1419</v>
      </c>
      <c r="AX192" s="207" t="s">
        <v>1419</v>
      </c>
      <c r="AY192" s="207" t="s">
        <v>1419</v>
      </c>
      <c r="AZ192" s="207" t="s">
        <v>1419</v>
      </c>
      <c r="BA192" s="207" t="s">
        <v>1419</v>
      </c>
      <c r="BB192" s="207"/>
      <c r="BC192" s="207" t="s">
        <v>1419</v>
      </c>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3">
        <f t="shared" si="90"/>
        <v>0</v>
      </c>
      <c r="CC192" s="32" t="e">
        <f t="shared" si="91"/>
        <v>#DIV/0!</v>
      </c>
      <c r="CD192" s="23">
        <f t="shared" si="92"/>
        <v>0</v>
      </c>
      <c r="CE192" s="32" t="e">
        <f t="shared" si="93"/>
        <v>#DIV/0!</v>
      </c>
      <c r="CF192" s="23">
        <f t="shared" si="94"/>
        <v>0</v>
      </c>
      <c r="CG192" s="32" t="e">
        <f t="shared" si="95"/>
        <v>#DIV/0!</v>
      </c>
      <c r="CH192" s="23" t="e">
        <f t="shared" si="96"/>
        <v>#DIV/0!</v>
      </c>
      <c r="CI192" s="23" t="e">
        <f t="shared" si="82"/>
        <v>#DIV/0!</v>
      </c>
      <c r="CJ192" s="37"/>
    </row>
    <row r="193" spans="1:88" ht="54.75" hidden="1" customHeight="1" x14ac:dyDescent="0.25">
      <c r="A193" s="6">
        <v>160</v>
      </c>
      <c r="B193" s="207">
        <v>369</v>
      </c>
      <c r="C193" s="12" t="s">
        <v>601</v>
      </c>
      <c r="D193" s="275" t="s">
        <v>28</v>
      </c>
      <c r="E193" s="12" t="s">
        <v>602</v>
      </c>
      <c r="F193" s="302" t="s">
        <v>28</v>
      </c>
      <c r="G193" s="12" t="s">
        <v>1423</v>
      </c>
      <c r="H193" s="12" t="s">
        <v>1424</v>
      </c>
      <c r="I193" s="18" t="s">
        <v>1261</v>
      </c>
      <c r="J193" s="22" t="s">
        <v>402</v>
      </c>
      <c r="K193" s="23"/>
      <c r="L193" s="207"/>
      <c r="M193" s="23"/>
      <c r="N193" s="207"/>
      <c r="O193" s="207"/>
      <c r="P193" s="23"/>
      <c r="Q193" s="23" t="s">
        <v>21</v>
      </c>
      <c r="R193" s="207"/>
      <c r="S193" s="207"/>
      <c r="T193" s="26">
        <f t="shared" si="74"/>
        <v>1</v>
      </c>
      <c r="U193" s="207"/>
      <c r="V193" s="207"/>
      <c r="W193" s="207"/>
      <c r="X193" s="207"/>
      <c r="Y193" s="207"/>
      <c r="Z193" s="207"/>
      <c r="AA193" s="207"/>
      <c r="AB193" s="207"/>
      <c r="AC193" s="207" t="s">
        <v>1419</v>
      </c>
      <c r="AD193" s="207" t="s">
        <v>1419</v>
      </c>
      <c r="AE193" s="207" t="s">
        <v>1419</v>
      </c>
      <c r="AF193" s="207" t="s">
        <v>1419</v>
      </c>
      <c r="AG193" s="207" t="s">
        <v>1419</v>
      </c>
      <c r="AH193" s="207" t="s">
        <v>1419</v>
      </c>
      <c r="AI193" s="207" t="s">
        <v>1419</v>
      </c>
      <c r="AJ193" s="207" t="s">
        <v>1419</v>
      </c>
      <c r="AK193" s="207" t="s">
        <v>1419</v>
      </c>
      <c r="AL193" s="207" t="s">
        <v>1419</v>
      </c>
      <c r="AM193" s="207" t="s">
        <v>1419</v>
      </c>
      <c r="AN193" s="207" t="s">
        <v>1419</v>
      </c>
      <c r="AO193" s="207" t="s">
        <v>1419</v>
      </c>
      <c r="AP193" s="207" t="s">
        <v>1419</v>
      </c>
      <c r="AQ193" s="207" t="s">
        <v>1419</v>
      </c>
      <c r="AR193" s="207" t="s">
        <v>1419</v>
      </c>
      <c r="AS193" s="207" t="s">
        <v>1419</v>
      </c>
      <c r="AT193" s="207" t="s">
        <v>1419</v>
      </c>
      <c r="AU193" s="207" t="s">
        <v>1419</v>
      </c>
      <c r="AV193" s="207" t="s">
        <v>1419</v>
      </c>
      <c r="AW193" s="207" t="s">
        <v>1419</v>
      </c>
      <c r="AX193" s="207" t="s">
        <v>1419</v>
      </c>
      <c r="AY193" s="207" t="s">
        <v>1419</v>
      </c>
      <c r="AZ193" s="207" t="s">
        <v>1419</v>
      </c>
      <c r="BA193" s="207" t="s">
        <v>1419</v>
      </c>
      <c r="BB193" s="207"/>
      <c r="BC193" s="207" t="s">
        <v>1419</v>
      </c>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3">
        <f t="shared" si="90"/>
        <v>0</v>
      </c>
      <c r="CC193" s="32" t="e">
        <f t="shared" si="91"/>
        <v>#DIV/0!</v>
      </c>
      <c r="CD193" s="23">
        <f t="shared" si="92"/>
        <v>0</v>
      </c>
      <c r="CE193" s="32" t="e">
        <f t="shared" si="93"/>
        <v>#DIV/0!</v>
      </c>
      <c r="CF193" s="23">
        <f t="shared" si="94"/>
        <v>0</v>
      </c>
      <c r="CG193" s="32" t="e">
        <f t="shared" si="95"/>
        <v>#DIV/0!</v>
      </c>
      <c r="CH193" s="23" t="e">
        <f t="shared" si="96"/>
        <v>#DIV/0!</v>
      </c>
      <c r="CI193" s="23" t="e">
        <f t="shared" si="82"/>
        <v>#DIV/0!</v>
      </c>
      <c r="CJ193" s="37"/>
    </row>
    <row r="194" spans="1:88" ht="84" hidden="1" customHeight="1" x14ac:dyDescent="0.25">
      <c r="A194" s="6">
        <v>161</v>
      </c>
      <c r="B194" s="207">
        <v>372</v>
      </c>
      <c r="C194" s="12" t="s">
        <v>607</v>
      </c>
      <c r="D194" s="275" t="s">
        <v>28</v>
      </c>
      <c r="E194" s="12" t="s">
        <v>608</v>
      </c>
      <c r="F194" s="12" t="s">
        <v>608</v>
      </c>
      <c r="G194" s="12" t="s">
        <v>1425</v>
      </c>
      <c r="H194" s="18" t="s">
        <v>1426</v>
      </c>
      <c r="I194" s="18" t="s">
        <v>1261</v>
      </c>
      <c r="J194" s="22" t="s">
        <v>402</v>
      </c>
      <c r="K194" s="207"/>
      <c r="L194" s="207"/>
      <c r="M194" s="207"/>
      <c r="N194" s="207"/>
      <c r="O194" s="207"/>
      <c r="P194" s="207"/>
      <c r="Q194" s="207"/>
      <c r="R194" s="207"/>
      <c r="S194" s="23" t="s">
        <v>21</v>
      </c>
      <c r="T194" s="26">
        <f t="shared" si="74"/>
        <v>1</v>
      </c>
      <c r="U194" s="207"/>
      <c r="V194" s="207"/>
      <c r="W194" s="207"/>
      <c r="X194" s="207"/>
      <c r="Y194" s="207"/>
      <c r="Z194" s="207"/>
      <c r="AA194" s="207"/>
      <c r="AB194" s="207"/>
      <c r="AC194" s="207" t="s">
        <v>1419</v>
      </c>
      <c r="AD194" s="207" t="s">
        <v>1419</v>
      </c>
      <c r="AE194" s="207" t="s">
        <v>1419</v>
      </c>
      <c r="AF194" s="207" t="s">
        <v>1419</v>
      </c>
      <c r="AG194" s="207" t="s">
        <v>1419</v>
      </c>
      <c r="AH194" s="207" t="s">
        <v>1419</v>
      </c>
      <c r="AI194" s="207" t="s">
        <v>1419</v>
      </c>
      <c r="AJ194" s="207" t="s">
        <v>1419</v>
      </c>
      <c r="AK194" s="207" t="s">
        <v>1419</v>
      </c>
      <c r="AL194" s="207" t="s">
        <v>1419</v>
      </c>
      <c r="AM194" s="207" t="s">
        <v>1419</v>
      </c>
      <c r="AN194" s="207" t="s">
        <v>1419</v>
      </c>
      <c r="AO194" s="207" t="s">
        <v>1419</v>
      </c>
      <c r="AP194" s="207" t="s">
        <v>1419</v>
      </c>
      <c r="AQ194" s="207" t="s">
        <v>1419</v>
      </c>
      <c r="AR194" s="207" t="s">
        <v>1419</v>
      </c>
      <c r="AS194" s="207" t="s">
        <v>1419</v>
      </c>
      <c r="AT194" s="207" t="s">
        <v>1419</v>
      </c>
      <c r="AU194" s="207" t="s">
        <v>1419</v>
      </c>
      <c r="AV194" s="207" t="s">
        <v>1419</v>
      </c>
      <c r="AW194" s="207" t="s">
        <v>1419</v>
      </c>
      <c r="AX194" s="207" t="s">
        <v>1419</v>
      </c>
      <c r="AY194" s="207" t="s">
        <v>1419</v>
      </c>
      <c r="AZ194" s="207" t="s">
        <v>1419</v>
      </c>
      <c r="BA194" s="207" t="s">
        <v>1419</v>
      </c>
      <c r="BB194" s="207"/>
      <c r="BC194" s="207" t="s">
        <v>1419</v>
      </c>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3">
        <f t="shared" si="90"/>
        <v>0</v>
      </c>
      <c r="CC194" s="32" t="e">
        <f t="shared" si="91"/>
        <v>#DIV/0!</v>
      </c>
      <c r="CD194" s="23">
        <f t="shared" si="92"/>
        <v>0</v>
      </c>
      <c r="CE194" s="32" t="e">
        <f t="shared" si="93"/>
        <v>#DIV/0!</v>
      </c>
      <c r="CF194" s="23">
        <f t="shared" si="94"/>
        <v>0</v>
      </c>
      <c r="CG194" s="32" t="e">
        <f t="shared" si="95"/>
        <v>#DIV/0!</v>
      </c>
      <c r="CH194" s="23" t="e">
        <f t="shared" si="96"/>
        <v>#DIV/0!</v>
      </c>
      <c r="CI194" s="23" t="e">
        <f t="shared" si="82"/>
        <v>#DIV/0!</v>
      </c>
      <c r="CJ194" s="37"/>
    </row>
    <row r="195" spans="1:88" ht="36.75" hidden="1" customHeight="1" x14ac:dyDescent="0.25">
      <c r="A195" s="6">
        <v>162</v>
      </c>
      <c r="B195" s="207">
        <v>375</v>
      </c>
      <c r="C195" s="12" t="s">
        <v>612</v>
      </c>
      <c r="D195" s="275" t="s">
        <v>71</v>
      </c>
      <c r="E195" s="12" t="s">
        <v>613</v>
      </c>
      <c r="F195" s="302" t="s">
        <v>71</v>
      </c>
      <c r="G195" s="18" t="s">
        <v>1427</v>
      </c>
      <c r="H195" s="18" t="s">
        <v>1427</v>
      </c>
      <c r="I195" s="18" t="s">
        <v>1329</v>
      </c>
      <c r="J195" s="22" t="s">
        <v>402</v>
      </c>
      <c r="K195" s="207"/>
      <c r="L195" s="207"/>
      <c r="M195" s="207"/>
      <c r="N195" s="207"/>
      <c r="O195" s="207"/>
      <c r="P195" s="207"/>
      <c r="Q195" s="207"/>
      <c r="R195" s="207"/>
      <c r="S195" s="207" t="s">
        <v>21</v>
      </c>
      <c r="T195" s="26">
        <f t="shared" si="74"/>
        <v>1</v>
      </c>
      <c r="U195" s="207"/>
      <c r="V195" s="207"/>
      <c r="W195" s="207"/>
      <c r="X195" s="207"/>
      <c r="Y195" s="207"/>
      <c r="Z195" s="207"/>
      <c r="AA195" s="207"/>
      <c r="AB195" s="207"/>
      <c r="AC195" s="207" t="s">
        <v>1419</v>
      </c>
      <c r="AD195" s="207" t="s">
        <v>1419</v>
      </c>
      <c r="AE195" s="207" t="s">
        <v>1419</v>
      </c>
      <c r="AF195" s="207" t="s">
        <v>1419</v>
      </c>
      <c r="AG195" s="207" t="s">
        <v>1419</v>
      </c>
      <c r="AH195" s="207" t="s">
        <v>1419</v>
      </c>
      <c r="AI195" s="207" t="s">
        <v>1419</v>
      </c>
      <c r="AJ195" s="207" t="s">
        <v>1419</v>
      </c>
      <c r="AK195" s="207" t="s">
        <v>1419</v>
      </c>
      <c r="AL195" s="207" t="s">
        <v>1419</v>
      </c>
      <c r="AM195" s="207" t="s">
        <v>1419</v>
      </c>
      <c r="AN195" s="207" t="s">
        <v>1419</v>
      </c>
      <c r="AO195" s="207" t="s">
        <v>1419</v>
      </c>
      <c r="AP195" s="207" t="s">
        <v>1419</v>
      </c>
      <c r="AQ195" s="207" t="s">
        <v>1419</v>
      </c>
      <c r="AR195" s="207" t="s">
        <v>1419</v>
      </c>
      <c r="AS195" s="207" t="s">
        <v>1419</v>
      </c>
      <c r="AT195" s="207" t="s">
        <v>1419</v>
      </c>
      <c r="AU195" s="207" t="s">
        <v>1419</v>
      </c>
      <c r="AV195" s="207" t="s">
        <v>1419</v>
      </c>
      <c r="AW195" s="207" t="s">
        <v>1419</v>
      </c>
      <c r="AX195" s="207" t="s">
        <v>1419</v>
      </c>
      <c r="AY195" s="207" t="s">
        <v>1419</v>
      </c>
      <c r="AZ195" s="207" t="s">
        <v>1419</v>
      </c>
      <c r="BA195" s="207" t="s">
        <v>1419</v>
      </c>
      <c r="BB195" s="207"/>
      <c r="BC195" s="207" t="s">
        <v>1419</v>
      </c>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3">
        <f t="shared" si="90"/>
        <v>0</v>
      </c>
      <c r="CC195" s="32" t="e">
        <f t="shared" si="91"/>
        <v>#DIV/0!</v>
      </c>
      <c r="CD195" s="23">
        <f t="shared" si="92"/>
        <v>0</v>
      </c>
      <c r="CE195" s="32" t="e">
        <f t="shared" si="93"/>
        <v>#DIV/0!</v>
      </c>
      <c r="CF195" s="23">
        <f t="shared" si="94"/>
        <v>0</v>
      </c>
      <c r="CG195" s="32" t="e">
        <f t="shared" si="95"/>
        <v>#DIV/0!</v>
      </c>
      <c r="CH195" s="23" t="e">
        <f t="shared" si="96"/>
        <v>#DIV/0!</v>
      </c>
      <c r="CI195" s="23" t="e">
        <f t="shared" si="82"/>
        <v>#DIV/0!</v>
      </c>
      <c r="CJ195" s="37"/>
    </row>
    <row r="196" spans="1:88" s="2" customFormat="1" ht="18.75" hidden="1" x14ac:dyDescent="0.25">
      <c r="A196" s="6">
        <v>163</v>
      </c>
      <c r="B196" s="7">
        <v>375</v>
      </c>
      <c r="C196" s="440" t="s">
        <v>616</v>
      </c>
      <c r="D196" s="440"/>
      <c r="E196" s="440"/>
      <c r="F196" s="9" t="s">
        <v>1249</v>
      </c>
      <c r="G196" s="9" t="s">
        <v>1249</v>
      </c>
      <c r="H196" s="9" t="s">
        <v>1249</v>
      </c>
      <c r="I196" s="9" t="s">
        <v>1249</v>
      </c>
      <c r="J196" s="21" t="s">
        <v>1249</v>
      </c>
      <c r="K196" s="21" t="s">
        <v>1249</v>
      </c>
      <c r="L196" s="21" t="s">
        <v>1249</v>
      </c>
      <c r="M196" s="21" t="s">
        <v>1249</v>
      </c>
      <c r="N196" s="21" t="s">
        <v>1249</v>
      </c>
      <c r="O196" s="21" t="s">
        <v>1249</v>
      </c>
      <c r="P196" s="21" t="s">
        <v>1249</v>
      </c>
      <c r="Q196" s="21" t="s">
        <v>1249</v>
      </c>
      <c r="R196" s="21" t="s">
        <v>1249</v>
      </c>
      <c r="S196" s="21" t="s">
        <v>1249</v>
      </c>
      <c r="T196" s="21" t="s">
        <v>1249</v>
      </c>
      <c r="U196" s="21" t="s">
        <v>1249</v>
      </c>
      <c r="V196" s="21" t="s">
        <v>1249</v>
      </c>
      <c r="W196" s="21" t="s">
        <v>1249</v>
      </c>
      <c r="X196" s="21" t="s">
        <v>1249</v>
      </c>
      <c r="Y196" s="21" t="s">
        <v>1249</v>
      </c>
      <c r="Z196" s="21" t="s">
        <v>1249</v>
      </c>
      <c r="AA196" s="21" t="s">
        <v>1249</v>
      </c>
      <c r="AB196" s="21" t="s">
        <v>1249</v>
      </c>
      <c r="AC196" s="21" t="s">
        <v>1249</v>
      </c>
      <c r="AD196" s="21" t="s">
        <v>1249</v>
      </c>
      <c r="AE196" s="21" t="s">
        <v>1249</v>
      </c>
      <c r="AF196" s="21" t="s">
        <v>1249</v>
      </c>
      <c r="AG196" s="21" t="s">
        <v>1249</v>
      </c>
      <c r="AH196" s="21" t="s">
        <v>1249</v>
      </c>
      <c r="AI196" s="21" t="s">
        <v>1249</v>
      </c>
      <c r="AJ196" s="21" t="s">
        <v>1249</v>
      </c>
      <c r="AK196" s="21" t="s">
        <v>1249</v>
      </c>
      <c r="AL196" s="21" t="s">
        <v>1249</v>
      </c>
      <c r="AM196" s="21" t="s">
        <v>1249</v>
      </c>
      <c r="AN196" s="21" t="s">
        <v>1249</v>
      </c>
      <c r="AO196" s="21" t="s">
        <v>1249</v>
      </c>
      <c r="AP196" s="21" t="s">
        <v>1249</v>
      </c>
      <c r="AQ196" s="21" t="s">
        <v>1249</v>
      </c>
      <c r="AR196" s="21" t="s">
        <v>1249</v>
      </c>
      <c r="AS196" s="21" t="s">
        <v>1249</v>
      </c>
      <c r="AT196" s="21" t="s">
        <v>1249</v>
      </c>
      <c r="AU196" s="21" t="s">
        <v>1249</v>
      </c>
      <c r="AV196" s="21" t="s">
        <v>1249</v>
      </c>
      <c r="AW196" s="21" t="s">
        <v>1249</v>
      </c>
      <c r="AX196" s="21" t="s">
        <v>1249</v>
      </c>
      <c r="AY196" s="21" t="s">
        <v>1249</v>
      </c>
      <c r="AZ196" s="21" t="s">
        <v>1249</v>
      </c>
      <c r="BA196" s="21" t="s">
        <v>1249</v>
      </c>
      <c r="BB196" s="21"/>
      <c r="BC196" s="21" t="s">
        <v>1249</v>
      </c>
      <c r="BD196" s="21" t="s">
        <v>1249</v>
      </c>
      <c r="BE196" s="21" t="s">
        <v>1249</v>
      </c>
      <c r="BF196" s="21" t="s">
        <v>1249</v>
      </c>
      <c r="BG196" s="21" t="s">
        <v>1249</v>
      </c>
      <c r="BH196" s="21" t="s">
        <v>1249</v>
      </c>
      <c r="BI196" s="21" t="s">
        <v>1249</v>
      </c>
      <c r="BJ196" s="21" t="s">
        <v>1249</v>
      </c>
      <c r="BK196" s="21" t="s">
        <v>1249</v>
      </c>
      <c r="BL196" s="21" t="s">
        <v>1249</v>
      </c>
      <c r="BM196" s="21" t="s">
        <v>1249</v>
      </c>
      <c r="BN196" s="21" t="s">
        <v>1249</v>
      </c>
      <c r="BO196" s="21" t="s">
        <v>1249</v>
      </c>
      <c r="BP196" s="21" t="s">
        <v>1249</v>
      </c>
      <c r="BQ196" s="21" t="s">
        <v>1249</v>
      </c>
      <c r="BR196" s="21" t="s">
        <v>1249</v>
      </c>
      <c r="BS196" s="21" t="s">
        <v>1249</v>
      </c>
      <c r="BT196" s="21" t="s">
        <v>1249</v>
      </c>
      <c r="BU196" s="21" t="s">
        <v>1249</v>
      </c>
      <c r="BV196" s="21" t="s">
        <v>1249</v>
      </c>
      <c r="BW196" s="21" t="s">
        <v>1249</v>
      </c>
      <c r="BX196" s="21" t="s">
        <v>1249</v>
      </c>
      <c r="BY196" s="21" t="s">
        <v>1249</v>
      </c>
      <c r="BZ196" s="21" t="s">
        <v>1249</v>
      </c>
      <c r="CA196" s="21" t="s">
        <v>1249</v>
      </c>
      <c r="CB196" s="21" t="s">
        <v>1249</v>
      </c>
      <c r="CC196" s="21" t="s">
        <v>1249</v>
      </c>
      <c r="CD196" s="21" t="s">
        <v>1249</v>
      </c>
      <c r="CE196" s="21" t="s">
        <v>1249</v>
      </c>
      <c r="CF196" s="21" t="s">
        <v>1249</v>
      </c>
      <c r="CG196" s="21" t="s">
        <v>1249</v>
      </c>
      <c r="CH196" s="21" t="s">
        <v>1249</v>
      </c>
      <c r="CI196" s="21" t="s">
        <v>1249</v>
      </c>
      <c r="CJ196" s="21" t="s">
        <v>1249</v>
      </c>
    </row>
    <row r="197" spans="1:88" s="2" customFormat="1" ht="18.75" hidden="1" x14ac:dyDescent="0.25">
      <c r="A197" s="6">
        <v>164</v>
      </c>
      <c r="B197" s="7">
        <v>376</v>
      </c>
      <c r="C197" s="440" t="s">
        <v>618</v>
      </c>
      <c r="D197" s="440"/>
      <c r="E197" s="440"/>
      <c r="F197" s="9" t="s">
        <v>1249</v>
      </c>
      <c r="G197" s="9" t="s">
        <v>1249</v>
      </c>
      <c r="H197" s="9" t="s">
        <v>1249</v>
      </c>
      <c r="I197" s="9" t="s">
        <v>1249</v>
      </c>
      <c r="J197" s="21" t="s">
        <v>1249</v>
      </c>
      <c r="K197" s="21" t="s">
        <v>1249</v>
      </c>
      <c r="L197" s="21" t="s">
        <v>1249</v>
      </c>
      <c r="M197" s="21" t="s">
        <v>1249</v>
      </c>
      <c r="N197" s="21" t="s">
        <v>1249</v>
      </c>
      <c r="O197" s="21" t="s">
        <v>1249</v>
      </c>
      <c r="P197" s="21" t="s">
        <v>1249</v>
      </c>
      <c r="Q197" s="21" t="s">
        <v>1249</v>
      </c>
      <c r="R197" s="21" t="s">
        <v>1249</v>
      </c>
      <c r="S197" s="21" t="s">
        <v>1249</v>
      </c>
      <c r="T197" s="21" t="s">
        <v>1249</v>
      </c>
      <c r="U197" s="21" t="s">
        <v>1249</v>
      </c>
      <c r="V197" s="21" t="s">
        <v>1249</v>
      </c>
      <c r="W197" s="21" t="s">
        <v>1249</v>
      </c>
      <c r="X197" s="21" t="s">
        <v>1249</v>
      </c>
      <c r="Y197" s="21" t="s">
        <v>1249</v>
      </c>
      <c r="Z197" s="21" t="s">
        <v>1249</v>
      </c>
      <c r="AA197" s="21" t="s">
        <v>1249</v>
      </c>
      <c r="AB197" s="21" t="s">
        <v>1249</v>
      </c>
      <c r="AC197" s="21" t="s">
        <v>1249</v>
      </c>
      <c r="AD197" s="21" t="s">
        <v>1249</v>
      </c>
      <c r="AE197" s="21" t="s">
        <v>1249</v>
      </c>
      <c r="AF197" s="21" t="s">
        <v>1249</v>
      </c>
      <c r="AG197" s="21" t="s">
        <v>1249</v>
      </c>
      <c r="AH197" s="21" t="s">
        <v>1249</v>
      </c>
      <c r="AI197" s="21" t="s">
        <v>1249</v>
      </c>
      <c r="AJ197" s="21" t="s">
        <v>1249</v>
      </c>
      <c r="AK197" s="21" t="s">
        <v>1249</v>
      </c>
      <c r="AL197" s="21" t="s">
        <v>1249</v>
      </c>
      <c r="AM197" s="21" t="s">
        <v>1249</v>
      </c>
      <c r="AN197" s="21" t="s">
        <v>1249</v>
      </c>
      <c r="AO197" s="21" t="s">
        <v>1249</v>
      </c>
      <c r="AP197" s="21" t="s">
        <v>1249</v>
      </c>
      <c r="AQ197" s="21" t="s">
        <v>1249</v>
      </c>
      <c r="AR197" s="21" t="s">
        <v>1249</v>
      </c>
      <c r="AS197" s="21" t="s">
        <v>1249</v>
      </c>
      <c r="AT197" s="21" t="s">
        <v>1249</v>
      </c>
      <c r="AU197" s="21" t="s">
        <v>1249</v>
      </c>
      <c r="AV197" s="21" t="s">
        <v>1249</v>
      </c>
      <c r="AW197" s="21" t="s">
        <v>1249</v>
      </c>
      <c r="AX197" s="21" t="s">
        <v>1249</v>
      </c>
      <c r="AY197" s="21" t="s">
        <v>1249</v>
      </c>
      <c r="AZ197" s="21" t="s">
        <v>1249</v>
      </c>
      <c r="BA197" s="21" t="s">
        <v>1249</v>
      </c>
      <c r="BB197" s="21"/>
      <c r="BC197" s="21" t="s">
        <v>1249</v>
      </c>
      <c r="BD197" s="21" t="s">
        <v>1249</v>
      </c>
      <c r="BE197" s="21" t="s">
        <v>1249</v>
      </c>
      <c r="BF197" s="21" t="s">
        <v>1249</v>
      </c>
      <c r="BG197" s="21" t="s">
        <v>1249</v>
      </c>
      <c r="BH197" s="21" t="s">
        <v>1249</v>
      </c>
      <c r="BI197" s="21" t="s">
        <v>1249</v>
      </c>
      <c r="BJ197" s="21" t="s">
        <v>1249</v>
      </c>
      <c r="BK197" s="21" t="s">
        <v>1249</v>
      </c>
      <c r="BL197" s="21" t="s">
        <v>1249</v>
      </c>
      <c r="BM197" s="21" t="s">
        <v>1249</v>
      </c>
      <c r="BN197" s="21" t="s">
        <v>1249</v>
      </c>
      <c r="BO197" s="21" t="s">
        <v>1249</v>
      </c>
      <c r="BP197" s="21" t="s">
        <v>1249</v>
      </c>
      <c r="BQ197" s="21" t="s">
        <v>1249</v>
      </c>
      <c r="BR197" s="21" t="s">
        <v>1249</v>
      </c>
      <c r="BS197" s="21" t="s">
        <v>1249</v>
      </c>
      <c r="BT197" s="21" t="s">
        <v>1249</v>
      </c>
      <c r="BU197" s="21" t="s">
        <v>1249</v>
      </c>
      <c r="BV197" s="21" t="s">
        <v>1249</v>
      </c>
      <c r="BW197" s="21" t="s">
        <v>1249</v>
      </c>
      <c r="BX197" s="21" t="s">
        <v>1249</v>
      </c>
      <c r="BY197" s="21" t="s">
        <v>1249</v>
      </c>
      <c r="BZ197" s="21" t="s">
        <v>1249</v>
      </c>
      <c r="CA197" s="21" t="s">
        <v>1249</v>
      </c>
      <c r="CB197" s="21" t="s">
        <v>1249</v>
      </c>
      <c r="CC197" s="21" t="s">
        <v>1249</v>
      </c>
      <c r="CD197" s="21" t="s">
        <v>1249</v>
      </c>
      <c r="CE197" s="21" t="s">
        <v>1249</v>
      </c>
      <c r="CF197" s="21" t="s">
        <v>1249</v>
      </c>
      <c r="CG197" s="21" t="s">
        <v>1249</v>
      </c>
      <c r="CH197" s="21" t="s">
        <v>1249</v>
      </c>
      <c r="CI197" s="21" t="s">
        <v>1249</v>
      </c>
      <c r="CJ197" s="21" t="s">
        <v>1249</v>
      </c>
    </row>
    <row r="198" spans="1:88" ht="81" hidden="1" customHeight="1" x14ac:dyDescent="0.25">
      <c r="A198" s="6">
        <v>165</v>
      </c>
      <c r="B198" s="207">
        <v>380</v>
      </c>
      <c r="C198" s="12" t="s">
        <v>621</v>
      </c>
      <c r="D198" s="275" t="s">
        <v>18</v>
      </c>
      <c r="E198" s="12" t="s">
        <v>622</v>
      </c>
      <c r="F198" s="302" t="s">
        <v>18</v>
      </c>
      <c r="G198" s="173" t="s">
        <v>622</v>
      </c>
      <c r="H198" s="18" t="s">
        <v>1882</v>
      </c>
      <c r="I198" s="18" t="s">
        <v>1261</v>
      </c>
      <c r="J198" s="22" t="s">
        <v>617</v>
      </c>
      <c r="K198" s="207" t="s">
        <v>21</v>
      </c>
      <c r="L198" s="207"/>
      <c r="M198" s="207"/>
      <c r="N198" s="207"/>
      <c r="O198" s="207"/>
      <c r="P198" s="207"/>
      <c r="Q198" s="207"/>
      <c r="R198" s="207"/>
      <c r="S198" s="207"/>
      <c r="T198" s="26">
        <f t="shared" si="74"/>
        <v>1</v>
      </c>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3">
        <f t="shared" ref="CB198:CB213" si="97">COUNTIF($BD198:$CA198,2)</f>
        <v>0</v>
      </c>
      <c r="CC198" s="32" t="e">
        <f t="shared" ref="CC198:CC213" si="98">CB198/COUNTA($BD198:$CA198)</f>
        <v>#DIV/0!</v>
      </c>
      <c r="CD198" s="23">
        <f t="shared" ref="CD198:CD213" si="99">COUNTIF($BD198:$CA198,1)</f>
        <v>0</v>
      </c>
      <c r="CE198" s="32" t="e">
        <f t="shared" ref="CE198:CE213" si="100">CD198/COUNTA($BD198:$CA198)</f>
        <v>#DIV/0!</v>
      </c>
      <c r="CF198" s="23">
        <f t="shared" ref="CF198:CF213" si="101">COUNTIF($BD198:$CA198,0)</f>
        <v>0</v>
      </c>
      <c r="CG198" s="32" t="e">
        <f t="shared" ref="CG198:CG213" si="102">CF198/COUNTA($BD198:$CA198)</f>
        <v>#DIV/0!</v>
      </c>
      <c r="CH198" s="23" t="e">
        <f t="shared" ref="CH198:CH213" si="103">(((CB198*2)+(CD198*1)+(CF198*0)))/COUNTA($BD198:$CA198)</f>
        <v>#DIV/0!</v>
      </c>
      <c r="CI198" s="23" t="e">
        <f t="shared" si="82"/>
        <v>#DIV/0!</v>
      </c>
      <c r="CJ198" s="37"/>
    </row>
    <row r="199" spans="1:88" ht="63.75" hidden="1" customHeight="1" x14ac:dyDescent="0.25">
      <c r="A199" s="6">
        <v>166</v>
      </c>
      <c r="B199" s="207">
        <v>383</v>
      </c>
      <c r="C199" s="12" t="s">
        <v>627</v>
      </c>
      <c r="D199" s="275" t="s">
        <v>18</v>
      </c>
      <c r="E199" s="12" t="s">
        <v>628</v>
      </c>
      <c r="F199" s="302" t="s">
        <v>28</v>
      </c>
      <c r="G199" s="18" t="s">
        <v>1428</v>
      </c>
      <c r="H199" s="18" t="s">
        <v>1429</v>
      </c>
      <c r="I199" s="18" t="s">
        <v>1251</v>
      </c>
      <c r="J199" s="22" t="s">
        <v>617</v>
      </c>
      <c r="K199" s="207"/>
      <c r="L199" s="207"/>
      <c r="M199" s="207"/>
      <c r="N199" s="207" t="s">
        <v>21</v>
      </c>
      <c r="O199" s="207"/>
      <c r="P199" s="207"/>
      <c r="Q199" s="207"/>
      <c r="R199" s="207"/>
      <c r="S199" s="207"/>
      <c r="T199" s="26">
        <f t="shared" si="74"/>
        <v>1</v>
      </c>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3">
        <f t="shared" si="97"/>
        <v>0</v>
      </c>
      <c r="CC199" s="32" t="e">
        <f t="shared" si="98"/>
        <v>#DIV/0!</v>
      </c>
      <c r="CD199" s="23">
        <f t="shared" si="99"/>
        <v>0</v>
      </c>
      <c r="CE199" s="32" t="e">
        <f t="shared" si="100"/>
        <v>#DIV/0!</v>
      </c>
      <c r="CF199" s="23">
        <f t="shared" si="101"/>
        <v>0</v>
      </c>
      <c r="CG199" s="32" t="e">
        <f t="shared" si="102"/>
        <v>#DIV/0!</v>
      </c>
      <c r="CH199" s="23" t="e">
        <f t="shared" si="103"/>
        <v>#DIV/0!</v>
      </c>
      <c r="CI199" s="23" t="e">
        <f t="shared" si="82"/>
        <v>#DIV/0!</v>
      </c>
      <c r="CJ199" s="37"/>
    </row>
    <row r="200" spans="1:88" ht="96.75" hidden="1" customHeight="1" x14ac:dyDescent="0.25">
      <c r="A200" s="6">
        <v>167</v>
      </c>
      <c r="B200" s="207">
        <v>386</v>
      </c>
      <c r="C200" s="60" t="s">
        <v>633</v>
      </c>
      <c r="D200" s="279" t="s">
        <v>28</v>
      </c>
      <c r="E200" s="12" t="s">
        <v>634</v>
      </c>
      <c r="F200" s="302" t="s">
        <v>28</v>
      </c>
      <c r="G200" s="18" t="s">
        <v>1430</v>
      </c>
      <c r="H200" s="18" t="s">
        <v>1430</v>
      </c>
      <c r="I200" s="18" t="s">
        <v>1261</v>
      </c>
      <c r="J200" s="22" t="s">
        <v>617</v>
      </c>
      <c r="K200" s="207"/>
      <c r="L200" s="207"/>
      <c r="M200" s="207"/>
      <c r="N200" s="207"/>
      <c r="O200" s="207"/>
      <c r="P200" s="207"/>
      <c r="Q200" s="207" t="s">
        <v>21</v>
      </c>
      <c r="R200" s="207"/>
      <c r="S200" s="207"/>
      <c r="T200" s="26">
        <f t="shared" si="74"/>
        <v>1</v>
      </c>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3">
        <f t="shared" si="97"/>
        <v>0</v>
      </c>
      <c r="CC200" s="32" t="e">
        <f t="shared" si="98"/>
        <v>#DIV/0!</v>
      </c>
      <c r="CD200" s="23">
        <f t="shared" si="99"/>
        <v>0</v>
      </c>
      <c r="CE200" s="32" t="e">
        <f t="shared" si="100"/>
        <v>#DIV/0!</v>
      </c>
      <c r="CF200" s="23">
        <f t="shared" si="101"/>
        <v>0</v>
      </c>
      <c r="CG200" s="32" t="e">
        <f t="shared" si="102"/>
        <v>#DIV/0!</v>
      </c>
      <c r="CH200" s="23" t="e">
        <f t="shared" si="103"/>
        <v>#DIV/0!</v>
      </c>
      <c r="CI200" s="23" t="e">
        <f t="shared" si="82"/>
        <v>#DIV/0!</v>
      </c>
      <c r="CJ200" s="37"/>
    </row>
    <row r="201" spans="1:88" ht="70.5" hidden="1" customHeight="1" x14ac:dyDescent="0.25">
      <c r="A201" s="6">
        <v>168</v>
      </c>
      <c r="B201" s="385">
        <v>387</v>
      </c>
      <c r="C201" s="388" t="s">
        <v>635</v>
      </c>
      <c r="D201" s="275" t="s">
        <v>28</v>
      </c>
      <c r="E201" s="12" t="s">
        <v>636</v>
      </c>
      <c r="F201" s="302" t="s">
        <v>28</v>
      </c>
      <c r="G201" s="12" t="s">
        <v>1431</v>
      </c>
      <c r="H201" s="12" t="s">
        <v>1894</v>
      </c>
      <c r="I201" s="18" t="s">
        <v>1261</v>
      </c>
      <c r="J201" s="22" t="s">
        <v>617</v>
      </c>
      <c r="K201" s="23" t="s">
        <v>21</v>
      </c>
      <c r="L201" s="23"/>
      <c r="M201" s="23"/>
      <c r="N201" s="23"/>
      <c r="O201" s="23"/>
      <c r="P201" s="23"/>
      <c r="Q201" s="23"/>
      <c r="R201" s="23"/>
      <c r="S201" s="23"/>
      <c r="T201" s="26">
        <f t="shared" si="74"/>
        <v>1</v>
      </c>
      <c r="U201" s="207" t="s">
        <v>1389</v>
      </c>
      <c r="V201" s="207"/>
      <c r="W201" s="207" t="s">
        <v>1319</v>
      </c>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3">
        <f t="shared" si="97"/>
        <v>0</v>
      </c>
      <c r="CC201" s="32" t="e">
        <f t="shared" si="98"/>
        <v>#DIV/0!</v>
      </c>
      <c r="CD201" s="23">
        <f t="shared" si="99"/>
        <v>0</v>
      </c>
      <c r="CE201" s="32" t="e">
        <f t="shared" si="100"/>
        <v>#DIV/0!</v>
      </c>
      <c r="CF201" s="23">
        <f t="shared" si="101"/>
        <v>0</v>
      </c>
      <c r="CG201" s="32" t="e">
        <f t="shared" si="102"/>
        <v>#DIV/0!</v>
      </c>
      <c r="CH201" s="23" t="e">
        <f t="shared" si="103"/>
        <v>#DIV/0!</v>
      </c>
      <c r="CI201" s="23" t="e">
        <f t="shared" si="82"/>
        <v>#DIV/0!</v>
      </c>
      <c r="CJ201" s="37"/>
    </row>
    <row r="202" spans="1:88" ht="73.5" customHeight="1" x14ac:dyDescent="0.25">
      <c r="A202" s="6">
        <v>21</v>
      </c>
      <c r="B202" s="386"/>
      <c r="C202" s="389"/>
      <c r="D202" s="275" t="s">
        <v>28</v>
      </c>
      <c r="E202" s="12" t="s">
        <v>636</v>
      </c>
      <c r="F202" s="302" t="s">
        <v>28</v>
      </c>
      <c r="G202" s="12" t="s">
        <v>1431</v>
      </c>
      <c r="H202" s="302" t="s">
        <v>1635</v>
      </c>
      <c r="I202" s="18" t="s">
        <v>1261</v>
      </c>
      <c r="J202" s="22" t="s">
        <v>617</v>
      </c>
      <c r="K202" s="23"/>
      <c r="L202" s="23" t="s">
        <v>21</v>
      </c>
      <c r="M202" s="23"/>
      <c r="N202" s="23"/>
      <c r="O202" s="23"/>
      <c r="P202" s="23"/>
      <c r="Q202" s="23"/>
      <c r="R202" s="23"/>
      <c r="S202" s="23"/>
      <c r="T202" s="26">
        <f t="shared" si="74"/>
        <v>1</v>
      </c>
      <c r="U202" s="207"/>
      <c r="V202" s="207"/>
      <c r="W202" s="207"/>
      <c r="X202" s="207"/>
      <c r="Y202" s="207" t="s">
        <v>1262</v>
      </c>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3">
        <f t="shared" si="97"/>
        <v>0</v>
      </c>
      <c r="CC202" s="32" t="e">
        <f t="shared" si="98"/>
        <v>#DIV/0!</v>
      </c>
      <c r="CD202" s="23">
        <f t="shared" si="99"/>
        <v>0</v>
      </c>
      <c r="CE202" s="32" t="e">
        <f t="shared" si="100"/>
        <v>#DIV/0!</v>
      </c>
      <c r="CF202" s="23">
        <f t="shared" si="101"/>
        <v>0</v>
      </c>
      <c r="CG202" s="32" t="e">
        <f t="shared" si="102"/>
        <v>#DIV/0!</v>
      </c>
      <c r="CH202" s="23" t="e">
        <f t="shared" si="103"/>
        <v>#DIV/0!</v>
      </c>
      <c r="CI202" s="23" t="e">
        <f t="shared" si="82"/>
        <v>#DIV/0!</v>
      </c>
      <c r="CJ202" s="37"/>
    </row>
    <row r="203" spans="1:88" ht="59.25" hidden="1" customHeight="1" x14ac:dyDescent="0.25">
      <c r="A203" s="6">
        <v>168</v>
      </c>
      <c r="B203" s="386"/>
      <c r="C203" s="389"/>
      <c r="D203" s="275" t="s">
        <v>28</v>
      </c>
      <c r="E203" s="12" t="s">
        <v>636</v>
      </c>
      <c r="F203" s="302" t="s">
        <v>28</v>
      </c>
      <c r="G203" s="12" t="s">
        <v>1431</v>
      </c>
      <c r="H203" s="12" t="s">
        <v>1432</v>
      </c>
      <c r="I203" s="18" t="s">
        <v>1261</v>
      </c>
      <c r="J203" s="22" t="s">
        <v>617</v>
      </c>
      <c r="K203" s="23"/>
      <c r="L203" s="23"/>
      <c r="M203" s="23" t="s">
        <v>21</v>
      </c>
      <c r="N203" s="23"/>
      <c r="O203" s="23"/>
      <c r="P203" s="23"/>
      <c r="Q203" s="23"/>
      <c r="R203" s="23"/>
      <c r="S203" s="23"/>
      <c r="T203" s="26">
        <f t="shared" ref="T203:T266" si="104">COUNTIF(K203:S203,"x")</f>
        <v>1</v>
      </c>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3">
        <f t="shared" si="97"/>
        <v>0</v>
      </c>
      <c r="CC203" s="32" t="e">
        <f t="shared" si="98"/>
        <v>#DIV/0!</v>
      </c>
      <c r="CD203" s="23">
        <f t="shared" si="99"/>
        <v>0</v>
      </c>
      <c r="CE203" s="32" t="e">
        <f t="shared" si="100"/>
        <v>#DIV/0!</v>
      </c>
      <c r="CF203" s="23">
        <f t="shared" si="101"/>
        <v>0</v>
      </c>
      <c r="CG203" s="32" t="e">
        <f t="shared" si="102"/>
        <v>#DIV/0!</v>
      </c>
      <c r="CH203" s="23" t="e">
        <f t="shared" si="103"/>
        <v>#DIV/0!</v>
      </c>
      <c r="CI203" s="23" t="e">
        <f t="shared" ref="CI203:CI266" si="105">IF(CH203&gt;=1.6,"Đạt mục tiêu",IF(CH203&gt;=1,"Cần cố gắng","Chưa đạt"))</f>
        <v>#DIV/0!</v>
      </c>
      <c r="CJ203" s="37"/>
    </row>
    <row r="204" spans="1:88" ht="64.5" hidden="1" customHeight="1" x14ac:dyDescent="0.25">
      <c r="A204" s="6">
        <v>168</v>
      </c>
      <c r="B204" s="386"/>
      <c r="C204" s="389"/>
      <c r="D204" s="275" t="s">
        <v>28</v>
      </c>
      <c r="E204" s="12" t="s">
        <v>636</v>
      </c>
      <c r="F204" s="302" t="s">
        <v>28</v>
      </c>
      <c r="G204" s="12" t="s">
        <v>1431</v>
      </c>
      <c r="H204" s="12" t="s">
        <v>1433</v>
      </c>
      <c r="I204" s="18" t="s">
        <v>1261</v>
      </c>
      <c r="J204" s="22" t="s">
        <v>617</v>
      </c>
      <c r="K204" s="23"/>
      <c r="L204" s="23"/>
      <c r="M204" s="23"/>
      <c r="N204" s="23" t="s">
        <v>21</v>
      </c>
      <c r="O204" s="23"/>
      <c r="P204" s="23"/>
      <c r="Q204" s="23"/>
      <c r="R204" s="23"/>
      <c r="S204" s="23"/>
      <c r="T204" s="26">
        <f t="shared" si="104"/>
        <v>1</v>
      </c>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3">
        <f t="shared" si="97"/>
        <v>0</v>
      </c>
      <c r="CC204" s="32" t="e">
        <f t="shared" si="98"/>
        <v>#DIV/0!</v>
      </c>
      <c r="CD204" s="23">
        <f t="shared" si="99"/>
        <v>0</v>
      </c>
      <c r="CE204" s="32" t="e">
        <f t="shared" si="100"/>
        <v>#DIV/0!</v>
      </c>
      <c r="CF204" s="23">
        <f t="shared" si="101"/>
        <v>0</v>
      </c>
      <c r="CG204" s="32" t="e">
        <f t="shared" si="102"/>
        <v>#DIV/0!</v>
      </c>
      <c r="CH204" s="23" t="e">
        <f t="shared" si="103"/>
        <v>#DIV/0!</v>
      </c>
      <c r="CI204" s="23" t="e">
        <f t="shared" si="105"/>
        <v>#DIV/0!</v>
      </c>
      <c r="CJ204" s="37"/>
    </row>
    <row r="205" spans="1:88" ht="66.75" hidden="1" customHeight="1" x14ac:dyDescent="0.25">
      <c r="A205" s="6">
        <v>168</v>
      </c>
      <c r="B205" s="386"/>
      <c r="C205" s="389"/>
      <c r="D205" s="275" t="s">
        <v>28</v>
      </c>
      <c r="E205" s="12" t="s">
        <v>636</v>
      </c>
      <c r="F205" s="302" t="s">
        <v>28</v>
      </c>
      <c r="G205" s="12" t="s">
        <v>1431</v>
      </c>
      <c r="H205" s="12" t="s">
        <v>1434</v>
      </c>
      <c r="I205" s="18" t="s">
        <v>1261</v>
      </c>
      <c r="J205" s="22" t="s">
        <v>617</v>
      </c>
      <c r="K205" s="23"/>
      <c r="L205" s="23"/>
      <c r="M205" s="23"/>
      <c r="N205" s="23"/>
      <c r="O205" s="23"/>
      <c r="P205" s="23" t="s">
        <v>21</v>
      </c>
      <c r="Q205" s="23"/>
      <c r="R205" s="23"/>
      <c r="S205" s="23"/>
      <c r="T205" s="26">
        <f t="shared" si="104"/>
        <v>1</v>
      </c>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3">
        <f t="shared" si="97"/>
        <v>0</v>
      </c>
      <c r="CC205" s="32" t="e">
        <f t="shared" si="98"/>
        <v>#DIV/0!</v>
      </c>
      <c r="CD205" s="23">
        <f t="shared" si="99"/>
        <v>0</v>
      </c>
      <c r="CE205" s="32" t="e">
        <f t="shared" si="100"/>
        <v>#DIV/0!</v>
      </c>
      <c r="CF205" s="23">
        <f t="shared" si="101"/>
        <v>0</v>
      </c>
      <c r="CG205" s="32" t="e">
        <f t="shared" si="102"/>
        <v>#DIV/0!</v>
      </c>
      <c r="CH205" s="23" t="e">
        <f t="shared" si="103"/>
        <v>#DIV/0!</v>
      </c>
      <c r="CI205" s="23" t="e">
        <f t="shared" si="105"/>
        <v>#DIV/0!</v>
      </c>
      <c r="CJ205" s="37"/>
    </row>
    <row r="206" spans="1:88" ht="58.5" hidden="1" customHeight="1" x14ac:dyDescent="0.25">
      <c r="A206" s="6">
        <v>168</v>
      </c>
      <c r="B206" s="386"/>
      <c r="C206" s="389"/>
      <c r="D206" s="275" t="s">
        <v>28</v>
      </c>
      <c r="E206" s="12" t="s">
        <v>636</v>
      </c>
      <c r="F206" s="302" t="s">
        <v>28</v>
      </c>
      <c r="G206" s="12" t="s">
        <v>1431</v>
      </c>
      <c r="H206" s="12" t="s">
        <v>1649</v>
      </c>
      <c r="I206" s="18" t="s">
        <v>1261</v>
      </c>
      <c r="J206" s="22" t="s">
        <v>617</v>
      </c>
      <c r="K206" s="23"/>
      <c r="L206" s="23"/>
      <c r="M206" s="23"/>
      <c r="N206" s="23"/>
      <c r="O206" s="23" t="s">
        <v>21</v>
      </c>
      <c r="P206" s="23"/>
      <c r="Q206" s="23"/>
      <c r="R206" s="23"/>
      <c r="S206" s="23"/>
      <c r="T206" s="26">
        <f t="shared" si="104"/>
        <v>1</v>
      </c>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3">
        <f t="shared" si="97"/>
        <v>0</v>
      </c>
      <c r="CC206" s="32" t="e">
        <f t="shared" si="98"/>
        <v>#DIV/0!</v>
      </c>
      <c r="CD206" s="23">
        <f t="shared" si="99"/>
        <v>0</v>
      </c>
      <c r="CE206" s="32" t="e">
        <f t="shared" si="100"/>
        <v>#DIV/0!</v>
      </c>
      <c r="CF206" s="23">
        <f t="shared" si="101"/>
        <v>0</v>
      </c>
      <c r="CG206" s="32" t="e">
        <f t="shared" si="102"/>
        <v>#DIV/0!</v>
      </c>
      <c r="CH206" s="23" t="e">
        <f t="shared" si="103"/>
        <v>#DIV/0!</v>
      </c>
      <c r="CI206" s="23" t="e">
        <f t="shared" si="105"/>
        <v>#DIV/0!</v>
      </c>
      <c r="CJ206" s="37"/>
    </row>
    <row r="207" spans="1:88" ht="60" hidden="1" customHeight="1" x14ac:dyDescent="0.25">
      <c r="A207" s="6">
        <v>168</v>
      </c>
      <c r="B207" s="386"/>
      <c r="C207" s="389"/>
      <c r="D207" s="275" t="s">
        <v>28</v>
      </c>
      <c r="E207" s="12" t="s">
        <v>636</v>
      </c>
      <c r="F207" s="302" t="s">
        <v>28</v>
      </c>
      <c r="G207" s="12" t="s">
        <v>1431</v>
      </c>
      <c r="H207" s="12" t="s">
        <v>1435</v>
      </c>
      <c r="I207" s="18" t="s">
        <v>1261</v>
      </c>
      <c r="J207" s="22" t="s">
        <v>617</v>
      </c>
      <c r="K207" s="23"/>
      <c r="L207" s="23"/>
      <c r="M207" s="23"/>
      <c r="N207" s="23"/>
      <c r="O207" s="23"/>
      <c r="P207" s="23"/>
      <c r="Q207" s="23" t="s">
        <v>21</v>
      </c>
      <c r="R207" s="23"/>
      <c r="S207" s="23"/>
      <c r="T207" s="26">
        <f t="shared" si="104"/>
        <v>1</v>
      </c>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3">
        <f t="shared" si="97"/>
        <v>0</v>
      </c>
      <c r="CC207" s="32" t="e">
        <f t="shared" si="98"/>
        <v>#DIV/0!</v>
      </c>
      <c r="CD207" s="23">
        <f t="shared" si="99"/>
        <v>0</v>
      </c>
      <c r="CE207" s="32" t="e">
        <f t="shared" si="100"/>
        <v>#DIV/0!</v>
      </c>
      <c r="CF207" s="23">
        <f t="shared" si="101"/>
        <v>0</v>
      </c>
      <c r="CG207" s="32" t="e">
        <f t="shared" si="102"/>
        <v>#DIV/0!</v>
      </c>
      <c r="CH207" s="23" t="e">
        <f t="shared" si="103"/>
        <v>#DIV/0!</v>
      </c>
      <c r="CI207" s="23" t="e">
        <f t="shared" si="105"/>
        <v>#DIV/0!</v>
      </c>
      <c r="CJ207" s="37"/>
    </row>
    <row r="208" spans="1:88" ht="68.25" hidden="1" customHeight="1" x14ac:dyDescent="0.25">
      <c r="A208" s="6">
        <v>168</v>
      </c>
      <c r="B208" s="386"/>
      <c r="C208" s="389"/>
      <c r="D208" s="275" t="s">
        <v>28</v>
      </c>
      <c r="E208" s="12" t="s">
        <v>636</v>
      </c>
      <c r="F208" s="302" t="s">
        <v>28</v>
      </c>
      <c r="G208" s="12" t="s">
        <v>1431</v>
      </c>
      <c r="H208" s="12" t="s">
        <v>1436</v>
      </c>
      <c r="I208" s="18" t="s">
        <v>1261</v>
      </c>
      <c r="J208" s="22" t="s">
        <v>617</v>
      </c>
      <c r="K208" s="23"/>
      <c r="L208" s="23"/>
      <c r="M208" s="23"/>
      <c r="N208" s="23"/>
      <c r="O208" s="23"/>
      <c r="P208" s="23"/>
      <c r="Q208" s="23"/>
      <c r="R208" s="23" t="s">
        <v>21</v>
      </c>
      <c r="S208" s="23"/>
      <c r="T208" s="26">
        <f t="shared" si="104"/>
        <v>1</v>
      </c>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7"/>
      <c r="BW208" s="207"/>
      <c r="BX208" s="207"/>
      <c r="BY208" s="207"/>
      <c r="BZ208" s="207"/>
      <c r="CA208" s="207"/>
      <c r="CB208" s="23">
        <f t="shared" si="97"/>
        <v>0</v>
      </c>
      <c r="CC208" s="32" t="e">
        <f t="shared" si="98"/>
        <v>#DIV/0!</v>
      </c>
      <c r="CD208" s="23">
        <f t="shared" si="99"/>
        <v>0</v>
      </c>
      <c r="CE208" s="32" t="e">
        <f t="shared" si="100"/>
        <v>#DIV/0!</v>
      </c>
      <c r="CF208" s="23">
        <f t="shared" si="101"/>
        <v>0</v>
      </c>
      <c r="CG208" s="32" t="e">
        <f t="shared" si="102"/>
        <v>#DIV/0!</v>
      </c>
      <c r="CH208" s="23" t="e">
        <f t="shared" si="103"/>
        <v>#DIV/0!</v>
      </c>
      <c r="CI208" s="23" t="e">
        <f t="shared" si="105"/>
        <v>#DIV/0!</v>
      </c>
      <c r="CJ208" s="37"/>
    </row>
    <row r="209" spans="1:88" ht="60.75" hidden="1" customHeight="1" x14ac:dyDescent="0.25">
      <c r="A209" s="6">
        <v>168</v>
      </c>
      <c r="B209" s="387"/>
      <c r="C209" s="390"/>
      <c r="D209" s="275" t="s">
        <v>28</v>
      </c>
      <c r="E209" s="12" t="s">
        <v>636</v>
      </c>
      <c r="F209" s="302" t="s">
        <v>28</v>
      </c>
      <c r="G209" s="12" t="s">
        <v>1431</v>
      </c>
      <c r="H209" s="12" t="s">
        <v>1437</v>
      </c>
      <c r="I209" s="18" t="s">
        <v>1261</v>
      </c>
      <c r="J209" s="22" t="s">
        <v>617</v>
      </c>
      <c r="K209" s="23"/>
      <c r="L209" s="23"/>
      <c r="M209" s="23"/>
      <c r="N209" s="23"/>
      <c r="O209" s="23"/>
      <c r="P209" s="23"/>
      <c r="Q209" s="23"/>
      <c r="R209" s="23"/>
      <c r="S209" s="23" t="s">
        <v>21</v>
      </c>
      <c r="T209" s="26">
        <f t="shared" si="104"/>
        <v>1</v>
      </c>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3">
        <f t="shared" si="97"/>
        <v>0</v>
      </c>
      <c r="CC209" s="32" t="e">
        <f t="shared" si="98"/>
        <v>#DIV/0!</v>
      </c>
      <c r="CD209" s="23">
        <f t="shared" si="99"/>
        <v>0</v>
      </c>
      <c r="CE209" s="32" t="e">
        <f t="shared" si="100"/>
        <v>#DIV/0!</v>
      </c>
      <c r="CF209" s="23">
        <f t="shared" si="101"/>
        <v>0</v>
      </c>
      <c r="CG209" s="32" t="e">
        <f t="shared" si="102"/>
        <v>#DIV/0!</v>
      </c>
      <c r="CH209" s="23" t="e">
        <f t="shared" si="103"/>
        <v>#DIV/0!</v>
      </c>
      <c r="CI209" s="23" t="e">
        <f t="shared" si="105"/>
        <v>#DIV/0!</v>
      </c>
      <c r="CJ209" s="37"/>
    </row>
    <row r="210" spans="1:88" ht="82.5" hidden="1" customHeight="1" x14ac:dyDescent="0.25">
      <c r="A210" s="6">
        <v>169</v>
      </c>
      <c r="B210" s="385">
        <v>388</v>
      </c>
      <c r="C210" s="388" t="s">
        <v>637</v>
      </c>
      <c r="D210" s="275" t="s">
        <v>28</v>
      </c>
      <c r="E210" s="12" t="s">
        <v>638</v>
      </c>
      <c r="F210" s="302" t="s">
        <v>28</v>
      </c>
      <c r="G210" s="41" t="s">
        <v>1438</v>
      </c>
      <c r="H210" s="41" t="s">
        <v>1439</v>
      </c>
      <c r="I210" s="18" t="s">
        <v>1261</v>
      </c>
      <c r="J210" s="22" t="s">
        <v>617</v>
      </c>
      <c r="K210" s="207"/>
      <c r="L210" s="207"/>
      <c r="M210" s="207"/>
      <c r="N210" s="207" t="s">
        <v>21</v>
      </c>
      <c r="O210" s="207"/>
      <c r="P210" s="207"/>
      <c r="Q210" s="207"/>
      <c r="R210" s="207"/>
      <c r="S210" s="207"/>
      <c r="T210" s="26">
        <f t="shared" si="104"/>
        <v>1</v>
      </c>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3">
        <f t="shared" si="97"/>
        <v>0</v>
      </c>
      <c r="CC210" s="32" t="e">
        <f t="shared" si="98"/>
        <v>#DIV/0!</v>
      </c>
      <c r="CD210" s="23">
        <f t="shared" si="99"/>
        <v>0</v>
      </c>
      <c r="CE210" s="32" t="e">
        <f t="shared" si="100"/>
        <v>#DIV/0!</v>
      </c>
      <c r="CF210" s="23">
        <f t="shared" si="101"/>
        <v>0</v>
      </c>
      <c r="CG210" s="32" t="e">
        <f t="shared" si="102"/>
        <v>#DIV/0!</v>
      </c>
      <c r="CH210" s="23" t="e">
        <f t="shared" si="103"/>
        <v>#DIV/0!</v>
      </c>
      <c r="CI210" s="23" t="e">
        <f t="shared" si="105"/>
        <v>#DIV/0!</v>
      </c>
      <c r="CJ210" s="37"/>
    </row>
    <row r="211" spans="1:88" ht="85.5" hidden="1" customHeight="1" x14ac:dyDescent="0.25">
      <c r="A211" s="6">
        <v>169</v>
      </c>
      <c r="B211" s="387"/>
      <c r="C211" s="390"/>
      <c r="D211" s="275" t="s">
        <v>28</v>
      </c>
      <c r="E211" s="12" t="s">
        <v>638</v>
      </c>
      <c r="F211" s="302" t="s">
        <v>28</v>
      </c>
      <c r="G211" s="41" t="s">
        <v>1440</v>
      </c>
      <c r="H211" s="41" t="s">
        <v>1862</v>
      </c>
      <c r="I211" s="18" t="s">
        <v>1261</v>
      </c>
      <c r="J211" s="22" t="s">
        <v>617</v>
      </c>
      <c r="K211" s="207"/>
      <c r="L211" s="207"/>
      <c r="M211" s="207"/>
      <c r="N211" s="207"/>
      <c r="O211" s="23"/>
      <c r="P211" s="28" t="s">
        <v>21</v>
      </c>
      <c r="Q211" s="207"/>
      <c r="R211" s="207"/>
      <c r="S211" s="207"/>
      <c r="T211" s="26">
        <f t="shared" si="104"/>
        <v>1</v>
      </c>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3">
        <f t="shared" si="97"/>
        <v>0</v>
      </c>
      <c r="CC211" s="32" t="e">
        <f t="shared" si="98"/>
        <v>#DIV/0!</v>
      </c>
      <c r="CD211" s="23">
        <f t="shared" si="99"/>
        <v>0</v>
      </c>
      <c r="CE211" s="32" t="e">
        <f t="shared" si="100"/>
        <v>#DIV/0!</v>
      </c>
      <c r="CF211" s="23">
        <f t="shared" si="101"/>
        <v>0</v>
      </c>
      <c r="CG211" s="32" t="e">
        <f t="shared" si="102"/>
        <v>#DIV/0!</v>
      </c>
      <c r="CH211" s="23" t="e">
        <f t="shared" si="103"/>
        <v>#DIV/0!</v>
      </c>
      <c r="CI211" s="23" t="e">
        <f t="shared" si="105"/>
        <v>#DIV/0!</v>
      </c>
      <c r="CJ211" s="37"/>
    </row>
    <row r="212" spans="1:88" ht="61.5" hidden="1" customHeight="1" x14ac:dyDescent="0.25">
      <c r="A212" s="6">
        <v>170</v>
      </c>
      <c r="B212" s="207">
        <v>389</v>
      </c>
      <c r="C212" s="12" t="s">
        <v>639</v>
      </c>
      <c r="D212" s="275" t="s">
        <v>71</v>
      </c>
      <c r="E212" s="12" t="s">
        <v>640</v>
      </c>
      <c r="F212" s="302" t="s">
        <v>71</v>
      </c>
      <c r="G212" s="18" t="s">
        <v>639</v>
      </c>
      <c r="H212" s="18"/>
      <c r="I212" s="18" t="s">
        <v>1265</v>
      </c>
      <c r="J212" s="22" t="s">
        <v>617</v>
      </c>
      <c r="K212" s="207"/>
      <c r="L212" s="207"/>
      <c r="M212" s="207"/>
      <c r="N212" s="207"/>
      <c r="O212" s="207" t="s">
        <v>21</v>
      </c>
      <c r="P212" s="207"/>
      <c r="Q212" s="207"/>
      <c r="R212" s="207"/>
      <c r="S212" s="207"/>
      <c r="T212" s="26">
        <f t="shared" si="104"/>
        <v>1</v>
      </c>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3">
        <f t="shared" si="97"/>
        <v>0</v>
      </c>
      <c r="CC212" s="32" t="e">
        <f t="shared" si="98"/>
        <v>#DIV/0!</v>
      </c>
      <c r="CD212" s="23">
        <f t="shared" si="99"/>
        <v>0</v>
      </c>
      <c r="CE212" s="32" t="e">
        <f t="shared" si="100"/>
        <v>#DIV/0!</v>
      </c>
      <c r="CF212" s="23">
        <f t="shared" si="101"/>
        <v>0</v>
      </c>
      <c r="CG212" s="32" t="e">
        <f t="shared" si="102"/>
        <v>#DIV/0!</v>
      </c>
      <c r="CH212" s="23" t="e">
        <f t="shared" si="103"/>
        <v>#DIV/0!</v>
      </c>
      <c r="CI212" s="23" t="e">
        <f t="shared" si="105"/>
        <v>#DIV/0!</v>
      </c>
      <c r="CJ212" s="37"/>
    </row>
    <row r="213" spans="1:88" ht="33" hidden="1" customHeight="1" x14ac:dyDescent="0.25">
      <c r="A213" s="6">
        <v>171</v>
      </c>
      <c r="B213" s="207">
        <v>392</v>
      </c>
      <c r="C213" s="12" t="s">
        <v>645</v>
      </c>
      <c r="D213" s="275" t="s">
        <v>18</v>
      </c>
      <c r="E213" s="12" t="s">
        <v>646</v>
      </c>
      <c r="F213" s="302" t="s">
        <v>18</v>
      </c>
      <c r="G213" s="12" t="s">
        <v>1441</v>
      </c>
      <c r="H213" s="12" t="s">
        <v>1442</v>
      </c>
      <c r="I213" s="18" t="s">
        <v>1261</v>
      </c>
      <c r="J213" s="22" t="s">
        <v>617</v>
      </c>
      <c r="K213" s="207" t="s">
        <v>21</v>
      </c>
      <c r="L213" s="207"/>
      <c r="M213" s="207"/>
      <c r="N213" s="207"/>
      <c r="O213" s="207"/>
      <c r="P213" s="207"/>
      <c r="Q213" s="207"/>
      <c r="R213" s="207"/>
      <c r="S213" s="207"/>
      <c r="T213" s="26">
        <f t="shared" si="104"/>
        <v>1</v>
      </c>
      <c r="U213" s="207" t="s">
        <v>1302</v>
      </c>
      <c r="V213" s="207" t="s">
        <v>1319</v>
      </c>
      <c r="W213" s="207" t="s">
        <v>1302</v>
      </c>
      <c r="X213" s="207" t="s">
        <v>1319</v>
      </c>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3">
        <f t="shared" si="97"/>
        <v>0</v>
      </c>
      <c r="CC213" s="32" t="e">
        <f t="shared" si="98"/>
        <v>#DIV/0!</v>
      </c>
      <c r="CD213" s="23">
        <f t="shared" si="99"/>
        <v>0</v>
      </c>
      <c r="CE213" s="32" t="e">
        <f t="shared" si="100"/>
        <v>#DIV/0!</v>
      </c>
      <c r="CF213" s="23">
        <f t="shared" si="101"/>
        <v>0</v>
      </c>
      <c r="CG213" s="32" t="e">
        <f t="shared" si="102"/>
        <v>#DIV/0!</v>
      </c>
      <c r="CH213" s="23" t="e">
        <f t="shared" si="103"/>
        <v>#DIV/0!</v>
      </c>
      <c r="CI213" s="23" t="e">
        <f t="shared" si="105"/>
        <v>#DIV/0!</v>
      </c>
      <c r="CJ213" s="37"/>
    </row>
    <row r="214" spans="1:88" s="2" customFormat="1" ht="18.75" hidden="1" x14ac:dyDescent="0.25">
      <c r="A214" s="6">
        <v>172</v>
      </c>
      <c r="B214" s="7">
        <v>391</v>
      </c>
      <c r="C214" s="440" t="s">
        <v>647</v>
      </c>
      <c r="D214" s="440"/>
      <c r="E214" s="440"/>
      <c r="F214" s="9" t="s">
        <v>1249</v>
      </c>
      <c r="G214" s="9" t="s">
        <v>1249</v>
      </c>
      <c r="H214" s="9" t="s">
        <v>1249</v>
      </c>
      <c r="I214" s="9" t="s">
        <v>1249</v>
      </c>
      <c r="J214" s="21" t="s">
        <v>1249</v>
      </c>
      <c r="K214" s="21" t="s">
        <v>1249</v>
      </c>
      <c r="L214" s="21" t="s">
        <v>1249</v>
      </c>
      <c r="M214" s="21" t="s">
        <v>1249</v>
      </c>
      <c r="N214" s="21" t="s">
        <v>1249</v>
      </c>
      <c r="O214" s="21" t="s">
        <v>1249</v>
      </c>
      <c r="P214" s="21" t="s">
        <v>1249</v>
      </c>
      <c r="Q214" s="21" t="s">
        <v>1249</v>
      </c>
      <c r="R214" s="21" t="s">
        <v>1249</v>
      </c>
      <c r="S214" s="21" t="s">
        <v>1249</v>
      </c>
      <c r="T214" s="21" t="s">
        <v>1249</v>
      </c>
      <c r="U214" s="21" t="s">
        <v>1249</v>
      </c>
      <c r="V214" s="21" t="s">
        <v>1249</v>
      </c>
      <c r="W214" s="21" t="s">
        <v>1249</v>
      </c>
      <c r="X214" s="21" t="s">
        <v>1249</v>
      </c>
      <c r="Y214" s="21" t="s">
        <v>1249</v>
      </c>
      <c r="Z214" s="21" t="s">
        <v>1249</v>
      </c>
      <c r="AA214" s="21" t="s">
        <v>1249</v>
      </c>
      <c r="AB214" s="21" t="s">
        <v>1249</v>
      </c>
      <c r="AC214" s="21" t="s">
        <v>1249</v>
      </c>
      <c r="AD214" s="21" t="s">
        <v>1249</v>
      </c>
      <c r="AE214" s="21" t="s">
        <v>1249</v>
      </c>
      <c r="AF214" s="21" t="s">
        <v>1249</v>
      </c>
      <c r="AG214" s="21" t="s">
        <v>1249</v>
      </c>
      <c r="AH214" s="21" t="s">
        <v>1249</v>
      </c>
      <c r="AI214" s="21" t="s">
        <v>1249</v>
      </c>
      <c r="AJ214" s="21" t="s">
        <v>1249</v>
      </c>
      <c r="AK214" s="21" t="s">
        <v>1249</v>
      </c>
      <c r="AL214" s="21" t="s">
        <v>1249</v>
      </c>
      <c r="AM214" s="21" t="s">
        <v>1249</v>
      </c>
      <c r="AN214" s="21" t="s">
        <v>1249</v>
      </c>
      <c r="AO214" s="21" t="s">
        <v>1249</v>
      </c>
      <c r="AP214" s="21" t="s">
        <v>1249</v>
      </c>
      <c r="AQ214" s="21" t="s">
        <v>1249</v>
      </c>
      <c r="AR214" s="21" t="s">
        <v>1249</v>
      </c>
      <c r="AS214" s="21" t="s">
        <v>1249</v>
      </c>
      <c r="AT214" s="21" t="s">
        <v>1249</v>
      </c>
      <c r="AU214" s="21" t="s">
        <v>1249</v>
      </c>
      <c r="AV214" s="21" t="s">
        <v>1249</v>
      </c>
      <c r="AW214" s="21" t="s">
        <v>1249</v>
      </c>
      <c r="AX214" s="21" t="s">
        <v>1249</v>
      </c>
      <c r="AY214" s="21" t="s">
        <v>1249</v>
      </c>
      <c r="AZ214" s="21" t="s">
        <v>1249</v>
      </c>
      <c r="BA214" s="21" t="s">
        <v>1249</v>
      </c>
      <c r="BB214" s="21"/>
      <c r="BC214" s="21" t="s">
        <v>1249</v>
      </c>
      <c r="BD214" s="21" t="s">
        <v>1249</v>
      </c>
      <c r="BE214" s="21" t="s">
        <v>1249</v>
      </c>
      <c r="BF214" s="21" t="s">
        <v>1249</v>
      </c>
      <c r="BG214" s="21" t="s">
        <v>1249</v>
      </c>
      <c r="BH214" s="21" t="s">
        <v>1249</v>
      </c>
      <c r="BI214" s="21" t="s">
        <v>1249</v>
      </c>
      <c r="BJ214" s="21" t="s">
        <v>1249</v>
      </c>
      <c r="BK214" s="21" t="s">
        <v>1249</v>
      </c>
      <c r="BL214" s="21" t="s">
        <v>1249</v>
      </c>
      <c r="BM214" s="21" t="s">
        <v>1249</v>
      </c>
      <c r="BN214" s="21" t="s">
        <v>1249</v>
      </c>
      <c r="BO214" s="21" t="s">
        <v>1249</v>
      </c>
      <c r="BP214" s="21" t="s">
        <v>1249</v>
      </c>
      <c r="BQ214" s="21" t="s">
        <v>1249</v>
      </c>
      <c r="BR214" s="21" t="s">
        <v>1249</v>
      </c>
      <c r="BS214" s="21" t="s">
        <v>1249</v>
      </c>
      <c r="BT214" s="21" t="s">
        <v>1249</v>
      </c>
      <c r="BU214" s="21" t="s">
        <v>1249</v>
      </c>
      <c r="BV214" s="21" t="s">
        <v>1249</v>
      </c>
      <c r="BW214" s="21" t="s">
        <v>1249</v>
      </c>
      <c r="BX214" s="21" t="s">
        <v>1249</v>
      </c>
      <c r="BY214" s="21" t="s">
        <v>1249</v>
      </c>
      <c r="BZ214" s="21" t="s">
        <v>1249</v>
      </c>
      <c r="CA214" s="21" t="s">
        <v>1249</v>
      </c>
      <c r="CB214" s="21" t="s">
        <v>1249</v>
      </c>
      <c r="CC214" s="21" t="s">
        <v>1249</v>
      </c>
      <c r="CD214" s="21" t="s">
        <v>1249</v>
      </c>
      <c r="CE214" s="21" t="s">
        <v>1249</v>
      </c>
      <c r="CF214" s="21" t="s">
        <v>1249</v>
      </c>
      <c r="CG214" s="21" t="s">
        <v>1249</v>
      </c>
      <c r="CH214" s="21" t="s">
        <v>1249</v>
      </c>
      <c r="CI214" s="21" t="s">
        <v>1249</v>
      </c>
      <c r="CJ214" s="21" t="s">
        <v>1249</v>
      </c>
    </row>
    <row r="215" spans="1:88" ht="72" hidden="1" customHeight="1" x14ac:dyDescent="0.25">
      <c r="A215" s="6">
        <v>173</v>
      </c>
      <c r="B215" s="207">
        <v>395</v>
      </c>
      <c r="C215" s="12" t="s">
        <v>650</v>
      </c>
      <c r="D215" s="275" t="s">
        <v>18</v>
      </c>
      <c r="E215" s="12" t="s">
        <v>1443</v>
      </c>
      <c r="F215" s="302" t="s">
        <v>28</v>
      </c>
      <c r="G215" s="18" t="s">
        <v>1444</v>
      </c>
      <c r="H215" s="18" t="s">
        <v>1445</v>
      </c>
      <c r="I215" s="18" t="s">
        <v>1329</v>
      </c>
      <c r="J215" s="22" t="s">
        <v>617</v>
      </c>
      <c r="K215" s="207"/>
      <c r="L215" s="207"/>
      <c r="M215" s="207"/>
      <c r="N215" s="207"/>
      <c r="O215" s="207"/>
      <c r="P215" s="207" t="s">
        <v>21</v>
      </c>
      <c r="Q215" s="207"/>
      <c r="R215" s="207"/>
      <c r="S215" s="207"/>
      <c r="T215" s="26">
        <f t="shared" si="104"/>
        <v>1</v>
      </c>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3">
        <f t="shared" ref="CB215:CB239" si="106">COUNTIF($BD215:$CA215,2)</f>
        <v>0</v>
      </c>
      <c r="CC215" s="32" t="e">
        <f t="shared" ref="CC215:CC239" si="107">CB215/COUNTA($BD215:$CA215)</f>
        <v>#DIV/0!</v>
      </c>
      <c r="CD215" s="23">
        <f t="shared" ref="CD215:CD239" si="108">COUNTIF($BD215:$CA215,1)</f>
        <v>0</v>
      </c>
      <c r="CE215" s="32" t="e">
        <f t="shared" ref="CE215:CE239" si="109">CD215/COUNTA($BD215:$CA215)</f>
        <v>#DIV/0!</v>
      </c>
      <c r="CF215" s="23">
        <f t="shared" ref="CF215:CF239" si="110">COUNTIF($BD215:$CA215,0)</f>
        <v>0</v>
      </c>
      <c r="CG215" s="32" t="e">
        <f t="shared" ref="CG215:CG239" si="111">CF215/COUNTA($BD215:$CA215)</f>
        <v>#DIV/0!</v>
      </c>
      <c r="CH215" s="23" t="e">
        <f t="shared" ref="CH215:CH239" si="112">(((CB215*2)+(CD215*1)+(CF215*0)))/COUNTA($BD215:$CA215)</f>
        <v>#DIV/0!</v>
      </c>
      <c r="CI215" s="23" t="e">
        <f t="shared" si="105"/>
        <v>#DIV/0!</v>
      </c>
      <c r="CJ215" s="37"/>
    </row>
    <row r="216" spans="1:88" ht="72" hidden="1" customHeight="1" x14ac:dyDescent="0.25">
      <c r="A216" s="6">
        <v>174</v>
      </c>
      <c r="B216" s="207">
        <v>398</v>
      </c>
      <c r="C216" s="12" t="s">
        <v>656</v>
      </c>
      <c r="D216" s="275" t="s">
        <v>18</v>
      </c>
      <c r="E216" s="12" t="s">
        <v>657</v>
      </c>
      <c r="F216" s="302" t="s">
        <v>18</v>
      </c>
      <c r="G216" s="18" t="s">
        <v>1446</v>
      </c>
      <c r="H216" s="18" t="s">
        <v>1446</v>
      </c>
      <c r="I216" s="18" t="s">
        <v>1261</v>
      </c>
      <c r="J216" s="22" t="s">
        <v>617</v>
      </c>
      <c r="K216" s="207"/>
      <c r="L216" s="207"/>
      <c r="M216" s="207"/>
      <c r="N216" s="207"/>
      <c r="O216" s="207"/>
      <c r="P216" s="207" t="s">
        <v>21</v>
      </c>
      <c r="Q216" s="207"/>
      <c r="R216" s="207"/>
      <c r="S216" s="207"/>
      <c r="T216" s="26">
        <f t="shared" si="104"/>
        <v>1</v>
      </c>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3">
        <f t="shared" si="106"/>
        <v>0</v>
      </c>
      <c r="CC216" s="32" t="e">
        <f t="shared" si="107"/>
        <v>#DIV/0!</v>
      </c>
      <c r="CD216" s="23">
        <f t="shared" si="108"/>
        <v>0</v>
      </c>
      <c r="CE216" s="32" t="e">
        <f t="shared" si="109"/>
        <v>#DIV/0!</v>
      </c>
      <c r="CF216" s="23">
        <f t="shared" si="110"/>
        <v>0</v>
      </c>
      <c r="CG216" s="32" t="e">
        <f t="shared" si="111"/>
        <v>#DIV/0!</v>
      </c>
      <c r="CH216" s="23" t="e">
        <f t="shared" si="112"/>
        <v>#DIV/0!</v>
      </c>
      <c r="CI216" s="23" t="e">
        <f t="shared" si="105"/>
        <v>#DIV/0!</v>
      </c>
      <c r="CJ216" s="37"/>
    </row>
    <row r="217" spans="1:88" ht="78" hidden="1" customHeight="1" x14ac:dyDescent="0.25">
      <c r="A217" s="6">
        <v>175</v>
      </c>
      <c r="B217" s="207">
        <v>401</v>
      </c>
      <c r="C217" s="12" t="s">
        <v>662</v>
      </c>
      <c r="D217" s="275" t="s">
        <v>18</v>
      </c>
      <c r="E217" s="12" t="s">
        <v>663</v>
      </c>
      <c r="F217" s="302" t="s">
        <v>28</v>
      </c>
      <c r="G217" s="18" t="s">
        <v>1447</v>
      </c>
      <c r="H217" s="18" t="s">
        <v>1447</v>
      </c>
      <c r="I217" s="18" t="s">
        <v>1329</v>
      </c>
      <c r="J217" s="22" t="s">
        <v>617</v>
      </c>
      <c r="K217" s="207"/>
      <c r="L217" s="207"/>
      <c r="M217" s="207"/>
      <c r="N217" s="207"/>
      <c r="O217" s="207"/>
      <c r="P217" s="207"/>
      <c r="Q217" s="207"/>
      <c r="R217" s="207"/>
      <c r="S217" s="207" t="s">
        <v>21</v>
      </c>
      <c r="T217" s="26">
        <f t="shared" si="104"/>
        <v>1</v>
      </c>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3">
        <f t="shared" si="106"/>
        <v>0</v>
      </c>
      <c r="CC217" s="32" t="e">
        <f t="shared" si="107"/>
        <v>#DIV/0!</v>
      </c>
      <c r="CD217" s="23">
        <f t="shared" si="108"/>
        <v>0</v>
      </c>
      <c r="CE217" s="32" t="e">
        <f t="shared" si="109"/>
        <v>#DIV/0!</v>
      </c>
      <c r="CF217" s="23">
        <f t="shared" si="110"/>
        <v>0</v>
      </c>
      <c r="CG217" s="32" t="e">
        <f t="shared" si="111"/>
        <v>#DIV/0!</v>
      </c>
      <c r="CH217" s="23" t="e">
        <f t="shared" si="112"/>
        <v>#DIV/0!</v>
      </c>
      <c r="CI217" s="23" t="e">
        <f t="shared" si="105"/>
        <v>#DIV/0!</v>
      </c>
      <c r="CJ217" s="37"/>
    </row>
    <row r="218" spans="1:88" ht="53.25" hidden="1" customHeight="1" x14ac:dyDescent="0.25">
      <c r="A218" s="6">
        <v>176</v>
      </c>
      <c r="B218" s="207">
        <v>404</v>
      </c>
      <c r="C218" s="12" t="s">
        <v>1448</v>
      </c>
      <c r="D218" s="275" t="s">
        <v>18</v>
      </c>
      <c r="E218" s="12" t="s">
        <v>669</v>
      </c>
      <c r="F218" s="302" t="s">
        <v>28</v>
      </c>
      <c r="G218" s="18" t="s">
        <v>1449</v>
      </c>
      <c r="H218" s="18" t="s">
        <v>1449</v>
      </c>
      <c r="I218" s="18" t="s">
        <v>1251</v>
      </c>
      <c r="J218" s="22" t="s">
        <v>617</v>
      </c>
      <c r="K218" s="207"/>
      <c r="L218" s="207"/>
      <c r="M218" s="207"/>
      <c r="N218" s="207"/>
      <c r="O218" s="207"/>
      <c r="P218" s="207"/>
      <c r="Q218" s="207"/>
      <c r="R218" s="207"/>
      <c r="S218" s="207" t="s">
        <v>21</v>
      </c>
      <c r="T218" s="26">
        <f t="shared" si="104"/>
        <v>1</v>
      </c>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3">
        <f t="shared" si="106"/>
        <v>0</v>
      </c>
      <c r="CC218" s="32" t="e">
        <f t="shared" si="107"/>
        <v>#DIV/0!</v>
      </c>
      <c r="CD218" s="23">
        <f t="shared" si="108"/>
        <v>0</v>
      </c>
      <c r="CE218" s="32" t="e">
        <f t="shared" si="109"/>
        <v>#DIV/0!</v>
      </c>
      <c r="CF218" s="23">
        <f t="shared" si="110"/>
        <v>0</v>
      </c>
      <c r="CG218" s="32" t="e">
        <f t="shared" si="111"/>
        <v>#DIV/0!</v>
      </c>
      <c r="CH218" s="23" t="e">
        <f t="shared" si="112"/>
        <v>#DIV/0!</v>
      </c>
      <c r="CI218" s="23" t="e">
        <f t="shared" si="105"/>
        <v>#DIV/0!</v>
      </c>
      <c r="CJ218" s="37"/>
    </row>
    <row r="219" spans="1:88" ht="54.75" hidden="1" customHeight="1" x14ac:dyDescent="0.25">
      <c r="A219" s="6">
        <v>177</v>
      </c>
      <c r="B219" s="385">
        <v>404</v>
      </c>
      <c r="C219" s="388" t="s">
        <v>672</v>
      </c>
      <c r="D219" s="275" t="s">
        <v>18</v>
      </c>
      <c r="E219" s="12" t="s">
        <v>673</v>
      </c>
      <c r="F219" s="302" t="s">
        <v>28</v>
      </c>
      <c r="G219" s="12" t="s">
        <v>673</v>
      </c>
      <c r="H219" s="12" t="s">
        <v>1450</v>
      </c>
      <c r="I219" s="18" t="s">
        <v>1261</v>
      </c>
      <c r="J219" s="22" t="s">
        <v>617</v>
      </c>
      <c r="K219" s="23" t="s">
        <v>21</v>
      </c>
      <c r="L219" s="23"/>
      <c r="M219" s="23"/>
      <c r="N219" s="23"/>
      <c r="O219" s="23"/>
      <c r="P219" s="23"/>
      <c r="Q219" s="23"/>
      <c r="R219" s="23"/>
      <c r="S219" s="23"/>
      <c r="T219" s="26">
        <f t="shared" si="104"/>
        <v>1</v>
      </c>
      <c r="U219" s="207"/>
      <c r="V219" s="207"/>
      <c r="W219" s="207" t="s">
        <v>1389</v>
      </c>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3">
        <f t="shared" si="106"/>
        <v>0</v>
      </c>
      <c r="CC219" s="32" t="e">
        <f t="shared" si="107"/>
        <v>#DIV/0!</v>
      </c>
      <c r="CD219" s="23">
        <f t="shared" si="108"/>
        <v>0</v>
      </c>
      <c r="CE219" s="32" t="e">
        <f t="shared" si="109"/>
        <v>#DIV/0!</v>
      </c>
      <c r="CF219" s="23">
        <f t="shared" si="110"/>
        <v>0</v>
      </c>
      <c r="CG219" s="32" t="e">
        <f t="shared" si="111"/>
        <v>#DIV/0!</v>
      </c>
      <c r="CH219" s="23" t="e">
        <f t="shared" si="112"/>
        <v>#DIV/0!</v>
      </c>
      <c r="CI219" s="23" t="e">
        <f t="shared" si="105"/>
        <v>#DIV/0!</v>
      </c>
      <c r="CJ219" s="37"/>
    </row>
    <row r="220" spans="1:88" ht="78" customHeight="1" x14ac:dyDescent="0.25">
      <c r="A220" s="6">
        <v>22</v>
      </c>
      <c r="B220" s="386"/>
      <c r="C220" s="389"/>
      <c r="D220" s="275" t="s">
        <v>18</v>
      </c>
      <c r="E220" s="12" t="s">
        <v>673</v>
      </c>
      <c r="F220" s="302" t="s">
        <v>28</v>
      </c>
      <c r="G220" s="12" t="s">
        <v>673</v>
      </c>
      <c r="H220" s="12" t="s">
        <v>1636</v>
      </c>
      <c r="I220" s="18" t="s">
        <v>1261</v>
      </c>
      <c r="J220" s="22" t="s">
        <v>617</v>
      </c>
      <c r="K220" s="23"/>
      <c r="L220" s="23" t="s">
        <v>21</v>
      </c>
      <c r="M220" s="23"/>
      <c r="N220" s="23"/>
      <c r="O220" s="23"/>
      <c r="P220" s="23"/>
      <c r="Q220" s="23"/>
      <c r="R220" s="23"/>
      <c r="S220" s="23"/>
      <c r="T220" s="26">
        <f t="shared" si="104"/>
        <v>1</v>
      </c>
      <c r="U220" s="207"/>
      <c r="V220" s="207"/>
      <c r="W220" s="207"/>
      <c r="X220" s="207"/>
      <c r="Y220" s="207" t="s">
        <v>1319</v>
      </c>
      <c r="Z220" s="207" t="s">
        <v>1262</v>
      </c>
      <c r="AA220" s="207" t="s">
        <v>1389</v>
      </c>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3">
        <f t="shared" si="106"/>
        <v>0</v>
      </c>
      <c r="CC220" s="32" t="e">
        <f t="shared" si="107"/>
        <v>#DIV/0!</v>
      </c>
      <c r="CD220" s="23">
        <f t="shared" si="108"/>
        <v>0</v>
      </c>
      <c r="CE220" s="32" t="e">
        <f t="shared" si="109"/>
        <v>#DIV/0!</v>
      </c>
      <c r="CF220" s="23">
        <f t="shared" si="110"/>
        <v>0</v>
      </c>
      <c r="CG220" s="32" t="e">
        <f t="shared" si="111"/>
        <v>#DIV/0!</v>
      </c>
      <c r="CH220" s="23" t="e">
        <f t="shared" si="112"/>
        <v>#DIV/0!</v>
      </c>
      <c r="CI220" s="23" t="e">
        <f t="shared" si="105"/>
        <v>#DIV/0!</v>
      </c>
      <c r="CJ220" s="37"/>
    </row>
    <row r="221" spans="1:88" ht="57.75" hidden="1" customHeight="1" x14ac:dyDescent="0.25">
      <c r="A221" s="6">
        <v>178</v>
      </c>
      <c r="B221" s="386"/>
      <c r="C221" s="389"/>
      <c r="D221" s="275" t="s">
        <v>18</v>
      </c>
      <c r="E221" s="12" t="s">
        <v>673</v>
      </c>
      <c r="F221" s="302" t="s">
        <v>28</v>
      </c>
      <c r="G221" s="12" t="s">
        <v>1451</v>
      </c>
      <c r="H221" s="12" t="s">
        <v>1452</v>
      </c>
      <c r="I221" s="18" t="s">
        <v>1261</v>
      </c>
      <c r="J221" s="22" t="s">
        <v>617</v>
      </c>
      <c r="K221" s="23"/>
      <c r="L221" s="23"/>
      <c r="M221" s="23" t="s">
        <v>21</v>
      </c>
      <c r="N221" s="23"/>
      <c r="O221" s="23"/>
      <c r="P221" s="23"/>
      <c r="Q221" s="23"/>
      <c r="R221" s="23"/>
      <c r="S221" s="23"/>
      <c r="T221" s="26">
        <f t="shared" si="104"/>
        <v>1</v>
      </c>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3">
        <f t="shared" si="106"/>
        <v>0</v>
      </c>
      <c r="CC221" s="32" t="e">
        <f t="shared" si="107"/>
        <v>#DIV/0!</v>
      </c>
      <c r="CD221" s="23">
        <f t="shared" si="108"/>
        <v>0</v>
      </c>
      <c r="CE221" s="32" t="e">
        <f t="shared" si="109"/>
        <v>#DIV/0!</v>
      </c>
      <c r="CF221" s="23">
        <f t="shared" si="110"/>
        <v>0</v>
      </c>
      <c r="CG221" s="32" t="e">
        <f t="shared" si="111"/>
        <v>#DIV/0!</v>
      </c>
      <c r="CH221" s="23" t="e">
        <f t="shared" si="112"/>
        <v>#DIV/0!</v>
      </c>
      <c r="CI221" s="23" t="e">
        <f t="shared" si="105"/>
        <v>#DIV/0!</v>
      </c>
      <c r="CJ221" s="37"/>
    </row>
    <row r="222" spans="1:88" ht="57.75" hidden="1" customHeight="1" x14ac:dyDescent="0.25">
      <c r="A222" s="6">
        <v>178</v>
      </c>
      <c r="B222" s="386"/>
      <c r="C222" s="389"/>
      <c r="D222" s="275" t="s">
        <v>18</v>
      </c>
      <c r="E222" s="12" t="s">
        <v>673</v>
      </c>
      <c r="F222" s="302" t="s">
        <v>28</v>
      </c>
      <c r="G222" s="12" t="s">
        <v>1451</v>
      </c>
      <c r="H222" s="12" t="s">
        <v>1641</v>
      </c>
      <c r="I222" s="18" t="s">
        <v>1261</v>
      </c>
      <c r="J222" s="22" t="s">
        <v>617</v>
      </c>
      <c r="K222" s="23"/>
      <c r="L222" s="23"/>
      <c r="M222" s="23"/>
      <c r="N222" s="23" t="s">
        <v>21</v>
      </c>
      <c r="O222" s="23"/>
      <c r="P222" s="23"/>
      <c r="Q222" s="23"/>
      <c r="R222" s="23"/>
      <c r="S222" s="23"/>
      <c r="T222" s="26">
        <f t="shared" si="104"/>
        <v>1</v>
      </c>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3">
        <f t="shared" si="106"/>
        <v>0</v>
      </c>
      <c r="CC222" s="32" t="e">
        <f t="shared" si="107"/>
        <v>#DIV/0!</v>
      </c>
      <c r="CD222" s="23">
        <f t="shared" si="108"/>
        <v>0</v>
      </c>
      <c r="CE222" s="32" t="e">
        <f t="shared" si="109"/>
        <v>#DIV/0!</v>
      </c>
      <c r="CF222" s="23">
        <f t="shared" si="110"/>
        <v>0</v>
      </c>
      <c r="CG222" s="32" t="e">
        <f t="shared" si="111"/>
        <v>#DIV/0!</v>
      </c>
      <c r="CH222" s="23" t="e">
        <f t="shared" si="112"/>
        <v>#DIV/0!</v>
      </c>
      <c r="CI222" s="23" t="e">
        <f t="shared" si="105"/>
        <v>#DIV/0!</v>
      </c>
      <c r="CJ222" s="37"/>
    </row>
    <row r="223" spans="1:88" ht="57.75" hidden="1" customHeight="1" x14ac:dyDescent="0.25">
      <c r="A223" s="6">
        <v>178</v>
      </c>
      <c r="B223" s="386"/>
      <c r="C223" s="389"/>
      <c r="D223" s="275" t="s">
        <v>18</v>
      </c>
      <c r="E223" s="12" t="s">
        <v>673</v>
      </c>
      <c r="F223" s="302" t="s">
        <v>28</v>
      </c>
      <c r="G223" s="12" t="s">
        <v>1451</v>
      </c>
      <c r="H223" s="12" t="s">
        <v>1863</v>
      </c>
      <c r="I223" s="18" t="s">
        <v>1261</v>
      </c>
      <c r="J223" s="22" t="s">
        <v>617</v>
      </c>
      <c r="K223" s="23"/>
      <c r="L223" s="23"/>
      <c r="M223" s="23"/>
      <c r="N223" s="23"/>
      <c r="O223" s="23"/>
      <c r="P223" s="23" t="s">
        <v>21</v>
      </c>
      <c r="Q223" s="23"/>
      <c r="R223" s="23"/>
      <c r="S223" s="23"/>
      <c r="T223" s="26">
        <f t="shared" si="104"/>
        <v>1</v>
      </c>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3">
        <f t="shared" si="106"/>
        <v>0</v>
      </c>
      <c r="CC223" s="32" t="e">
        <f t="shared" si="107"/>
        <v>#DIV/0!</v>
      </c>
      <c r="CD223" s="23">
        <f t="shared" si="108"/>
        <v>0</v>
      </c>
      <c r="CE223" s="32" t="e">
        <f t="shared" si="109"/>
        <v>#DIV/0!</v>
      </c>
      <c r="CF223" s="23">
        <f t="shared" si="110"/>
        <v>0</v>
      </c>
      <c r="CG223" s="32" t="e">
        <f t="shared" si="111"/>
        <v>#DIV/0!</v>
      </c>
      <c r="CH223" s="23" t="e">
        <f t="shared" si="112"/>
        <v>#DIV/0!</v>
      </c>
      <c r="CI223" s="23" t="e">
        <f t="shared" si="105"/>
        <v>#DIV/0!</v>
      </c>
      <c r="CJ223" s="37"/>
    </row>
    <row r="224" spans="1:88" ht="57" hidden="1" customHeight="1" x14ac:dyDescent="0.25">
      <c r="A224" s="6">
        <v>178</v>
      </c>
      <c r="B224" s="386"/>
      <c r="C224" s="389"/>
      <c r="D224" s="275" t="s">
        <v>18</v>
      </c>
      <c r="E224" s="12" t="s">
        <v>673</v>
      </c>
      <c r="F224" s="302" t="s">
        <v>28</v>
      </c>
      <c r="G224" s="12" t="s">
        <v>1451</v>
      </c>
      <c r="H224" s="12" t="s">
        <v>1648</v>
      </c>
      <c r="I224" s="18" t="s">
        <v>1261</v>
      </c>
      <c r="J224" s="22" t="s">
        <v>617</v>
      </c>
      <c r="K224" s="23"/>
      <c r="L224" s="23"/>
      <c r="M224" s="23"/>
      <c r="N224" s="23"/>
      <c r="O224" s="23" t="s">
        <v>21</v>
      </c>
      <c r="P224" s="23"/>
      <c r="Q224" s="23"/>
      <c r="R224" s="23"/>
      <c r="S224" s="23"/>
      <c r="T224" s="26">
        <f t="shared" si="104"/>
        <v>1</v>
      </c>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3">
        <f t="shared" si="106"/>
        <v>0</v>
      </c>
      <c r="CC224" s="32" t="e">
        <f t="shared" si="107"/>
        <v>#DIV/0!</v>
      </c>
      <c r="CD224" s="23">
        <f t="shared" si="108"/>
        <v>0</v>
      </c>
      <c r="CE224" s="32" t="e">
        <f t="shared" si="109"/>
        <v>#DIV/0!</v>
      </c>
      <c r="CF224" s="23">
        <f t="shared" si="110"/>
        <v>0</v>
      </c>
      <c r="CG224" s="32" t="e">
        <f t="shared" si="111"/>
        <v>#DIV/0!</v>
      </c>
      <c r="CH224" s="23" t="e">
        <f t="shared" si="112"/>
        <v>#DIV/0!</v>
      </c>
      <c r="CI224" s="23" t="e">
        <f t="shared" si="105"/>
        <v>#DIV/0!</v>
      </c>
      <c r="CJ224" s="37"/>
    </row>
    <row r="225" spans="1:88" ht="57.75" hidden="1" customHeight="1" x14ac:dyDescent="0.25">
      <c r="A225" s="6">
        <v>178</v>
      </c>
      <c r="B225" s="386"/>
      <c r="C225" s="389"/>
      <c r="D225" s="275" t="s">
        <v>18</v>
      </c>
      <c r="E225" s="12" t="s">
        <v>673</v>
      </c>
      <c r="F225" s="302" t="s">
        <v>28</v>
      </c>
      <c r="G225" s="12" t="s">
        <v>1451</v>
      </c>
      <c r="H225" s="12" t="s">
        <v>1453</v>
      </c>
      <c r="I225" s="18" t="s">
        <v>1261</v>
      </c>
      <c r="J225" s="22" t="s">
        <v>617</v>
      </c>
      <c r="K225" s="23"/>
      <c r="L225" s="23"/>
      <c r="M225" s="23"/>
      <c r="N225" s="23"/>
      <c r="O225" s="23"/>
      <c r="P225" s="23"/>
      <c r="Q225" s="23" t="s">
        <v>21</v>
      </c>
      <c r="R225" s="23"/>
      <c r="S225" s="23"/>
      <c r="T225" s="26">
        <f t="shared" si="104"/>
        <v>1</v>
      </c>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3">
        <f t="shared" si="106"/>
        <v>0</v>
      </c>
      <c r="CC225" s="32" t="e">
        <f t="shared" si="107"/>
        <v>#DIV/0!</v>
      </c>
      <c r="CD225" s="23">
        <f t="shared" si="108"/>
        <v>0</v>
      </c>
      <c r="CE225" s="32" t="e">
        <f t="shared" si="109"/>
        <v>#DIV/0!</v>
      </c>
      <c r="CF225" s="23">
        <f t="shared" si="110"/>
        <v>0</v>
      </c>
      <c r="CG225" s="32" t="e">
        <f t="shared" si="111"/>
        <v>#DIV/0!</v>
      </c>
      <c r="CH225" s="23" t="e">
        <f t="shared" si="112"/>
        <v>#DIV/0!</v>
      </c>
      <c r="CI225" s="23" t="e">
        <f t="shared" si="105"/>
        <v>#DIV/0!</v>
      </c>
      <c r="CJ225" s="37"/>
    </row>
    <row r="226" spans="1:88" ht="72.75" hidden="1" customHeight="1" x14ac:dyDescent="0.25">
      <c r="A226" s="6">
        <v>178</v>
      </c>
      <c r="B226" s="386"/>
      <c r="C226" s="389"/>
      <c r="D226" s="275" t="s">
        <v>18</v>
      </c>
      <c r="E226" s="12" t="s">
        <v>673</v>
      </c>
      <c r="F226" s="302" t="s">
        <v>28</v>
      </c>
      <c r="G226" s="12" t="s">
        <v>1451</v>
      </c>
      <c r="H226" s="12" t="s">
        <v>1666</v>
      </c>
      <c r="I226" s="18" t="s">
        <v>1261</v>
      </c>
      <c r="J226" s="22" t="s">
        <v>617</v>
      </c>
      <c r="K226" s="23"/>
      <c r="L226" s="23"/>
      <c r="M226" s="23"/>
      <c r="N226" s="23"/>
      <c r="O226" s="23"/>
      <c r="P226" s="23"/>
      <c r="Q226" s="23"/>
      <c r="R226" s="23" t="s">
        <v>21</v>
      </c>
      <c r="S226" s="23"/>
      <c r="T226" s="26">
        <f t="shared" si="104"/>
        <v>1</v>
      </c>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3">
        <f t="shared" si="106"/>
        <v>0</v>
      </c>
      <c r="CC226" s="32" t="e">
        <f t="shared" si="107"/>
        <v>#DIV/0!</v>
      </c>
      <c r="CD226" s="23">
        <f t="shared" si="108"/>
        <v>0</v>
      </c>
      <c r="CE226" s="32" t="e">
        <f t="shared" si="109"/>
        <v>#DIV/0!</v>
      </c>
      <c r="CF226" s="23">
        <f t="shared" si="110"/>
        <v>0</v>
      </c>
      <c r="CG226" s="32" t="e">
        <f t="shared" si="111"/>
        <v>#DIV/0!</v>
      </c>
      <c r="CH226" s="23" t="e">
        <f t="shared" si="112"/>
        <v>#DIV/0!</v>
      </c>
      <c r="CI226" s="23" t="e">
        <f t="shared" si="105"/>
        <v>#DIV/0!</v>
      </c>
      <c r="CJ226" s="37"/>
    </row>
    <row r="227" spans="1:88" ht="63.75" hidden="1" customHeight="1" x14ac:dyDescent="0.25">
      <c r="A227" s="6">
        <v>178</v>
      </c>
      <c r="B227" s="387"/>
      <c r="C227" s="390"/>
      <c r="D227" s="275" t="s">
        <v>18</v>
      </c>
      <c r="E227" s="12" t="s">
        <v>673</v>
      </c>
      <c r="F227" s="302" t="s">
        <v>28</v>
      </c>
      <c r="G227" s="12" t="s">
        <v>1451</v>
      </c>
      <c r="H227" s="12" t="s">
        <v>1454</v>
      </c>
      <c r="I227" s="18" t="s">
        <v>1261</v>
      </c>
      <c r="J227" s="22" t="s">
        <v>617</v>
      </c>
      <c r="K227" s="23"/>
      <c r="L227" s="23"/>
      <c r="M227" s="23"/>
      <c r="N227" s="23"/>
      <c r="O227" s="23"/>
      <c r="P227" s="23"/>
      <c r="Q227" s="23"/>
      <c r="R227" s="23"/>
      <c r="S227" s="23" t="s">
        <v>21</v>
      </c>
      <c r="T227" s="26">
        <f t="shared" si="104"/>
        <v>1</v>
      </c>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3">
        <f t="shared" si="106"/>
        <v>0</v>
      </c>
      <c r="CC227" s="32" t="e">
        <f t="shared" si="107"/>
        <v>#DIV/0!</v>
      </c>
      <c r="CD227" s="23">
        <f t="shared" si="108"/>
        <v>0</v>
      </c>
      <c r="CE227" s="32" t="e">
        <f t="shared" si="109"/>
        <v>#DIV/0!</v>
      </c>
      <c r="CF227" s="23">
        <f t="shared" si="110"/>
        <v>0</v>
      </c>
      <c r="CG227" s="32" t="e">
        <f t="shared" si="111"/>
        <v>#DIV/0!</v>
      </c>
      <c r="CH227" s="23" t="e">
        <f t="shared" si="112"/>
        <v>#DIV/0!</v>
      </c>
      <c r="CI227" s="23" t="e">
        <f t="shared" si="105"/>
        <v>#DIV/0!</v>
      </c>
      <c r="CJ227" s="37"/>
    </row>
    <row r="228" spans="1:88" ht="36.75" hidden="1" customHeight="1" x14ac:dyDescent="0.25">
      <c r="A228" s="6">
        <v>179</v>
      </c>
      <c r="B228" s="386"/>
      <c r="C228" s="389" t="s">
        <v>675</v>
      </c>
      <c r="D228" s="275" t="s">
        <v>18</v>
      </c>
      <c r="E228" s="12" t="s">
        <v>676</v>
      </c>
      <c r="F228" s="302" t="s">
        <v>28</v>
      </c>
      <c r="G228" s="12" t="s">
        <v>676</v>
      </c>
      <c r="H228" s="12" t="s">
        <v>1883</v>
      </c>
      <c r="I228" s="18" t="s">
        <v>1261</v>
      </c>
      <c r="J228" s="22" t="s">
        <v>617</v>
      </c>
      <c r="K228" s="28" t="s">
        <v>21</v>
      </c>
      <c r="L228" s="28"/>
      <c r="M228" s="23"/>
      <c r="N228" s="23"/>
      <c r="O228" s="23"/>
      <c r="P228" s="207"/>
      <c r="Q228" s="207"/>
      <c r="R228" s="23"/>
      <c r="S228" s="23"/>
      <c r="T228" s="26">
        <f t="shared" si="104"/>
        <v>1</v>
      </c>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3">
        <f t="shared" si="106"/>
        <v>0</v>
      </c>
      <c r="CC228" s="32" t="e">
        <f t="shared" si="107"/>
        <v>#DIV/0!</v>
      </c>
      <c r="CD228" s="23">
        <f t="shared" si="108"/>
        <v>0</v>
      </c>
      <c r="CE228" s="32" t="e">
        <f t="shared" si="109"/>
        <v>#DIV/0!</v>
      </c>
      <c r="CF228" s="23">
        <f t="shared" si="110"/>
        <v>0</v>
      </c>
      <c r="CG228" s="32" t="e">
        <f t="shared" si="111"/>
        <v>#DIV/0!</v>
      </c>
      <c r="CH228" s="23" t="e">
        <f t="shared" si="112"/>
        <v>#DIV/0!</v>
      </c>
      <c r="CI228" s="23" t="e">
        <f t="shared" si="105"/>
        <v>#DIV/0!</v>
      </c>
      <c r="CJ228" s="37"/>
    </row>
    <row r="229" spans="1:88" ht="35.25" hidden="1" customHeight="1" x14ac:dyDescent="0.25">
      <c r="A229" s="6">
        <v>179</v>
      </c>
      <c r="B229" s="386"/>
      <c r="C229" s="389"/>
      <c r="D229" s="275" t="s">
        <v>18</v>
      </c>
      <c r="E229" s="12" t="s">
        <v>676</v>
      </c>
      <c r="F229" s="302" t="s">
        <v>28</v>
      </c>
      <c r="G229" s="12" t="s">
        <v>676</v>
      </c>
      <c r="H229" s="12" t="s">
        <v>1455</v>
      </c>
      <c r="I229" s="18" t="s">
        <v>1261</v>
      </c>
      <c r="J229" s="22" t="s">
        <v>617</v>
      </c>
      <c r="K229" s="23"/>
      <c r="L229" s="23"/>
      <c r="M229" s="23" t="s">
        <v>21</v>
      </c>
      <c r="N229" s="23"/>
      <c r="O229" s="23"/>
      <c r="P229" s="207"/>
      <c r="Q229" s="207"/>
      <c r="R229" s="23"/>
      <c r="S229" s="23"/>
      <c r="T229" s="26">
        <f t="shared" si="104"/>
        <v>1</v>
      </c>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3">
        <f t="shared" si="106"/>
        <v>0</v>
      </c>
      <c r="CC229" s="32" t="e">
        <f t="shared" si="107"/>
        <v>#DIV/0!</v>
      </c>
      <c r="CD229" s="23">
        <f t="shared" si="108"/>
        <v>0</v>
      </c>
      <c r="CE229" s="32" t="e">
        <f t="shared" si="109"/>
        <v>#DIV/0!</v>
      </c>
      <c r="CF229" s="23">
        <f t="shared" si="110"/>
        <v>0</v>
      </c>
      <c r="CG229" s="32" t="e">
        <f t="shared" si="111"/>
        <v>#DIV/0!</v>
      </c>
      <c r="CH229" s="23" t="e">
        <f t="shared" si="112"/>
        <v>#DIV/0!</v>
      </c>
      <c r="CI229" s="23" t="e">
        <f t="shared" si="105"/>
        <v>#DIV/0!</v>
      </c>
      <c r="CJ229" s="37"/>
    </row>
    <row r="230" spans="1:88" ht="36" hidden="1" customHeight="1" x14ac:dyDescent="0.25">
      <c r="A230" s="6">
        <v>179</v>
      </c>
      <c r="B230" s="386"/>
      <c r="C230" s="389"/>
      <c r="D230" s="275" t="s">
        <v>18</v>
      </c>
      <c r="E230" s="12" t="s">
        <v>676</v>
      </c>
      <c r="F230" s="302" t="s">
        <v>28</v>
      </c>
      <c r="G230" s="12" t="s">
        <v>676</v>
      </c>
      <c r="H230" s="12" t="s">
        <v>1456</v>
      </c>
      <c r="I230" s="18" t="s">
        <v>1261</v>
      </c>
      <c r="J230" s="22" t="s">
        <v>617</v>
      </c>
      <c r="K230" s="23"/>
      <c r="L230" s="23"/>
      <c r="M230" s="23"/>
      <c r="N230" s="23" t="s">
        <v>21</v>
      </c>
      <c r="O230" s="23"/>
      <c r="P230" s="207"/>
      <c r="Q230" s="207"/>
      <c r="R230" s="23"/>
      <c r="S230" s="23"/>
      <c r="T230" s="26">
        <f t="shared" si="104"/>
        <v>1</v>
      </c>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3">
        <f t="shared" si="106"/>
        <v>0</v>
      </c>
      <c r="CC230" s="32" t="e">
        <f t="shared" si="107"/>
        <v>#DIV/0!</v>
      </c>
      <c r="CD230" s="23">
        <f t="shared" si="108"/>
        <v>0</v>
      </c>
      <c r="CE230" s="32" t="e">
        <f t="shared" si="109"/>
        <v>#DIV/0!</v>
      </c>
      <c r="CF230" s="23">
        <f t="shared" si="110"/>
        <v>0</v>
      </c>
      <c r="CG230" s="32" t="e">
        <f t="shared" si="111"/>
        <v>#DIV/0!</v>
      </c>
      <c r="CH230" s="23" t="e">
        <f t="shared" si="112"/>
        <v>#DIV/0!</v>
      </c>
      <c r="CI230" s="23" t="e">
        <f t="shared" si="105"/>
        <v>#DIV/0!</v>
      </c>
      <c r="CJ230" s="37"/>
    </row>
    <row r="231" spans="1:88" ht="37.5" hidden="1" customHeight="1" x14ac:dyDescent="0.25">
      <c r="A231" s="6">
        <v>179</v>
      </c>
      <c r="B231" s="386"/>
      <c r="C231" s="389"/>
      <c r="D231" s="275" t="s">
        <v>18</v>
      </c>
      <c r="E231" s="12" t="s">
        <v>676</v>
      </c>
      <c r="F231" s="302" t="s">
        <v>28</v>
      </c>
      <c r="G231" s="12" t="s">
        <v>676</v>
      </c>
      <c r="H231" s="12" t="s">
        <v>1457</v>
      </c>
      <c r="I231" s="18" t="s">
        <v>1261</v>
      </c>
      <c r="J231" s="22" t="s">
        <v>617</v>
      </c>
      <c r="K231" s="23"/>
      <c r="L231" s="23"/>
      <c r="M231" s="23"/>
      <c r="N231" s="23"/>
      <c r="O231" s="23"/>
      <c r="P231" s="23" t="s">
        <v>21</v>
      </c>
      <c r="Q231" s="207"/>
      <c r="R231" s="23"/>
      <c r="S231" s="23"/>
      <c r="T231" s="26">
        <f t="shared" si="104"/>
        <v>1</v>
      </c>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3">
        <f t="shared" si="106"/>
        <v>0</v>
      </c>
      <c r="CC231" s="32" t="e">
        <f t="shared" si="107"/>
        <v>#DIV/0!</v>
      </c>
      <c r="CD231" s="23">
        <f t="shared" si="108"/>
        <v>0</v>
      </c>
      <c r="CE231" s="32" t="e">
        <f t="shared" si="109"/>
        <v>#DIV/0!</v>
      </c>
      <c r="CF231" s="23">
        <f t="shared" si="110"/>
        <v>0</v>
      </c>
      <c r="CG231" s="32" t="e">
        <f t="shared" si="111"/>
        <v>#DIV/0!</v>
      </c>
      <c r="CH231" s="23" t="e">
        <f t="shared" si="112"/>
        <v>#DIV/0!</v>
      </c>
      <c r="CI231" s="23" t="e">
        <f t="shared" si="105"/>
        <v>#DIV/0!</v>
      </c>
      <c r="CJ231" s="37"/>
    </row>
    <row r="232" spans="1:88" ht="42.75" hidden="1" customHeight="1" x14ac:dyDescent="0.25">
      <c r="A232" s="6">
        <v>179</v>
      </c>
      <c r="B232" s="386"/>
      <c r="C232" s="389"/>
      <c r="D232" s="275" t="s">
        <v>18</v>
      </c>
      <c r="E232" s="12" t="s">
        <v>676</v>
      </c>
      <c r="F232" s="302" t="s">
        <v>28</v>
      </c>
      <c r="G232" s="12" t="s">
        <v>676</v>
      </c>
      <c r="H232" s="12" t="s">
        <v>1458</v>
      </c>
      <c r="I232" s="18" t="s">
        <v>1261</v>
      </c>
      <c r="J232" s="22" t="s">
        <v>617</v>
      </c>
      <c r="K232" s="23"/>
      <c r="L232" s="23"/>
      <c r="M232" s="23"/>
      <c r="N232" s="23"/>
      <c r="O232" s="23"/>
      <c r="P232" s="207"/>
      <c r="Q232" s="207"/>
      <c r="R232" s="28" t="s">
        <v>21</v>
      </c>
      <c r="S232" s="23"/>
      <c r="T232" s="26">
        <f t="shared" si="104"/>
        <v>1</v>
      </c>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3">
        <f t="shared" si="106"/>
        <v>0</v>
      </c>
      <c r="CC232" s="32" t="e">
        <f t="shared" si="107"/>
        <v>#DIV/0!</v>
      </c>
      <c r="CD232" s="23">
        <f t="shared" si="108"/>
        <v>0</v>
      </c>
      <c r="CE232" s="32" t="e">
        <f t="shared" si="109"/>
        <v>#DIV/0!</v>
      </c>
      <c r="CF232" s="23">
        <f t="shared" si="110"/>
        <v>0</v>
      </c>
      <c r="CG232" s="32" t="e">
        <f t="shared" si="111"/>
        <v>#DIV/0!</v>
      </c>
      <c r="CH232" s="23" t="e">
        <f t="shared" si="112"/>
        <v>#DIV/0!</v>
      </c>
      <c r="CI232" s="23" t="e">
        <f t="shared" si="105"/>
        <v>#DIV/0!</v>
      </c>
      <c r="CJ232" s="37"/>
    </row>
    <row r="233" spans="1:88" ht="0.75" hidden="1" customHeight="1" x14ac:dyDescent="0.25">
      <c r="A233" s="6">
        <v>179</v>
      </c>
      <c r="B233" s="387"/>
      <c r="C233" s="390"/>
      <c r="D233" s="275" t="s">
        <v>18</v>
      </c>
      <c r="E233" s="12" t="s">
        <v>676</v>
      </c>
      <c r="F233" s="302" t="s">
        <v>28</v>
      </c>
      <c r="G233" s="12" t="s">
        <v>676</v>
      </c>
      <c r="H233" s="12" t="s">
        <v>1459</v>
      </c>
      <c r="I233" s="18" t="s">
        <v>1261</v>
      </c>
      <c r="J233" s="22" t="s">
        <v>617</v>
      </c>
      <c r="K233" s="23"/>
      <c r="L233" s="23"/>
      <c r="M233" s="23"/>
      <c r="N233" s="23"/>
      <c r="O233" s="23"/>
      <c r="P233" s="207"/>
      <c r="Q233" s="207"/>
      <c r="R233" s="23"/>
      <c r="S233" s="28" t="s">
        <v>21</v>
      </c>
      <c r="T233" s="26">
        <f t="shared" si="104"/>
        <v>1</v>
      </c>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3">
        <f t="shared" si="106"/>
        <v>0</v>
      </c>
      <c r="CC233" s="32" t="e">
        <f t="shared" si="107"/>
        <v>#DIV/0!</v>
      </c>
      <c r="CD233" s="23">
        <f t="shared" si="108"/>
        <v>0</v>
      </c>
      <c r="CE233" s="32" t="e">
        <f t="shared" si="109"/>
        <v>#DIV/0!</v>
      </c>
      <c r="CF233" s="23">
        <f t="shared" si="110"/>
        <v>0</v>
      </c>
      <c r="CG233" s="32" t="e">
        <f t="shared" si="111"/>
        <v>#DIV/0!</v>
      </c>
      <c r="CH233" s="23" t="e">
        <f t="shared" si="112"/>
        <v>#DIV/0!</v>
      </c>
      <c r="CI233" s="23" t="e">
        <f t="shared" si="105"/>
        <v>#DIV/0!</v>
      </c>
      <c r="CJ233" s="37"/>
    </row>
    <row r="234" spans="1:88" ht="54.75" customHeight="1" x14ac:dyDescent="0.25">
      <c r="A234" s="6">
        <v>23</v>
      </c>
      <c r="B234" s="385">
        <v>411</v>
      </c>
      <c r="C234" s="388" t="s">
        <v>681</v>
      </c>
      <c r="D234" s="275" t="s">
        <v>18</v>
      </c>
      <c r="E234" s="12" t="s">
        <v>682</v>
      </c>
      <c r="F234" s="302" t="s">
        <v>28</v>
      </c>
      <c r="G234" s="173" t="s">
        <v>682</v>
      </c>
      <c r="H234" s="18" t="s">
        <v>1884</v>
      </c>
      <c r="I234" s="18" t="s">
        <v>1261</v>
      </c>
      <c r="J234" s="22" t="s">
        <v>617</v>
      </c>
      <c r="K234" s="207"/>
      <c r="L234" s="28" t="s">
        <v>21</v>
      </c>
      <c r="M234" s="207"/>
      <c r="N234" s="207"/>
      <c r="O234" s="207"/>
      <c r="P234" s="23"/>
      <c r="Q234" s="23"/>
      <c r="R234" s="207"/>
      <c r="S234" s="207"/>
      <c r="T234" s="26">
        <f t="shared" si="104"/>
        <v>1</v>
      </c>
      <c r="U234" s="207"/>
      <c r="V234" s="207"/>
      <c r="W234" s="207"/>
      <c r="X234" s="207"/>
      <c r="Y234" s="207"/>
      <c r="Z234" s="207"/>
      <c r="AA234" s="207"/>
      <c r="AB234" s="207" t="s">
        <v>2011</v>
      </c>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3">
        <f t="shared" si="106"/>
        <v>0</v>
      </c>
      <c r="CC234" s="32" t="e">
        <f t="shared" si="107"/>
        <v>#DIV/0!</v>
      </c>
      <c r="CD234" s="23">
        <f t="shared" si="108"/>
        <v>0</v>
      </c>
      <c r="CE234" s="32" t="e">
        <f t="shared" si="109"/>
        <v>#DIV/0!</v>
      </c>
      <c r="CF234" s="23">
        <f t="shared" si="110"/>
        <v>0</v>
      </c>
      <c r="CG234" s="32" t="e">
        <f t="shared" si="111"/>
        <v>#DIV/0!</v>
      </c>
      <c r="CH234" s="23" t="e">
        <f t="shared" si="112"/>
        <v>#DIV/0!</v>
      </c>
      <c r="CI234" s="23" t="e">
        <f t="shared" si="105"/>
        <v>#DIV/0!</v>
      </c>
      <c r="CJ234" s="37"/>
    </row>
    <row r="235" spans="1:88" ht="50.25" hidden="1" customHeight="1" x14ac:dyDescent="0.25">
      <c r="A235" s="6">
        <v>180</v>
      </c>
      <c r="B235" s="387"/>
      <c r="C235" s="390"/>
      <c r="D235" s="275" t="s">
        <v>18</v>
      </c>
      <c r="E235" s="12" t="s">
        <v>682</v>
      </c>
      <c r="F235" s="302" t="s">
        <v>28</v>
      </c>
      <c r="G235" s="18" t="s">
        <v>1460</v>
      </c>
      <c r="H235" s="18" t="s">
        <v>1461</v>
      </c>
      <c r="I235" s="18" t="s">
        <v>1261</v>
      </c>
      <c r="J235" s="22" t="s">
        <v>617</v>
      </c>
      <c r="K235" s="207"/>
      <c r="L235" s="207"/>
      <c r="M235" s="207"/>
      <c r="N235" s="207"/>
      <c r="O235" s="207"/>
      <c r="P235" s="23"/>
      <c r="Q235" s="23" t="s">
        <v>21</v>
      </c>
      <c r="R235" s="207"/>
      <c r="S235" s="207"/>
      <c r="T235" s="26">
        <f t="shared" si="104"/>
        <v>1</v>
      </c>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3">
        <f t="shared" si="106"/>
        <v>0</v>
      </c>
      <c r="CC235" s="32" t="e">
        <f t="shared" si="107"/>
        <v>#DIV/0!</v>
      </c>
      <c r="CD235" s="23">
        <f t="shared" si="108"/>
        <v>0</v>
      </c>
      <c r="CE235" s="32" t="e">
        <f t="shared" si="109"/>
        <v>#DIV/0!</v>
      </c>
      <c r="CF235" s="23">
        <f t="shared" si="110"/>
        <v>0</v>
      </c>
      <c r="CG235" s="32" t="e">
        <f t="shared" si="111"/>
        <v>#DIV/0!</v>
      </c>
      <c r="CH235" s="23" t="e">
        <f t="shared" si="112"/>
        <v>#DIV/0!</v>
      </c>
      <c r="CI235" s="23" t="e">
        <f t="shared" si="105"/>
        <v>#DIV/0!</v>
      </c>
      <c r="CJ235" s="37"/>
    </row>
    <row r="236" spans="1:88" ht="93.75" customHeight="1" x14ac:dyDescent="0.25">
      <c r="A236" s="6">
        <v>24</v>
      </c>
      <c r="B236" s="207">
        <v>413</v>
      </c>
      <c r="C236" s="12" t="s">
        <v>685</v>
      </c>
      <c r="D236" s="279" t="s">
        <v>18</v>
      </c>
      <c r="E236" s="12" t="s">
        <v>686</v>
      </c>
      <c r="F236" s="302" t="s">
        <v>28</v>
      </c>
      <c r="G236" s="12" t="s">
        <v>686</v>
      </c>
      <c r="H236" s="18" t="s">
        <v>1462</v>
      </c>
      <c r="I236" s="18" t="s">
        <v>1261</v>
      </c>
      <c r="J236" s="22" t="s">
        <v>617</v>
      </c>
      <c r="K236" s="207"/>
      <c r="L236" s="10" t="s">
        <v>21</v>
      </c>
      <c r="M236" s="207"/>
      <c r="N236" s="207"/>
      <c r="O236" s="207"/>
      <c r="P236" s="207"/>
      <c r="Q236" s="207"/>
      <c r="R236" s="207"/>
      <c r="S236" s="207"/>
      <c r="T236" s="26">
        <f t="shared" si="104"/>
        <v>1</v>
      </c>
      <c r="U236" s="207"/>
      <c r="V236" s="207"/>
      <c r="W236" s="207"/>
      <c r="X236" s="207"/>
      <c r="Y236" s="207" t="s">
        <v>1302</v>
      </c>
      <c r="Z236" s="207" t="s">
        <v>1302</v>
      </c>
      <c r="AA236" s="207" t="s">
        <v>1302</v>
      </c>
      <c r="AB236" s="207" t="s">
        <v>1302</v>
      </c>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3">
        <f t="shared" si="106"/>
        <v>0</v>
      </c>
      <c r="CC236" s="32" t="e">
        <f t="shared" si="107"/>
        <v>#DIV/0!</v>
      </c>
      <c r="CD236" s="23">
        <f t="shared" si="108"/>
        <v>0</v>
      </c>
      <c r="CE236" s="32" t="e">
        <f t="shared" si="109"/>
        <v>#DIV/0!</v>
      </c>
      <c r="CF236" s="23">
        <f t="shared" si="110"/>
        <v>0</v>
      </c>
      <c r="CG236" s="32" t="e">
        <f t="shared" si="111"/>
        <v>#DIV/0!</v>
      </c>
      <c r="CH236" s="23" t="e">
        <f t="shared" si="112"/>
        <v>#DIV/0!</v>
      </c>
      <c r="CI236" s="23" t="e">
        <f t="shared" si="105"/>
        <v>#DIV/0!</v>
      </c>
      <c r="CJ236" s="37"/>
    </row>
    <row r="237" spans="1:88" ht="55.5" hidden="1" customHeight="1" x14ac:dyDescent="0.25">
      <c r="A237" s="6">
        <v>182</v>
      </c>
      <c r="B237" s="207">
        <v>414</v>
      </c>
      <c r="C237" s="12" t="s">
        <v>685</v>
      </c>
      <c r="D237" s="279" t="s">
        <v>18</v>
      </c>
      <c r="E237" s="12" t="s">
        <v>687</v>
      </c>
      <c r="F237" s="302" t="s">
        <v>28</v>
      </c>
      <c r="G237" s="12" t="s">
        <v>687</v>
      </c>
      <c r="H237" s="12" t="s">
        <v>1463</v>
      </c>
      <c r="I237" s="18" t="s">
        <v>1261</v>
      </c>
      <c r="J237" s="22" t="s">
        <v>617</v>
      </c>
      <c r="K237" s="207" t="s">
        <v>21</v>
      </c>
      <c r="L237" s="207"/>
      <c r="M237" s="207"/>
      <c r="N237" s="207"/>
      <c r="O237" s="207"/>
      <c r="P237" s="207"/>
      <c r="Q237" s="207"/>
      <c r="R237" s="207"/>
      <c r="S237" s="207"/>
      <c r="T237" s="26">
        <f t="shared" si="104"/>
        <v>1</v>
      </c>
      <c r="U237" s="207"/>
      <c r="V237" s="207" t="s">
        <v>1319</v>
      </c>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3">
        <f t="shared" si="106"/>
        <v>0</v>
      </c>
      <c r="CC237" s="32" t="e">
        <f t="shared" si="107"/>
        <v>#DIV/0!</v>
      </c>
      <c r="CD237" s="23">
        <f t="shared" si="108"/>
        <v>0</v>
      </c>
      <c r="CE237" s="32" t="e">
        <f t="shared" si="109"/>
        <v>#DIV/0!</v>
      </c>
      <c r="CF237" s="23">
        <f t="shared" si="110"/>
        <v>0</v>
      </c>
      <c r="CG237" s="32" t="e">
        <f t="shared" si="111"/>
        <v>#DIV/0!</v>
      </c>
      <c r="CH237" s="23" t="e">
        <f t="shared" si="112"/>
        <v>#DIV/0!</v>
      </c>
      <c r="CI237" s="23" t="e">
        <f t="shared" si="105"/>
        <v>#DIV/0!</v>
      </c>
      <c r="CJ237" s="37"/>
    </row>
    <row r="238" spans="1:88" ht="63" hidden="1" customHeight="1" x14ac:dyDescent="0.25">
      <c r="A238" s="6">
        <v>183</v>
      </c>
      <c r="B238" s="207">
        <v>417</v>
      </c>
      <c r="C238" s="12" t="s">
        <v>692</v>
      </c>
      <c r="D238" s="275" t="s">
        <v>18</v>
      </c>
      <c r="E238" s="12" t="s">
        <v>693</v>
      </c>
      <c r="F238" s="302" t="s">
        <v>18</v>
      </c>
      <c r="G238" s="18" t="s">
        <v>1446</v>
      </c>
      <c r="H238" s="18" t="s">
        <v>692</v>
      </c>
      <c r="I238" s="18" t="s">
        <v>1261</v>
      </c>
      <c r="J238" s="22" t="s">
        <v>617</v>
      </c>
      <c r="K238" s="207"/>
      <c r="L238" s="207"/>
      <c r="M238" s="207"/>
      <c r="N238" s="207"/>
      <c r="O238" s="207"/>
      <c r="P238" s="207" t="s">
        <v>21</v>
      </c>
      <c r="Q238" s="207"/>
      <c r="R238" s="207"/>
      <c r="S238" s="207"/>
      <c r="T238" s="26">
        <f t="shared" si="104"/>
        <v>1</v>
      </c>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3">
        <f t="shared" si="106"/>
        <v>0</v>
      </c>
      <c r="CC238" s="32" t="e">
        <f t="shared" si="107"/>
        <v>#DIV/0!</v>
      </c>
      <c r="CD238" s="23">
        <f t="shared" si="108"/>
        <v>0</v>
      </c>
      <c r="CE238" s="32" t="e">
        <f t="shared" si="109"/>
        <v>#DIV/0!</v>
      </c>
      <c r="CF238" s="23">
        <f t="shared" si="110"/>
        <v>0</v>
      </c>
      <c r="CG238" s="32" t="e">
        <f t="shared" si="111"/>
        <v>#DIV/0!</v>
      </c>
      <c r="CH238" s="23" t="e">
        <f t="shared" si="112"/>
        <v>#DIV/0!</v>
      </c>
      <c r="CI238" s="23" t="e">
        <f t="shared" si="105"/>
        <v>#DIV/0!</v>
      </c>
      <c r="CJ238" s="37"/>
    </row>
    <row r="239" spans="1:88" ht="60.75" hidden="1" customHeight="1" x14ac:dyDescent="0.25">
      <c r="A239" s="6">
        <v>184</v>
      </c>
      <c r="B239" s="207">
        <v>412</v>
      </c>
      <c r="C239" s="14" t="s">
        <v>696</v>
      </c>
      <c r="D239" s="275" t="s">
        <v>28</v>
      </c>
      <c r="E239" s="12" t="s">
        <v>698</v>
      </c>
      <c r="F239" s="302" t="s">
        <v>28</v>
      </c>
      <c r="G239" s="18" t="s">
        <v>1464</v>
      </c>
      <c r="H239" s="18" t="s">
        <v>1464</v>
      </c>
      <c r="I239" s="18" t="s">
        <v>1329</v>
      </c>
      <c r="J239" s="22" t="s">
        <v>617</v>
      </c>
      <c r="K239" s="207"/>
      <c r="L239" s="207"/>
      <c r="M239" s="207"/>
      <c r="N239" s="207"/>
      <c r="O239" s="207"/>
      <c r="P239" s="207"/>
      <c r="Q239" s="207"/>
      <c r="R239" s="207"/>
      <c r="S239" s="207" t="s">
        <v>21</v>
      </c>
      <c r="T239" s="26">
        <f t="shared" si="104"/>
        <v>1</v>
      </c>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3">
        <f t="shared" si="106"/>
        <v>0</v>
      </c>
      <c r="CC239" s="32" t="e">
        <f t="shared" si="107"/>
        <v>#DIV/0!</v>
      </c>
      <c r="CD239" s="23">
        <f t="shared" si="108"/>
        <v>0</v>
      </c>
      <c r="CE239" s="32" t="e">
        <f t="shared" si="109"/>
        <v>#DIV/0!</v>
      </c>
      <c r="CF239" s="23">
        <f t="shared" si="110"/>
        <v>0</v>
      </c>
      <c r="CG239" s="32" t="e">
        <f t="shared" si="111"/>
        <v>#DIV/0!</v>
      </c>
      <c r="CH239" s="23" t="e">
        <f t="shared" si="112"/>
        <v>#DIV/0!</v>
      </c>
      <c r="CI239" s="23" t="e">
        <f t="shared" si="105"/>
        <v>#DIV/0!</v>
      </c>
      <c r="CJ239" s="37"/>
    </row>
    <row r="240" spans="1:88" s="2" customFormat="1" ht="18.75" hidden="1" x14ac:dyDescent="0.25">
      <c r="A240" s="6">
        <v>185</v>
      </c>
      <c r="B240" s="7">
        <v>422</v>
      </c>
      <c r="C240" s="440" t="s">
        <v>703</v>
      </c>
      <c r="D240" s="440"/>
      <c r="E240" s="440"/>
      <c r="F240" s="9" t="s">
        <v>1249</v>
      </c>
      <c r="G240" s="9" t="s">
        <v>1249</v>
      </c>
      <c r="H240" s="9" t="s">
        <v>1249</v>
      </c>
      <c r="I240" s="9" t="s">
        <v>1249</v>
      </c>
      <c r="J240" s="21" t="s">
        <v>1249</v>
      </c>
      <c r="K240" s="21" t="s">
        <v>1249</v>
      </c>
      <c r="L240" s="21" t="s">
        <v>1249</v>
      </c>
      <c r="M240" s="21" t="s">
        <v>1249</v>
      </c>
      <c r="N240" s="21" t="s">
        <v>1249</v>
      </c>
      <c r="O240" s="21" t="s">
        <v>1249</v>
      </c>
      <c r="P240" s="21" t="s">
        <v>1249</v>
      </c>
      <c r="Q240" s="21" t="s">
        <v>1249</v>
      </c>
      <c r="R240" s="21" t="s">
        <v>1249</v>
      </c>
      <c r="S240" s="21" t="s">
        <v>1249</v>
      </c>
      <c r="T240" s="21" t="s">
        <v>1249</v>
      </c>
      <c r="U240" s="21" t="s">
        <v>1249</v>
      </c>
      <c r="V240" s="21" t="s">
        <v>1249</v>
      </c>
      <c r="W240" s="21" t="s">
        <v>1249</v>
      </c>
      <c r="X240" s="21" t="s">
        <v>1249</v>
      </c>
      <c r="Y240" s="21" t="s">
        <v>1249</v>
      </c>
      <c r="Z240" s="21" t="s">
        <v>1249</v>
      </c>
      <c r="AA240" s="21" t="s">
        <v>1249</v>
      </c>
      <c r="AB240" s="21" t="s">
        <v>1249</v>
      </c>
      <c r="AC240" s="21" t="s">
        <v>1249</v>
      </c>
      <c r="AD240" s="21" t="s">
        <v>1249</v>
      </c>
      <c r="AE240" s="21" t="s">
        <v>1249</v>
      </c>
      <c r="AF240" s="21" t="s">
        <v>1249</v>
      </c>
      <c r="AG240" s="21" t="s">
        <v>1249</v>
      </c>
      <c r="AH240" s="21" t="s">
        <v>1249</v>
      </c>
      <c r="AI240" s="21" t="s">
        <v>1249</v>
      </c>
      <c r="AJ240" s="21" t="s">
        <v>1249</v>
      </c>
      <c r="AK240" s="21" t="s">
        <v>1249</v>
      </c>
      <c r="AL240" s="21" t="s">
        <v>1249</v>
      </c>
      <c r="AM240" s="21" t="s">
        <v>1249</v>
      </c>
      <c r="AN240" s="21" t="s">
        <v>1249</v>
      </c>
      <c r="AO240" s="21" t="s">
        <v>1249</v>
      </c>
      <c r="AP240" s="21" t="s">
        <v>1249</v>
      </c>
      <c r="AQ240" s="21" t="s">
        <v>1249</v>
      </c>
      <c r="AR240" s="21" t="s">
        <v>1249</v>
      </c>
      <c r="AS240" s="21" t="s">
        <v>1249</v>
      </c>
      <c r="AT240" s="21" t="s">
        <v>1249</v>
      </c>
      <c r="AU240" s="21" t="s">
        <v>1249</v>
      </c>
      <c r="AV240" s="21" t="s">
        <v>1249</v>
      </c>
      <c r="AW240" s="21" t="s">
        <v>1249</v>
      </c>
      <c r="AX240" s="21" t="s">
        <v>1249</v>
      </c>
      <c r="AY240" s="21" t="s">
        <v>1249</v>
      </c>
      <c r="AZ240" s="21" t="s">
        <v>1249</v>
      </c>
      <c r="BA240" s="21" t="s">
        <v>1249</v>
      </c>
      <c r="BB240" s="21"/>
      <c r="BC240" s="21" t="s">
        <v>1249</v>
      </c>
      <c r="BD240" s="21" t="s">
        <v>1249</v>
      </c>
      <c r="BE240" s="21" t="s">
        <v>1249</v>
      </c>
      <c r="BF240" s="21" t="s">
        <v>1249</v>
      </c>
      <c r="BG240" s="21" t="s">
        <v>1249</v>
      </c>
      <c r="BH240" s="21" t="s">
        <v>1249</v>
      </c>
      <c r="BI240" s="21" t="s">
        <v>1249</v>
      </c>
      <c r="BJ240" s="21" t="s">
        <v>1249</v>
      </c>
      <c r="BK240" s="21" t="s">
        <v>1249</v>
      </c>
      <c r="BL240" s="21" t="s">
        <v>1249</v>
      </c>
      <c r="BM240" s="21" t="s">
        <v>1249</v>
      </c>
      <c r="BN240" s="21" t="s">
        <v>1249</v>
      </c>
      <c r="BO240" s="21" t="s">
        <v>1249</v>
      </c>
      <c r="BP240" s="21" t="s">
        <v>1249</v>
      </c>
      <c r="BQ240" s="21" t="s">
        <v>1249</v>
      </c>
      <c r="BR240" s="21" t="s">
        <v>1249</v>
      </c>
      <c r="BS240" s="21" t="s">
        <v>1249</v>
      </c>
      <c r="BT240" s="21" t="s">
        <v>1249</v>
      </c>
      <c r="BU240" s="21" t="s">
        <v>1249</v>
      </c>
      <c r="BV240" s="21" t="s">
        <v>1249</v>
      </c>
      <c r="BW240" s="21" t="s">
        <v>1249</v>
      </c>
      <c r="BX240" s="21" t="s">
        <v>1249</v>
      </c>
      <c r="BY240" s="21" t="s">
        <v>1249</v>
      </c>
      <c r="BZ240" s="21" t="s">
        <v>1249</v>
      </c>
      <c r="CA240" s="21" t="s">
        <v>1249</v>
      </c>
      <c r="CB240" s="21" t="s">
        <v>1249</v>
      </c>
      <c r="CC240" s="21" t="s">
        <v>1249</v>
      </c>
      <c r="CD240" s="21" t="s">
        <v>1249</v>
      </c>
      <c r="CE240" s="21" t="s">
        <v>1249</v>
      </c>
      <c r="CF240" s="21" t="s">
        <v>1249</v>
      </c>
      <c r="CG240" s="21" t="s">
        <v>1249</v>
      </c>
      <c r="CH240" s="21" t="s">
        <v>1249</v>
      </c>
      <c r="CI240" s="21" t="s">
        <v>1249</v>
      </c>
      <c r="CJ240" s="21" t="s">
        <v>1249</v>
      </c>
    </row>
    <row r="241" spans="1:88" ht="37.5" hidden="1" customHeight="1" x14ac:dyDescent="0.25">
      <c r="A241" s="6">
        <v>186</v>
      </c>
      <c r="B241" s="207">
        <v>426</v>
      </c>
      <c r="C241" s="12" t="s">
        <v>705</v>
      </c>
      <c r="D241" s="275" t="s">
        <v>18</v>
      </c>
      <c r="E241" s="12" t="s">
        <v>706</v>
      </c>
      <c r="F241" s="302" t="s">
        <v>18</v>
      </c>
      <c r="G241" s="18" t="s">
        <v>1465</v>
      </c>
      <c r="H241" s="18" t="s">
        <v>1466</v>
      </c>
      <c r="I241" s="18"/>
      <c r="J241" s="22" t="s">
        <v>617</v>
      </c>
      <c r="K241" s="207"/>
      <c r="L241" s="207"/>
      <c r="M241" s="207"/>
      <c r="N241" s="207" t="s">
        <v>21</v>
      </c>
      <c r="O241" s="207"/>
      <c r="P241" s="207"/>
      <c r="Q241" s="207"/>
      <c r="R241" s="207"/>
      <c r="S241" s="207"/>
      <c r="T241" s="26">
        <f t="shared" si="104"/>
        <v>1</v>
      </c>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3">
        <f t="shared" ref="CB241:CB247" si="113">COUNTIF($BD241:$CA241,2)</f>
        <v>0</v>
      </c>
      <c r="CC241" s="32" t="e">
        <f t="shared" ref="CC241:CC247" si="114">CB241/COUNTA($BD241:$CA241)</f>
        <v>#DIV/0!</v>
      </c>
      <c r="CD241" s="23">
        <f t="shared" ref="CD241:CD247" si="115">COUNTIF($BD241:$CA241,1)</f>
        <v>0</v>
      </c>
      <c r="CE241" s="32" t="e">
        <f t="shared" ref="CE241:CE247" si="116">CD241/COUNTA($BD241:$CA241)</f>
        <v>#DIV/0!</v>
      </c>
      <c r="CF241" s="23">
        <f t="shared" ref="CF241:CF247" si="117">COUNTIF($BD241:$CA241,0)</f>
        <v>0</v>
      </c>
      <c r="CG241" s="32" t="e">
        <f t="shared" ref="CG241:CG247" si="118">CF241/COUNTA($BD241:$CA241)</f>
        <v>#DIV/0!</v>
      </c>
      <c r="CH241" s="23" t="e">
        <f t="shared" ref="CH241:CH247" si="119">(((CB241*2)+(CD241*1)+(CF241*0)))/COUNTA($BD241:$CA241)</f>
        <v>#DIV/0!</v>
      </c>
      <c r="CI241" s="23" t="e">
        <f t="shared" si="105"/>
        <v>#DIV/0!</v>
      </c>
      <c r="CJ241" s="37"/>
    </row>
    <row r="242" spans="1:88" ht="93.75" customHeight="1" x14ac:dyDescent="0.25">
      <c r="A242" s="6">
        <v>25</v>
      </c>
      <c r="B242" s="207">
        <v>429</v>
      </c>
      <c r="C242" s="12" t="s">
        <v>709</v>
      </c>
      <c r="D242" s="275" t="s">
        <v>18</v>
      </c>
      <c r="E242" s="12" t="s">
        <v>710</v>
      </c>
      <c r="F242" s="302" t="s">
        <v>18</v>
      </c>
      <c r="G242" s="18" t="s">
        <v>1467</v>
      </c>
      <c r="H242" s="18" t="s">
        <v>1864</v>
      </c>
      <c r="I242" s="18" t="s">
        <v>1261</v>
      </c>
      <c r="J242" s="22" t="s">
        <v>617</v>
      </c>
      <c r="K242" s="207"/>
      <c r="L242" s="23" t="s">
        <v>21</v>
      </c>
      <c r="M242" s="207"/>
      <c r="N242" s="207"/>
      <c r="O242" s="10"/>
      <c r="P242" s="10" t="s">
        <v>21</v>
      </c>
      <c r="Q242" s="207"/>
      <c r="R242" s="207"/>
      <c r="S242" s="207"/>
      <c r="T242" s="26">
        <f t="shared" si="104"/>
        <v>2</v>
      </c>
      <c r="U242" s="207"/>
      <c r="V242" s="207"/>
      <c r="W242" s="207"/>
      <c r="X242" s="207"/>
      <c r="Y242" s="207"/>
      <c r="Z242" s="207"/>
      <c r="AA242" s="207"/>
      <c r="AB242" s="207" t="s">
        <v>2008</v>
      </c>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3">
        <f t="shared" si="113"/>
        <v>0</v>
      </c>
      <c r="CC242" s="32" t="e">
        <f t="shared" si="114"/>
        <v>#DIV/0!</v>
      </c>
      <c r="CD242" s="23">
        <f t="shared" si="115"/>
        <v>0</v>
      </c>
      <c r="CE242" s="32" t="e">
        <f t="shared" si="116"/>
        <v>#DIV/0!</v>
      </c>
      <c r="CF242" s="23">
        <f t="shared" si="117"/>
        <v>0</v>
      </c>
      <c r="CG242" s="32" t="e">
        <f t="shared" si="118"/>
        <v>#DIV/0!</v>
      </c>
      <c r="CH242" s="23" t="e">
        <f t="shared" si="119"/>
        <v>#DIV/0!</v>
      </c>
      <c r="CI242" s="23" t="e">
        <f t="shared" si="105"/>
        <v>#DIV/0!</v>
      </c>
      <c r="CJ242" s="37"/>
    </row>
    <row r="243" spans="1:88" ht="75.75" hidden="1" customHeight="1" x14ac:dyDescent="0.25">
      <c r="A243" s="6">
        <v>188</v>
      </c>
      <c r="B243" s="207">
        <v>432</v>
      </c>
      <c r="C243" s="12" t="s">
        <v>715</v>
      </c>
      <c r="D243" s="275" t="s">
        <v>18</v>
      </c>
      <c r="E243" s="12" t="s">
        <v>716</v>
      </c>
      <c r="F243" s="302" t="s">
        <v>28</v>
      </c>
      <c r="G243" s="18" t="s">
        <v>1468</v>
      </c>
      <c r="H243" s="18" t="s">
        <v>1468</v>
      </c>
      <c r="I243" s="18" t="s">
        <v>1261</v>
      </c>
      <c r="J243" s="22" t="s">
        <v>617</v>
      </c>
      <c r="K243" s="207"/>
      <c r="L243" s="207"/>
      <c r="M243" s="207"/>
      <c r="N243" s="207"/>
      <c r="O243" s="207"/>
      <c r="P243" s="207"/>
      <c r="Q243" s="207"/>
      <c r="R243" s="207"/>
      <c r="S243" s="28" t="s">
        <v>21</v>
      </c>
      <c r="T243" s="26">
        <f t="shared" si="104"/>
        <v>1</v>
      </c>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3">
        <f t="shared" si="113"/>
        <v>0</v>
      </c>
      <c r="CC243" s="32" t="e">
        <f t="shared" si="114"/>
        <v>#DIV/0!</v>
      </c>
      <c r="CD243" s="23">
        <f t="shared" si="115"/>
        <v>0</v>
      </c>
      <c r="CE243" s="32" t="e">
        <f t="shared" si="116"/>
        <v>#DIV/0!</v>
      </c>
      <c r="CF243" s="23">
        <f t="shared" si="117"/>
        <v>0</v>
      </c>
      <c r="CG243" s="32" t="e">
        <f t="shared" si="118"/>
        <v>#DIV/0!</v>
      </c>
      <c r="CH243" s="23" t="e">
        <f t="shared" si="119"/>
        <v>#DIV/0!</v>
      </c>
      <c r="CI243" s="23" t="e">
        <f t="shared" si="105"/>
        <v>#DIV/0!</v>
      </c>
      <c r="CJ243" s="37"/>
    </row>
    <row r="244" spans="1:88" ht="93.75" hidden="1" customHeight="1" x14ac:dyDescent="0.25">
      <c r="A244" s="6">
        <v>189</v>
      </c>
      <c r="B244" s="207">
        <v>435</v>
      </c>
      <c r="C244" s="12" t="s">
        <v>721</v>
      </c>
      <c r="D244" s="275" t="s">
        <v>28</v>
      </c>
      <c r="E244" s="12" t="s">
        <v>722</v>
      </c>
      <c r="F244" s="302" t="s">
        <v>28</v>
      </c>
      <c r="G244" s="18" t="s">
        <v>1469</v>
      </c>
      <c r="H244" s="18" t="s">
        <v>1470</v>
      </c>
      <c r="I244" s="18" t="s">
        <v>1261</v>
      </c>
      <c r="J244" s="22" t="s">
        <v>617</v>
      </c>
      <c r="K244" s="207"/>
      <c r="L244" s="207"/>
      <c r="M244" s="207"/>
      <c r="N244" s="207" t="s">
        <v>21</v>
      </c>
      <c r="O244" s="207"/>
      <c r="P244" s="207"/>
      <c r="Q244" s="207"/>
      <c r="R244" s="207"/>
      <c r="S244" s="207"/>
      <c r="T244" s="26">
        <f t="shared" si="104"/>
        <v>1</v>
      </c>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3">
        <f t="shared" si="113"/>
        <v>0</v>
      </c>
      <c r="CC244" s="32" t="e">
        <f t="shared" si="114"/>
        <v>#DIV/0!</v>
      </c>
      <c r="CD244" s="23">
        <f t="shared" si="115"/>
        <v>0</v>
      </c>
      <c r="CE244" s="32" t="e">
        <f t="shared" si="116"/>
        <v>#DIV/0!</v>
      </c>
      <c r="CF244" s="23">
        <f t="shared" si="117"/>
        <v>0</v>
      </c>
      <c r="CG244" s="32" t="e">
        <f t="shared" si="118"/>
        <v>#DIV/0!</v>
      </c>
      <c r="CH244" s="23" t="e">
        <f t="shared" si="119"/>
        <v>#DIV/0!</v>
      </c>
      <c r="CI244" s="23" t="e">
        <f t="shared" si="105"/>
        <v>#DIV/0!</v>
      </c>
      <c r="CJ244" s="37"/>
    </row>
    <row r="245" spans="1:88" ht="86.25" hidden="1" customHeight="1" x14ac:dyDescent="0.25">
      <c r="A245" s="6">
        <v>190</v>
      </c>
      <c r="B245" s="207">
        <v>437</v>
      </c>
      <c r="C245" s="12" t="s">
        <v>726</v>
      </c>
      <c r="D245" s="275" t="s">
        <v>18</v>
      </c>
      <c r="E245" s="12" t="s">
        <v>727</v>
      </c>
      <c r="F245" s="302" t="s">
        <v>28</v>
      </c>
      <c r="G245" s="18" t="s">
        <v>1471</v>
      </c>
      <c r="H245" s="18" t="s">
        <v>1471</v>
      </c>
      <c r="I245" s="18" t="s">
        <v>1329</v>
      </c>
      <c r="J245" s="22" t="s">
        <v>617</v>
      </c>
      <c r="K245" s="207"/>
      <c r="L245" s="207"/>
      <c r="M245" s="207"/>
      <c r="N245" s="207"/>
      <c r="O245" s="207"/>
      <c r="P245" s="207"/>
      <c r="Q245" s="207" t="s">
        <v>21</v>
      </c>
      <c r="R245" s="207"/>
      <c r="S245" s="207"/>
      <c r="T245" s="26">
        <f t="shared" si="104"/>
        <v>1</v>
      </c>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3">
        <f t="shared" si="113"/>
        <v>0</v>
      </c>
      <c r="CC245" s="32" t="e">
        <f t="shared" si="114"/>
        <v>#DIV/0!</v>
      </c>
      <c r="CD245" s="23">
        <f t="shared" si="115"/>
        <v>0</v>
      </c>
      <c r="CE245" s="32" t="e">
        <f t="shared" si="116"/>
        <v>#DIV/0!</v>
      </c>
      <c r="CF245" s="23">
        <f t="shared" si="117"/>
        <v>0</v>
      </c>
      <c r="CG245" s="32" t="e">
        <f t="shared" si="118"/>
        <v>#DIV/0!</v>
      </c>
      <c r="CH245" s="23" t="e">
        <f t="shared" si="119"/>
        <v>#DIV/0!</v>
      </c>
      <c r="CI245" s="23" t="e">
        <f t="shared" si="105"/>
        <v>#DIV/0!</v>
      </c>
      <c r="CJ245" s="37"/>
    </row>
    <row r="246" spans="1:88" ht="54" hidden="1" customHeight="1" x14ac:dyDescent="0.25">
      <c r="A246" s="6">
        <v>191</v>
      </c>
      <c r="B246" s="207">
        <v>440</v>
      </c>
      <c r="C246" s="12" t="s">
        <v>732</v>
      </c>
      <c r="D246" s="275" t="s">
        <v>28</v>
      </c>
      <c r="E246" s="12" t="s">
        <v>733</v>
      </c>
      <c r="F246" s="302" t="s">
        <v>28</v>
      </c>
      <c r="G246" s="18" t="s">
        <v>732</v>
      </c>
      <c r="H246" s="18" t="s">
        <v>1472</v>
      </c>
      <c r="I246" s="18" t="s">
        <v>1261</v>
      </c>
      <c r="J246" s="22" t="s">
        <v>617</v>
      </c>
      <c r="K246" s="207"/>
      <c r="L246" s="207"/>
      <c r="M246" s="207"/>
      <c r="N246" s="207"/>
      <c r="O246" s="59" t="s">
        <v>21</v>
      </c>
      <c r="P246" s="59"/>
      <c r="Q246" s="207"/>
      <c r="R246" s="207"/>
      <c r="S246" s="207"/>
      <c r="T246" s="26">
        <f t="shared" si="104"/>
        <v>1</v>
      </c>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3">
        <f t="shared" si="113"/>
        <v>0</v>
      </c>
      <c r="CC246" s="32" t="e">
        <f t="shared" si="114"/>
        <v>#DIV/0!</v>
      </c>
      <c r="CD246" s="23">
        <f t="shared" si="115"/>
        <v>0</v>
      </c>
      <c r="CE246" s="32" t="e">
        <f t="shared" si="116"/>
        <v>#DIV/0!</v>
      </c>
      <c r="CF246" s="23">
        <f t="shared" si="117"/>
        <v>0</v>
      </c>
      <c r="CG246" s="32" t="e">
        <f t="shared" si="118"/>
        <v>#DIV/0!</v>
      </c>
      <c r="CH246" s="23" t="e">
        <f t="shared" si="119"/>
        <v>#DIV/0!</v>
      </c>
      <c r="CI246" s="23" t="e">
        <f t="shared" si="105"/>
        <v>#DIV/0!</v>
      </c>
      <c r="CJ246" s="37"/>
    </row>
    <row r="247" spans="1:88" ht="73.5" hidden="1" customHeight="1" x14ac:dyDescent="0.25">
      <c r="A247" s="6">
        <v>192</v>
      </c>
      <c r="B247" s="207">
        <v>443</v>
      </c>
      <c r="C247" s="12" t="s">
        <v>737</v>
      </c>
      <c r="D247" s="275" t="s">
        <v>18</v>
      </c>
      <c r="E247" s="12" t="s">
        <v>738</v>
      </c>
      <c r="F247" s="302" t="s">
        <v>28</v>
      </c>
      <c r="G247" s="18" t="s">
        <v>1473</v>
      </c>
      <c r="H247" s="18" t="s">
        <v>1473</v>
      </c>
      <c r="I247" s="18" t="s">
        <v>1261</v>
      </c>
      <c r="J247" s="22" t="s">
        <v>617</v>
      </c>
      <c r="K247" s="207"/>
      <c r="L247" s="207"/>
      <c r="M247" s="207"/>
      <c r="N247" s="207"/>
      <c r="O247" s="207"/>
      <c r="P247" s="207"/>
      <c r="Q247" s="207"/>
      <c r="R247" s="207"/>
      <c r="S247" s="207" t="s">
        <v>21</v>
      </c>
      <c r="T247" s="26">
        <f t="shared" si="104"/>
        <v>1</v>
      </c>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3">
        <f t="shared" si="113"/>
        <v>0</v>
      </c>
      <c r="CC247" s="32" t="e">
        <f t="shared" si="114"/>
        <v>#DIV/0!</v>
      </c>
      <c r="CD247" s="23">
        <f t="shared" si="115"/>
        <v>0</v>
      </c>
      <c r="CE247" s="32" t="e">
        <f t="shared" si="116"/>
        <v>#DIV/0!</v>
      </c>
      <c r="CF247" s="23">
        <f t="shared" si="117"/>
        <v>0</v>
      </c>
      <c r="CG247" s="32" t="e">
        <f t="shared" si="118"/>
        <v>#DIV/0!</v>
      </c>
      <c r="CH247" s="23" t="e">
        <f t="shared" si="119"/>
        <v>#DIV/0!</v>
      </c>
      <c r="CI247" s="23" t="e">
        <f t="shared" si="105"/>
        <v>#DIV/0!</v>
      </c>
      <c r="CJ247" s="37"/>
    </row>
    <row r="248" spans="1:88" s="2" customFormat="1" ht="18.75" hidden="1" x14ac:dyDescent="0.25">
      <c r="A248" s="6">
        <v>193</v>
      </c>
      <c r="B248" s="7">
        <v>446</v>
      </c>
      <c r="C248" s="440" t="s">
        <v>743</v>
      </c>
      <c r="D248" s="440"/>
      <c r="E248" s="440"/>
      <c r="F248" s="9" t="s">
        <v>1249</v>
      </c>
      <c r="G248" s="9" t="s">
        <v>1249</v>
      </c>
      <c r="H248" s="9" t="s">
        <v>1249</v>
      </c>
      <c r="I248" s="9" t="s">
        <v>1249</v>
      </c>
      <c r="J248" s="21" t="s">
        <v>1249</v>
      </c>
      <c r="K248" s="21" t="s">
        <v>1249</v>
      </c>
      <c r="L248" s="21" t="s">
        <v>1249</v>
      </c>
      <c r="M248" s="21" t="s">
        <v>1249</v>
      </c>
      <c r="N248" s="21" t="s">
        <v>1249</v>
      </c>
      <c r="O248" s="21" t="s">
        <v>1249</v>
      </c>
      <c r="P248" s="21" t="s">
        <v>1249</v>
      </c>
      <c r="Q248" s="21" t="s">
        <v>1249</v>
      </c>
      <c r="R248" s="21" t="s">
        <v>1249</v>
      </c>
      <c r="S248" s="21" t="s">
        <v>1249</v>
      </c>
      <c r="T248" s="21" t="s">
        <v>1249</v>
      </c>
      <c r="U248" s="21" t="s">
        <v>1249</v>
      </c>
      <c r="V248" s="21" t="s">
        <v>1249</v>
      </c>
      <c r="W248" s="21" t="s">
        <v>1249</v>
      </c>
      <c r="X248" s="21" t="s">
        <v>1249</v>
      </c>
      <c r="Y248" s="21" t="s">
        <v>1249</v>
      </c>
      <c r="Z248" s="21" t="s">
        <v>1249</v>
      </c>
      <c r="AA248" s="21" t="s">
        <v>1249</v>
      </c>
      <c r="AB248" s="21" t="s">
        <v>1249</v>
      </c>
      <c r="AC248" s="21" t="s">
        <v>1249</v>
      </c>
      <c r="AD248" s="21" t="s">
        <v>1249</v>
      </c>
      <c r="AE248" s="21" t="s">
        <v>1249</v>
      </c>
      <c r="AF248" s="21" t="s">
        <v>1249</v>
      </c>
      <c r="AG248" s="21" t="s">
        <v>1249</v>
      </c>
      <c r="AH248" s="21" t="s">
        <v>1249</v>
      </c>
      <c r="AI248" s="21" t="s">
        <v>1249</v>
      </c>
      <c r="AJ248" s="21" t="s">
        <v>1249</v>
      </c>
      <c r="AK248" s="21" t="s">
        <v>1249</v>
      </c>
      <c r="AL248" s="21" t="s">
        <v>1249</v>
      </c>
      <c r="AM248" s="21" t="s">
        <v>1249</v>
      </c>
      <c r="AN248" s="21" t="s">
        <v>1249</v>
      </c>
      <c r="AO248" s="21" t="s">
        <v>1249</v>
      </c>
      <c r="AP248" s="21" t="s">
        <v>1249</v>
      </c>
      <c r="AQ248" s="21" t="s">
        <v>1249</v>
      </c>
      <c r="AR248" s="21" t="s">
        <v>1249</v>
      </c>
      <c r="AS248" s="21" t="s">
        <v>1249</v>
      </c>
      <c r="AT248" s="21" t="s">
        <v>1249</v>
      </c>
      <c r="AU248" s="21" t="s">
        <v>1249</v>
      </c>
      <c r="AV248" s="21" t="s">
        <v>1249</v>
      </c>
      <c r="AW248" s="21" t="s">
        <v>1249</v>
      </c>
      <c r="AX248" s="21" t="s">
        <v>1249</v>
      </c>
      <c r="AY248" s="21" t="s">
        <v>1249</v>
      </c>
      <c r="AZ248" s="21" t="s">
        <v>1249</v>
      </c>
      <c r="BA248" s="21" t="s">
        <v>1249</v>
      </c>
      <c r="BB248" s="21"/>
      <c r="BC248" s="21" t="s">
        <v>1249</v>
      </c>
      <c r="BD248" s="21" t="s">
        <v>1249</v>
      </c>
      <c r="BE248" s="21" t="s">
        <v>1249</v>
      </c>
      <c r="BF248" s="21" t="s">
        <v>1249</v>
      </c>
      <c r="BG248" s="21" t="s">
        <v>1249</v>
      </c>
      <c r="BH248" s="21" t="s">
        <v>1249</v>
      </c>
      <c r="BI248" s="21" t="s">
        <v>1249</v>
      </c>
      <c r="BJ248" s="21" t="s">
        <v>1249</v>
      </c>
      <c r="BK248" s="21" t="s">
        <v>1249</v>
      </c>
      <c r="BL248" s="21" t="s">
        <v>1249</v>
      </c>
      <c r="BM248" s="21" t="s">
        <v>1249</v>
      </c>
      <c r="BN248" s="21" t="s">
        <v>1249</v>
      </c>
      <c r="BO248" s="21" t="s">
        <v>1249</v>
      </c>
      <c r="BP248" s="21" t="s">
        <v>1249</v>
      </c>
      <c r="BQ248" s="21" t="s">
        <v>1249</v>
      </c>
      <c r="BR248" s="21" t="s">
        <v>1249</v>
      </c>
      <c r="BS248" s="21" t="s">
        <v>1249</v>
      </c>
      <c r="BT248" s="21" t="s">
        <v>1249</v>
      </c>
      <c r="BU248" s="21" t="s">
        <v>1249</v>
      </c>
      <c r="BV248" s="21" t="s">
        <v>1249</v>
      </c>
      <c r="BW248" s="21" t="s">
        <v>1249</v>
      </c>
      <c r="BX248" s="21" t="s">
        <v>1249</v>
      </c>
      <c r="BY248" s="21" t="s">
        <v>1249</v>
      </c>
      <c r="BZ248" s="21" t="s">
        <v>1249</v>
      </c>
      <c r="CA248" s="21" t="s">
        <v>1249</v>
      </c>
      <c r="CB248" s="21" t="s">
        <v>1249</v>
      </c>
      <c r="CC248" s="21" t="s">
        <v>1249</v>
      </c>
      <c r="CD248" s="21" t="s">
        <v>1249</v>
      </c>
      <c r="CE248" s="21" t="s">
        <v>1249</v>
      </c>
      <c r="CF248" s="21" t="s">
        <v>1249</v>
      </c>
      <c r="CG248" s="21" t="s">
        <v>1249</v>
      </c>
      <c r="CH248" s="21" t="s">
        <v>1249</v>
      </c>
      <c r="CI248" s="21" t="s">
        <v>1249</v>
      </c>
      <c r="CJ248" s="21" t="s">
        <v>1249</v>
      </c>
    </row>
    <row r="249" spans="1:88" s="2" customFormat="1" ht="18.75" hidden="1" x14ac:dyDescent="0.25">
      <c r="A249" s="6">
        <v>122</v>
      </c>
      <c r="B249" s="7">
        <v>447</v>
      </c>
      <c r="C249" s="440" t="s">
        <v>745</v>
      </c>
      <c r="D249" s="440"/>
      <c r="E249" s="440"/>
      <c r="F249" s="9" t="s">
        <v>1249</v>
      </c>
      <c r="G249" s="9" t="s">
        <v>1249</v>
      </c>
      <c r="H249" s="9" t="s">
        <v>1249</v>
      </c>
      <c r="I249" s="9" t="s">
        <v>1249</v>
      </c>
      <c r="J249" s="21" t="s">
        <v>1249</v>
      </c>
      <c r="K249" s="21" t="s">
        <v>1249</v>
      </c>
      <c r="L249" s="21" t="s">
        <v>1249</v>
      </c>
      <c r="M249" s="21" t="s">
        <v>1249</v>
      </c>
      <c r="N249" s="21" t="s">
        <v>1249</v>
      </c>
      <c r="O249" s="21" t="s">
        <v>1249</v>
      </c>
      <c r="P249" s="21" t="s">
        <v>1249</v>
      </c>
      <c r="Q249" s="21" t="s">
        <v>1249</v>
      </c>
      <c r="R249" s="21" t="s">
        <v>1249</v>
      </c>
      <c r="S249" s="21" t="s">
        <v>1249</v>
      </c>
      <c r="T249" s="21" t="s">
        <v>1249</v>
      </c>
      <c r="U249" s="21" t="s">
        <v>1249</v>
      </c>
      <c r="V249" s="21" t="s">
        <v>1249</v>
      </c>
      <c r="W249" s="21" t="s">
        <v>1249</v>
      </c>
      <c r="X249" s="21" t="s">
        <v>1249</v>
      </c>
      <c r="Y249" s="21" t="s">
        <v>1249</v>
      </c>
      <c r="Z249" s="21" t="s">
        <v>1249</v>
      </c>
      <c r="AA249" s="21" t="s">
        <v>1249</v>
      </c>
      <c r="AB249" s="21" t="s">
        <v>1249</v>
      </c>
      <c r="AC249" s="21" t="s">
        <v>1249</v>
      </c>
      <c r="AD249" s="21" t="s">
        <v>1249</v>
      </c>
      <c r="AE249" s="21" t="s">
        <v>1249</v>
      </c>
      <c r="AF249" s="21" t="s">
        <v>1249</v>
      </c>
      <c r="AG249" s="21" t="s">
        <v>1249</v>
      </c>
      <c r="AH249" s="21" t="s">
        <v>1249</v>
      </c>
      <c r="AI249" s="21" t="s">
        <v>1249</v>
      </c>
      <c r="AJ249" s="21" t="s">
        <v>1249</v>
      </c>
      <c r="AK249" s="21" t="s">
        <v>1249</v>
      </c>
      <c r="AL249" s="21" t="s">
        <v>1249</v>
      </c>
      <c r="AM249" s="21" t="s">
        <v>1249</v>
      </c>
      <c r="AN249" s="21" t="s">
        <v>1249</v>
      </c>
      <c r="AO249" s="21" t="s">
        <v>1249</v>
      </c>
      <c r="AP249" s="21" t="s">
        <v>1249</v>
      </c>
      <c r="AQ249" s="21" t="s">
        <v>1249</v>
      </c>
      <c r="AR249" s="21" t="s">
        <v>1249</v>
      </c>
      <c r="AS249" s="21" t="s">
        <v>1249</v>
      </c>
      <c r="AT249" s="21" t="s">
        <v>1249</v>
      </c>
      <c r="AU249" s="21" t="s">
        <v>1249</v>
      </c>
      <c r="AV249" s="21" t="s">
        <v>1249</v>
      </c>
      <c r="AW249" s="21" t="s">
        <v>1249</v>
      </c>
      <c r="AX249" s="21" t="s">
        <v>1249</v>
      </c>
      <c r="AY249" s="21" t="s">
        <v>1249</v>
      </c>
      <c r="AZ249" s="21" t="s">
        <v>1249</v>
      </c>
      <c r="BA249" s="21" t="s">
        <v>1249</v>
      </c>
      <c r="BB249" s="21"/>
      <c r="BC249" s="21" t="s">
        <v>1249</v>
      </c>
      <c r="BD249" s="21" t="s">
        <v>1249</v>
      </c>
      <c r="BE249" s="21" t="s">
        <v>1249</v>
      </c>
      <c r="BF249" s="21" t="s">
        <v>1249</v>
      </c>
      <c r="BG249" s="21" t="s">
        <v>1249</v>
      </c>
      <c r="BH249" s="21" t="s">
        <v>1249</v>
      </c>
      <c r="BI249" s="21" t="s">
        <v>1249</v>
      </c>
      <c r="BJ249" s="21" t="s">
        <v>1249</v>
      </c>
      <c r="BK249" s="21" t="s">
        <v>1249</v>
      </c>
      <c r="BL249" s="21" t="s">
        <v>1249</v>
      </c>
      <c r="BM249" s="21" t="s">
        <v>1249</v>
      </c>
      <c r="BN249" s="21" t="s">
        <v>1249</v>
      </c>
      <c r="BO249" s="21" t="s">
        <v>1249</v>
      </c>
      <c r="BP249" s="21" t="s">
        <v>1249</v>
      </c>
      <c r="BQ249" s="21" t="s">
        <v>1249</v>
      </c>
      <c r="BR249" s="21" t="s">
        <v>1249</v>
      </c>
      <c r="BS249" s="21" t="s">
        <v>1249</v>
      </c>
      <c r="BT249" s="21" t="s">
        <v>1249</v>
      </c>
      <c r="BU249" s="21" t="s">
        <v>1249</v>
      </c>
      <c r="BV249" s="21" t="s">
        <v>1249</v>
      </c>
      <c r="BW249" s="21" t="s">
        <v>1249</v>
      </c>
      <c r="BX249" s="21" t="s">
        <v>1249</v>
      </c>
      <c r="BY249" s="21" t="s">
        <v>1249</v>
      </c>
      <c r="BZ249" s="21" t="s">
        <v>1249</v>
      </c>
      <c r="CA249" s="21" t="s">
        <v>1249</v>
      </c>
      <c r="CB249" s="21" t="s">
        <v>1249</v>
      </c>
      <c r="CC249" s="21" t="s">
        <v>1249</v>
      </c>
      <c r="CD249" s="21" t="s">
        <v>1249</v>
      </c>
      <c r="CE249" s="21" t="s">
        <v>1249</v>
      </c>
      <c r="CF249" s="21" t="s">
        <v>1249</v>
      </c>
      <c r="CG249" s="21" t="s">
        <v>1249</v>
      </c>
      <c r="CH249" s="21" t="s">
        <v>1249</v>
      </c>
      <c r="CI249" s="21" t="s">
        <v>1249</v>
      </c>
      <c r="CJ249" s="21" t="s">
        <v>1249</v>
      </c>
    </row>
    <row r="250" spans="1:88" s="2" customFormat="1" ht="18.75" hidden="1" x14ac:dyDescent="0.25">
      <c r="A250" s="6">
        <v>123</v>
      </c>
      <c r="B250" s="7">
        <v>448</v>
      </c>
      <c r="C250" s="440" t="s">
        <v>746</v>
      </c>
      <c r="D250" s="440"/>
      <c r="E250" s="440"/>
      <c r="F250" s="9" t="s">
        <v>1249</v>
      </c>
      <c r="G250" s="9" t="s">
        <v>1249</v>
      </c>
      <c r="H250" s="9" t="s">
        <v>1249</v>
      </c>
      <c r="I250" s="9" t="s">
        <v>1249</v>
      </c>
      <c r="J250" s="21" t="s">
        <v>1249</v>
      </c>
      <c r="K250" s="21" t="s">
        <v>1249</v>
      </c>
      <c r="L250" s="21" t="s">
        <v>1249</v>
      </c>
      <c r="M250" s="21" t="s">
        <v>1249</v>
      </c>
      <c r="N250" s="21" t="s">
        <v>1249</v>
      </c>
      <c r="O250" s="21" t="s">
        <v>1249</v>
      </c>
      <c r="P250" s="21" t="s">
        <v>1249</v>
      </c>
      <c r="Q250" s="21" t="s">
        <v>1249</v>
      </c>
      <c r="R250" s="21" t="s">
        <v>1249</v>
      </c>
      <c r="S250" s="21" t="s">
        <v>1249</v>
      </c>
      <c r="T250" s="21" t="s">
        <v>1249</v>
      </c>
      <c r="U250" s="21" t="s">
        <v>1249</v>
      </c>
      <c r="V250" s="21" t="s">
        <v>1249</v>
      </c>
      <c r="W250" s="21" t="s">
        <v>1249</v>
      </c>
      <c r="X250" s="21" t="s">
        <v>1249</v>
      </c>
      <c r="Y250" s="21" t="s">
        <v>1249</v>
      </c>
      <c r="Z250" s="21" t="s">
        <v>1249</v>
      </c>
      <c r="AA250" s="21" t="s">
        <v>1249</v>
      </c>
      <c r="AB250" s="21" t="s">
        <v>1249</v>
      </c>
      <c r="AC250" s="21" t="s">
        <v>1249</v>
      </c>
      <c r="AD250" s="21" t="s">
        <v>1249</v>
      </c>
      <c r="AE250" s="21" t="s">
        <v>1249</v>
      </c>
      <c r="AF250" s="21" t="s">
        <v>1249</v>
      </c>
      <c r="AG250" s="21" t="s">
        <v>1249</v>
      </c>
      <c r="AH250" s="21" t="s">
        <v>1249</v>
      </c>
      <c r="AI250" s="21" t="s">
        <v>1249</v>
      </c>
      <c r="AJ250" s="21" t="s">
        <v>1249</v>
      </c>
      <c r="AK250" s="21" t="s">
        <v>1249</v>
      </c>
      <c r="AL250" s="21" t="s">
        <v>1249</v>
      </c>
      <c r="AM250" s="21" t="s">
        <v>1249</v>
      </c>
      <c r="AN250" s="21" t="s">
        <v>1249</v>
      </c>
      <c r="AO250" s="21" t="s">
        <v>1249</v>
      </c>
      <c r="AP250" s="21" t="s">
        <v>1249</v>
      </c>
      <c r="AQ250" s="21" t="s">
        <v>1249</v>
      </c>
      <c r="AR250" s="21" t="s">
        <v>1249</v>
      </c>
      <c r="AS250" s="21" t="s">
        <v>1249</v>
      </c>
      <c r="AT250" s="21" t="s">
        <v>1249</v>
      </c>
      <c r="AU250" s="21" t="s">
        <v>1249</v>
      </c>
      <c r="AV250" s="21" t="s">
        <v>1249</v>
      </c>
      <c r="AW250" s="21" t="s">
        <v>1249</v>
      </c>
      <c r="AX250" s="21" t="s">
        <v>1249</v>
      </c>
      <c r="AY250" s="21" t="s">
        <v>1249</v>
      </c>
      <c r="AZ250" s="21" t="s">
        <v>1249</v>
      </c>
      <c r="BA250" s="21" t="s">
        <v>1249</v>
      </c>
      <c r="BB250" s="21"/>
      <c r="BC250" s="21" t="s">
        <v>1249</v>
      </c>
      <c r="BD250" s="21" t="s">
        <v>1249</v>
      </c>
      <c r="BE250" s="21" t="s">
        <v>1249</v>
      </c>
      <c r="BF250" s="21" t="s">
        <v>1249</v>
      </c>
      <c r="BG250" s="21" t="s">
        <v>1249</v>
      </c>
      <c r="BH250" s="21" t="s">
        <v>1249</v>
      </c>
      <c r="BI250" s="21" t="s">
        <v>1249</v>
      </c>
      <c r="BJ250" s="21" t="s">
        <v>1249</v>
      </c>
      <c r="BK250" s="21" t="s">
        <v>1249</v>
      </c>
      <c r="BL250" s="21" t="s">
        <v>1249</v>
      </c>
      <c r="BM250" s="21" t="s">
        <v>1249</v>
      </c>
      <c r="BN250" s="21" t="s">
        <v>1249</v>
      </c>
      <c r="BO250" s="21" t="s">
        <v>1249</v>
      </c>
      <c r="BP250" s="21" t="s">
        <v>1249</v>
      </c>
      <c r="BQ250" s="21" t="s">
        <v>1249</v>
      </c>
      <c r="BR250" s="21" t="s">
        <v>1249</v>
      </c>
      <c r="BS250" s="21" t="s">
        <v>1249</v>
      </c>
      <c r="BT250" s="21" t="s">
        <v>1249</v>
      </c>
      <c r="BU250" s="21" t="s">
        <v>1249</v>
      </c>
      <c r="BV250" s="21" t="s">
        <v>1249</v>
      </c>
      <c r="BW250" s="21" t="s">
        <v>1249</v>
      </c>
      <c r="BX250" s="21" t="s">
        <v>1249</v>
      </c>
      <c r="BY250" s="21" t="s">
        <v>1249</v>
      </c>
      <c r="BZ250" s="21" t="s">
        <v>1249</v>
      </c>
      <c r="CA250" s="21" t="s">
        <v>1249</v>
      </c>
      <c r="CB250" s="21" t="s">
        <v>1249</v>
      </c>
      <c r="CC250" s="21" t="s">
        <v>1249</v>
      </c>
      <c r="CD250" s="21" t="s">
        <v>1249</v>
      </c>
      <c r="CE250" s="21" t="s">
        <v>1249</v>
      </c>
      <c r="CF250" s="21" t="s">
        <v>1249</v>
      </c>
      <c r="CG250" s="21" t="s">
        <v>1249</v>
      </c>
      <c r="CH250" s="21" t="s">
        <v>1249</v>
      </c>
      <c r="CI250" s="21" t="s">
        <v>1249</v>
      </c>
      <c r="CJ250" s="21" t="s">
        <v>1249</v>
      </c>
    </row>
    <row r="251" spans="1:88" ht="70.5" customHeight="1" x14ac:dyDescent="0.25">
      <c r="A251" s="6">
        <v>26</v>
      </c>
      <c r="B251" s="207">
        <v>450</v>
      </c>
      <c r="C251" s="12" t="s">
        <v>748</v>
      </c>
      <c r="D251" s="275" t="s">
        <v>18</v>
      </c>
      <c r="E251" s="12" t="s">
        <v>749</v>
      </c>
      <c r="F251" s="302" t="s">
        <v>28</v>
      </c>
      <c r="G251" s="12" t="s">
        <v>1474</v>
      </c>
      <c r="H251" s="18" t="s">
        <v>1475</v>
      </c>
      <c r="I251" s="18" t="s">
        <v>1261</v>
      </c>
      <c r="J251" s="22" t="s">
        <v>744</v>
      </c>
      <c r="K251" s="207"/>
      <c r="L251" s="207" t="s">
        <v>21</v>
      </c>
      <c r="M251" s="207"/>
      <c r="N251" s="207"/>
      <c r="O251" s="207"/>
      <c r="P251" s="207"/>
      <c r="Q251" s="207"/>
      <c r="R251" s="207"/>
      <c r="S251" s="207"/>
      <c r="T251" s="26">
        <f t="shared" si="104"/>
        <v>1</v>
      </c>
      <c r="U251" s="207"/>
      <c r="V251" s="207"/>
      <c r="W251" s="207"/>
      <c r="X251" s="207"/>
      <c r="Y251" s="207" t="s">
        <v>1271</v>
      </c>
      <c r="Z251" s="207"/>
      <c r="AA251" s="207" t="s">
        <v>1271</v>
      </c>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3">
        <f>COUNTIF($BD251:$CA251,2)</f>
        <v>0</v>
      </c>
      <c r="CC251" s="32" t="e">
        <f>CB251/COUNTA($BD251:$CA251)</f>
        <v>#DIV/0!</v>
      </c>
      <c r="CD251" s="23">
        <f>COUNTIF($BD251:$CA251,1)</f>
        <v>0</v>
      </c>
      <c r="CE251" s="32" t="e">
        <f>CD251/COUNTA($BD251:$CA251)</f>
        <v>#DIV/0!</v>
      </c>
      <c r="CF251" s="23">
        <f>COUNTIF($BD251:$CA251,0)</f>
        <v>0</v>
      </c>
      <c r="CG251" s="32" t="e">
        <f>CF251/COUNTA($BD251:$CA251)</f>
        <v>#DIV/0!</v>
      </c>
      <c r="CH251" s="23" t="e">
        <f>(((CB251*2)+(CD251*1)+(CF251*0)))/COUNTA($BD251:$CA251)</f>
        <v>#DIV/0!</v>
      </c>
      <c r="CI251" s="23" t="e">
        <f t="shared" si="105"/>
        <v>#DIV/0!</v>
      </c>
      <c r="CJ251" s="37"/>
    </row>
    <row r="252" spans="1:88" ht="59.25" customHeight="1" x14ac:dyDescent="0.25">
      <c r="A252" s="6">
        <v>27</v>
      </c>
      <c r="B252" s="207">
        <v>453</v>
      </c>
      <c r="C252" s="12" t="s">
        <v>754</v>
      </c>
      <c r="D252" s="275" t="s">
        <v>18</v>
      </c>
      <c r="E252" s="12" t="s">
        <v>755</v>
      </c>
      <c r="F252" s="302" t="s">
        <v>28</v>
      </c>
      <c r="G252" s="12" t="s">
        <v>755</v>
      </c>
      <c r="H252" s="18" t="s">
        <v>1476</v>
      </c>
      <c r="I252" s="18" t="s">
        <v>1261</v>
      </c>
      <c r="J252" s="22" t="s">
        <v>744</v>
      </c>
      <c r="K252" s="207"/>
      <c r="L252" s="207" t="s">
        <v>21</v>
      </c>
      <c r="M252" s="207"/>
      <c r="N252" s="207"/>
      <c r="O252" s="207"/>
      <c r="P252" s="207"/>
      <c r="Q252" s="207"/>
      <c r="R252" s="207"/>
      <c r="S252" s="207"/>
      <c r="T252" s="26">
        <f t="shared" si="104"/>
        <v>1</v>
      </c>
      <c r="U252" s="207"/>
      <c r="V252" s="207"/>
      <c r="W252" s="207"/>
      <c r="X252" s="207"/>
      <c r="Y252" s="207" t="s">
        <v>1319</v>
      </c>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3">
        <f>COUNTIF($BD252:$CA252,2)</f>
        <v>0</v>
      </c>
      <c r="CC252" s="32" t="e">
        <f>CB252/COUNTA($BD252:$CA252)</f>
        <v>#DIV/0!</v>
      </c>
      <c r="CD252" s="23">
        <f>COUNTIF($BD252:$CA252,1)</f>
        <v>0</v>
      </c>
      <c r="CE252" s="32" t="e">
        <f>CD252/COUNTA($BD252:$CA252)</f>
        <v>#DIV/0!</v>
      </c>
      <c r="CF252" s="23">
        <f>COUNTIF($BD252:$CA252,0)</f>
        <v>0</v>
      </c>
      <c r="CG252" s="32" t="e">
        <f>CF252/COUNTA($BD252:$CA252)</f>
        <v>#DIV/0!</v>
      </c>
      <c r="CH252" s="23" t="e">
        <f>(((CB252*2)+(CD252*1)+(CF252*0)))/COUNTA($BD252:$CA252)</f>
        <v>#DIV/0!</v>
      </c>
      <c r="CI252" s="23" t="e">
        <f t="shared" si="105"/>
        <v>#DIV/0!</v>
      </c>
      <c r="CJ252" s="37"/>
    </row>
    <row r="253" spans="1:88" s="2" customFormat="1" ht="18.75" hidden="1" x14ac:dyDescent="0.25">
      <c r="A253" s="6">
        <v>126</v>
      </c>
      <c r="B253" s="7">
        <v>462</v>
      </c>
      <c r="C253" s="440" t="s">
        <v>771</v>
      </c>
      <c r="D253" s="440"/>
      <c r="E253" s="440"/>
      <c r="F253" s="9" t="s">
        <v>1249</v>
      </c>
      <c r="G253" s="9" t="s">
        <v>1249</v>
      </c>
      <c r="H253" s="9" t="s">
        <v>1249</v>
      </c>
      <c r="I253" s="9" t="s">
        <v>1249</v>
      </c>
      <c r="J253" s="21" t="s">
        <v>1249</v>
      </c>
      <c r="K253" s="21" t="s">
        <v>1249</v>
      </c>
      <c r="L253" s="21" t="s">
        <v>1249</v>
      </c>
      <c r="M253" s="21" t="s">
        <v>1249</v>
      </c>
      <c r="N253" s="21" t="s">
        <v>1249</v>
      </c>
      <c r="O253" s="21" t="s">
        <v>1249</v>
      </c>
      <c r="P253" s="21" t="s">
        <v>1249</v>
      </c>
      <c r="Q253" s="21" t="s">
        <v>1249</v>
      </c>
      <c r="R253" s="21" t="s">
        <v>1249</v>
      </c>
      <c r="S253" s="21" t="s">
        <v>1249</v>
      </c>
      <c r="T253" s="21" t="s">
        <v>1249</v>
      </c>
      <c r="U253" s="21" t="s">
        <v>1249</v>
      </c>
      <c r="V253" s="21" t="s">
        <v>1249</v>
      </c>
      <c r="W253" s="21" t="s">
        <v>1249</v>
      </c>
      <c r="X253" s="21" t="s">
        <v>1249</v>
      </c>
      <c r="Y253" s="21" t="s">
        <v>1249</v>
      </c>
      <c r="Z253" s="21" t="s">
        <v>1249</v>
      </c>
      <c r="AA253" s="21" t="s">
        <v>1249</v>
      </c>
      <c r="AB253" s="21" t="s">
        <v>1249</v>
      </c>
      <c r="AC253" s="21" t="s">
        <v>1249</v>
      </c>
      <c r="AD253" s="21" t="s">
        <v>1249</v>
      </c>
      <c r="AE253" s="21" t="s">
        <v>1249</v>
      </c>
      <c r="AF253" s="21" t="s">
        <v>1249</v>
      </c>
      <c r="AG253" s="21" t="s">
        <v>1249</v>
      </c>
      <c r="AH253" s="21" t="s">
        <v>1249</v>
      </c>
      <c r="AI253" s="21" t="s">
        <v>1249</v>
      </c>
      <c r="AJ253" s="21" t="s">
        <v>1249</v>
      </c>
      <c r="AK253" s="21" t="s">
        <v>1249</v>
      </c>
      <c r="AL253" s="21" t="s">
        <v>1249</v>
      </c>
      <c r="AM253" s="21" t="s">
        <v>1249</v>
      </c>
      <c r="AN253" s="21" t="s">
        <v>1249</v>
      </c>
      <c r="AO253" s="21" t="s">
        <v>1249</v>
      </c>
      <c r="AP253" s="21" t="s">
        <v>1249</v>
      </c>
      <c r="AQ253" s="21" t="s">
        <v>1249</v>
      </c>
      <c r="AR253" s="21" t="s">
        <v>1249</v>
      </c>
      <c r="AS253" s="21" t="s">
        <v>1249</v>
      </c>
      <c r="AT253" s="21" t="s">
        <v>1249</v>
      </c>
      <c r="AU253" s="21" t="s">
        <v>1249</v>
      </c>
      <c r="AV253" s="21" t="s">
        <v>1249</v>
      </c>
      <c r="AW253" s="21" t="s">
        <v>1249</v>
      </c>
      <c r="AX253" s="21" t="s">
        <v>1249</v>
      </c>
      <c r="AY253" s="21" t="s">
        <v>1249</v>
      </c>
      <c r="AZ253" s="21" t="s">
        <v>1249</v>
      </c>
      <c r="BA253" s="21" t="s">
        <v>1249</v>
      </c>
      <c r="BB253" s="21"/>
      <c r="BC253" s="21" t="s">
        <v>1249</v>
      </c>
      <c r="BD253" s="21" t="s">
        <v>1249</v>
      </c>
      <c r="BE253" s="21" t="s">
        <v>1249</v>
      </c>
      <c r="BF253" s="21" t="s">
        <v>1249</v>
      </c>
      <c r="BG253" s="21" t="s">
        <v>1249</v>
      </c>
      <c r="BH253" s="21" t="s">
        <v>1249</v>
      </c>
      <c r="BI253" s="21" t="s">
        <v>1249</v>
      </c>
      <c r="BJ253" s="21" t="s">
        <v>1249</v>
      </c>
      <c r="BK253" s="21" t="s">
        <v>1249</v>
      </c>
      <c r="BL253" s="21" t="s">
        <v>1249</v>
      </c>
      <c r="BM253" s="21" t="s">
        <v>1249</v>
      </c>
      <c r="BN253" s="21" t="s">
        <v>1249</v>
      </c>
      <c r="BO253" s="21" t="s">
        <v>1249</v>
      </c>
      <c r="BP253" s="21" t="s">
        <v>1249</v>
      </c>
      <c r="BQ253" s="21" t="s">
        <v>1249</v>
      </c>
      <c r="BR253" s="21" t="s">
        <v>1249</v>
      </c>
      <c r="BS253" s="21" t="s">
        <v>1249</v>
      </c>
      <c r="BT253" s="21" t="s">
        <v>1249</v>
      </c>
      <c r="BU253" s="21" t="s">
        <v>1249</v>
      </c>
      <c r="BV253" s="21" t="s">
        <v>1249</v>
      </c>
      <c r="BW253" s="21" t="s">
        <v>1249</v>
      </c>
      <c r="BX253" s="21" t="s">
        <v>1249</v>
      </c>
      <c r="BY253" s="21" t="s">
        <v>1249</v>
      </c>
      <c r="BZ253" s="21" t="s">
        <v>1249</v>
      </c>
      <c r="CA253" s="21" t="s">
        <v>1249</v>
      </c>
      <c r="CB253" s="21" t="s">
        <v>1249</v>
      </c>
      <c r="CC253" s="21" t="s">
        <v>1249</v>
      </c>
      <c r="CD253" s="21" t="s">
        <v>1249</v>
      </c>
      <c r="CE253" s="21" t="s">
        <v>1249</v>
      </c>
      <c r="CF253" s="21" t="s">
        <v>1249</v>
      </c>
      <c r="CG253" s="21" t="s">
        <v>1249</v>
      </c>
      <c r="CH253" s="21" t="s">
        <v>1249</v>
      </c>
      <c r="CI253" s="21" t="s">
        <v>1249</v>
      </c>
      <c r="CJ253" s="21" t="s">
        <v>1249</v>
      </c>
    </row>
    <row r="254" spans="1:88" ht="38.25" hidden="1" customHeight="1" x14ac:dyDescent="0.25">
      <c r="A254" s="6">
        <v>196</v>
      </c>
      <c r="B254" s="207">
        <v>464</v>
      </c>
      <c r="C254" s="12" t="s">
        <v>774</v>
      </c>
      <c r="D254" s="275" t="s">
        <v>18</v>
      </c>
      <c r="E254" s="12" t="s">
        <v>775</v>
      </c>
      <c r="F254" s="302" t="s">
        <v>20</v>
      </c>
      <c r="G254" s="18" t="s">
        <v>1477</v>
      </c>
      <c r="H254" s="18" t="s">
        <v>1478</v>
      </c>
      <c r="I254" s="18" t="s">
        <v>1261</v>
      </c>
      <c r="J254" s="22" t="s">
        <v>744</v>
      </c>
      <c r="K254" s="207"/>
      <c r="L254" s="207"/>
      <c r="M254" s="207"/>
      <c r="N254" s="207"/>
      <c r="O254" s="207" t="s">
        <v>21</v>
      </c>
      <c r="P254" s="207"/>
      <c r="Q254" s="207"/>
      <c r="R254" s="207"/>
      <c r="S254" s="207"/>
      <c r="T254" s="26">
        <f t="shared" si="104"/>
        <v>1</v>
      </c>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3">
        <f>COUNTIF($BD254:$CA254,2)</f>
        <v>0</v>
      </c>
      <c r="CC254" s="32" t="e">
        <f>CB254/COUNTA($BD254:$CA254)</f>
        <v>#DIV/0!</v>
      </c>
      <c r="CD254" s="23">
        <f>COUNTIF($BD254:$CA254,1)</f>
        <v>0</v>
      </c>
      <c r="CE254" s="32" t="e">
        <f>CD254/COUNTA($BD254:$CA254)</f>
        <v>#DIV/0!</v>
      </c>
      <c r="CF254" s="23">
        <f>COUNTIF($BD254:$CA254,0)</f>
        <v>0</v>
      </c>
      <c r="CG254" s="32" t="e">
        <f>CF254/COUNTA($BD254:$CA254)</f>
        <v>#DIV/0!</v>
      </c>
      <c r="CH254" s="23" t="e">
        <f>(((CB254*2)+(CD254*1)+(CF254*0)))/COUNTA($BD254:$CA254)</f>
        <v>#DIV/0!</v>
      </c>
      <c r="CI254" s="23" t="e">
        <f t="shared" si="105"/>
        <v>#DIV/0!</v>
      </c>
      <c r="CJ254" s="37"/>
    </row>
    <row r="255" spans="1:88" ht="56.25" customHeight="1" x14ac:dyDescent="0.25">
      <c r="A255" s="6">
        <v>28</v>
      </c>
      <c r="B255" s="394">
        <v>467</v>
      </c>
      <c r="C255" s="391" t="s">
        <v>777</v>
      </c>
      <c r="D255" s="280" t="s">
        <v>18</v>
      </c>
      <c r="E255" s="39" t="s">
        <v>1480</v>
      </c>
      <c r="F255" s="61"/>
      <c r="G255" s="39" t="s">
        <v>1481</v>
      </c>
      <c r="H255" s="39" t="s">
        <v>1637</v>
      </c>
      <c r="I255" s="18" t="s">
        <v>1261</v>
      </c>
      <c r="J255" s="22" t="s">
        <v>744</v>
      </c>
      <c r="K255" s="48"/>
      <c r="L255" s="48" t="s">
        <v>21</v>
      </c>
      <c r="M255" s="48"/>
      <c r="N255" s="48"/>
      <c r="O255" s="48"/>
      <c r="P255" s="48"/>
      <c r="Q255" s="48"/>
      <c r="R255" s="48"/>
      <c r="S255" s="48"/>
      <c r="T255" s="26">
        <f t="shared" si="104"/>
        <v>1</v>
      </c>
      <c r="U255" s="48"/>
      <c r="V255" s="48"/>
      <c r="W255" s="48"/>
      <c r="X255" s="48"/>
      <c r="Y255" s="48"/>
      <c r="Z255" s="48" t="s">
        <v>1271</v>
      </c>
      <c r="AA255" s="48"/>
      <c r="AB255" s="48" t="s">
        <v>2012</v>
      </c>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3">
        <f>COUNTIF($BD255:$CA255,2)</f>
        <v>0</v>
      </c>
      <c r="CC255" s="32" t="e">
        <f>CB255/COUNTA($BD255:$CA255)</f>
        <v>#DIV/0!</v>
      </c>
      <c r="CD255" s="23">
        <f>COUNTIF($BD255:$CA255,1)</f>
        <v>0</v>
      </c>
      <c r="CE255" s="32" t="e">
        <f>CD255/COUNTA($BD255:$CA255)</f>
        <v>#DIV/0!</v>
      </c>
      <c r="CF255" s="23">
        <f>COUNTIF($BD255:$CA255,0)</f>
        <v>0</v>
      </c>
      <c r="CG255" s="32" t="e">
        <f>CF255/COUNTA($BD255:$CA255)</f>
        <v>#DIV/0!</v>
      </c>
      <c r="CH255" s="23" t="e">
        <f>(((CB255*2)+(CD255*1)+(CF255*0)))/COUNTA($BD255:$CA255)</f>
        <v>#DIV/0!</v>
      </c>
      <c r="CI255" s="23" t="e">
        <f t="shared" si="105"/>
        <v>#DIV/0!</v>
      </c>
      <c r="CJ255" s="37"/>
    </row>
    <row r="256" spans="1:88" ht="84.75" hidden="1" customHeight="1" x14ac:dyDescent="0.25">
      <c r="A256" s="6">
        <v>197</v>
      </c>
      <c r="B256" s="395"/>
      <c r="C256" s="393"/>
      <c r="D256" s="280" t="s">
        <v>18</v>
      </c>
      <c r="E256" s="39" t="s">
        <v>778</v>
      </c>
      <c r="F256" s="52" t="s">
        <v>20</v>
      </c>
      <c r="G256" s="39" t="s">
        <v>1479</v>
      </c>
      <c r="H256" s="39" t="s">
        <v>1865</v>
      </c>
      <c r="I256" s="18" t="s">
        <v>1261</v>
      </c>
      <c r="J256" s="22" t="s">
        <v>744</v>
      </c>
      <c r="K256" s="23" t="s">
        <v>21</v>
      </c>
      <c r="L256" s="207"/>
      <c r="M256" s="207"/>
      <c r="N256" s="207"/>
      <c r="O256" s="207"/>
      <c r="P256" s="207"/>
      <c r="Q256" s="23" t="s">
        <v>21</v>
      </c>
      <c r="R256" s="207"/>
      <c r="S256" s="207"/>
      <c r="T256" s="26">
        <f t="shared" si="104"/>
        <v>2</v>
      </c>
      <c r="U256" s="207"/>
      <c r="V256" s="207" t="s">
        <v>1319</v>
      </c>
      <c r="W256" s="207" t="s">
        <v>1262</v>
      </c>
      <c r="X256" s="207" t="s">
        <v>1319</v>
      </c>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3">
        <f>COUNTIF($BD256:$CA256,2)</f>
        <v>0</v>
      </c>
      <c r="CC256" s="32" t="e">
        <f>CB256/COUNTA($BD256:$CA256)</f>
        <v>#DIV/0!</v>
      </c>
      <c r="CD256" s="23">
        <f>COUNTIF($BD256:$CA256,1)</f>
        <v>0</v>
      </c>
      <c r="CE256" s="32" t="e">
        <f>CD256/COUNTA($BD256:$CA256)</f>
        <v>#DIV/0!</v>
      </c>
      <c r="CF256" s="23">
        <f>COUNTIF($BD256:$CA256,0)</f>
        <v>0</v>
      </c>
      <c r="CG256" s="32" t="e">
        <f>CF256/COUNTA($BD256:$CA256)</f>
        <v>#DIV/0!</v>
      </c>
      <c r="CH256" s="23" t="e">
        <f>(((CB256*2)+(CD256*1)+(CF256*0)))/COUNTA($BD256:$CA256)</f>
        <v>#DIV/0!</v>
      </c>
      <c r="CI256" s="23" t="e">
        <f t="shared" si="105"/>
        <v>#DIV/0!</v>
      </c>
      <c r="CJ256" s="37"/>
    </row>
    <row r="257" spans="1:88" s="2" customFormat="1" ht="72" hidden="1" customHeight="1" x14ac:dyDescent="0.25">
      <c r="A257" s="6">
        <v>227</v>
      </c>
      <c r="B257" s="7">
        <v>469</v>
      </c>
      <c r="C257" s="440" t="s">
        <v>781</v>
      </c>
      <c r="D257" s="440"/>
      <c r="E257" s="440"/>
      <c r="F257" s="9" t="s">
        <v>1249</v>
      </c>
      <c r="G257" s="9" t="s">
        <v>1249</v>
      </c>
      <c r="H257" s="9" t="s">
        <v>1249</v>
      </c>
      <c r="I257" s="9" t="s">
        <v>1249</v>
      </c>
      <c r="J257" s="21" t="s">
        <v>1249</v>
      </c>
      <c r="K257" s="21" t="s">
        <v>1249</v>
      </c>
      <c r="L257" s="21" t="s">
        <v>1249</v>
      </c>
      <c r="M257" s="21" t="s">
        <v>1249</v>
      </c>
      <c r="N257" s="21" t="s">
        <v>1249</v>
      </c>
      <c r="O257" s="21" t="s">
        <v>1249</v>
      </c>
      <c r="P257" s="21" t="s">
        <v>1249</v>
      </c>
      <c r="Q257" s="21" t="s">
        <v>1249</v>
      </c>
      <c r="R257" s="21" t="s">
        <v>1249</v>
      </c>
      <c r="S257" s="21" t="s">
        <v>1249</v>
      </c>
      <c r="T257" s="21" t="s">
        <v>1249</v>
      </c>
      <c r="U257" s="21" t="s">
        <v>1249</v>
      </c>
      <c r="V257" s="21" t="s">
        <v>1249</v>
      </c>
      <c r="W257" s="21" t="s">
        <v>1249</v>
      </c>
      <c r="X257" s="21" t="s">
        <v>1249</v>
      </c>
      <c r="Y257" s="21" t="s">
        <v>1249</v>
      </c>
      <c r="Z257" s="21" t="s">
        <v>1249</v>
      </c>
      <c r="AA257" s="21" t="s">
        <v>1249</v>
      </c>
      <c r="AB257" s="21" t="s">
        <v>1249</v>
      </c>
      <c r="AC257" s="21" t="s">
        <v>1249</v>
      </c>
      <c r="AD257" s="21" t="s">
        <v>1249</v>
      </c>
      <c r="AE257" s="21" t="s">
        <v>1249</v>
      </c>
      <c r="AF257" s="21" t="s">
        <v>1249</v>
      </c>
      <c r="AG257" s="21" t="s">
        <v>1249</v>
      </c>
      <c r="AH257" s="21" t="s">
        <v>1249</v>
      </c>
      <c r="AI257" s="21" t="s">
        <v>1249</v>
      </c>
      <c r="AJ257" s="21" t="s">
        <v>1249</v>
      </c>
      <c r="AK257" s="21" t="s">
        <v>1249</v>
      </c>
      <c r="AL257" s="21" t="s">
        <v>1249</v>
      </c>
      <c r="AM257" s="21" t="s">
        <v>1249</v>
      </c>
      <c r="AN257" s="21" t="s">
        <v>1249</v>
      </c>
      <c r="AO257" s="21" t="s">
        <v>1249</v>
      </c>
      <c r="AP257" s="21" t="s">
        <v>1249</v>
      </c>
      <c r="AQ257" s="21" t="s">
        <v>1249</v>
      </c>
      <c r="AR257" s="21" t="s">
        <v>1249</v>
      </c>
      <c r="AS257" s="21" t="s">
        <v>1249</v>
      </c>
      <c r="AT257" s="21" t="s">
        <v>1249</v>
      </c>
      <c r="AU257" s="21" t="s">
        <v>1249</v>
      </c>
      <c r="AV257" s="21" t="s">
        <v>1249</v>
      </c>
      <c r="AW257" s="21" t="s">
        <v>1249</v>
      </c>
      <c r="AX257" s="21" t="s">
        <v>1249</v>
      </c>
      <c r="AY257" s="21" t="s">
        <v>1249</v>
      </c>
      <c r="AZ257" s="21" t="s">
        <v>1249</v>
      </c>
      <c r="BA257" s="21" t="s">
        <v>1249</v>
      </c>
      <c r="BB257" s="21"/>
      <c r="BC257" s="21" t="s">
        <v>1249</v>
      </c>
      <c r="BD257" s="21" t="s">
        <v>1249</v>
      </c>
      <c r="BE257" s="21" t="s">
        <v>1249</v>
      </c>
      <c r="BF257" s="21" t="s">
        <v>1249</v>
      </c>
      <c r="BG257" s="21" t="s">
        <v>1249</v>
      </c>
      <c r="BH257" s="21" t="s">
        <v>1249</v>
      </c>
      <c r="BI257" s="21" t="s">
        <v>1249</v>
      </c>
      <c r="BJ257" s="21" t="s">
        <v>1249</v>
      </c>
      <c r="BK257" s="21" t="s">
        <v>1249</v>
      </c>
      <c r="BL257" s="21" t="s">
        <v>1249</v>
      </c>
      <c r="BM257" s="21" t="s">
        <v>1249</v>
      </c>
      <c r="BN257" s="21" t="s">
        <v>1249</v>
      </c>
      <c r="BO257" s="21" t="s">
        <v>1249</v>
      </c>
      <c r="BP257" s="21" t="s">
        <v>1249</v>
      </c>
      <c r="BQ257" s="21" t="s">
        <v>1249</v>
      </c>
      <c r="BR257" s="21" t="s">
        <v>1249</v>
      </c>
      <c r="BS257" s="21" t="s">
        <v>1249</v>
      </c>
      <c r="BT257" s="21" t="s">
        <v>1249</v>
      </c>
      <c r="BU257" s="21" t="s">
        <v>1249</v>
      </c>
      <c r="BV257" s="21" t="s">
        <v>1249</v>
      </c>
      <c r="BW257" s="21" t="s">
        <v>1249</v>
      </c>
      <c r="BX257" s="21" t="s">
        <v>1249</v>
      </c>
      <c r="BY257" s="21" t="s">
        <v>1249</v>
      </c>
      <c r="BZ257" s="21" t="s">
        <v>1249</v>
      </c>
      <c r="CA257" s="21" t="s">
        <v>1249</v>
      </c>
      <c r="CB257" s="21" t="s">
        <v>1249</v>
      </c>
      <c r="CC257" s="21" t="s">
        <v>1249</v>
      </c>
      <c r="CD257" s="21" t="s">
        <v>1249</v>
      </c>
      <c r="CE257" s="21" t="s">
        <v>1249</v>
      </c>
      <c r="CF257" s="21" t="s">
        <v>1249</v>
      </c>
      <c r="CG257" s="21" t="s">
        <v>1249</v>
      </c>
      <c r="CH257" s="21" t="s">
        <v>1249</v>
      </c>
      <c r="CI257" s="21" t="s">
        <v>1249</v>
      </c>
      <c r="CJ257" s="21" t="s">
        <v>1249</v>
      </c>
    </row>
    <row r="258" spans="1:88" ht="87" hidden="1" customHeight="1" x14ac:dyDescent="0.25">
      <c r="A258" s="6">
        <v>198</v>
      </c>
      <c r="B258" s="28">
        <v>470</v>
      </c>
      <c r="C258" s="12" t="s">
        <v>782</v>
      </c>
      <c r="D258" s="275" t="s">
        <v>18</v>
      </c>
      <c r="E258" s="12" t="s">
        <v>783</v>
      </c>
      <c r="F258" s="302" t="s">
        <v>28</v>
      </c>
      <c r="G258" s="12" t="s">
        <v>1595</v>
      </c>
      <c r="H258" s="18" t="s">
        <v>1866</v>
      </c>
      <c r="I258" s="18" t="s">
        <v>1261</v>
      </c>
      <c r="J258" s="22" t="s">
        <v>744</v>
      </c>
      <c r="K258" s="207"/>
      <c r="L258" s="207"/>
      <c r="M258" s="23" t="s">
        <v>21</v>
      </c>
      <c r="N258" s="207"/>
      <c r="O258" s="23" t="s">
        <v>21</v>
      </c>
      <c r="P258" s="207"/>
      <c r="Q258" s="207"/>
      <c r="R258" s="207"/>
      <c r="S258" s="207"/>
      <c r="T258" s="26">
        <f t="shared" si="104"/>
        <v>2</v>
      </c>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3">
        <f>COUNTIF($BD258:$CA258,2)</f>
        <v>0</v>
      </c>
      <c r="CC258" s="32" t="e">
        <f>CB258/COUNTA($BD258:$CA258)</f>
        <v>#DIV/0!</v>
      </c>
      <c r="CD258" s="23">
        <f>COUNTIF($BD258:$CA258,1)</f>
        <v>0</v>
      </c>
      <c r="CE258" s="32" t="e">
        <f>CD258/COUNTA($BD258:$CA258)</f>
        <v>#DIV/0!</v>
      </c>
      <c r="CF258" s="23">
        <f>COUNTIF($BD258:$CA258,0)</f>
        <v>0</v>
      </c>
      <c r="CG258" s="32" t="e">
        <f>CF258/COUNTA($BD258:$CA258)</f>
        <v>#DIV/0!</v>
      </c>
      <c r="CH258" s="23" t="e">
        <f>(((CB258*2)+(CD258*1)+(CF258*0)))/COUNTA($BD258:$CA258)</f>
        <v>#DIV/0!</v>
      </c>
      <c r="CI258" s="23" t="e">
        <f t="shared" si="105"/>
        <v>#DIV/0!</v>
      </c>
      <c r="CJ258" s="37"/>
    </row>
    <row r="259" spans="1:88" ht="105" hidden="1" customHeight="1" x14ac:dyDescent="0.25">
      <c r="A259" s="6">
        <v>199</v>
      </c>
      <c r="B259" s="28">
        <v>473</v>
      </c>
      <c r="C259" s="12" t="s">
        <v>788</v>
      </c>
      <c r="D259" s="275" t="s">
        <v>18</v>
      </c>
      <c r="E259" s="12" t="s">
        <v>789</v>
      </c>
      <c r="F259" s="302" t="s">
        <v>28</v>
      </c>
      <c r="G259" s="41" t="s">
        <v>1867</v>
      </c>
      <c r="H259" s="41" t="s">
        <v>1868</v>
      </c>
      <c r="I259" s="18" t="s">
        <v>1251</v>
      </c>
      <c r="J259" s="22" t="s">
        <v>744</v>
      </c>
      <c r="K259" s="207"/>
      <c r="L259" s="207"/>
      <c r="M259" s="207"/>
      <c r="N259" s="207"/>
      <c r="O259" s="23" t="s">
        <v>21</v>
      </c>
      <c r="P259" s="207"/>
      <c r="Q259" s="207" t="s">
        <v>21</v>
      </c>
      <c r="R259" s="207"/>
      <c r="S259" s="207"/>
      <c r="T259" s="26">
        <f t="shared" si="104"/>
        <v>2</v>
      </c>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3">
        <f>COUNTIF($BD259:$CA259,2)</f>
        <v>0</v>
      </c>
      <c r="CC259" s="32" t="e">
        <f>CB259/COUNTA($BD259:$CA259)</f>
        <v>#DIV/0!</v>
      </c>
      <c r="CD259" s="23">
        <f>COUNTIF($BD259:$CA259,1)</f>
        <v>0</v>
      </c>
      <c r="CE259" s="32" t="e">
        <f>CD259/COUNTA($BD259:$CA259)</f>
        <v>#DIV/0!</v>
      </c>
      <c r="CF259" s="23">
        <f>COUNTIF($BD259:$CA259,0)</f>
        <v>0</v>
      </c>
      <c r="CG259" s="32" t="e">
        <f>CF259/COUNTA($BD259:$CA259)</f>
        <v>#DIV/0!</v>
      </c>
      <c r="CH259" s="23" t="e">
        <f>(((CB259*2)+(CD259*1)+(CF259*0)))/COUNTA($BD259:$CA259)</f>
        <v>#DIV/0!</v>
      </c>
      <c r="CI259" s="23" t="e">
        <f t="shared" si="105"/>
        <v>#DIV/0!</v>
      </c>
      <c r="CJ259" s="37"/>
    </row>
    <row r="260" spans="1:88" ht="101.25" hidden="1" customHeight="1" x14ac:dyDescent="0.25">
      <c r="A260" s="6">
        <v>200</v>
      </c>
      <c r="B260" s="28">
        <v>481</v>
      </c>
      <c r="C260" s="12" t="s">
        <v>804</v>
      </c>
      <c r="D260" s="275" t="s">
        <v>18</v>
      </c>
      <c r="E260" s="12" t="s">
        <v>805</v>
      </c>
      <c r="F260" s="302" t="s">
        <v>28</v>
      </c>
      <c r="G260" s="18" t="s">
        <v>1482</v>
      </c>
      <c r="H260" s="18" t="s">
        <v>1483</v>
      </c>
      <c r="I260" s="18" t="s">
        <v>1261</v>
      </c>
      <c r="J260" s="22" t="s">
        <v>744</v>
      </c>
      <c r="K260" s="207"/>
      <c r="L260" s="207"/>
      <c r="M260" s="207"/>
      <c r="N260" s="207"/>
      <c r="O260" s="207"/>
      <c r="P260" s="207"/>
      <c r="Q260" s="207"/>
      <c r="R260" s="207"/>
      <c r="S260" s="23" t="s">
        <v>21</v>
      </c>
      <c r="T260" s="26">
        <f t="shared" si="104"/>
        <v>1</v>
      </c>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3">
        <f>COUNTIF($BD260:$CA260,2)</f>
        <v>0</v>
      </c>
      <c r="CC260" s="32" t="e">
        <f>CB260/COUNTA($BD260:$CA260)</f>
        <v>#DIV/0!</v>
      </c>
      <c r="CD260" s="23">
        <f>COUNTIF($BD260:$CA260,1)</f>
        <v>0</v>
      </c>
      <c r="CE260" s="32" t="e">
        <f>CD260/COUNTA($BD260:$CA260)</f>
        <v>#DIV/0!</v>
      </c>
      <c r="CF260" s="23">
        <f>COUNTIF($BD260:$CA260,0)</f>
        <v>0</v>
      </c>
      <c r="CG260" s="32" t="e">
        <f>CF260/COUNTA($BD260:$CA260)</f>
        <v>#DIV/0!</v>
      </c>
      <c r="CH260" s="23" t="e">
        <f>(((CB260*2)+(CD260*1)+(CF260*0)))/COUNTA($BD260:$CA260)</f>
        <v>#DIV/0!</v>
      </c>
      <c r="CI260" s="23" t="e">
        <f t="shared" si="105"/>
        <v>#DIV/0!</v>
      </c>
      <c r="CJ260" s="37"/>
    </row>
    <row r="261" spans="1:88" ht="70.5" hidden="1" customHeight="1" x14ac:dyDescent="0.25">
      <c r="A261" s="6">
        <v>201</v>
      </c>
      <c r="B261" s="28">
        <v>484</v>
      </c>
      <c r="C261" s="12" t="s">
        <v>810</v>
      </c>
      <c r="D261" s="275" t="s">
        <v>18</v>
      </c>
      <c r="E261" s="12" t="s">
        <v>811</v>
      </c>
      <c r="F261" s="302" t="s">
        <v>18</v>
      </c>
      <c r="G261" s="18" t="s">
        <v>1484</v>
      </c>
      <c r="H261" s="18" t="s">
        <v>1650</v>
      </c>
      <c r="I261" s="18" t="s">
        <v>1329</v>
      </c>
      <c r="J261" s="22" t="s">
        <v>744</v>
      </c>
      <c r="K261" s="207"/>
      <c r="L261" s="207"/>
      <c r="M261" s="207"/>
      <c r="N261" s="207"/>
      <c r="O261" s="23" t="s">
        <v>21</v>
      </c>
      <c r="P261" s="207"/>
      <c r="Q261" s="28"/>
      <c r="R261" s="207"/>
      <c r="S261" s="28" t="s">
        <v>21</v>
      </c>
      <c r="T261" s="26">
        <f t="shared" si="104"/>
        <v>2</v>
      </c>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3">
        <f>COUNTIF($BD261:$CA261,2)</f>
        <v>0</v>
      </c>
      <c r="CC261" s="32" t="e">
        <f>CB261/COUNTA($BD261:$CA261)</f>
        <v>#DIV/0!</v>
      </c>
      <c r="CD261" s="23">
        <f>COUNTIF($BD261:$CA261,1)</f>
        <v>0</v>
      </c>
      <c r="CE261" s="32" t="e">
        <f>CD261/COUNTA($BD261:$CA261)</f>
        <v>#DIV/0!</v>
      </c>
      <c r="CF261" s="23">
        <f>COUNTIF($BD261:$CA261,0)</f>
        <v>0</v>
      </c>
      <c r="CG261" s="32" t="e">
        <f>CF261/COUNTA($BD261:$CA261)</f>
        <v>#DIV/0!</v>
      </c>
      <c r="CH261" s="23" t="e">
        <f>(((CB261*2)+(CD261*1)+(CF261*0)))/COUNTA($BD261:$CA261)</f>
        <v>#DIV/0!</v>
      </c>
      <c r="CI261" s="23" t="e">
        <f t="shared" si="105"/>
        <v>#DIV/0!</v>
      </c>
      <c r="CJ261" s="37"/>
    </row>
    <row r="262" spans="1:88" s="2" customFormat="1" ht="18.75" hidden="1" x14ac:dyDescent="0.25">
      <c r="A262" s="6">
        <v>133</v>
      </c>
      <c r="B262" s="7">
        <v>487</v>
      </c>
      <c r="C262" s="440" t="s">
        <v>816</v>
      </c>
      <c r="D262" s="440"/>
      <c r="E262" s="440"/>
      <c r="F262" s="9" t="s">
        <v>1249</v>
      </c>
      <c r="G262" s="9" t="s">
        <v>1249</v>
      </c>
      <c r="H262" s="9" t="s">
        <v>1249</v>
      </c>
      <c r="I262" s="9" t="s">
        <v>1249</v>
      </c>
      <c r="J262" s="21" t="s">
        <v>1249</v>
      </c>
      <c r="K262" s="21" t="s">
        <v>1249</v>
      </c>
      <c r="L262" s="21" t="s">
        <v>1249</v>
      </c>
      <c r="M262" s="21" t="s">
        <v>1249</v>
      </c>
      <c r="N262" s="21" t="s">
        <v>1249</v>
      </c>
      <c r="O262" s="21" t="s">
        <v>1249</v>
      </c>
      <c r="P262" s="21" t="s">
        <v>1249</v>
      </c>
      <c r="Q262" s="21" t="s">
        <v>1249</v>
      </c>
      <c r="R262" s="21" t="s">
        <v>1249</v>
      </c>
      <c r="S262" s="21" t="s">
        <v>1249</v>
      </c>
      <c r="T262" s="21" t="s">
        <v>1249</v>
      </c>
      <c r="U262" s="21" t="s">
        <v>1249</v>
      </c>
      <c r="V262" s="21" t="s">
        <v>1249</v>
      </c>
      <c r="W262" s="21" t="s">
        <v>1249</v>
      </c>
      <c r="X262" s="21" t="s">
        <v>1249</v>
      </c>
      <c r="Y262" s="21" t="s">
        <v>1249</v>
      </c>
      <c r="Z262" s="21" t="s">
        <v>1249</v>
      </c>
      <c r="AA262" s="21" t="s">
        <v>1249</v>
      </c>
      <c r="AB262" s="21" t="s">
        <v>1249</v>
      </c>
      <c r="AC262" s="21" t="s">
        <v>1249</v>
      </c>
      <c r="AD262" s="21" t="s">
        <v>1249</v>
      </c>
      <c r="AE262" s="21" t="s">
        <v>1249</v>
      </c>
      <c r="AF262" s="21" t="s">
        <v>1249</v>
      </c>
      <c r="AG262" s="21" t="s">
        <v>1249</v>
      </c>
      <c r="AH262" s="21" t="s">
        <v>1249</v>
      </c>
      <c r="AI262" s="21" t="s">
        <v>1249</v>
      </c>
      <c r="AJ262" s="21" t="s">
        <v>1249</v>
      </c>
      <c r="AK262" s="21" t="s">
        <v>1249</v>
      </c>
      <c r="AL262" s="21" t="s">
        <v>1249</v>
      </c>
      <c r="AM262" s="21" t="s">
        <v>1249</v>
      </c>
      <c r="AN262" s="21" t="s">
        <v>1249</v>
      </c>
      <c r="AO262" s="21" t="s">
        <v>1249</v>
      </c>
      <c r="AP262" s="21" t="s">
        <v>1249</v>
      </c>
      <c r="AQ262" s="21" t="s">
        <v>1249</v>
      </c>
      <c r="AR262" s="21" t="s">
        <v>1249</v>
      </c>
      <c r="AS262" s="21" t="s">
        <v>1249</v>
      </c>
      <c r="AT262" s="21" t="s">
        <v>1249</v>
      </c>
      <c r="AU262" s="21" t="s">
        <v>1249</v>
      </c>
      <c r="AV262" s="21" t="s">
        <v>1249</v>
      </c>
      <c r="AW262" s="21" t="s">
        <v>1249</v>
      </c>
      <c r="AX262" s="21" t="s">
        <v>1249</v>
      </c>
      <c r="AY262" s="21" t="s">
        <v>1249</v>
      </c>
      <c r="AZ262" s="21" t="s">
        <v>1249</v>
      </c>
      <c r="BA262" s="21" t="s">
        <v>1249</v>
      </c>
      <c r="BB262" s="21"/>
      <c r="BC262" s="21" t="s">
        <v>1249</v>
      </c>
      <c r="BD262" s="21" t="s">
        <v>1249</v>
      </c>
      <c r="BE262" s="21" t="s">
        <v>1249</v>
      </c>
      <c r="BF262" s="21" t="s">
        <v>1249</v>
      </c>
      <c r="BG262" s="21" t="s">
        <v>1249</v>
      </c>
      <c r="BH262" s="21" t="s">
        <v>1249</v>
      </c>
      <c r="BI262" s="21" t="s">
        <v>1249</v>
      </c>
      <c r="BJ262" s="21" t="s">
        <v>1249</v>
      </c>
      <c r="BK262" s="21" t="s">
        <v>1249</v>
      </c>
      <c r="BL262" s="21" t="s">
        <v>1249</v>
      </c>
      <c r="BM262" s="21" t="s">
        <v>1249</v>
      </c>
      <c r="BN262" s="21" t="s">
        <v>1249</v>
      </c>
      <c r="BO262" s="21" t="s">
        <v>1249</v>
      </c>
      <c r="BP262" s="21" t="s">
        <v>1249</v>
      </c>
      <c r="BQ262" s="21" t="s">
        <v>1249</v>
      </c>
      <c r="BR262" s="21" t="s">
        <v>1249</v>
      </c>
      <c r="BS262" s="21" t="s">
        <v>1249</v>
      </c>
      <c r="BT262" s="21" t="s">
        <v>1249</v>
      </c>
      <c r="BU262" s="21" t="s">
        <v>1249</v>
      </c>
      <c r="BV262" s="21" t="s">
        <v>1249</v>
      </c>
      <c r="BW262" s="21" t="s">
        <v>1249</v>
      </c>
      <c r="BX262" s="21" t="s">
        <v>1249</v>
      </c>
      <c r="BY262" s="21" t="s">
        <v>1249</v>
      </c>
      <c r="BZ262" s="21" t="s">
        <v>1249</v>
      </c>
      <c r="CA262" s="21" t="s">
        <v>1249</v>
      </c>
      <c r="CB262" s="21" t="s">
        <v>1249</v>
      </c>
      <c r="CC262" s="21" t="s">
        <v>1249</v>
      </c>
      <c r="CD262" s="21" t="s">
        <v>1249</v>
      </c>
      <c r="CE262" s="21" t="s">
        <v>1249</v>
      </c>
      <c r="CF262" s="21" t="s">
        <v>1249</v>
      </c>
      <c r="CG262" s="21" t="s">
        <v>1249</v>
      </c>
      <c r="CH262" s="21" t="s">
        <v>1249</v>
      </c>
      <c r="CI262" s="21" t="s">
        <v>1249</v>
      </c>
      <c r="CJ262" s="21" t="s">
        <v>1249</v>
      </c>
    </row>
    <row r="263" spans="1:88" s="2" customFormat="1" ht="18.75" hidden="1" x14ac:dyDescent="0.25">
      <c r="A263" s="6">
        <v>134</v>
      </c>
      <c r="B263" s="7">
        <v>488</v>
      </c>
      <c r="C263" s="440" t="s">
        <v>817</v>
      </c>
      <c r="D263" s="440"/>
      <c r="E263" s="440"/>
      <c r="F263" s="9" t="s">
        <v>1249</v>
      </c>
      <c r="G263" s="9" t="s">
        <v>1249</v>
      </c>
      <c r="H263" s="9" t="s">
        <v>1249</v>
      </c>
      <c r="I263" s="9" t="s">
        <v>1249</v>
      </c>
      <c r="J263" s="21" t="s">
        <v>1249</v>
      </c>
      <c r="K263" s="21" t="s">
        <v>1249</v>
      </c>
      <c r="L263" s="21" t="s">
        <v>1249</v>
      </c>
      <c r="M263" s="21" t="s">
        <v>1249</v>
      </c>
      <c r="N263" s="21" t="s">
        <v>1249</v>
      </c>
      <c r="O263" s="21" t="s">
        <v>1249</v>
      </c>
      <c r="P263" s="21" t="s">
        <v>1249</v>
      </c>
      <c r="Q263" s="21" t="s">
        <v>1249</v>
      </c>
      <c r="R263" s="21" t="s">
        <v>1249</v>
      </c>
      <c r="S263" s="21" t="s">
        <v>1249</v>
      </c>
      <c r="T263" s="21" t="s">
        <v>1249</v>
      </c>
      <c r="U263" s="21" t="s">
        <v>1249</v>
      </c>
      <c r="V263" s="21" t="s">
        <v>1249</v>
      </c>
      <c r="W263" s="21" t="s">
        <v>1249</v>
      </c>
      <c r="X263" s="21" t="s">
        <v>1249</v>
      </c>
      <c r="Y263" s="21" t="s">
        <v>1249</v>
      </c>
      <c r="Z263" s="21" t="s">
        <v>1249</v>
      </c>
      <c r="AA263" s="21" t="s">
        <v>1249</v>
      </c>
      <c r="AB263" s="21" t="s">
        <v>1249</v>
      </c>
      <c r="AC263" s="21" t="s">
        <v>1249</v>
      </c>
      <c r="AD263" s="21" t="s">
        <v>1249</v>
      </c>
      <c r="AE263" s="21" t="s">
        <v>1249</v>
      </c>
      <c r="AF263" s="21" t="s">
        <v>1249</v>
      </c>
      <c r="AG263" s="21" t="s">
        <v>1249</v>
      </c>
      <c r="AH263" s="21" t="s">
        <v>1249</v>
      </c>
      <c r="AI263" s="21" t="s">
        <v>1249</v>
      </c>
      <c r="AJ263" s="21" t="s">
        <v>1249</v>
      </c>
      <c r="AK263" s="21" t="s">
        <v>1249</v>
      </c>
      <c r="AL263" s="21" t="s">
        <v>1249</v>
      </c>
      <c r="AM263" s="21" t="s">
        <v>1249</v>
      </c>
      <c r="AN263" s="21" t="s">
        <v>1249</v>
      </c>
      <c r="AO263" s="21" t="s">
        <v>1249</v>
      </c>
      <c r="AP263" s="21" t="s">
        <v>1249</v>
      </c>
      <c r="AQ263" s="21" t="s">
        <v>1249</v>
      </c>
      <c r="AR263" s="21" t="s">
        <v>1249</v>
      </c>
      <c r="AS263" s="21" t="s">
        <v>1249</v>
      </c>
      <c r="AT263" s="21" t="s">
        <v>1249</v>
      </c>
      <c r="AU263" s="21" t="s">
        <v>1249</v>
      </c>
      <c r="AV263" s="21" t="s">
        <v>1249</v>
      </c>
      <c r="AW263" s="21" t="s">
        <v>1249</v>
      </c>
      <c r="AX263" s="21" t="s">
        <v>1249</v>
      </c>
      <c r="AY263" s="21" t="s">
        <v>1249</v>
      </c>
      <c r="AZ263" s="21" t="s">
        <v>1249</v>
      </c>
      <c r="BA263" s="21" t="s">
        <v>1249</v>
      </c>
      <c r="BB263" s="21"/>
      <c r="BC263" s="21" t="s">
        <v>1249</v>
      </c>
      <c r="BD263" s="21" t="s">
        <v>1249</v>
      </c>
      <c r="BE263" s="21" t="s">
        <v>1249</v>
      </c>
      <c r="BF263" s="21" t="s">
        <v>1249</v>
      </c>
      <c r="BG263" s="21" t="s">
        <v>1249</v>
      </c>
      <c r="BH263" s="21" t="s">
        <v>1249</v>
      </c>
      <c r="BI263" s="21" t="s">
        <v>1249</v>
      </c>
      <c r="BJ263" s="21" t="s">
        <v>1249</v>
      </c>
      <c r="BK263" s="21" t="s">
        <v>1249</v>
      </c>
      <c r="BL263" s="21" t="s">
        <v>1249</v>
      </c>
      <c r="BM263" s="21" t="s">
        <v>1249</v>
      </c>
      <c r="BN263" s="21" t="s">
        <v>1249</v>
      </c>
      <c r="BO263" s="21" t="s">
        <v>1249</v>
      </c>
      <c r="BP263" s="21" t="s">
        <v>1249</v>
      </c>
      <c r="BQ263" s="21" t="s">
        <v>1249</v>
      </c>
      <c r="BR263" s="21" t="s">
        <v>1249</v>
      </c>
      <c r="BS263" s="21" t="s">
        <v>1249</v>
      </c>
      <c r="BT263" s="21" t="s">
        <v>1249</v>
      </c>
      <c r="BU263" s="21" t="s">
        <v>1249</v>
      </c>
      <c r="BV263" s="21" t="s">
        <v>1249</v>
      </c>
      <c r="BW263" s="21" t="s">
        <v>1249</v>
      </c>
      <c r="BX263" s="21" t="s">
        <v>1249</v>
      </c>
      <c r="BY263" s="21" t="s">
        <v>1249</v>
      </c>
      <c r="BZ263" s="21" t="s">
        <v>1249</v>
      </c>
      <c r="CA263" s="21" t="s">
        <v>1249</v>
      </c>
      <c r="CB263" s="21" t="s">
        <v>1249</v>
      </c>
      <c r="CC263" s="21" t="s">
        <v>1249</v>
      </c>
      <c r="CD263" s="21" t="s">
        <v>1249</v>
      </c>
      <c r="CE263" s="21" t="s">
        <v>1249</v>
      </c>
      <c r="CF263" s="21" t="s">
        <v>1249</v>
      </c>
      <c r="CG263" s="21" t="s">
        <v>1249</v>
      </c>
      <c r="CH263" s="21" t="s">
        <v>1249</v>
      </c>
      <c r="CI263" s="21" t="s">
        <v>1249</v>
      </c>
      <c r="CJ263" s="21" t="s">
        <v>1249</v>
      </c>
    </row>
    <row r="264" spans="1:88" ht="87.75" hidden="1" customHeight="1" x14ac:dyDescent="0.25">
      <c r="A264" s="6">
        <v>202</v>
      </c>
      <c r="B264" s="28">
        <v>490</v>
      </c>
      <c r="C264" s="14" t="s">
        <v>818</v>
      </c>
      <c r="D264" s="279" t="s">
        <v>18</v>
      </c>
      <c r="E264" s="12" t="s">
        <v>819</v>
      </c>
      <c r="F264" s="302" t="s">
        <v>28</v>
      </c>
      <c r="G264" s="18" t="s">
        <v>1485</v>
      </c>
      <c r="H264" s="18" t="s">
        <v>1485</v>
      </c>
      <c r="I264" s="18" t="s">
        <v>1261</v>
      </c>
      <c r="J264" s="22" t="s">
        <v>744</v>
      </c>
      <c r="K264" s="207"/>
      <c r="L264" s="207"/>
      <c r="M264" s="207"/>
      <c r="N264" s="207"/>
      <c r="O264" s="207" t="s">
        <v>21</v>
      </c>
      <c r="P264" s="207"/>
      <c r="Q264" s="207"/>
      <c r="R264" s="207"/>
      <c r="S264" s="207"/>
      <c r="T264" s="26">
        <f t="shared" si="104"/>
        <v>1</v>
      </c>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3">
        <f t="shared" ref="CB264:CB269" si="120">COUNTIF($BD264:$CA264,2)</f>
        <v>0</v>
      </c>
      <c r="CC264" s="32" t="e">
        <f t="shared" ref="CC264:CC269" si="121">CB264/COUNTA($BD264:$CA264)</f>
        <v>#DIV/0!</v>
      </c>
      <c r="CD264" s="23">
        <f t="shared" ref="CD264:CD269" si="122">COUNTIF($BD264:$CA264,1)</f>
        <v>0</v>
      </c>
      <c r="CE264" s="32" t="e">
        <f t="shared" ref="CE264:CE269" si="123">CD264/COUNTA($BD264:$CA264)</f>
        <v>#DIV/0!</v>
      </c>
      <c r="CF264" s="23">
        <f t="shared" ref="CF264:CF269" si="124">COUNTIF($BD264:$CA264,0)</f>
        <v>0</v>
      </c>
      <c r="CG264" s="32" t="e">
        <f t="shared" ref="CG264:CG269" si="125">CF264/COUNTA($BD264:$CA264)</f>
        <v>#DIV/0!</v>
      </c>
      <c r="CH264" s="23" t="e">
        <f t="shared" ref="CH264:CH269" si="126">(((CB264*2)+(CD264*1)+(CF264*0)))/COUNTA($BD264:$CA264)</f>
        <v>#DIV/0!</v>
      </c>
      <c r="CI264" s="23" t="e">
        <f t="shared" si="105"/>
        <v>#DIV/0!</v>
      </c>
      <c r="CJ264" s="37"/>
    </row>
    <row r="265" spans="1:88" ht="39.75" hidden="1" customHeight="1" x14ac:dyDescent="0.25">
      <c r="A265" s="6">
        <v>203</v>
      </c>
      <c r="B265" s="28">
        <v>494</v>
      </c>
      <c r="C265" s="12" t="s">
        <v>822</v>
      </c>
      <c r="D265" s="275" t="s">
        <v>18</v>
      </c>
      <c r="E265" s="14" t="s">
        <v>823</v>
      </c>
      <c r="F265" s="302" t="s">
        <v>28</v>
      </c>
      <c r="G265" s="18" t="s">
        <v>1486</v>
      </c>
      <c r="H265" s="18" t="s">
        <v>1487</v>
      </c>
      <c r="I265" s="18" t="s">
        <v>1261</v>
      </c>
      <c r="J265" s="22" t="s">
        <v>744</v>
      </c>
      <c r="K265" s="207"/>
      <c r="L265" s="207"/>
      <c r="M265" s="207"/>
      <c r="N265" s="23" t="s">
        <v>21</v>
      </c>
      <c r="O265" s="207"/>
      <c r="P265" s="207"/>
      <c r="Q265" s="207"/>
      <c r="R265" s="207"/>
      <c r="S265" s="207"/>
      <c r="T265" s="26">
        <f t="shared" si="104"/>
        <v>1</v>
      </c>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3">
        <f t="shared" si="120"/>
        <v>0</v>
      </c>
      <c r="CC265" s="32" t="e">
        <f t="shared" si="121"/>
        <v>#DIV/0!</v>
      </c>
      <c r="CD265" s="23">
        <f t="shared" si="122"/>
        <v>0</v>
      </c>
      <c r="CE265" s="32" t="e">
        <f t="shared" si="123"/>
        <v>#DIV/0!</v>
      </c>
      <c r="CF265" s="23">
        <f t="shared" si="124"/>
        <v>0</v>
      </c>
      <c r="CG265" s="32" t="e">
        <f t="shared" si="125"/>
        <v>#DIV/0!</v>
      </c>
      <c r="CH265" s="23" t="e">
        <f t="shared" si="126"/>
        <v>#DIV/0!</v>
      </c>
      <c r="CI265" s="23" t="e">
        <f t="shared" si="105"/>
        <v>#DIV/0!</v>
      </c>
      <c r="CJ265" s="37"/>
    </row>
    <row r="266" spans="1:88" ht="81.75" hidden="1" customHeight="1" x14ac:dyDescent="0.25">
      <c r="A266" s="6">
        <v>204</v>
      </c>
      <c r="B266" s="28">
        <v>499</v>
      </c>
      <c r="C266" s="12" t="s">
        <v>832</v>
      </c>
      <c r="D266" s="275" t="s">
        <v>18</v>
      </c>
      <c r="E266" s="12" t="s">
        <v>833</v>
      </c>
      <c r="F266" s="302" t="s">
        <v>20</v>
      </c>
      <c r="G266" s="18" t="s">
        <v>1488</v>
      </c>
      <c r="H266" s="18" t="s">
        <v>1489</v>
      </c>
      <c r="I266" s="18" t="s">
        <v>1261</v>
      </c>
      <c r="J266" s="22" t="s">
        <v>744</v>
      </c>
      <c r="K266" s="207"/>
      <c r="L266" s="207"/>
      <c r="M266" s="207"/>
      <c r="N266" s="207" t="s">
        <v>21</v>
      </c>
      <c r="O266" s="207"/>
      <c r="P266" s="207"/>
      <c r="Q266" s="207"/>
      <c r="R266" s="207"/>
      <c r="S266" s="207"/>
      <c r="T266" s="26">
        <f t="shared" si="104"/>
        <v>1</v>
      </c>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3">
        <f t="shared" si="120"/>
        <v>0</v>
      </c>
      <c r="CC266" s="32" t="e">
        <f t="shared" si="121"/>
        <v>#DIV/0!</v>
      </c>
      <c r="CD266" s="23">
        <f t="shared" si="122"/>
        <v>0</v>
      </c>
      <c r="CE266" s="32" t="e">
        <f t="shared" si="123"/>
        <v>#DIV/0!</v>
      </c>
      <c r="CF266" s="23">
        <f t="shared" si="124"/>
        <v>0</v>
      </c>
      <c r="CG266" s="32" t="e">
        <f t="shared" si="125"/>
        <v>#DIV/0!</v>
      </c>
      <c r="CH266" s="23" t="e">
        <f t="shared" si="126"/>
        <v>#DIV/0!</v>
      </c>
      <c r="CI266" s="23" t="e">
        <f t="shared" si="105"/>
        <v>#DIV/0!</v>
      </c>
      <c r="CJ266" s="37"/>
    </row>
    <row r="267" spans="1:88" ht="72.75" hidden="1" customHeight="1" x14ac:dyDescent="0.25">
      <c r="A267" s="6">
        <v>205</v>
      </c>
      <c r="B267" s="28">
        <v>500</v>
      </c>
      <c r="C267" s="12" t="s">
        <v>834</v>
      </c>
      <c r="D267" s="275" t="s">
        <v>18</v>
      </c>
      <c r="E267" s="12" t="s">
        <v>835</v>
      </c>
      <c r="F267" s="302" t="s">
        <v>28</v>
      </c>
      <c r="G267" s="18" t="s">
        <v>834</v>
      </c>
      <c r="H267" s="18" t="s">
        <v>1490</v>
      </c>
      <c r="I267" s="18" t="s">
        <v>1251</v>
      </c>
      <c r="J267" s="22" t="s">
        <v>744</v>
      </c>
      <c r="K267" s="207"/>
      <c r="L267" s="207"/>
      <c r="M267" s="207"/>
      <c r="N267" s="207" t="s">
        <v>21</v>
      </c>
      <c r="O267" s="207"/>
      <c r="P267" s="207"/>
      <c r="Q267" s="207"/>
      <c r="R267" s="207"/>
      <c r="S267" s="207"/>
      <c r="T267" s="26">
        <f t="shared" ref="T267:T330" si="127">COUNTIF(K267:S267,"x")</f>
        <v>1</v>
      </c>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3">
        <f t="shared" si="120"/>
        <v>0</v>
      </c>
      <c r="CC267" s="32" t="e">
        <f t="shared" si="121"/>
        <v>#DIV/0!</v>
      </c>
      <c r="CD267" s="23">
        <f t="shared" si="122"/>
        <v>0</v>
      </c>
      <c r="CE267" s="32" t="e">
        <f t="shared" si="123"/>
        <v>#DIV/0!</v>
      </c>
      <c r="CF267" s="23">
        <f t="shared" si="124"/>
        <v>0</v>
      </c>
      <c r="CG267" s="32" t="e">
        <f t="shared" si="125"/>
        <v>#DIV/0!</v>
      </c>
      <c r="CH267" s="23" t="e">
        <f t="shared" si="126"/>
        <v>#DIV/0!</v>
      </c>
      <c r="CI267" s="23" t="e">
        <f t="shared" ref="CI267:CI330" si="128">IF(CH267&gt;=1.6,"Đạt mục tiêu",IF(CH267&gt;=1,"Cần cố gắng","Chưa đạt"))</f>
        <v>#DIV/0!</v>
      </c>
      <c r="CJ267" s="37"/>
    </row>
    <row r="268" spans="1:88" ht="57.75" customHeight="1" x14ac:dyDescent="0.25">
      <c r="A268" s="6">
        <v>29</v>
      </c>
      <c r="B268" s="28">
        <v>503</v>
      </c>
      <c r="C268" s="12" t="s">
        <v>840</v>
      </c>
      <c r="D268" s="275" t="s">
        <v>28</v>
      </c>
      <c r="E268" s="12" t="s">
        <v>841</v>
      </c>
      <c r="F268" s="302" t="s">
        <v>28</v>
      </c>
      <c r="G268" s="12" t="s">
        <v>841</v>
      </c>
      <c r="H268" s="18" t="s">
        <v>1869</v>
      </c>
      <c r="I268" s="18" t="s">
        <v>1261</v>
      </c>
      <c r="J268" s="22" t="s">
        <v>744</v>
      </c>
      <c r="K268" s="207"/>
      <c r="L268" s="28" t="s">
        <v>21</v>
      </c>
      <c r="M268" s="207"/>
      <c r="N268" s="207"/>
      <c r="O268" s="207"/>
      <c r="P268" s="207"/>
      <c r="Q268" s="207"/>
      <c r="R268" s="207"/>
      <c r="S268" s="207"/>
      <c r="T268" s="26">
        <f t="shared" si="127"/>
        <v>1</v>
      </c>
      <c r="U268" s="207"/>
      <c r="V268" s="207"/>
      <c r="W268" s="207"/>
      <c r="X268" s="207"/>
      <c r="Y268" s="207" t="s">
        <v>1319</v>
      </c>
      <c r="Z268" s="207"/>
      <c r="AA268" s="207" t="s">
        <v>2006</v>
      </c>
      <c r="AB268" s="207" t="s">
        <v>1262</v>
      </c>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3">
        <f t="shared" si="120"/>
        <v>0</v>
      </c>
      <c r="CC268" s="32" t="e">
        <f t="shared" si="121"/>
        <v>#DIV/0!</v>
      </c>
      <c r="CD268" s="23">
        <f t="shared" si="122"/>
        <v>0</v>
      </c>
      <c r="CE268" s="32" t="e">
        <f t="shared" si="123"/>
        <v>#DIV/0!</v>
      </c>
      <c r="CF268" s="23">
        <f t="shared" si="124"/>
        <v>0</v>
      </c>
      <c r="CG268" s="32" t="e">
        <f t="shared" si="125"/>
        <v>#DIV/0!</v>
      </c>
      <c r="CH268" s="23" t="e">
        <f t="shared" si="126"/>
        <v>#DIV/0!</v>
      </c>
      <c r="CI268" s="23" t="e">
        <f t="shared" si="128"/>
        <v>#DIV/0!</v>
      </c>
      <c r="CJ268" s="37"/>
    </row>
    <row r="269" spans="1:88" ht="62.25" hidden="1" customHeight="1" x14ac:dyDescent="0.25">
      <c r="A269" s="6">
        <v>207</v>
      </c>
      <c r="B269" s="28">
        <v>505</v>
      </c>
      <c r="C269" s="12" t="s">
        <v>844</v>
      </c>
      <c r="D269" s="275" t="s">
        <v>28</v>
      </c>
      <c r="E269" s="12" t="s">
        <v>845</v>
      </c>
      <c r="F269" s="302" t="s">
        <v>28</v>
      </c>
      <c r="G269" s="12" t="s">
        <v>844</v>
      </c>
      <c r="H269" s="18" t="s">
        <v>1491</v>
      </c>
      <c r="I269" s="18" t="s">
        <v>1329</v>
      </c>
      <c r="J269" s="22" t="s">
        <v>744</v>
      </c>
      <c r="K269" s="207"/>
      <c r="L269" s="207"/>
      <c r="M269" s="207" t="s">
        <v>21</v>
      </c>
      <c r="N269" s="207"/>
      <c r="O269" s="207"/>
      <c r="P269" s="207"/>
      <c r="Q269" s="207"/>
      <c r="R269" s="207"/>
      <c r="S269" s="207"/>
      <c r="T269" s="26">
        <f t="shared" si="127"/>
        <v>1</v>
      </c>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c r="BI269" s="207"/>
      <c r="BJ269" s="207"/>
      <c r="BK269" s="207"/>
      <c r="BL269" s="207"/>
      <c r="BM269" s="207"/>
      <c r="BN269" s="207"/>
      <c r="BO269" s="207"/>
      <c r="BP269" s="207"/>
      <c r="BQ269" s="207"/>
      <c r="BR269" s="207"/>
      <c r="BS269" s="207"/>
      <c r="BT269" s="207"/>
      <c r="BU269" s="207"/>
      <c r="BV269" s="207"/>
      <c r="BW269" s="207"/>
      <c r="BX269" s="207"/>
      <c r="BY269" s="207"/>
      <c r="BZ269" s="207"/>
      <c r="CA269" s="207"/>
      <c r="CB269" s="23">
        <f t="shared" si="120"/>
        <v>0</v>
      </c>
      <c r="CC269" s="32" t="e">
        <f t="shared" si="121"/>
        <v>#DIV/0!</v>
      </c>
      <c r="CD269" s="23">
        <f t="shared" si="122"/>
        <v>0</v>
      </c>
      <c r="CE269" s="32" t="e">
        <f t="shared" si="123"/>
        <v>#DIV/0!</v>
      </c>
      <c r="CF269" s="23">
        <f t="shared" si="124"/>
        <v>0</v>
      </c>
      <c r="CG269" s="32" t="e">
        <f t="shared" si="125"/>
        <v>#DIV/0!</v>
      </c>
      <c r="CH269" s="23" t="e">
        <f t="shared" si="126"/>
        <v>#DIV/0!</v>
      </c>
      <c r="CI269" s="23" t="e">
        <f t="shared" si="128"/>
        <v>#DIV/0!</v>
      </c>
      <c r="CJ269" s="37"/>
    </row>
    <row r="270" spans="1:88" s="2" customFormat="1" ht="18.75" hidden="1" x14ac:dyDescent="0.25">
      <c r="A270" s="6">
        <v>141</v>
      </c>
      <c r="B270" s="7">
        <v>508</v>
      </c>
      <c r="C270" s="440" t="s">
        <v>852</v>
      </c>
      <c r="D270" s="440"/>
      <c r="E270" s="440"/>
      <c r="F270" s="9" t="s">
        <v>1249</v>
      </c>
      <c r="G270" s="9" t="s">
        <v>1249</v>
      </c>
      <c r="H270" s="9" t="s">
        <v>1249</v>
      </c>
      <c r="I270" s="9" t="s">
        <v>1249</v>
      </c>
      <c r="J270" s="21" t="s">
        <v>1249</v>
      </c>
      <c r="K270" s="21" t="s">
        <v>1249</v>
      </c>
      <c r="L270" s="21" t="s">
        <v>1249</v>
      </c>
      <c r="M270" s="21" t="s">
        <v>1249</v>
      </c>
      <c r="N270" s="21" t="s">
        <v>1249</v>
      </c>
      <c r="O270" s="21" t="s">
        <v>1249</v>
      </c>
      <c r="P270" s="21" t="s">
        <v>1249</v>
      </c>
      <c r="Q270" s="21" t="s">
        <v>1249</v>
      </c>
      <c r="R270" s="21" t="s">
        <v>1249</v>
      </c>
      <c r="S270" s="21" t="s">
        <v>1249</v>
      </c>
      <c r="T270" s="21" t="s">
        <v>1249</v>
      </c>
      <c r="U270" s="21" t="s">
        <v>1249</v>
      </c>
      <c r="V270" s="21" t="s">
        <v>1249</v>
      </c>
      <c r="W270" s="21" t="s">
        <v>1249</v>
      </c>
      <c r="X270" s="21" t="s">
        <v>1249</v>
      </c>
      <c r="Y270" s="21" t="s">
        <v>1249</v>
      </c>
      <c r="Z270" s="21" t="s">
        <v>1249</v>
      </c>
      <c r="AA270" s="21" t="s">
        <v>1249</v>
      </c>
      <c r="AB270" s="21" t="s">
        <v>1249</v>
      </c>
      <c r="AC270" s="21" t="s">
        <v>1249</v>
      </c>
      <c r="AD270" s="21" t="s">
        <v>1249</v>
      </c>
      <c r="AE270" s="21" t="s">
        <v>1249</v>
      </c>
      <c r="AF270" s="21" t="s">
        <v>1249</v>
      </c>
      <c r="AG270" s="21" t="s">
        <v>1249</v>
      </c>
      <c r="AH270" s="21" t="s">
        <v>1249</v>
      </c>
      <c r="AI270" s="21" t="s">
        <v>1249</v>
      </c>
      <c r="AJ270" s="21" t="s">
        <v>1249</v>
      </c>
      <c r="AK270" s="21" t="s">
        <v>1249</v>
      </c>
      <c r="AL270" s="21" t="s">
        <v>1249</v>
      </c>
      <c r="AM270" s="21" t="s">
        <v>1249</v>
      </c>
      <c r="AN270" s="21" t="s">
        <v>1249</v>
      </c>
      <c r="AO270" s="21" t="s">
        <v>1249</v>
      </c>
      <c r="AP270" s="21" t="s">
        <v>1249</v>
      </c>
      <c r="AQ270" s="21" t="s">
        <v>1249</v>
      </c>
      <c r="AR270" s="21" t="s">
        <v>1249</v>
      </c>
      <c r="AS270" s="21" t="s">
        <v>1249</v>
      </c>
      <c r="AT270" s="21" t="s">
        <v>1249</v>
      </c>
      <c r="AU270" s="21" t="s">
        <v>1249</v>
      </c>
      <c r="AV270" s="21" t="s">
        <v>1249</v>
      </c>
      <c r="AW270" s="21" t="s">
        <v>1249</v>
      </c>
      <c r="AX270" s="21" t="s">
        <v>1249</v>
      </c>
      <c r="AY270" s="21" t="s">
        <v>1249</v>
      </c>
      <c r="AZ270" s="21" t="s">
        <v>1249</v>
      </c>
      <c r="BA270" s="21" t="s">
        <v>1249</v>
      </c>
      <c r="BB270" s="21"/>
      <c r="BC270" s="21" t="s">
        <v>1249</v>
      </c>
      <c r="BD270" s="21" t="s">
        <v>1249</v>
      </c>
      <c r="BE270" s="21" t="s">
        <v>1249</v>
      </c>
      <c r="BF270" s="21" t="s">
        <v>1249</v>
      </c>
      <c r="BG270" s="21" t="s">
        <v>1249</v>
      </c>
      <c r="BH270" s="21" t="s">
        <v>1249</v>
      </c>
      <c r="BI270" s="21" t="s">
        <v>1249</v>
      </c>
      <c r="BJ270" s="21" t="s">
        <v>1249</v>
      </c>
      <c r="BK270" s="21" t="s">
        <v>1249</v>
      </c>
      <c r="BL270" s="21" t="s">
        <v>1249</v>
      </c>
      <c r="BM270" s="21" t="s">
        <v>1249</v>
      </c>
      <c r="BN270" s="21" t="s">
        <v>1249</v>
      </c>
      <c r="BO270" s="21" t="s">
        <v>1249</v>
      </c>
      <c r="BP270" s="21" t="s">
        <v>1249</v>
      </c>
      <c r="BQ270" s="21" t="s">
        <v>1249</v>
      </c>
      <c r="BR270" s="21" t="s">
        <v>1249</v>
      </c>
      <c r="BS270" s="21" t="s">
        <v>1249</v>
      </c>
      <c r="BT270" s="21" t="s">
        <v>1249</v>
      </c>
      <c r="BU270" s="21" t="s">
        <v>1249</v>
      </c>
      <c r="BV270" s="21" t="s">
        <v>1249</v>
      </c>
      <c r="BW270" s="21" t="s">
        <v>1249</v>
      </c>
      <c r="BX270" s="21" t="s">
        <v>1249</v>
      </c>
      <c r="BY270" s="21" t="s">
        <v>1249</v>
      </c>
      <c r="BZ270" s="21" t="s">
        <v>1249</v>
      </c>
      <c r="CA270" s="21" t="s">
        <v>1249</v>
      </c>
      <c r="CB270" s="21" t="s">
        <v>1249</v>
      </c>
      <c r="CC270" s="21" t="s">
        <v>1249</v>
      </c>
      <c r="CD270" s="21" t="s">
        <v>1249</v>
      </c>
      <c r="CE270" s="21" t="s">
        <v>1249</v>
      </c>
      <c r="CF270" s="21" t="s">
        <v>1249</v>
      </c>
      <c r="CG270" s="21" t="s">
        <v>1249</v>
      </c>
      <c r="CH270" s="21" t="s">
        <v>1249</v>
      </c>
      <c r="CI270" s="21" t="s">
        <v>1249</v>
      </c>
      <c r="CJ270" s="21" t="s">
        <v>1249</v>
      </c>
    </row>
    <row r="271" spans="1:88" ht="66.75" hidden="1" customHeight="1" x14ac:dyDescent="0.25">
      <c r="A271" s="6">
        <v>208</v>
      </c>
      <c r="B271" s="28">
        <v>510</v>
      </c>
      <c r="C271" s="12" t="s">
        <v>1492</v>
      </c>
      <c r="D271" s="275" t="s">
        <v>18</v>
      </c>
      <c r="E271" s="12" t="s">
        <v>1493</v>
      </c>
      <c r="F271" s="302" t="s">
        <v>28</v>
      </c>
      <c r="G271" s="18" t="s">
        <v>1494</v>
      </c>
      <c r="H271" s="18" t="s">
        <v>1495</v>
      </c>
      <c r="I271" s="18" t="s">
        <v>1261</v>
      </c>
      <c r="J271" s="22" t="s">
        <v>744</v>
      </c>
      <c r="K271" s="207"/>
      <c r="L271" s="207"/>
      <c r="M271" s="207"/>
      <c r="N271" s="207"/>
      <c r="O271" s="23"/>
      <c r="P271" s="23" t="s">
        <v>21</v>
      </c>
      <c r="Q271" s="207"/>
      <c r="R271" s="207"/>
      <c r="S271" s="207"/>
      <c r="T271" s="26">
        <f t="shared" si="127"/>
        <v>1</v>
      </c>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3">
        <f>COUNTIF($BD271:$CA271,2)</f>
        <v>0</v>
      </c>
      <c r="CC271" s="32" t="e">
        <f>CB271/COUNTA($BD271:$CA271)</f>
        <v>#DIV/0!</v>
      </c>
      <c r="CD271" s="23">
        <f>COUNTIF($BD271:$CA271,1)</f>
        <v>0</v>
      </c>
      <c r="CE271" s="32" t="e">
        <f>CD271/COUNTA($BD271:$CA271)</f>
        <v>#DIV/0!</v>
      </c>
      <c r="CF271" s="23">
        <f>COUNTIF($BD271:$CA271,0)</f>
        <v>0</v>
      </c>
      <c r="CG271" s="32" t="e">
        <f>CF271/COUNTA($BD271:$CA271)</f>
        <v>#DIV/0!</v>
      </c>
      <c r="CH271" s="23" t="e">
        <f>(((CB271*2)+(CD271*1)+(CF271*0)))/COUNTA($BD271:$CA271)</f>
        <v>#DIV/0!</v>
      </c>
      <c r="CI271" s="23" t="e">
        <f t="shared" si="128"/>
        <v>#DIV/0!</v>
      </c>
      <c r="CJ271" s="37"/>
    </row>
    <row r="272" spans="1:88" ht="39" hidden="1" customHeight="1" x14ac:dyDescent="0.25">
      <c r="A272" s="6">
        <v>209</v>
      </c>
      <c r="B272" s="28">
        <v>511</v>
      </c>
      <c r="C272" s="12" t="s">
        <v>1496</v>
      </c>
      <c r="D272" s="275" t="s">
        <v>18</v>
      </c>
      <c r="E272" s="12" t="s">
        <v>1497</v>
      </c>
      <c r="F272" s="302" t="s">
        <v>28</v>
      </c>
      <c r="G272" s="18" t="s">
        <v>1498</v>
      </c>
      <c r="H272" s="18" t="s">
        <v>1499</v>
      </c>
      <c r="I272" s="18" t="s">
        <v>1261</v>
      </c>
      <c r="J272" s="22" t="s">
        <v>744</v>
      </c>
      <c r="K272" s="207"/>
      <c r="L272" s="207"/>
      <c r="M272" s="207"/>
      <c r="N272" s="207"/>
      <c r="O272" s="23" t="s">
        <v>21</v>
      </c>
      <c r="P272" s="23"/>
      <c r="Q272" s="207"/>
      <c r="R272" s="207"/>
      <c r="S272" s="207"/>
      <c r="T272" s="26">
        <f t="shared" si="127"/>
        <v>1</v>
      </c>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3">
        <f>COUNTIF($BD272:$CA272,2)</f>
        <v>0</v>
      </c>
      <c r="CC272" s="32" t="e">
        <f>CB272/COUNTA($BD272:$CA272)</f>
        <v>#DIV/0!</v>
      </c>
      <c r="CD272" s="23">
        <f>COUNTIF($BD272:$CA272,1)</f>
        <v>0</v>
      </c>
      <c r="CE272" s="32" t="e">
        <f>CD272/COUNTA($BD272:$CA272)</f>
        <v>#DIV/0!</v>
      </c>
      <c r="CF272" s="23">
        <f>COUNTIF($BD272:$CA272,0)</f>
        <v>0</v>
      </c>
      <c r="CG272" s="32" t="e">
        <f>CF272/COUNTA($BD272:$CA272)</f>
        <v>#DIV/0!</v>
      </c>
      <c r="CH272" s="23" t="e">
        <f>(((CB272*2)+(CD272*1)+(CF272*0)))/COUNTA($BD272:$CA272)</f>
        <v>#DIV/0!</v>
      </c>
      <c r="CI272" s="23" t="e">
        <f t="shared" si="128"/>
        <v>#DIV/0!</v>
      </c>
      <c r="CJ272" s="37"/>
    </row>
    <row r="273" spans="1:88" ht="80.25" hidden="1" customHeight="1" x14ac:dyDescent="0.25">
      <c r="A273" s="6">
        <v>210</v>
      </c>
      <c r="B273" s="28">
        <v>513</v>
      </c>
      <c r="C273" s="12" t="s">
        <v>855</v>
      </c>
      <c r="D273" s="275" t="s">
        <v>18</v>
      </c>
      <c r="E273" s="12" t="s">
        <v>856</v>
      </c>
      <c r="F273" s="302" t="s">
        <v>28</v>
      </c>
      <c r="G273" s="18" t="s">
        <v>1500</v>
      </c>
      <c r="H273" s="18" t="s">
        <v>1870</v>
      </c>
      <c r="I273" s="18" t="s">
        <v>1251</v>
      </c>
      <c r="J273" s="22" t="s">
        <v>744</v>
      </c>
      <c r="K273" s="207"/>
      <c r="L273" s="207"/>
      <c r="M273" s="207"/>
      <c r="N273" s="207"/>
      <c r="O273" s="207"/>
      <c r="P273" s="207" t="s">
        <v>21</v>
      </c>
      <c r="Q273" s="207"/>
      <c r="R273" s="23" t="s">
        <v>21</v>
      </c>
      <c r="S273" s="207"/>
      <c r="T273" s="26">
        <f t="shared" si="127"/>
        <v>2</v>
      </c>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3">
        <f>COUNTIF($BD273:$CA273,2)</f>
        <v>0</v>
      </c>
      <c r="CC273" s="32" t="e">
        <f>CB273/COUNTA($BD273:$CA273)</f>
        <v>#DIV/0!</v>
      </c>
      <c r="CD273" s="23">
        <f>COUNTIF($BD273:$CA273,1)</f>
        <v>0</v>
      </c>
      <c r="CE273" s="32" t="e">
        <f>CD273/COUNTA($BD273:$CA273)</f>
        <v>#DIV/0!</v>
      </c>
      <c r="CF273" s="23">
        <f>COUNTIF($BD273:$CA273,0)</f>
        <v>0</v>
      </c>
      <c r="CG273" s="32" t="e">
        <f>CF273/COUNTA($BD273:$CA273)</f>
        <v>#DIV/0!</v>
      </c>
      <c r="CH273" s="23" t="e">
        <f>(((CB273*2)+(CD273*1)+(CF273*0)))/COUNTA($BD273:$CA273)</f>
        <v>#DIV/0!</v>
      </c>
      <c r="CI273" s="23" t="e">
        <f t="shared" si="128"/>
        <v>#DIV/0!</v>
      </c>
      <c r="CJ273" s="37"/>
    </row>
    <row r="274" spans="1:88" ht="96" hidden="1" customHeight="1" x14ac:dyDescent="0.25">
      <c r="A274" s="6">
        <v>211</v>
      </c>
      <c r="B274" s="28">
        <v>516</v>
      </c>
      <c r="C274" s="12" t="s">
        <v>860</v>
      </c>
      <c r="D274" s="275" t="s">
        <v>18</v>
      </c>
      <c r="E274" s="12" t="s">
        <v>859</v>
      </c>
      <c r="F274" s="302" t="s">
        <v>28</v>
      </c>
      <c r="G274" s="18" t="s">
        <v>1871</v>
      </c>
      <c r="H274" s="18" t="s">
        <v>1872</v>
      </c>
      <c r="I274" s="18" t="s">
        <v>1261</v>
      </c>
      <c r="J274" s="22" t="s">
        <v>744</v>
      </c>
      <c r="K274" s="207"/>
      <c r="L274" s="207"/>
      <c r="M274" s="207"/>
      <c r="N274" s="207" t="s">
        <v>21</v>
      </c>
      <c r="O274" s="207"/>
      <c r="P274" s="207"/>
      <c r="Q274" s="207"/>
      <c r="R274" s="23" t="s">
        <v>21</v>
      </c>
      <c r="S274" s="207"/>
      <c r="T274" s="26">
        <f t="shared" si="127"/>
        <v>2</v>
      </c>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3">
        <f>COUNTIF($BD274:$CA274,2)</f>
        <v>0</v>
      </c>
      <c r="CC274" s="32" t="e">
        <f>CB274/COUNTA($BD274:$CA274)</f>
        <v>#DIV/0!</v>
      </c>
      <c r="CD274" s="23">
        <f>COUNTIF($BD274:$CA274,1)</f>
        <v>0</v>
      </c>
      <c r="CE274" s="32" t="e">
        <f>CD274/COUNTA($BD274:$CA274)</f>
        <v>#DIV/0!</v>
      </c>
      <c r="CF274" s="23">
        <f>COUNTIF($BD274:$CA274,0)</f>
        <v>0</v>
      </c>
      <c r="CG274" s="32" t="e">
        <f>CF274/COUNTA($BD274:$CA274)</f>
        <v>#DIV/0!</v>
      </c>
      <c r="CH274" s="23" t="e">
        <f>(((CB274*2)+(CD274*1)+(CF274*0)))/COUNTA($BD274:$CA274)</f>
        <v>#DIV/0!</v>
      </c>
      <c r="CI274" s="23" t="e">
        <f t="shared" si="128"/>
        <v>#DIV/0!</v>
      </c>
      <c r="CJ274" s="37"/>
    </row>
    <row r="275" spans="1:88" s="2" customFormat="1" ht="18.75" hidden="1" x14ac:dyDescent="0.25">
      <c r="A275" s="6">
        <v>212</v>
      </c>
      <c r="B275" s="7">
        <v>518</v>
      </c>
      <c r="C275" s="441" t="s">
        <v>861</v>
      </c>
      <c r="D275" s="442"/>
      <c r="E275" s="442"/>
      <c r="F275" s="442"/>
      <c r="G275" s="442"/>
      <c r="H275" s="443"/>
      <c r="I275" s="9" t="s">
        <v>1249</v>
      </c>
      <c r="J275" s="21" t="s">
        <v>1249</v>
      </c>
      <c r="K275" s="21" t="s">
        <v>1249</v>
      </c>
      <c r="L275" s="21" t="s">
        <v>1249</v>
      </c>
      <c r="M275" s="21" t="s">
        <v>1249</v>
      </c>
      <c r="N275" s="21" t="s">
        <v>1249</v>
      </c>
      <c r="O275" s="21" t="s">
        <v>1249</v>
      </c>
      <c r="P275" s="21" t="s">
        <v>1249</v>
      </c>
      <c r="Q275" s="21" t="s">
        <v>1249</v>
      </c>
      <c r="R275" s="21" t="s">
        <v>1249</v>
      </c>
      <c r="S275" s="21" t="s">
        <v>1249</v>
      </c>
      <c r="T275" s="21" t="s">
        <v>1249</v>
      </c>
      <c r="U275" s="21" t="s">
        <v>1249</v>
      </c>
      <c r="V275" s="21" t="s">
        <v>1249</v>
      </c>
      <c r="W275" s="21" t="s">
        <v>1249</v>
      </c>
      <c r="X275" s="21" t="s">
        <v>1249</v>
      </c>
      <c r="Y275" s="21" t="s">
        <v>1249</v>
      </c>
      <c r="Z275" s="21" t="s">
        <v>1249</v>
      </c>
      <c r="AA275" s="21" t="s">
        <v>1249</v>
      </c>
      <c r="AB275" s="21" t="s">
        <v>1249</v>
      </c>
      <c r="AC275" s="21" t="s">
        <v>1249</v>
      </c>
      <c r="AD275" s="21" t="s">
        <v>1249</v>
      </c>
      <c r="AE275" s="21" t="s">
        <v>1249</v>
      </c>
      <c r="AF275" s="21" t="s">
        <v>1249</v>
      </c>
      <c r="AG275" s="21" t="s">
        <v>1249</v>
      </c>
      <c r="AH275" s="21" t="s">
        <v>1249</v>
      </c>
      <c r="AI275" s="21" t="s">
        <v>1249</v>
      </c>
      <c r="AJ275" s="21" t="s">
        <v>1249</v>
      </c>
      <c r="AK275" s="21" t="s">
        <v>1249</v>
      </c>
      <c r="AL275" s="21" t="s">
        <v>1249</v>
      </c>
      <c r="AM275" s="21" t="s">
        <v>1249</v>
      </c>
      <c r="AN275" s="21" t="s">
        <v>1249</v>
      </c>
      <c r="AO275" s="21" t="s">
        <v>1249</v>
      </c>
      <c r="AP275" s="21" t="s">
        <v>1249</v>
      </c>
      <c r="AQ275" s="21" t="s">
        <v>1249</v>
      </c>
      <c r="AR275" s="21" t="s">
        <v>1249</v>
      </c>
      <c r="AS275" s="21" t="s">
        <v>1249</v>
      </c>
      <c r="AT275" s="21" t="s">
        <v>1249</v>
      </c>
      <c r="AU275" s="21" t="s">
        <v>1249</v>
      </c>
      <c r="AV275" s="21" t="s">
        <v>1249</v>
      </c>
      <c r="AW275" s="21" t="s">
        <v>1249</v>
      </c>
      <c r="AX275" s="21" t="s">
        <v>1249</v>
      </c>
      <c r="AY275" s="21" t="s">
        <v>1249</v>
      </c>
      <c r="AZ275" s="21" t="s">
        <v>1249</v>
      </c>
      <c r="BA275" s="21" t="s">
        <v>1249</v>
      </c>
      <c r="BB275" s="21"/>
      <c r="BC275" s="21" t="s">
        <v>1249</v>
      </c>
      <c r="BD275" s="21" t="s">
        <v>1249</v>
      </c>
      <c r="BE275" s="21" t="s">
        <v>1249</v>
      </c>
      <c r="BF275" s="21" t="s">
        <v>1249</v>
      </c>
      <c r="BG275" s="21" t="s">
        <v>1249</v>
      </c>
      <c r="BH275" s="21" t="s">
        <v>1249</v>
      </c>
      <c r="BI275" s="21" t="s">
        <v>1249</v>
      </c>
      <c r="BJ275" s="21" t="s">
        <v>1249</v>
      </c>
      <c r="BK275" s="21" t="s">
        <v>1249</v>
      </c>
      <c r="BL275" s="21" t="s">
        <v>1249</v>
      </c>
      <c r="BM275" s="21" t="s">
        <v>1249</v>
      </c>
      <c r="BN275" s="21" t="s">
        <v>1249</v>
      </c>
      <c r="BO275" s="21" t="s">
        <v>1249</v>
      </c>
      <c r="BP275" s="21" t="s">
        <v>1249</v>
      </c>
      <c r="BQ275" s="21" t="s">
        <v>1249</v>
      </c>
      <c r="BR275" s="21" t="s">
        <v>1249</v>
      </c>
      <c r="BS275" s="21" t="s">
        <v>1249</v>
      </c>
      <c r="BT275" s="21" t="s">
        <v>1249</v>
      </c>
      <c r="BU275" s="21" t="s">
        <v>1249</v>
      </c>
      <c r="BV275" s="21" t="s">
        <v>1249</v>
      </c>
      <c r="BW275" s="21" t="s">
        <v>1249</v>
      </c>
      <c r="BX275" s="21" t="s">
        <v>1249</v>
      </c>
      <c r="BY275" s="21" t="s">
        <v>1249</v>
      </c>
      <c r="BZ275" s="21" t="s">
        <v>1249</v>
      </c>
      <c r="CA275" s="21" t="s">
        <v>1249</v>
      </c>
      <c r="CB275" s="21" t="s">
        <v>1249</v>
      </c>
      <c r="CC275" s="21" t="s">
        <v>1249</v>
      </c>
      <c r="CD275" s="21" t="s">
        <v>1249</v>
      </c>
      <c r="CE275" s="21" t="s">
        <v>1249</v>
      </c>
      <c r="CF275" s="21" t="s">
        <v>1249</v>
      </c>
      <c r="CG275" s="21" t="s">
        <v>1249</v>
      </c>
      <c r="CH275" s="21" t="s">
        <v>1249</v>
      </c>
      <c r="CI275" s="21" t="s">
        <v>1249</v>
      </c>
      <c r="CJ275" s="21" t="s">
        <v>1249</v>
      </c>
    </row>
    <row r="276" spans="1:88" s="2" customFormat="1" ht="18.75" hidden="1" x14ac:dyDescent="0.25">
      <c r="A276" s="6">
        <v>147</v>
      </c>
      <c r="B276" s="7">
        <v>519</v>
      </c>
      <c r="C276" s="444" t="s">
        <v>863</v>
      </c>
      <c r="D276" s="445"/>
      <c r="E276" s="445"/>
      <c r="F276" s="445"/>
      <c r="G276" s="445"/>
      <c r="H276" s="446"/>
      <c r="I276" s="9" t="s">
        <v>1249</v>
      </c>
      <c r="J276" s="21" t="s">
        <v>1249</v>
      </c>
      <c r="K276" s="21" t="s">
        <v>1249</v>
      </c>
      <c r="L276" s="21" t="s">
        <v>1249</v>
      </c>
      <c r="M276" s="21" t="s">
        <v>1249</v>
      </c>
      <c r="N276" s="21" t="s">
        <v>1249</v>
      </c>
      <c r="O276" s="21" t="s">
        <v>1249</v>
      </c>
      <c r="P276" s="21" t="s">
        <v>1249</v>
      </c>
      <c r="Q276" s="21" t="s">
        <v>1249</v>
      </c>
      <c r="R276" s="21" t="s">
        <v>1249</v>
      </c>
      <c r="S276" s="21" t="s">
        <v>1249</v>
      </c>
      <c r="T276" s="21" t="s">
        <v>1249</v>
      </c>
      <c r="U276" s="21" t="s">
        <v>1249</v>
      </c>
      <c r="V276" s="21" t="s">
        <v>1249</v>
      </c>
      <c r="W276" s="21" t="s">
        <v>1249</v>
      </c>
      <c r="X276" s="21" t="s">
        <v>1249</v>
      </c>
      <c r="Y276" s="21" t="s">
        <v>1249</v>
      </c>
      <c r="Z276" s="21" t="s">
        <v>1249</v>
      </c>
      <c r="AA276" s="21" t="s">
        <v>1249</v>
      </c>
      <c r="AB276" s="21" t="s">
        <v>1249</v>
      </c>
      <c r="AC276" s="21" t="s">
        <v>1249</v>
      </c>
      <c r="AD276" s="21" t="s">
        <v>1249</v>
      </c>
      <c r="AE276" s="21" t="s">
        <v>1249</v>
      </c>
      <c r="AF276" s="21" t="s">
        <v>1249</v>
      </c>
      <c r="AG276" s="21" t="s">
        <v>1249</v>
      </c>
      <c r="AH276" s="21" t="s">
        <v>1249</v>
      </c>
      <c r="AI276" s="21" t="s">
        <v>1249</v>
      </c>
      <c r="AJ276" s="21" t="s">
        <v>1249</v>
      </c>
      <c r="AK276" s="21" t="s">
        <v>1249</v>
      </c>
      <c r="AL276" s="21" t="s">
        <v>1249</v>
      </c>
      <c r="AM276" s="21" t="s">
        <v>1249</v>
      </c>
      <c r="AN276" s="21" t="s">
        <v>1249</v>
      </c>
      <c r="AO276" s="21" t="s">
        <v>1249</v>
      </c>
      <c r="AP276" s="21" t="s">
        <v>1249</v>
      </c>
      <c r="AQ276" s="21" t="s">
        <v>1249</v>
      </c>
      <c r="AR276" s="21" t="s">
        <v>1249</v>
      </c>
      <c r="AS276" s="21" t="s">
        <v>1249</v>
      </c>
      <c r="AT276" s="21" t="s">
        <v>1249</v>
      </c>
      <c r="AU276" s="21" t="s">
        <v>1249</v>
      </c>
      <c r="AV276" s="21" t="s">
        <v>1249</v>
      </c>
      <c r="AW276" s="21" t="s">
        <v>1249</v>
      </c>
      <c r="AX276" s="21" t="s">
        <v>1249</v>
      </c>
      <c r="AY276" s="21" t="s">
        <v>1249</v>
      </c>
      <c r="AZ276" s="21" t="s">
        <v>1249</v>
      </c>
      <c r="BA276" s="21" t="s">
        <v>1249</v>
      </c>
      <c r="BB276" s="21"/>
      <c r="BC276" s="21" t="s">
        <v>1249</v>
      </c>
      <c r="BD276" s="21" t="s">
        <v>1249</v>
      </c>
      <c r="BE276" s="21" t="s">
        <v>1249</v>
      </c>
      <c r="BF276" s="21" t="s">
        <v>1249</v>
      </c>
      <c r="BG276" s="21" t="s">
        <v>1249</v>
      </c>
      <c r="BH276" s="21" t="s">
        <v>1249</v>
      </c>
      <c r="BI276" s="21" t="s">
        <v>1249</v>
      </c>
      <c r="BJ276" s="21" t="s">
        <v>1249</v>
      </c>
      <c r="BK276" s="21" t="s">
        <v>1249</v>
      </c>
      <c r="BL276" s="21" t="s">
        <v>1249</v>
      </c>
      <c r="BM276" s="21" t="s">
        <v>1249</v>
      </c>
      <c r="BN276" s="21" t="s">
        <v>1249</v>
      </c>
      <c r="BO276" s="21" t="s">
        <v>1249</v>
      </c>
      <c r="BP276" s="21" t="s">
        <v>1249</v>
      </c>
      <c r="BQ276" s="21" t="s">
        <v>1249</v>
      </c>
      <c r="BR276" s="21" t="s">
        <v>1249</v>
      </c>
      <c r="BS276" s="21" t="s">
        <v>1249</v>
      </c>
      <c r="BT276" s="21" t="s">
        <v>1249</v>
      </c>
      <c r="BU276" s="21" t="s">
        <v>1249</v>
      </c>
      <c r="BV276" s="21" t="s">
        <v>1249</v>
      </c>
      <c r="BW276" s="21" t="s">
        <v>1249</v>
      </c>
      <c r="BX276" s="21" t="s">
        <v>1249</v>
      </c>
      <c r="BY276" s="21" t="s">
        <v>1249</v>
      </c>
      <c r="BZ276" s="21" t="s">
        <v>1249</v>
      </c>
      <c r="CA276" s="21" t="s">
        <v>1249</v>
      </c>
      <c r="CB276" s="21" t="s">
        <v>1249</v>
      </c>
      <c r="CC276" s="21" t="s">
        <v>1249</v>
      </c>
      <c r="CD276" s="21" t="s">
        <v>1249</v>
      </c>
      <c r="CE276" s="21" t="s">
        <v>1249</v>
      </c>
      <c r="CF276" s="21" t="s">
        <v>1249</v>
      </c>
      <c r="CG276" s="21" t="s">
        <v>1249</v>
      </c>
      <c r="CH276" s="21" t="s">
        <v>1249</v>
      </c>
      <c r="CI276" s="21" t="s">
        <v>1249</v>
      </c>
      <c r="CJ276" s="21" t="s">
        <v>1249</v>
      </c>
    </row>
    <row r="277" spans="1:88" ht="228.75" hidden="1" customHeight="1" x14ac:dyDescent="0.25">
      <c r="A277" s="6">
        <v>213</v>
      </c>
      <c r="B277" s="28">
        <v>520</v>
      </c>
      <c r="C277" s="62" t="s">
        <v>866</v>
      </c>
      <c r="D277" s="275" t="s">
        <v>18</v>
      </c>
      <c r="E277" s="302" t="s">
        <v>1501</v>
      </c>
      <c r="F277" s="14" t="s">
        <v>28</v>
      </c>
      <c r="G277" s="302" t="s">
        <v>1502</v>
      </c>
      <c r="H277" s="161" t="s">
        <v>1503</v>
      </c>
      <c r="I277" s="18" t="s">
        <v>1251</v>
      </c>
      <c r="J277" s="22" t="s">
        <v>862</v>
      </c>
      <c r="K277" s="207"/>
      <c r="L277" s="207"/>
      <c r="M277" s="207"/>
      <c r="N277" s="207" t="s">
        <v>21</v>
      </c>
      <c r="O277" s="207"/>
      <c r="P277" s="207"/>
      <c r="Q277" s="207"/>
      <c r="R277" s="207"/>
      <c r="S277" s="207"/>
      <c r="T277" s="26">
        <f t="shared" si="127"/>
        <v>1</v>
      </c>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3">
        <f>COUNTIF($BD277:$CA277,2)</f>
        <v>0</v>
      </c>
      <c r="CC277" s="32" t="e">
        <f>CB277/COUNTA($BD277:$CA277)</f>
        <v>#DIV/0!</v>
      </c>
      <c r="CD277" s="23">
        <f>COUNTIF($BD277:$CA277,1)</f>
        <v>0</v>
      </c>
      <c r="CE277" s="32" t="e">
        <f>CD277/COUNTA($BD277:$CA277)</f>
        <v>#DIV/0!</v>
      </c>
      <c r="CF277" s="23">
        <f>COUNTIF($BD277:$CA277,0)</f>
        <v>0</v>
      </c>
      <c r="CG277" s="32" t="e">
        <f>CF277/COUNTA($BD277:$CA277)</f>
        <v>#DIV/0!</v>
      </c>
      <c r="CH277" s="23" t="e">
        <f>(((CB277*2)+(CD277*1)+(CF277*0)))/COUNTA($BD277:$CA277)</f>
        <v>#DIV/0!</v>
      </c>
      <c r="CI277" s="23" t="e">
        <f t="shared" si="128"/>
        <v>#DIV/0!</v>
      </c>
      <c r="CJ277" s="37"/>
    </row>
    <row r="278" spans="1:88" ht="197.25" hidden="1" customHeight="1" x14ac:dyDescent="0.25">
      <c r="A278" s="6">
        <v>214</v>
      </c>
      <c r="B278" s="28">
        <v>522</v>
      </c>
      <c r="C278" s="12" t="s">
        <v>868</v>
      </c>
      <c r="D278" s="275" t="s">
        <v>18</v>
      </c>
      <c r="E278" s="60" t="s">
        <v>869</v>
      </c>
      <c r="F278" s="292" t="s">
        <v>18</v>
      </c>
      <c r="G278" s="60" t="s">
        <v>1504</v>
      </c>
      <c r="H278" s="60" t="s">
        <v>1504</v>
      </c>
      <c r="I278" s="18" t="s">
        <v>1251</v>
      </c>
      <c r="J278" s="22" t="s">
        <v>862</v>
      </c>
      <c r="K278" s="207"/>
      <c r="L278" s="207"/>
      <c r="M278" s="207"/>
      <c r="N278" s="207"/>
      <c r="O278" s="207"/>
      <c r="P278" s="207" t="s">
        <v>21</v>
      </c>
      <c r="Q278" s="207"/>
      <c r="R278" s="207"/>
      <c r="S278" s="207"/>
      <c r="T278" s="26">
        <f t="shared" si="127"/>
        <v>1</v>
      </c>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3">
        <f>COUNTIF($BD278:$CA278,2)</f>
        <v>0</v>
      </c>
      <c r="CC278" s="32" t="e">
        <f>CB278/COUNTA($BD278:$CA278)</f>
        <v>#DIV/0!</v>
      </c>
      <c r="CD278" s="23">
        <f>COUNTIF($BD278:$CA278,1)</f>
        <v>0</v>
      </c>
      <c r="CE278" s="32" t="e">
        <f>CD278/COUNTA($BD278:$CA278)</f>
        <v>#DIV/0!</v>
      </c>
      <c r="CF278" s="23">
        <f>COUNTIF($BD278:$CA278,0)</f>
        <v>0</v>
      </c>
      <c r="CG278" s="32" t="e">
        <f>CF278/COUNTA($BD278:$CA278)</f>
        <v>#DIV/0!</v>
      </c>
      <c r="CH278" s="23" t="e">
        <f>(((CB278*2)+(CD278*1)+(CF278*0)))/COUNTA($BD278:$CA278)</f>
        <v>#DIV/0!</v>
      </c>
      <c r="CI278" s="23" t="e">
        <f t="shared" si="128"/>
        <v>#DIV/0!</v>
      </c>
      <c r="CJ278" s="37"/>
    </row>
    <row r="279" spans="1:88" ht="141" hidden="1" customHeight="1" x14ac:dyDescent="0.25">
      <c r="A279" s="6">
        <v>215</v>
      </c>
      <c r="B279" s="28">
        <v>523</v>
      </c>
      <c r="C279" s="12" t="s">
        <v>1505</v>
      </c>
      <c r="D279" s="275" t="s">
        <v>18</v>
      </c>
      <c r="E279" s="12" t="s">
        <v>871</v>
      </c>
      <c r="F279" s="302" t="s">
        <v>18</v>
      </c>
      <c r="G279" s="18" t="s">
        <v>1506</v>
      </c>
      <c r="H279" s="18" t="s">
        <v>1506</v>
      </c>
      <c r="I279" s="18" t="s">
        <v>1251</v>
      </c>
      <c r="J279" s="22" t="s">
        <v>862</v>
      </c>
      <c r="K279" s="207"/>
      <c r="L279" s="207"/>
      <c r="M279" s="207"/>
      <c r="N279" s="207"/>
      <c r="O279" s="207"/>
      <c r="P279" s="207"/>
      <c r="Q279" s="207"/>
      <c r="R279" s="207"/>
      <c r="S279" s="207" t="s">
        <v>21</v>
      </c>
      <c r="T279" s="26">
        <f t="shared" si="127"/>
        <v>1</v>
      </c>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3">
        <f>COUNTIF($BD279:$CA279,2)</f>
        <v>0</v>
      </c>
      <c r="CC279" s="32" t="e">
        <f>CB279/COUNTA($BD279:$CA279)</f>
        <v>#DIV/0!</v>
      </c>
      <c r="CD279" s="23">
        <f>COUNTIF($BD279:$CA279,1)</f>
        <v>0</v>
      </c>
      <c r="CE279" s="32" t="e">
        <f>CD279/COUNTA($BD279:$CA279)</f>
        <v>#DIV/0!</v>
      </c>
      <c r="CF279" s="23">
        <f>COUNTIF($BD279:$CA279,0)</f>
        <v>0</v>
      </c>
      <c r="CG279" s="32" t="e">
        <f>CF279/COUNTA($BD279:$CA279)</f>
        <v>#DIV/0!</v>
      </c>
      <c r="CH279" s="23" t="e">
        <f>(((CB279*2)+(CD279*1)+(CF279*0)))/COUNTA($BD279:$CA279)</f>
        <v>#DIV/0!</v>
      </c>
      <c r="CI279" s="23" t="e">
        <f t="shared" si="128"/>
        <v>#DIV/0!</v>
      </c>
      <c r="CJ279" s="37"/>
    </row>
    <row r="280" spans="1:88" s="2" customFormat="1" ht="18.75" hidden="1" x14ac:dyDescent="0.25">
      <c r="A280" s="6">
        <v>151</v>
      </c>
      <c r="B280" s="7">
        <v>525</v>
      </c>
      <c r="C280" s="440" t="s">
        <v>872</v>
      </c>
      <c r="D280" s="440"/>
      <c r="E280" s="440"/>
      <c r="F280" s="9" t="s">
        <v>1249</v>
      </c>
      <c r="G280" s="9" t="s">
        <v>1249</v>
      </c>
      <c r="H280" s="9" t="s">
        <v>1249</v>
      </c>
      <c r="I280" s="9" t="s">
        <v>1249</v>
      </c>
      <c r="J280" s="21" t="s">
        <v>1249</v>
      </c>
      <c r="K280" s="21" t="s">
        <v>1249</v>
      </c>
      <c r="L280" s="21" t="s">
        <v>1249</v>
      </c>
      <c r="M280" s="21" t="s">
        <v>1249</v>
      </c>
      <c r="N280" s="21" t="s">
        <v>1249</v>
      </c>
      <c r="O280" s="21" t="s">
        <v>1249</v>
      </c>
      <c r="P280" s="21" t="s">
        <v>1249</v>
      </c>
      <c r="Q280" s="21" t="s">
        <v>1249</v>
      </c>
      <c r="R280" s="21" t="s">
        <v>1249</v>
      </c>
      <c r="S280" s="21" t="s">
        <v>1249</v>
      </c>
      <c r="T280" s="21" t="s">
        <v>1249</v>
      </c>
      <c r="U280" s="21" t="s">
        <v>1249</v>
      </c>
      <c r="V280" s="21" t="s">
        <v>1249</v>
      </c>
      <c r="W280" s="21" t="s">
        <v>1249</v>
      </c>
      <c r="X280" s="21" t="s">
        <v>1249</v>
      </c>
      <c r="Y280" s="21" t="s">
        <v>1249</v>
      </c>
      <c r="Z280" s="21" t="s">
        <v>1249</v>
      </c>
      <c r="AA280" s="21" t="s">
        <v>1249</v>
      </c>
      <c r="AB280" s="21" t="s">
        <v>1249</v>
      </c>
      <c r="AC280" s="21" t="s">
        <v>1249</v>
      </c>
      <c r="AD280" s="21" t="s">
        <v>1249</v>
      </c>
      <c r="AE280" s="21" t="s">
        <v>1249</v>
      </c>
      <c r="AF280" s="21" t="s">
        <v>1249</v>
      </c>
      <c r="AG280" s="21" t="s">
        <v>1249</v>
      </c>
      <c r="AH280" s="21" t="s">
        <v>1249</v>
      </c>
      <c r="AI280" s="21" t="s">
        <v>1249</v>
      </c>
      <c r="AJ280" s="21" t="s">
        <v>1249</v>
      </c>
      <c r="AK280" s="21" t="s">
        <v>1249</v>
      </c>
      <c r="AL280" s="21" t="s">
        <v>1249</v>
      </c>
      <c r="AM280" s="21" t="s">
        <v>1249</v>
      </c>
      <c r="AN280" s="21" t="s">
        <v>1249</v>
      </c>
      <c r="AO280" s="21" t="s">
        <v>1249</v>
      </c>
      <c r="AP280" s="21" t="s">
        <v>1249</v>
      </c>
      <c r="AQ280" s="21" t="s">
        <v>1249</v>
      </c>
      <c r="AR280" s="21" t="s">
        <v>1249</v>
      </c>
      <c r="AS280" s="21" t="s">
        <v>1249</v>
      </c>
      <c r="AT280" s="21" t="s">
        <v>1249</v>
      </c>
      <c r="AU280" s="21" t="s">
        <v>1249</v>
      </c>
      <c r="AV280" s="21" t="s">
        <v>1249</v>
      </c>
      <c r="AW280" s="21" t="s">
        <v>1249</v>
      </c>
      <c r="AX280" s="21" t="s">
        <v>1249</v>
      </c>
      <c r="AY280" s="21" t="s">
        <v>1249</v>
      </c>
      <c r="AZ280" s="21" t="s">
        <v>1249</v>
      </c>
      <c r="BA280" s="21" t="s">
        <v>1249</v>
      </c>
      <c r="BB280" s="21"/>
      <c r="BC280" s="21" t="s">
        <v>1249</v>
      </c>
      <c r="BD280" s="21" t="s">
        <v>1249</v>
      </c>
      <c r="BE280" s="21" t="s">
        <v>1249</v>
      </c>
      <c r="BF280" s="21" t="s">
        <v>1249</v>
      </c>
      <c r="BG280" s="21" t="s">
        <v>1249</v>
      </c>
      <c r="BH280" s="21" t="s">
        <v>1249</v>
      </c>
      <c r="BI280" s="21" t="s">
        <v>1249</v>
      </c>
      <c r="BJ280" s="21" t="s">
        <v>1249</v>
      </c>
      <c r="BK280" s="21" t="s">
        <v>1249</v>
      </c>
      <c r="BL280" s="21" t="s">
        <v>1249</v>
      </c>
      <c r="BM280" s="21" t="s">
        <v>1249</v>
      </c>
      <c r="BN280" s="21" t="s">
        <v>1249</v>
      </c>
      <c r="BO280" s="21" t="s">
        <v>1249</v>
      </c>
      <c r="BP280" s="21" t="s">
        <v>1249</v>
      </c>
      <c r="BQ280" s="21" t="s">
        <v>1249</v>
      </c>
      <c r="BR280" s="21" t="s">
        <v>1249</v>
      </c>
      <c r="BS280" s="21" t="s">
        <v>1249</v>
      </c>
      <c r="BT280" s="21" t="s">
        <v>1249</v>
      </c>
      <c r="BU280" s="21" t="s">
        <v>1249</v>
      </c>
      <c r="BV280" s="21" t="s">
        <v>1249</v>
      </c>
      <c r="BW280" s="21" t="s">
        <v>1249</v>
      </c>
      <c r="BX280" s="21" t="s">
        <v>1249</v>
      </c>
      <c r="BY280" s="21" t="s">
        <v>1249</v>
      </c>
      <c r="BZ280" s="21" t="s">
        <v>1249</v>
      </c>
      <c r="CA280" s="21" t="s">
        <v>1249</v>
      </c>
      <c r="CB280" s="21" t="s">
        <v>1249</v>
      </c>
      <c r="CC280" s="21" t="s">
        <v>1249</v>
      </c>
      <c r="CD280" s="21" t="s">
        <v>1249</v>
      </c>
      <c r="CE280" s="21" t="s">
        <v>1249</v>
      </c>
      <c r="CF280" s="21" t="s">
        <v>1249</v>
      </c>
      <c r="CG280" s="21" t="s">
        <v>1249</v>
      </c>
      <c r="CH280" s="21" t="s">
        <v>1249</v>
      </c>
      <c r="CI280" s="21" t="s">
        <v>1249</v>
      </c>
      <c r="CJ280" s="21" t="s">
        <v>1249</v>
      </c>
    </row>
    <row r="281" spans="1:88" ht="72.75" hidden="1" customHeight="1" x14ac:dyDescent="0.25">
      <c r="A281" s="6">
        <v>216</v>
      </c>
      <c r="B281" s="28">
        <v>526</v>
      </c>
      <c r="C281" s="12" t="s">
        <v>875</v>
      </c>
      <c r="D281" s="275" t="s">
        <v>28</v>
      </c>
      <c r="E281" s="12" t="s">
        <v>876</v>
      </c>
      <c r="F281" s="302" t="s">
        <v>28</v>
      </c>
      <c r="G281" s="18" t="s">
        <v>875</v>
      </c>
      <c r="H281" s="18" t="s">
        <v>1507</v>
      </c>
      <c r="I281" s="18" t="s">
        <v>1251</v>
      </c>
      <c r="J281" s="22" t="s">
        <v>862</v>
      </c>
      <c r="K281" s="207"/>
      <c r="L281" s="207"/>
      <c r="M281" s="207"/>
      <c r="N281" s="207" t="s">
        <v>21</v>
      </c>
      <c r="O281" s="207"/>
      <c r="P281" s="207"/>
      <c r="Q281" s="207"/>
      <c r="R281" s="207"/>
      <c r="S281" s="207"/>
      <c r="T281" s="26">
        <f t="shared" si="127"/>
        <v>1</v>
      </c>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3">
        <f t="shared" ref="CB281:CB301" si="129">COUNTIF($BD281:$CA281,2)</f>
        <v>0</v>
      </c>
      <c r="CC281" s="32" t="e">
        <f t="shared" ref="CC281:CC301" si="130">CB281/COUNTA($BD281:$CA281)</f>
        <v>#DIV/0!</v>
      </c>
      <c r="CD281" s="23">
        <f t="shared" ref="CD281:CD301" si="131">COUNTIF($BD281:$CA281,1)</f>
        <v>0</v>
      </c>
      <c r="CE281" s="32" t="e">
        <f t="shared" ref="CE281:CE301" si="132">CD281/COUNTA($BD281:$CA281)</f>
        <v>#DIV/0!</v>
      </c>
      <c r="CF281" s="23">
        <f t="shared" ref="CF281:CF301" si="133">COUNTIF($BD281:$CA281,0)</f>
        <v>0</v>
      </c>
      <c r="CG281" s="32" t="e">
        <f t="shared" ref="CG281:CG301" si="134">CF281/COUNTA($BD281:$CA281)</f>
        <v>#DIV/0!</v>
      </c>
      <c r="CH281" s="23" t="e">
        <f t="shared" ref="CH281:CH301" si="135">(((CB281*2)+(CD281*1)+(CF281*0)))/COUNTA($BD281:$CA281)</f>
        <v>#DIV/0!</v>
      </c>
      <c r="CI281" s="23" t="e">
        <f t="shared" si="128"/>
        <v>#DIV/0!</v>
      </c>
      <c r="CJ281" s="37"/>
    </row>
    <row r="282" spans="1:88" ht="15.75" hidden="1" customHeight="1" x14ac:dyDescent="0.25">
      <c r="A282" s="6">
        <v>217</v>
      </c>
      <c r="B282" s="385">
        <v>530</v>
      </c>
      <c r="C282" s="388" t="s">
        <v>882</v>
      </c>
      <c r="D282" s="275" t="s">
        <v>18</v>
      </c>
      <c r="E282" s="12" t="s">
        <v>883</v>
      </c>
      <c r="F282" s="302" t="s">
        <v>28</v>
      </c>
      <c r="G282" s="12" t="s">
        <v>1508</v>
      </c>
      <c r="H282" s="12" t="s">
        <v>1509</v>
      </c>
      <c r="I282" s="18" t="s">
        <v>1261</v>
      </c>
      <c r="J282" s="22" t="s">
        <v>862</v>
      </c>
      <c r="K282" s="23" t="s">
        <v>21</v>
      </c>
      <c r="M282" s="23"/>
      <c r="N282" s="23"/>
      <c r="O282" s="23"/>
      <c r="P282" s="23"/>
      <c r="Q282" s="23"/>
      <c r="R282" s="23"/>
      <c r="S282" s="23"/>
      <c r="T282" s="26">
        <f t="shared" si="127"/>
        <v>1</v>
      </c>
      <c r="U282" s="207" t="s">
        <v>1389</v>
      </c>
      <c r="V282" s="207" t="s">
        <v>1389</v>
      </c>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3">
        <f t="shared" si="129"/>
        <v>0</v>
      </c>
      <c r="CC282" s="32" t="e">
        <f t="shared" si="130"/>
        <v>#DIV/0!</v>
      </c>
      <c r="CD282" s="23">
        <f t="shared" si="131"/>
        <v>0</v>
      </c>
      <c r="CE282" s="32" t="e">
        <f t="shared" si="132"/>
        <v>#DIV/0!</v>
      </c>
      <c r="CF282" s="23">
        <f t="shared" si="133"/>
        <v>0</v>
      </c>
      <c r="CG282" s="32" t="e">
        <f t="shared" si="134"/>
        <v>#DIV/0!</v>
      </c>
      <c r="CH282" s="23" t="e">
        <f t="shared" si="135"/>
        <v>#DIV/0!</v>
      </c>
      <c r="CI282" s="23" t="e">
        <f t="shared" si="128"/>
        <v>#DIV/0!</v>
      </c>
      <c r="CJ282" s="37"/>
    </row>
    <row r="283" spans="1:88" ht="92.25" customHeight="1" x14ac:dyDescent="0.25">
      <c r="A283" s="6">
        <v>30</v>
      </c>
      <c r="B283" s="386"/>
      <c r="C283" s="389"/>
      <c r="D283" s="275" t="s">
        <v>18</v>
      </c>
      <c r="E283" s="12" t="s">
        <v>883</v>
      </c>
      <c r="F283" s="302" t="s">
        <v>28</v>
      </c>
      <c r="G283" s="12" t="s">
        <v>1508</v>
      </c>
      <c r="H283" s="12" t="s">
        <v>1896</v>
      </c>
      <c r="I283" s="18" t="s">
        <v>1261</v>
      </c>
      <c r="J283" s="22" t="s">
        <v>862</v>
      </c>
      <c r="K283" s="23"/>
      <c r="L283" s="23" t="s">
        <v>21</v>
      </c>
      <c r="M283" s="23"/>
      <c r="N283" s="23"/>
      <c r="O283" s="23"/>
      <c r="P283" s="23"/>
      <c r="Q283" s="23"/>
      <c r="R283" s="23"/>
      <c r="S283" s="23"/>
      <c r="T283" s="26">
        <f t="shared" si="127"/>
        <v>1</v>
      </c>
      <c r="U283" s="207"/>
      <c r="V283" s="207"/>
      <c r="W283" s="207"/>
      <c r="X283" s="207"/>
      <c r="Y283" s="207" t="s">
        <v>1389</v>
      </c>
      <c r="Z283" s="207" t="s">
        <v>2006</v>
      </c>
      <c r="AA283" s="207" t="s">
        <v>1389</v>
      </c>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3">
        <f t="shared" si="129"/>
        <v>0</v>
      </c>
      <c r="CC283" s="32" t="e">
        <f t="shared" si="130"/>
        <v>#DIV/0!</v>
      </c>
      <c r="CD283" s="23">
        <f t="shared" si="131"/>
        <v>0</v>
      </c>
      <c r="CE283" s="32" t="e">
        <f t="shared" si="132"/>
        <v>#DIV/0!</v>
      </c>
      <c r="CF283" s="23">
        <f t="shared" si="133"/>
        <v>0</v>
      </c>
      <c r="CG283" s="32" t="e">
        <f t="shared" si="134"/>
        <v>#DIV/0!</v>
      </c>
      <c r="CH283" s="23" t="e">
        <f t="shared" si="135"/>
        <v>#DIV/0!</v>
      </c>
      <c r="CI283" s="23" t="e">
        <f t="shared" si="128"/>
        <v>#DIV/0!</v>
      </c>
      <c r="CJ283" s="37"/>
    </row>
    <row r="284" spans="1:88" ht="72.75" hidden="1" customHeight="1" x14ac:dyDescent="0.25">
      <c r="A284" s="6">
        <v>218</v>
      </c>
      <c r="B284" s="386"/>
      <c r="C284" s="389"/>
      <c r="D284" s="275" t="s">
        <v>18</v>
      </c>
      <c r="E284" s="12" t="s">
        <v>883</v>
      </c>
      <c r="F284" s="302" t="s">
        <v>28</v>
      </c>
      <c r="G284" s="12" t="s">
        <v>1508</v>
      </c>
      <c r="H284" s="12" t="s">
        <v>1640</v>
      </c>
      <c r="I284" s="18" t="s">
        <v>1261</v>
      </c>
      <c r="J284" s="22" t="s">
        <v>862</v>
      </c>
      <c r="K284" s="23"/>
      <c r="L284" s="23"/>
      <c r="M284" s="23" t="s">
        <v>21</v>
      </c>
      <c r="N284" s="23"/>
      <c r="O284" s="23"/>
      <c r="P284" s="23"/>
      <c r="Q284" s="23"/>
      <c r="R284" s="23"/>
      <c r="S284" s="23"/>
      <c r="T284" s="26">
        <f t="shared" si="127"/>
        <v>1</v>
      </c>
      <c r="U284" s="207"/>
      <c r="V284" s="207"/>
      <c r="W284" s="207"/>
      <c r="X284" s="207"/>
      <c r="Y284" s="207"/>
      <c r="Z284" s="207"/>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3">
        <f t="shared" si="129"/>
        <v>0</v>
      </c>
      <c r="CC284" s="32" t="e">
        <f t="shared" si="130"/>
        <v>#DIV/0!</v>
      </c>
      <c r="CD284" s="23">
        <f t="shared" si="131"/>
        <v>0</v>
      </c>
      <c r="CE284" s="32" t="e">
        <f t="shared" si="132"/>
        <v>#DIV/0!</v>
      </c>
      <c r="CF284" s="23">
        <f t="shared" si="133"/>
        <v>0</v>
      </c>
      <c r="CG284" s="32" t="e">
        <f t="shared" si="134"/>
        <v>#DIV/0!</v>
      </c>
      <c r="CH284" s="23" t="e">
        <f t="shared" si="135"/>
        <v>#DIV/0!</v>
      </c>
      <c r="CI284" s="23" t="e">
        <f t="shared" si="128"/>
        <v>#DIV/0!</v>
      </c>
      <c r="CJ284" s="37"/>
    </row>
    <row r="285" spans="1:88" ht="97.5" hidden="1" customHeight="1" x14ac:dyDescent="0.25">
      <c r="A285" s="6">
        <v>218</v>
      </c>
      <c r="B285" s="386"/>
      <c r="C285" s="389"/>
      <c r="D285" s="275" t="s">
        <v>18</v>
      </c>
      <c r="E285" s="12" t="s">
        <v>883</v>
      </c>
      <c r="F285" s="302" t="s">
        <v>28</v>
      </c>
      <c r="G285" s="12" t="s">
        <v>1508</v>
      </c>
      <c r="H285" s="12" t="s">
        <v>1643</v>
      </c>
      <c r="I285" s="18" t="s">
        <v>1261</v>
      </c>
      <c r="J285" s="22" t="s">
        <v>862</v>
      </c>
      <c r="K285" s="23"/>
      <c r="L285" s="23"/>
      <c r="M285" s="23"/>
      <c r="N285" s="23" t="s">
        <v>21</v>
      </c>
      <c r="O285" s="23"/>
      <c r="P285" s="23"/>
      <c r="Q285" s="23"/>
      <c r="R285" s="23"/>
      <c r="S285" s="23"/>
      <c r="T285" s="26">
        <f t="shared" si="127"/>
        <v>1</v>
      </c>
      <c r="U285" s="207"/>
      <c r="V285" s="207"/>
      <c r="W285" s="207"/>
      <c r="X285" s="207"/>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3">
        <f t="shared" si="129"/>
        <v>0</v>
      </c>
      <c r="CC285" s="32" t="e">
        <f t="shared" si="130"/>
        <v>#DIV/0!</v>
      </c>
      <c r="CD285" s="23">
        <f t="shared" si="131"/>
        <v>0</v>
      </c>
      <c r="CE285" s="32" t="e">
        <f t="shared" si="132"/>
        <v>#DIV/0!</v>
      </c>
      <c r="CF285" s="23">
        <f t="shared" si="133"/>
        <v>0</v>
      </c>
      <c r="CG285" s="32" t="e">
        <f t="shared" si="134"/>
        <v>#DIV/0!</v>
      </c>
      <c r="CH285" s="23" t="e">
        <f t="shared" si="135"/>
        <v>#DIV/0!</v>
      </c>
      <c r="CI285" s="23" t="e">
        <f t="shared" si="128"/>
        <v>#DIV/0!</v>
      </c>
      <c r="CJ285" s="37"/>
    </row>
    <row r="286" spans="1:88" ht="59.25" hidden="1" customHeight="1" x14ac:dyDescent="0.25">
      <c r="A286" s="6">
        <v>218</v>
      </c>
      <c r="B286" s="386"/>
      <c r="C286" s="389"/>
      <c r="D286" s="275" t="s">
        <v>18</v>
      </c>
      <c r="E286" s="12" t="s">
        <v>883</v>
      </c>
      <c r="F286" s="302" t="s">
        <v>28</v>
      </c>
      <c r="G286" s="12" t="s">
        <v>1508</v>
      </c>
      <c r="H286" s="12" t="s">
        <v>1510</v>
      </c>
      <c r="I286" s="18" t="s">
        <v>1261</v>
      </c>
      <c r="J286" s="22" t="s">
        <v>862</v>
      </c>
      <c r="K286" s="23"/>
      <c r="L286" s="23"/>
      <c r="M286" s="23"/>
      <c r="N286" s="23"/>
      <c r="O286" s="23"/>
      <c r="P286" s="23" t="s">
        <v>21</v>
      </c>
      <c r="Q286" s="23"/>
      <c r="R286" s="23"/>
      <c r="S286" s="23"/>
      <c r="T286" s="26">
        <f t="shared" si="127"/>
        <v>1</v>
      </c>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3">
        <f t="shared" si="129"/>
        <v>0</v>
      </c>
      <c r="CC286" s="32" t="e">
        <f t="shared" si="130"/>
        <v>#DIV/0!</v>
      </c>
      <c r="CD286" s="23">
        <f t="shared" si="131"/>
        <v>0</v>
      </c>
      <c r="CE286" s="32" t="e">
        <f t="shared" si="132"/>
        <v>#DIV/0!</v>
      </c>
      <c r="CF286" s="23">
        <f t="shared" si="133"/>
        <v>0</v>
      </c>
      <c r="CG286" s="32" t="e">
        <f t="shared" si="134"/>
        <v>#DIV/0!</v>
      </c>
      <c r="CH286" s="23" t="e">
        <f t="shared" si="135"/>
        <v>#DIV/0!</v>
      </c>
      <c r="CI286" s="23" t="e">
        <f t="shared" si="128"/>
        <v>#DIV/0!</v>
      </c>
      <c r="CJ286" s="37"/>
    </row>
    <row r="287" spans="1:88" ht="65.25" hidden="1" customHeight="1" x14ac:dyDescent="0.25">
      <c r="A287" s="6">
        <v>218</v>
      </c>
      <c r="B287" s="386"/>
      <c r="C287" s="389"/>
      <c r="D287" s="275" t="s">
        <v>18</v>
      </c>
      <c r="E287" s="12" t="s">
        <v>883</v>
      </c>
      <c r="F287" s="302" t="s">
        <v>28</v>
      </c>
      <c r="G287" s="12" t="s">
        <v>1508</v>
      </c>
      <c r="H287" s="12" t="s">
        <v>1655</v>
      </c>
      <c r="I287" s="18" t="s">
        <v>1261</v>
      </c>
      <c r="J287" s="22" t="s">
        <v>862</v>
      </c>
      <c r="K287" s="23"/>
      <c r="L287" s="23"/>
      <c r="M287" s="23"/>
      <c r="N287" s="23"/>
      <c r="O287" s="23" t="s">
        <v>21</v>
      </c>
      <c r="P287" s="23"/>
      <c r="Q287" s="23"/>
      <c r="R287" s="23"/>
      <c r="S287" s="23"/>
      <c r="T287" s="26">
        <f t="shared" si="127"/>
        <v>1</v>
      </c>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3">
        <f t="shared" si="129"/>
        <v>0</v>
      </c>
      <c r="CC287" s="32" t="e">
        <f t="shared" si="130"/>
        <v>#DIV/0!</v>
      </c>
      <c r="CD287" s="23">
        <f t="shared" si="131"/>
        <v>0</v>
      </c>
      <c r="CE287" s="32" t="e">
        <f t="shared" si="132"/>
        <v>#DIV/0!</v>
      </c>
      <c r="CF287" s="23">
        <f t="shared" si="133"/>
        <v>0</v>
      </c>
      <c r="CG287" s="32" t="e">
        <f t="shared" si="134"/>
        <v>#DIV/0!</v>
      </c>
      <c r="CH287" s="23" t="e">
        <f t="shared" si="135"/>
        <v>#DIV/0!</v>
      </c>
      <c r="CI287" s="23" t="e">
        <f t="shared" si="128"/>
        <v>#DIV/0!</v>
      </c>
      <c r="CJ287" s="37"/>
    </row>
    <row r="288" spans="1:88" ht="65.25" hidden="1" customHeight="1" x14ac:dyDescent="0.25">
      <c r="A288" s="6">
        <v>218</v>
      </c>
      <c r="B288" s="386"/>
      <c r="C288" s="389"/>
      <c r="D288" s="275" t="s">
        <v>18</v>
      </c>
      <c r="E288" s="12" t="s">
        <v>883</v>
      </c>
      <c r="F288" s="302" t="s">
        <v>28</v>
      </c>
      <c r="G288" s="12" t="s">
        <v>1508</v>
      </c>
      <c r="H288" s="12" t="s">
        <v>1511</v>
      </c>
      <c r="I288" s="18" t="s">
        <v>1261</v>
      </c>
      <c r="J288" s="22" t="s">
        <v>862</v>
      </c>
      <c r="K288" s="23"/>
      <c r="L288" s="23"/>
      <c r="M288" s="23"/>
      <c r="N288" s="23"/>
      <c r="O288" s="23"/>
      <c r="P288" s="23"/>
      <c r="Q288" s="23" t="s">
        <v>21</v>
      </c>
      <c r="R288" s="23"/>
      <c r="S288" s="23"/>
      <c r="T288" s="26">
        <f t="shared" si="127"/>
        <v>1</v>
      </c>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3">
        <f t="shared" si="129"/>
        <v>0</v>
      </c>
      <c r="CC288" s="32" t="e">
        <f t="shared" si="130"/>
        <v>#DIV/0!</v>
      </c>
      <c r="CD288" s="23">
        <f t="shared" si="131"/>
        <v>0</v>
      </c>
      <c r="CE288" s="32" t="e">
        <f t="shared" si="132"/>
        <v>#DIV/0!</v>
      </c>
      <c r="CF288" s="23">
        <f t="shared" si="133"/>
        <v>0</v>
      </c>
      <c r="CG288" s="32" t="e">
        <f t="shared" si="134"/>
        <v>#DIV/0!</v>
      </c>
      <c r="CH288" s="23" t="e">
        <f t="shared" si="135"/>
        <v>#DIV/0!</v>
      </c>
      <c r="CI288" s="23" t="e">
        <f t="shared" si="128"/>
        <v>#DIV/0!</v>
      </c>
      <c r="CJ288" s="37"/>
    </row>
    <row r="289" spans="1:88" ht="62.25" hidden="1" customHeight="1" x14ac:dyDescent="0.25">
      <c r="A289" s="6">
        <v>218</v>
      </c>
      <c r="B289" s="386"/>
      <c r="C289" s="389"/>
      <c r="D289" s="275" t="s">
        <v>18</v>
      </c>
      <c r="E289" s="12" t="s">
        <v>883</v>
      </c>
      <c r="F289" s="302" t="s">
        <v>28</v>
      </c>
      <c r="G289" s="12" t="s">
        <v>1508</v>
      </c>
      <c r="H289" s="12" t="s">
        <v>1667</v>
      </c>
      <c r="I289" s="18" t="s">
        <v>1261</v>
      </c>
      <c r="J289" s="22" t="s">
        <v>862</v>
      </c>
      <c r="K289" s="23"/>
      <c r="L289" s="23"/>
      <c r="M289" s="23"/>
      <c r="N289" s="23"/>
      <c r="O289" s="23"/>
      <c r="P289" s="23"/>
      <c r="Q289" s="23"/>
      <c r="R289" s="23" t="s">
        <v>21</v>
      </c>
      <c r="S289" s="23"/>
      <c r="T289" s="26">
        <f t="shared" si="127"/>
        <v>1</v>
      </c>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3">
        <f t="shared" si="129"/>
        <v>0</v>
      </c>
      <c r="CC289" s="32" t="e">
        <f t="shared" si="130"/>
        <v>#DIV/0!</v>
      </c>
      <c r="CD289" s="23">
        <f t="shared" si="131"/>
        <v>0</v>
      </c>
      <c r="CE289" s="32" t="e">
        <f t="shared" si="132"/>
        <v>#DIV/0!</v>
      </c>
      <c r="CF289" s="23">
        <f t="shared" si="133"/>
        <v>0</v>
      </c>
      <c r="CG289" s="32" t="e">
        <f t="shared" si="134"/>
        <v>#DIV/0!</v>
      </c>
      <c r="CH289" s="23" t="e">
        <f t="shared" si="135"/>
        <v>#DIV/0!</v>
      </c>
      <c r="CI289" s="23" t="e">
        <f t="shared" si="128"/>
        <v>#DIV/0!</v>
      </c>
      <c r="CJ289" s="37"/>
    </row>
    <row r="290" spans="1:88" ht="102.75" hidden="1" customHeight="1" x14ac:dyDescent="0.25">
      <c r="A290" s="6">
        <v>218</v>
      </c>
      <c r="B290" s="387"/>
      <c r="C290" s="390"/>
      <c r="D290" s="275" t="s">
        <v>18</v>
      </c>
      <c r="E290" s="12" t="s">
        <v>883</v>
      </c>
      <c r="F290" s="302" t="s">
        <v>28</v>
      </c>
      <c r="G290" s="12" t="s">
        <v>1508</v>
      </c>
      <c r="H290" s="12" t="s">
        <v>1512</v>
      </c>
      <c r="I290" s="18" t="s">
        <v>1261</v>
      </c>
      <c r="J290" s="22" t="s">
        <v>862</v>
      </c>
      <c r="K290" s="23"/>
      <c r="L290" s="23"/>
      <c r="M290" s="23"/>
      <c r="N290" s="23"/>
      <c r="O290" s="23"/>
      <c r="P290" s="23"/>
      <c r="Q290" s="23"/>
      <c r="R290" s="23"/>
      <c r="S290" s="23" t="s">
        <v>21</v>
      </c>
      <c r="T290" s="26">
        <f t="shared" si="127"/>
        <v>1</v>
      </c>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3">
        <f t="shared" si="129"/>
        <v>0</v>
      </c>
      <c r="CC290" s="32" t="e">
        <f t="shared" si="130"/>
        <v>#DIV/0!</v>
      </c>
      <c r="CD290" s="23">
        <f t="shared" si="131"/>
        <v>0</v>
      </c>
      <c r="CE290" s="32" t="e">
        <f t="shared" si="132"/>
        <v>#DIV/0!</v>
      </c>
      <c r="CF290" s="23">
        <f t="shared" si="133"/>
        <v>0</v>
      </c>
      <c r="CG290" s="32" t="e">
        <f t="shared" si="134"/>
        <v>#DIV/0!</v>
      </c>
      <c r="CH290" s="23" t="e">
        <f t="shared" si="135"/>
        <v>#DIV/0!</v>
      </c>
      <c r="CI290" s="23" t="e">
        <f t="shared" si="128"/>
        <v>#DIV/0!</v>
      </c>
      <c r="CJ290" s="37"/>
    </row>
    <row r="291" spans="1:88" ht="79.5" hidden="1" customHeight="1" x14ac:dyDescent="0.25">
      <c r="A291" s="6">
        <v>219</v>
      </c>
      <c r="B291" s="385">
        <v>533</v>
      </c>
      <c r="C291" s="414" t="s">
        <v>886</v>
      </c>
      <c r="D291" s="279" t="s">
        <v>18</v>
      </c>
      <c r="E291" s="12" t="s">
        <v>887</v>
      </c>
      <c r="F291" s="302"/>
      <c r="G291" s="12" t="s">
        <v>1873</v>
      </c>
      <c r="H291" s="12" t="s">
        <v>1513</v>
      </c>
      <c r="I291" s="18" t="s">
        <v>1261</v>
      </c>
      <c r="J291" s="22" t="s">
        <v>862</v>
      </c>
      <c r="K291" s="23" t="s">
        <v>21</v>
      </c>
      <c r="M291" s="23"/>
      <c r="N291" s="23"/>
      <c r="O291" s="23"/>
      <c r="P291" s="23"/>
      <c r="Q291" s="23"/>
      <c r="R291" s="23"/>
      <c r="S291" s="23"/>
      <c r="T291" s="26">
        <f t="shared" si="127"/>
        <v>1</v>
      </c>
      <c r="U291" s="207"/>
      <c r="V291" s="207"/>
      <c r="W291" s="207"/>
      <c r="X291" s="207" t="s">
        <v>1389</v>
      </c>
      <c r="Y291" s="207"/>
      <c r="Z291" s="207"/>
      <c r="AA291" s="207"/>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7"/>
      <c r="BW291" s="207"/>
      <c r="BX291" s="207"/>
      <c r="BY291" s="207"/>
      <c r="BZ291" s="207"/>
      <c r="CA291" s="207"/>
      <c r="CB291" s="23">
        <f t="shared" si="129"/>
        <v>0</v>
      </c>
      <c r="CC291" s="32" t="e">
        <f t="shared" si="130"/>
        <v>#DIV/0!</v>
      </c>
      <c r="CD291" s="23">
        <f t="shared" si="131"/>
        <v>0</v>
      </c>
      <c r="CE291" s="32" t="e">
        <f t="shared" si="132"/>
        <v>#DIV/0!</v>
      </c>
      <c r="CF291" s="23">
        <f t="shared" si="133"/>
        <v>0</v>
      </c>
      <c r="CG291" s="32" t="e">
        <f t="shared" si="134"/>
        <v>#DIV/0!</v>
      </c>
      <c r="CH291" s="23" t="e">
        <f t="shared" si="135"/>
        <v>#DIV/0!</v>
      </c>
      <c r="CI291" s="23" t="e">
        <f t="shared" si="128"/>
        <v>#DIV/0!</v>
      </c>
      <c r="CJ291" s="37"/>
    </row>
    <row r="292" spans="1:88" ht="88.5" customHeight="1" x14ac:dyDescent="0.25">
      <c r="A292" s="6">
        <v>31</v>
      </c>
      <c r="B292" s="386"/>
      <c r="C292" s="414"/>
      <c r="D292" s="279" t="s">
        <v>18</v>
      </c>
      <c r="E292" s="12" t="s">
        <v>887</v>
      </c>
      <c r="F292" s="302"/>
      <c r="G292" s="12" t="s">
        <v>1873</v>
      </c>
      <c r="H292" s="12" t="s">
        <v>1897</v>
      </c>
      <c r="I292" s="18" t="s">
        <v>1261</v>
      </c>
      <c r="J292" s="22" t="s">
        <v>862</v>
      </c>
      <c r="K292" s="23"/>
      <c r="L292" s="23" t="s">
        <v>21</v>
      </c>
      <c r="M292" s="23"/>
      <c r="N292" s="23"/>
      <c r="O292" s="23"/>
      <c r="P292" s="23"/>
      <c r="Q292" s="23"/>
      <c r="R292" s="23"/>
      <c r="S292" s="23"/>
      <c r="T292" s="26">
        <f t="shared" si="127"/>
        <v>1</v>
      </c>
      <c r="U292" s="207"/>
      <c r="V292" s="207"/>
      <c r="W292" s="207"/>
      <c r="X292" s="207"/>
      <c r="Y292" s="207" t="s">
        <v>2006</v>
      </c>
      <c r="Z292" s="207" t="s">
        <v>1389</v>
      </c>
      <c r="AA292" s="207" t="s">
        <v>2006</v>
      </c>
      <c r="AB292" s="207" t="s">
        <v>1271</v>
      </c>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3">
        <f t="shared" si="129"/>
        <v>0</v>
      </c>
      <c r="CC292" s="32" t="e">
        <f t="shared" si="130"/>
        <v>#DIV/0!</v>
      </c>
      <c r="CD292" s="23">
        <f t="shared" si="131"/>
        <v>0</v>
      </c>
      <c r="CE292" s="32" t="e">
        <f t="shared" si="132"/>
        <v>#DIV/0!</v>
      </c>
      <c r="CF292" s="23">
        <f t="shared" si="133"/>
        <v>0</v>
      </c>
      <c r="CG292" s="32" t="e">
        <f t="shared" si="134"/>
        <v>#DIV/0!</v>
      </c>
      <c r="CH292" s="23" t="e">
        <f t="shared" si="135"/>
        <v>#DIV/0!</v>
      </c>
      <c r="CI292" s="23" t="e">
        <f t="shared" si="128"/>
        <v>#DIV/0!</v>
      </c>
      <c r="CJ292" s="37"/>
    </row>
    <row r="293" spans="1:88" ht="69" hidden="1" customHeight="1" x14ac:dyDescent="0.25">
      <c r="A293" s="6">
        <v>219</v>
      </c>
      <c r="B293" s="386"/>
      <c r="C293" s="414"/>
      <c r="D293" s="279" t="s">
        <v>18</v>
      </c>
      <c r="E293" s="12" t="s">
        <v>887</v>
      </c>
      <c r="F293" s="302"/>
      <c r="G293" s="12" t="s">
        <v>1873</v>
      </c>
      <c r="H293" s="12" t="s">
        <v>1514</v>
      </c>
      <c r="I293" s="18" t="s">
        <v>1261</v>
      </c>
      <c r="J293" s="22" t="s">
        <v>862</v>
      </c>
      <c r="K293" s="23"/>
      <c r="L293" s="23"/>
      <c r="M293" s="23" t="s">
        <v>21</v>
      </c>
      <c r="N293" s="23"/>
      <c r="O293" s="23"/>
      <c r="P293" s="23"/>
      <c r="Q293" s="23"/>
      <c r="R293" s="23"/>
      <c r="S293" s="23"/>
      <c r="T293" s="26">
        <f t="shared" si="127"/>
        <v>1</v>
      </c>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3">
        <f t="shared" si="129"/>
        <v>0</v>
      </c>
      <c r="CC293" s="32" t="e">
        <f t="shared" si="130"/>
        <v>#DIV/0!</v>
      </c>
      <c r="CD293" s="23">
        <f t="shared" si="131"/>
        <v>0</v>
      </c>
      <c r="CE293" s="32" t="e">
        <f t="shared" si="132"/>
        <v>#DIV/0!</v>
      </c>
      <c r="CF293" s="23">
        <f t="shared" si="133"/>
        <v>0</v>
      </c>
      <c r="CG293" s="32" t="e">
        <f t="shared" si="134"/>
        <v>#DIV/0!</v>
      </c>
      <c r="CH293" s="23" t="e">
        <f t="shared" si="135"/>
        <v>#DIV/0!</v>
      </c>
      <c r="CI293" s="23" t="e">
        <f t="shared" si="128"/>
        <v>#DIV/0!</v>
      </c>
      <c r="CJ293" s="37"/>
    </row>
    <row r="294" spans="1:88" ht="114" hidden="1" customHeight="1" x14ac:dyDescent="0.25">
      <c r="A294" s="6">
        <v>219</v>
      </c>
      <c r="B294" s="386"/>
      <c r="C294" s="414"/>
      <c r="D294" s="279" t="s">
        <v>18</v>
      </c>
      <c r="E294" s="12" t="s">
        <v>887</v>
      </c>
      <c r="F294" s="302"/>
      <c r="G294" s="12" t="s">
        <v>1873</v>
      </c>
      <c r="H294" s="12" t="s">
        <v>1642</v>
      </c>
      <c r="I294" s="18" t="s">
        <v>1261</v>
      </c>
      <c r="J294" s="22" t="s">
        <v>862</v>
      </c>
      <c r="K294" s="23"/>
      <c r="L294" s="23"/>
      <c r="M294" s="23"/>
      <c r="N294" s="23" t="s">
        <v>21</v>
      </c>
      <c r="O294" s="23"/>
      <c r="P294" s="23"/>
      <c r="Q294" s="23"/>
      <c r="R294" s="23"/>
      <c r="S294" s="23"/>
      <c r="T294" s="26">
        <f t="shared" si="127"/>
        <v>1</v>
      </c>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3">
        <f t="shared" si="129"/>
        <v>0</v>
      </c>
      <c r="CC294" s="32" t="e">
        <f t="shared" si="130"/>
        <v>#DIV/0!</v>
      </c>
      <c r="CD294" s="23">
        <f t="shared" si="131"/>
        <v>0</v>
      </c>
      <c r="CE294" s="32" t="e">
        <f t="shared" si="132"/>
        <v>#DIV/0!</v>
      </c>
      <c r="CF294" s="23">
        <f t="shared" si="133"/>
        <v>0</v>
      </c>
      <c r="CG294" s="32" t="e">
        <f t="shared" si="134"/>
        <v>#DIV/0!</v>
      </c>
      <c r="CH294" s="23" t="e">
        <f t="shared" si="135"/>
        <v>#DIV/0!</v>
      </c>
      <c r="CI294" s="23" t="e">
        <f t="shared" si="128"/>
        <v>#DIV/0!</v>
      </c>
      <c r="CJ294" s="37"/>
    </row>
    <row r="295" spans="1:88" ht="65.25" hidden="1" customHeight="1" x14ac:dyDescent="0.25">
      <c r="A295" s="6">
        <v>219</v>
      </c>
      <c r="B295" s="386"/>
      <c r="C295" s="414"/>
      <c r="D295" s="279" t="s">
        <v>18</v>
      </c>
      <c r="E295" s="12" t="s">
        <v>887</v>
      </c>
      <c r="F295" s="302"/>
      <c r="G295" s="12" t="s">
        <v>1873</v>
      </c>
      <c r="H295" s="12" t="s">
        <v>1515</v>
      </c>
      <c r="I295" s="18" t="s">
        <v>1261</v>
      </c>
      <c r="J295" s="22" t="s">
        <v>862</v>
      </c>
      <c r="K295" s="23"/>
      <c r="L295" s="23"/>
      <c r="M295" s="23"/>
      <c r="N295" s="23"/>
      <c r="O295" s="23"/>
      <c r="P295" s="23" t="s">
        <v>21</v>
      </c>
      <c r="Q295" s="23"/>
      <c r="R295" s="23"/>
      <c r="S295" s="23"/>
      <c r="T295" s="26">
        <f t="shared" si="127"/>
        <v>1</v>
      </c>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3">
        <f t="shared" si="129"/>
        <v>0</v>
      </c>
      <c r="CC295" s="32" t="e">
        <f t="shared" si="130"/>
        <v>#DIV/0!</v>
      </c>
      <c r="CD295" s="23">
        <f t="shared" si="131"/>
        <v>0</v>
      </c>
      <c r="CE295" s="32" t="e">
        <f t="shared" si="132"/>
        <v>#DIV/0!</v>
      </c>
      <c r="CF295" s="23">
        <f t="shared" si="133"/>
        <v>0</v>
      </c>
      <c r="CG295" s="32" t="e">
        <f t="shared" si="134"/>
        <v>#DIV/0!</v>
      </c>
      <c r="CH295" s="23" t="e">
        <f t="shared" si="135"/>
        <v>#DIV/0!</v>
      </c>
      <c r="CI295" s="23" t="e">
        <f t="shared" si="128"/>
        <v>#DIV/0!</v>
      </c>
      <c r="CJ295" s="37"/>
    </row>
    <row r="296" spans="1:88" ht="65.25" hidden="1" customHeight="1" x14ac:dyDescent="0.25">
      <c r="A296" s="6">
        <v>219</v>
      </c>
      <c r="B296" s="386"/>
      <c r="C296" s="414"/>
      <c r="D296" s="279" t="s">
        <v>18</v>
      </c>
      <c r="E296" s="12" t="s">
        <v>887</v>
      </c>
      <c r="F296" s="302"/>
      <c r="G296" s="12" t="s">
        <v>1873</v>
      </c>
      <c r="H296" s="12" t="s">
        <v>1654</v>
      </c>
      <c r="I296" s="18" t="s">
        <v>1261</v>
      </c>
      <c r="J296" s="22" t="s">
        <v>862</v>
      </c>
      <c r="K296" s="23"/>
      <c r="L296" s="23"/>
      <c r="M296" s="23"/>
      <c r="N296" s="23"/>
      <c r="O296" s="23" t="s">
        <v>21</v>
      </c>
      <c r="P296" s="23"/>
      <c r="Q296" s="23"/>
      <c r="R296" s="23"/>
      <c r="S296" s="23"/>
      <c r="T296" s="26">
        <f t="shared" si="127"/>
        <v>1</v>
      </c>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3">
        <f t="shared" si="129"/>
        <v>0</v>
      </c>
      <c r="CC296" s="32" t="e">
        <f t="shared" si="130"/>
        <v>#DIV/0!</v>
      </c>
      <c r="CD296" s="23">
        <f t="shared" si="131"/>
        <v>0</v>
      </c>
      <c r="CE296" s="32" t="e">
        <f t="shared" si="132"/>
        <v>#DIV/0!</v>
      </c>
      <c r="CF296" s="23">
        <f t="shared" si="133"/>
        <v>0</v>
      </c>
      <c r="CG296" s="32" t="e">
        <f t="shared" si="134"/>
        <v>#DIV/0!</v>
      </c>
      <c r="CH296" s="23" t="e">
        <f t="shared" si="135"/>
        <v>#DIV/0!</v>
      </c>
      <c r="CI296" s="23" t="e">
        <f t="shared" si="128"/>
        <v>#DIV/0!</v>
      </c>
      <c r="CJ296" s="37"/>
    </row>
    <row r="297" spans="1:88" ht="69.75" hidden="1" customHeight="1" x14ac:dyDescent="0.25">
      <c r="A297" s="6">
        <v>219</v>
      </c>
      <c r="B297" s="386"/>
      <c r="C297" s="414"/>
      <c r="D297" s="279" t="s">
        <v>18</v>
      </c>
      <c r="E297" s="12" t="s">
        <v>887</v>
      </c>
      <c r="F297" s="302"/>
      <c r="G297" s="12" t="s">
        <v>1873</v>
      </c>
      <c r="H297" s="12" t="s">
        <v>1516</v>
      </c>
      <c r="I297" s="18" t="s">
        <v>1261</v>
      </c>
      <c r="J297" s="22" t="s">
        <v>862</v>
      </c>
      <c r="K297" s="23"/>
      <c r="L297" s="23"/>
      <c r="M297" s="23"/>
      <c r="N297" s="23"/>
      <c r="O297" s="23"/>
      <c r="P297" s="23"/>
      <c r="Q297" s="23" t="s">
        <v>21</v>
      </c>
      <c r="R297" s="23"/>
      <c r="S297" s="23"/>
      <c r="T297" s="26">
        <f t="shared" si="127"/>
        <v>1</v>
      </c>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3">
        <f t="shared" si="129"/>
        <v>0</v>
      </c>
      <c r="CC297" s="32" t="e">
        <f t="shared" si="130"/>
        <v>#DIV/0!</v>
      </c>
      <c r="CD297" s="23">
        <f t="shared" si="131"/>
        <v>0</v>
      </c>
      <c r="CE297" s="32" t="e">
        <f t="shared" si="132"/>
        <v>#DIV/0!</v>
      </c>
      <c r="CF297" s="23">
        <f t="shared" si="133"/>
        <v>0</v>
      </c>
      <c r="CG297" s="32" t="e">
        <f t="shared" si="134"/>
        <v>#DIV/0!</v>
      </c>
      <c r="CH297" s="23" t="e">
        <f t="shared" si="135"/>
        <v>#DIV/0!</v>
      </c>
      <c r="CI297" s="23" t="e">
        <f t="shared" si="128"/>
        <v>#DIV/0!</v>
      </c>
      <c r="CJ297" s="37"/>
    </row>
    <row r="298" spans="1:88" ht="68.25" hidden="1" customHeight="1" x14ac:dyDescent="0.25">
      <c r="A298" s="6">
        <v>219</v>
      </c>
      <c r="B298" s="386"/>
      <c r="C298" s="414"/>
      <c r="D298" s="279" t="s">
        <v>18</v>
      </c>
      <c r="E298" s="12" t="s">
        <v>887</v>
      </c>
      <c r="F298" s="302"/>
      <c r="G298" s="12" t="s">
        <v>1873</v>
      </c>
      <c r="H298" s="39" t="s">
        <v>1668</v>
      </c>
      <c r="I298" s="18" t="s">
        <v>1261</v>
      </c>
      <c r="J298" s="22" t="s">
        <v>862</v>
      </c>
      <c r="K298" s="23"/>
      <c r="L298" s="23"/>
      <c r="M298" s="23"/>
      <c r="N298" s="23"/>
      <c r="O298" s="23"/>
      <c r="P298" s="23"/>
      <c r="Q298" s="23"/>
      <c r="R298" s="23" t="s">
        <v>21</v>
      </c>
      <c r="S298" s="23"/>
      <c r="T298" s="26">
        <f t="shared" si="127"/>
        <v>1</v>
      </c>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3">
        <f t="shared" si="129"/>
        <v>0</v>
      </c>
      <c r="CC298" s="32" t="e">
        <f t="shared" si="130"/>
        <v>#DIV/0!</v>
      </c>
      <c r="CD298" s="23">
        <f t="shared" si="131"/>
        <v>0</v>
      </c>
      <c r="CE298" s="32" t="e">
        <f t="shared" si="132"/>
        <v>#DIV/0!</v>
      </c>
      <c r="CF298" s="23">
        <f t="shared" si="133"/>
        <v>0</v>
      </c>
      <c r="CG298" s="32" t="e">
        <f t="shared" si="134"/>
        <v>#DIV/0!</v>
      </c>
      <c r="CH298" s="23" t="e">
        <f t="shared" si="135"/>
        <v>#DIV/0!</v>
      </c>
      <c r="CI298" s="23" t="e">
        <f t="shared" si="128"/>
        <v>#DIV/0!</v>
      </c>
      <c r="CJ298" s="37"/>
    </row>
    <row r="299" spans="1:88" ht="81.75" hidden="1" customHeight="1" x14ac:dyDescent="0.25">
      <c r="A299" s="6">
        <v>219</v>
      </c>
      <c r="B299" s="386"/>
      <c r="C299" s="388" t="s">
        <v>933</v>
      </c>
      <c r="D299" s="279" t="s">
        <v>18</v>
      </c>
      <c r="E299" s="12" t="s">
        <v>887</v>
      </c>
      <c r="F299" s="302"/>
      <c r="G299" s="12" t="s">
        <v>934</v>
      </c>
      <c r="H299" s="12" t="s">
        <v>1596</v>
      </c>
      <c r="I299" s="18" t="s">
        <v>1261</v>
      </c>
      <c r="J299" s="22" t="s">
        <v>862</v>
      </c>
      <c r="K299" s="23"/>
      <c r="L299" s="207"/>
      <c r="M299" s="23" t="s">
        <v>21</v>
      </c>
      <c r="N299" s="207"/>
      <c r="O299" s="207"/>
      <c r="P299" s="23"/>
      <c r="Q299" s="23"/>
      <c r="R299" s="23"/>
      <c r="S299" s="207"/>
      <c r="T299" s="26">
        <f t="shared" si="127"/>
        <v>1</v>
      </c>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3">
        <f t="shared" si="129"/>
        <v>0</v>
      </c>
      <c r="CC299" s="32" t="e">
        <f t="shared" si="130"/>
        <v>#DIV/0!</v>
      </c>
      <c r="CD299" s="23">
        <f t="shared" si="131"/>
        <v>0</v>
      </c>
      <c r="CE299" s="32" t="e">
        <f t="shared" si="132"/>
        <v>#DIV/0!</v>
      </c>
      <c r="CF299" s="23">
        <f t="shared" si="133"/>
        <v>0</v>
      </c>
      <c r="CG299" s="32" t="e">
        <f t="shared" si="134"/>
        <v>#DIV/0!</v>
      </c>
      <c r="CH299" s="23" t="e">
        <f t="shared" si="135"/>
        <v>#DIV/0!</v>
      </c>
      <c r="CI299" s="23" t="e">
        <f t="shared" si="128"/>
        <v>#DIV/0!</v>
      </c>
      <c r="CJ299" s="37"/>
    </row>
    <row r="300" spans="1:88" ht="85.5" hidden="1" customHeight="1" x14ac:dyDescent="0.25">
      <c r="A300" s="6">
        <v>219</v>
      </c>
      <c r="B300" s="387"/>
      <c r="C300" s="390"/>
      <c r="D300" s="279" t="s">
        <v>18</v>
      </c>
      <c r="E300" s="12" t="s">
        <v>888</v>
      </c>
      <c r="F300" s="302"/>
      <c r="G300" s="12" t="s">
        <v>934</v>
      </c>
      <c r="H300" s="12" t="s">
        <v>1517</v>
      </c>
      <c r="I300" s="18" t="s">
        <v>1261</v>
      </c>
      <c r="J300" s="22" t="s">
        <v>862</v>
      </c>
      <c r="K300" s="23"/>
      <c r="L300" s="207"/>
      <c r="M300" s="23"/>
      <c r="N300" s="207"/>
      <c r="O300" s="207"/>
      <c r="P300" s="23"/>
      <c r="Q300" s="23"/>
      <c r="R300" s="28" t="s">
        <v>21</v>
      </c>
      <c r="S300" s="207"/>
      <c r="T300" s="26">
        <f t="shared" si="127"/>
        <v>1</v>
      </c>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3">
        <f t="shared" si="129"/>
        <v>0</v>
      </c>
      <c r="CC300" s="32" t="e">
        <f t="shared" si="130"/>
        <v>#DIV/0!</v>
      </c>
      <c r="CD300" s="23">
        <f t="shared" si="131"/>
        <v>0</v>
      </c>
      <c r="CE300" s="32" t="e">
        <f t="shared" si="132"/>
        <v>#DIV/0!</v>
      </c>
      <c r="CF300" s="23">
        <f t="shared" si="133"/>
        <v>0</v>
      </c>
      <c r="CG300" s="32" t="e">
        <f t="shared" si="134"/>
        <v>#DIV/0!</v>
      </c>
      <c r="CH300" s="23" t="e">
        <f t="shared" si="135"/>
        <v>#DIV/0!</v>
      </c>
      <c r="CI300" s="23" t="e">
        <f t="shared" si="128"/>
        <v>#DIV/0!</v>
      </c>
      <c r="CJ300" s="37"/>
    </row>
    <row r="301" spans="1:88" ht="79.5" hidden="1" customHeight="1" x14ac:dyDescent="0.25">
      <c r="A301" s="6">
        <v>220</v>
      </c>
      <c r="B301" s="385">
        <v>536</v>
      </c>
      <c r="C301" s="388" t="s">
        <v>892</v>
      </c>
      <c r="D301" s="275" t="s">
        <v>18</v>
      </c>
      <c r="E301" s="12" t="s">
        <v>893</v>
      </c>
      <c r="F301" s="302" t="s">
        <v>28</v>
      </c>
      <c r="G301" s="12" t="s">
        <v>1518</v>
      </c>
      <c r="H301" s="12" t="s">
        <v>1519</v>
      </c>
      <c r="I301" s="18" t="s">
        <v>1261</v>
      </c>
      <c r="J301" s="22" t="s">
        <v>862</v>
      </c>
      <c r="K301" s="23" t="s">
        <v>21</v>
      </c>
      <c r="L301" s="207"/>
      <c r="M301" s="23"/>
      <c r="N301" s="23"/>
      <c r="O301" s="23"/>
      <c r="P301" s="207"/>
      <c r="Q301" s="23"/>
      <c r="R301" s="207"/>
      <c r="S301" s="207"/>
      <c r="T301" s="26">
        <f t="shared" si="127"/>
        <v>1</v>
      </c>
      <c r="U301" s="207"/>
      <c r="V301" s="207"/>
      <c r="W301" s="207" t="s">
        <v>1262</v>
      </c>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3">
        <f t="shared" si="129"/>
        <v>0</v>
      </c>
      <c r="CC301" s="32" t="e">
        <f t="shared" si="130"/>
        <v>#DIV/0!</v>
      </c>
      <c r="CD301" s="23">
        <f t="shared" si="131"/>
        <v>0</v>
      </c>
      <c r="CE301" s="32" t="e">
        <f t="shared" si="132"/>
        <v>#DIV/0!</v>
      </c>
      <c r="CF301" s="23">
        <f t="shared" si="133"/>
        <v>0</v>
      </c>
      <c r="CG301" s="32" t="e">
        <f t="shared" si="134"/>
        <v>#DIV/0!</v>
      </c>
      <c r="CH301" s="23" t="e">
        <f t="shared" si="135"/>
        <v>#DIV/0!</v>
      </c>
      <c r="CI301" s="23" t="e">
        <f t="shared" si="128"/>
        <v>#DIV/0!</v>
      </c>
      <c r="CJ301" s="37"/>
    </row>
    <row r="302" spans="1:88" ht="79.5" hidden="1" customHeight="1" x14ac:dyDescent="0.25">
      <c r="A302" s="6"/>
      <c r="B302" s="386"/>
      <c r="C302" s="389"/>
      <c r="D302" s="275"/>
      <c r="E302" s="12"/>
      <c r="F302" s="302"/>
      <c r="G302" s="12" t="s">
        <v>1652</v>
      </c>
      <c r="H302" s="12" t="s">
        <v>1653</v>
      </c>
      <c r="I302" s="18" t="s">
        <v>1261</v>
      </c>
      <c r="J302" s="22" t="s">
        <v>862</v>
      </c>
      <c r="K302" s="23"/>
      <c r="L302" s="207"/>
      <c r="M302" s="23"/>
      <c r="N302" s="23"/>
      <c r="O302" s="23" t="s">
        <v>21</v>
      </c>
      <c r="P302" s="207"/>
      <c r="Q302" s="23"/>
      <c r="R302" s="207"/>
      <c r="S302" s="207"/>
      <c r="T302" s="26">
        <f t="shared" si="127"/>
        <v>1</v>
      </c>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3"/>
      <c r="CC302" s="32"/>
      <c r="CD302" s="23"/>
      <c r="CE302" s="32"/>
      <c r="CF302" s="23"/>
      <c r="CG302" s="32"/>
      <c r="CH302" s="23"/>
      <c r="CI302" s="23"/>
      <c r="CJ302" s="37"/>
    </row>
    <row r="303" spans="1:88" ht="76.5" hidden="1" customHeight="1" x14ac:dyDescent="0.25">
      <c r="A303" s="6">
        <v>220</v>
      </c>
      <c r="B303" s="386"/>
      <c r="C303" s="389"/>
      <c r="D303" s="275" t="s">
        <v>18</v>
      </c>
      <c r="E303" s="12" t="s">
        <v>893</v>
      </c>
      <c r="F303" s="302" t="s">
        <v>28</v>
      </c>
      <c r="G303" s="12" t="s">
        <v>1520</v>
      </c>
      <c r="H303" s="12" t="s">
        <v>1521</v>
      </c>
      <c r="I303" s="18" t="s">
        <v>1261</v>
      </c>
      <c r="J303" s="22" t="s">
        <v>862</v>
      </c>
      <c r="K303" s="23"/>
      <c r="L303" s="207"/>
      <c r="M303" s="23" t="s">
        <v>21</v>
      </c>
      <c r="N303" s="23"/>
      <c r="O303" s="23"/>
      <c r="P303" s="207"/>
      <c r="Q303" s="23"/>
      <c r="R303" s="207"/>
      <c r="S303" s="207"/>
      <c r="T303" s="26">
        <f t="shared" si="127"/>
        <v>1</v>
      </c>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3">
        <f t="shared" ref="CB303:CB314" si="136">COUNTIF($BD303:$CA303,2)</f>
        <v>0</v>
      </c>
      <c r="CC303" s="32" t="e">
        <f t="shared" ref="CC303:CC314" si="137">CB303/COUNTA($BD303:$CA303)</f>
        <v>#DIV/0!</v>
      </c>
      <c r="CD303" s="23">
        <f t="shared" ref="CD303:CD314" si="138">COUNTIF($BD303:$CA303,1)</f>
        <v>0</v>
      </c>
      <c r="CE303" s="32" t="e">
        <f t="shared" ref="CE303:CE314" si="139">CD303/COUNTA($BD303:$CA303)</f>
        <v>#DIV/0!</v>
      </c>
      <c r="CF303" s="23">
        <f t="shared" ref="CF303:CF314" si="140">COUNTIF($BD303:$CA303,0)</f>
        <v>0</v>
      </c>
      <c r="CG303" s="32" t="e">
        <f t="shared" ref="CG303:CG314" si="141">CF303/COUNTA($BD303:$CA303)</f>
        <v>#DIV/0!</v>
      </c>
      <c r="CH303" s="23" t="e">
        <f t="shared" ref="CH303:CH314" si="142">(((CB303*2)+(CD303*1)+(CF303*0)))/COUNTA($BD303:$CA303)</f>
        <v>#DIV/0!</v>
      </c>
      <c r="CI303" s="23" t="e">
        <f t="shared" si="128"/>
        <v>#DIV/0!</v>
      </c>
      <c r="CJ303" s="37"/>
    </row>
    <row r="304" spans="1:88" ht="90.75" hidden="1" customHeight="1" x14ac:dyDescent="0.25">
      <c r="A304" s="6">
        <v>220</v>
      </c>
      <c r="B304" s="386"/>
      <c r="C304" s="389"/>
      <c r="D304" s="275" t="s">
        <v>18</v>
      </c>
      <c r="E304" s="12" t="s">
        <v>893</v>
      </c>
      <c r="F304" s="302" t="s">
        <v>28</v>
      </c>
      <c r="G304" s="12" t="s">
        <v>1522</v>
      </c>
      <c r="H304" s="12" t="s">
        <v>1874</v>
      </c>
      <c r="I304" s="18" t="s">
        <v>1261</v>
      </c>
      <c r="J304" s="22" t="s">
        <v>862</v>
      </c>
      <c r="K304" s="23"/>
      <c r="L304" s="207"/>
      <c r="M304" s="23"/>
      <c r="N304" s="23" t="s">
        <v>21</v>
      </c>
      <c r="O304" s="23"/>
      <c r="P304" s="207"/>
      <c r="Q304" s="23"/>
      <c r="R304" s="207"/>
      <c r="S304" s="207"/>
      <c r="T304" s="26">
        <f t="shared" si="127"/>
        <v>1</v>
      </c>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3">
        <f t="shared" si="136"/>
        <v>0</v>
      </c>
      <c r="CC304" s="32" t="e">
        <f t="shared" si="137"/>
        <v>#DIV/0!</v>
      </c>
      <c r="CD304" s="23">
        <f t="shared" si="138"/>
        <v>0</v>
      </c>
      <c r="CE304" s="32" t="e">
        <f t="shared" si="139"/>
        <v>#DIV/0!</v>
      </c>
      <c r="CF304" s="23">
        <f t="shared" si="140"/>
        <v>0</v>
      </c>
      <c r="CG304" s="32" t="e">
        <f t="shared" si="141"/>
        <v>#DIV/0!</v>
      </c>
      <c r="CH304" s="23" t="e">
        <f t="shared" si="142"/>
        <v>#DIV/0!</v>
      </c>
      <c r="CI304" s="23" t="e">
        <f t="shared" si="128"/>
        <v>#DIV/0!</v>
      </c>
      <c r="CJ304" s="37"/>
    </row>
    <row r="305" spans="1:88" ht="74.25" hidden="1" customHeight="1" x14ac:dyDescent="0.25">
      <c r="A305" s="6">
        <v>220</v>
      </c>
      <c r="B305" s="386"/>
      <c r="C305" s="389"/>
      <c r="D305" s="275" t="s">
        <v>18</v>
      </c>
      <c r="E305" s="12" t="s">
        <v>893</v>
      </c>
      <c r="F305" s="302" t="s">
        <v>28</v>
      </c>
      <c r="G305" s="12" t="s">
        <v>1522</v>
      </c>
      <c r="H305" s="12" t="s">
        <v>1523</v>
      </c>
      <c r="I305" s="18" t="s">
        <v>1261</v>
      </c>
      <c r="J305" s="22" t="s">
        <v>862</v>
      </c>
      <c r="K305" s="23"/>
      <c r="L305" s="207"/>
      <c r="M305" s="23"/>
      <c r="N305" s="23"/>
      <c r="O305" s="23"/>
      <c r="P305" s="23" t="s">
        <v>21</v>
      </c>
      <c r="Q305" s="23"/>
      <c r="R305" s="207"/>
      <c r="S305" s="207"/>
      <c r="T305" s="26">
        <f t="shared" si="127"/>
        <v>1</v>
      </c>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3">
        <f t="shared" si="136"/>
        <v>0</v>
      </c>
      <c r="CC305" s="32" t="e">
        <f t="shared" si="137"/>
        <v>#DIV/0!</v>
      </c>
      <c r="CD305" s="23">
        <f t="shared" si="138"/>
        <v>0</v>
      </c>
      <c r="CE305" s="32" t="e">
        <f t="shared" si="139"/>
        <v>#DIV/0!</v>
      </c>
      <c r="CF305" s="23">
        <f t="shared" si="140"/>
        <v>0</v>
      </c>
      <c r="CG305" s="32" t="e">
        <f t="shared" si="141"/>
        <v>#DIV/0!</v>
      </c>
      <c r="CH305" s="23" t="e">
        <f t="shared" si="142"/>
        <v>#DIV/0!</v>
      </c>
      <c r="CI305" s="23" t="e">
        <f t="shared" si="128"/>
        <v>#DIV/0!</v>
      </c>
      <c r="CJ305" s="37"/>
    </row>
    <row r="306" spans="1:88" ht="70.5" hidden="1" customHeight="1" x14ac:dyDescent="0.25">
      <c r="A306" s="6">
        <v>220</v>
      </c>
      <c r="B306" s="387"/>
      <c r="C306" s="390"/>
      <c r="D306" s="275" t="s">
        <v>18</v>
      </c>
      <c r="E306" s="12" t="s">
        <v>893</v>
      </c>
      <c r="F306" s="302" t="s">
        <v>28</v>
      </c>
      <c r="G306" s="12" t="s">
        <v>1522</v>
      </c>
      <c r="H306" s="12" t="s">
        <v>1524</v>
      </c>
      <c r="I306" s="18" t="s">
        <v>1261</v>
      </c>
      <c r="J306" s="22" t="s">
        <v>862</v>
      </c>
      <c r="K306" s="23"/>
      <c r="L306" s="207"/>
      <c r="M306" s="23"/>
      <c r="N306" s="23"/>
      <c r="O306" s="23"/>
      <c r="P306" s="207"/>
      <c r="Q306" s="23" t="s">
        <v>21</v>
      </c>
      <c r="R306" s="207"/>
      <c r="S306" s="207"/>
      <c r="T306" s="26">
        <f t="shared" si="127"/>
        <v>1</v>
      </c>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3">
        <f t="shared" si="136"/>
        <v>0</v>
      </c>
      <c r="CC306" s="32" t="e">
        <f t="shared" si="137"/>
        <v>#DIV/0!</v>
      </c>
      <c r="CD306" s="23">
        <f t="shared" si="138"/>
        <v>0</v>
      </c>
      <c r="CE306" s="32" t="e">
        <f t="shared" si="139"/>
        <v>#DIV/0!</v>
      </c>
      <c r="CF306" s="23">
        <f t="shared" si="140"/>
        <v>0</v>
      </c>
      <c r="CG306" s="32" t="e">
        <f t="shared" si="141"/>
        <v>#DIV/0!</v>
      </c>
      <c r="CH306" s="23" t="e">
        <f t="shared" si="142"/>
        <v>#DIV/0!</v>
      </c>
      <c r="CI306" s="23" t="e">
        <f t="shared" si="128"/>
        <v>#DIV/0!</v>
      </c>
      <c r="CJ306" s="37"/>
    </row>
    <row r="307" spans="1:88" ht="15.75" hidden="1" customHeight="1" x14ac:dyDescent="0.25">
      <c r="A307" s="6">
        <v>221</v>
      </c>
      <c r="B307" s="385">
        <v>540</v>
      </c>
      <c r="C307" s="388" t="s">
        <v>897</v>
      </c>
      <c r="D307" s="275" t="s">
        <v>18</v>
      </c>
      <c r="E307" s="12" t="s">
        <v>898</v>
      </c>
      <c r="F307" s="302" t="s">
        <v>28</v>
      </c>
      <c r="G307" s="12" t="s">
        <v>1525</v>
      </c>
      <c r="H307" s="12" t="s">
        <v>1893</v>
      </c>
      <c r="I307" s="18" t="s">
        <v>1261</v>
      </c>
      <c r="J307" s="22" t="s">
        <v>862</v>
      </c>
      <c r="K307" s="23" t="s">
        <v>21</v>
      </c>
      <c r="L307" s="23"/>
      <c r="M307" s="23"/>
      <c r="N307" s="23"/>
      <c r="O307" s="28"/>
      <c r="P307" s="207"/>
      <c r="Q307" s="23"/>
      <c r="R307" s="23"/>
      <c r="S307" s="23"/>
      <c r="T307" s="26">
        <f t="shared" si="127"/>
        <v>1</v>
      </c>
      <c r="U307" s="207" t="s">
        <v>1262</v>
      </c>
      <c r="V307" s="207" t="s">
        <v>1389</v>
      </c>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3">
        <f t="shared" si="136"/>
        <v>0</v>
      </c>
      <c r="CC307" s="32" t="e">
        <f t="shared" si="137"/>
        <v>#DIV/0!</v>
      </c>
      <c r="CD307" s="23">
        <f t="shared" si="138"/>
        <v>0</v>
      </c>
      <c r="CE307" s="32" t="e">
        <f t="shared" si="139"/>
        <v>#DIV/0!</v>
      </c>
      <c r="CF307" s="23">
        <f t="shared" si="140"/>
        <v>0</v>
      </c>
      <c r="CG307" s="32" t="e">
        <f t="shared" si="141"/>
        <v>#DIV/0!</v>
      </c>
      <c r="CH307" s="23" t="e">
        <f t="shared" si="142"/>
        <v>#DIV/0!</v>
      </c>
      <c r="CI307" s="23" t="e">
        <f t="shared" si="128"/>
        <v>#DIV/0!</v>
      </c>
      <c r="CJ307" s="37"/>
    </row>
    <row r="308" spans="1:88" ht="93" customHeight="1" x14ac:dyDescent="0.25">
      <c r="A308" s="6">
        <v>32</v>
      </c>
      <c r="B308" s="386"/>
      <c r="C308" s="389"/>
      <c r="D308" s="275" t="s">
        <v>18</v>
      </c>
      <c r="E308" s="12" t="s">
        <v>898</v>
      </c>
      <c r="F308" s="302" t="s">
        <v>28</v>
      </c>
      <c r="G308" s="12" t="s">
        <v>1525</v>
      </c>
      <c r="H308" s="12" t="s">
        <v>2009</v>
      </c>
      <c r="I308" s="18" t="s">
        <v>1261</v>
      </c>
      <c r="J308" s="22" t="s">
        <v>862</v>
      </c>
      <c r="K308" s="23"/>
      <c r="L308" s="23" t="s">
        <v>21</v>
      </c>
      <c r="M308" s="23"/>
      <c r="N308" s="23"/>
      <c r="O308" s="28"/>
      <c r="P308" s="207"/>
      <c r="Q308" s="23"/>
      <c r="R308" s="23"/>
      <c r="S308" s="23"/>
      <c r="T308" s="26">
        <f t="shared" si="127"/>
        <v>1</v>
      </c>
      <c r="U308" s="207"/>
      <c r="V308" s="207"/>
      <c r="W308" s="207"/>
      <c r="X308" s="207"/>
      <c r="Y308" s="207" t="s">
        <v>2008</v>
      </c>
      <c r="Z308" s="207" t="s">
        <v>2006</v>
      </c>
      <c r="AA308" s="207" t="s">
        <v>2008</v>
      </c>
      <c r="AB308" s="207" t="s">
        <v>2008</v>
      </c>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3">
        <f t="shared" si="136"/>
        <v>0</v>
      </c>
      <c r="CC308" s="32" t="e">
        <f t="shared" si="137"/>
        <v>#DIV/0!</v>
      </c>
      <c r="CD308" s="23">
        <f t="shared" si="138"/>
        <v>0</v>
      </c>
      <c r="CE308" s="32" t="e">
        <f t="shared" si="139"/>
        <v>#DIV/0!</v>
      </c>
      <c r="CF308" s="23">
        <f t="shared" si="140"/>
        <v>0</v>
      </c>
      <c r="CG308" s="32" t="e">
        <f t="shared" si="141"/>
        <v>#DIV/0!</v>
      </c>
      <c r="CH308" s="23" t="e">
        <f t="shared" si="142"/>
        <v>#DIV/0!</v>
      </c>
      <c r="CI308" s="23" t="e">
        <f t="shared" si="128"/>
        <v>#DIV/0!</v>
      </c>
      <c r="CJ308" s="37"/>
    </row>
    <row r="309" spans="1:88" ht="75" hidden="1" x14ac:dyDescent="0.25">
      <c r="A309" s="6">
        <v>221</v>
      </c>
      <c r="B309" s="386"/>
      <c r="C309" s="389"/>
      <c r="D309" s="275" t="s">
        <v>18</v>
      </c>
      <c r="E309" s="12" t="s">
        <v>898</v>
      </c>
      <c r="F309" s="302" t="s">
        <v>28</v>
      </c>
      <c r="G309" s="12" t="s">
        <v>1525</v>
      </c>
      <c r="H309" s="12" t="s">
        <v>1526</v>
      </c>
      <c r="I309" s="18" t="s">
        <v>1261</v>
      </c>
      <c r="J309" s="22" t="s">
        <v>862</v>
      </c>
      <c r="K309" s="23"/>
      <c r="L309" s="23"/>
      <c r="M309" s="23"/>
      <c r="N309" s="58"/>
      <c r="O309" s="28"/>
      <c r="P309" s="207"/>
      <c r="Q309" s="23"/>
      <c r="R309" s="23"/>
      <c r="S309" s="23"/>
      <c r="T309" s="26">
        <f t="shared" si="127"/>
        <v>0</v>
      </c>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3">
        <f t="shared" si="136"/>
        <v>0</v>
      </c>
      <c r="CC309" s="32" t="e">
        <f t="shared" si="137"/>
        <v>#DIV/0!</v>
      </c>
      <c r="CD309" s="23">
        <f t="shared" si="138"/>
        <v>0</v>
      </c>
      <c r="CE309" s="32" t="e">
        <f t="shared" si="139"/>
        <v>#DIV/0!</v>
      </c>
      <c r="CF309" s="23">
        <f t="shared" si="140"/>
        <v>0</v>
      </c>
      <c r="CG309" s="32" t="e">
        <f t="shared" si="141"/>
        <v>#DIV/0!</v>
      </c>
      <c r="CH309" s="23" t="e">
        <f t="shared" si="142"/>
        <v>#DIV/0!</v>
      </c>
      <c r="CI309" s="23" t="e">
        <f t="shared" si="128"/>
        <v>#DIV/0!</v>
      </c>
      <c r="CJ309" s="37"/>
    </row>
    <row r="310" spans="1:88" ht="75" hidden="1" x14ac:dyDescent="0.25">
      <c r="A310" s="6">
        <v>221</v>
      </c>
      <c r="B310" s="386"/>
      <c r="C310" s="389"/>
      <c r="D310" s="275" t="s">
        <v>18</v>
      </c>
      <c r="E310" s="12" t="s">
        <v>898</v>
      </c>
      <c r="F310" s="302" t="s">
        <v>28</v>
      </c>
      <c r="G310" s="12" t="s">
        <v>1525</v>
      </c>
      <c r="H310" s="12" t="s">
        <v>1644</v>
      </c>
      <c r="I310" s="18" t="s">
        <v>1261</v>
      </c>
      <c r="J310" s="22" t="s">
        <v>862</v>
      </c>
      <c r="K310" s="23"/>
      <c r="L310" s="23"/>
      <c r="M310" s="23"/>
      <c r="N310" s="64" t="s">
        <v>21</v>
      </c>
      <c r="O310" s="28"/>
      <c r="P310" s="207"/>
      <c r="Q310" s="23"/>
      <c r="R310" s="23"/>
      <c r="S310" s="23"/>
      <c r="T310" s="26">
        <f t="shared" si="127"/>
        <v>1</v>
      </c>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3">
        <f t="shared" si="136"/>
        <v>0</v>
      </c>
      <c r="CC310" s="32" t="e">
        <f t="shared" si="137"/>
        <v>#DIV/0!</v>
      </c>
      <c r="CD310" s="23">
        <f t="shared" si="138"/>
        <v>0</v>
      </c>
      <c r="CE310" s="32" t="e">
        <f t="shared" si="139"/>
        <v>#DIV/0!</v>
      </c>
      <c r="CF310" s="23">
        <f t="shared" si="140"/>
        <v>0</v>
      </c>
      <c r="CG310" s="32" t="e">
        <f t="shared" si="141"/>
        <v>#DIV/0!</v>
      </c>
      <c r="CH310" s="23" t="e">
        <f t="shared" si="142"/>
        <v>#DIV/0!</v>
      </c>
      <c r="CI310" s="23" t="e">
        <f t="shared" si="128"/>
        <v>#DIV/0!</v>
      </c>
      <c r="CJ310" s="37"/>
    </row>
    <row r="311" spans="1:88" ht="75" hidden="1" x14ac:dyDescent="0.25">
      <c r="A311" s="6">
        <v>221</v>
      </c>
      <c r="B311" s="386"/>
      <c r="C311" s="389"/>
      <c r="D311" s="275" t="s">
        <v>18</v>
      </c>
      <c r="E311" s="12" t="s">
        <v>898</v>
      </c>
      <c r="F311" s="302" t="s">
        <v>28</v>
      </c>
      <c r="G311" s="12" t="s">
        <v>1525</v>
      </c>
      <c r="H311" s="12" t="s">
        <v>1527</v>
      </c>
      <c r="I311" s="18" t="s">
        <v>1261</v>
      </c>
      <c r="J311" s="22" t="s">
        <v>862</v>
      </c>
      <c r="K311" s="23"/>
      <c r="L311" s="23"/>
      <c r="M311" s="23"/>
      <c r="N311" s="23"/>
      <c r="O311" s="28"/>
      <c r="P311" s="28" t="s">
        <v>21</v>
      </c>
      <c r="Q311" s="23"/>
      <c r="R311" s="23"/>
      <c r="S311" s="23"/>
      <c r="T311" s="26">
        <f t="shared" si="127"/>
        <v>1</v>
      </c>
      <c r="U311" s="207"/>
      <c r="V311" s="207"/>
      <c r="W311" s="207"/>
      <c r="X311" s="207"/>
      <c r="Y311" s="207"/>
      <c r="Z311" s="207"/>
      <c r="AA311" s="207"/>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3">
        <f t="shared" si="136"/>
        <v>0</v>
      </c>
      <c r="CC311" s="32" t="e">
        <f t="shared" si="137"/>
        <v>#DIV/0!</v>
      </c>
      <c r="CD311" s="23">
        <f t="shared" si="138"/>
        <v>0</v>
      </c>
      <c r="CE311" s="32" t="e">
        <f t="shared" si="139"/>
        <v>#DIV/0!</v>
      </c>
      <c r="CF311" s="23">
        <f t="shared" si="140"/>
        <v>0</v>
      </c>
      <c r="CG311" s="32" t="e">
        <f t="shared" si="141"/>
        <v>#DIV/0!</v>
      </c>
      <c r="CH311" s="23" t="e">
        <f t="shared" si="142"/>
        <v>#DIV/0!</v>
      </c>
      <c r="CI311" s="23" t="e">
        <f t="shared" si="128"/>
        <v>#DIV/0!</v>
      </c>
      <c r="CJ311" s="37"/>
    </row>
    <row r="312" spans="1:88" ht="75" hidden="1" x14ac:dyDescent="0.25">
      <c r="A312" s="6">
        <v>221</v>
      </c>
      <c r="B312" s="386"/>
      <c r="C312" s="389"/>
      <c r="D312" s="275" t="s">
        <v>18</v>
      </c>
      <c r="E312" s="12" t="s">
        <v>898</v>
      </c>
      <c r="F312" s="302" t="s">
        <v>28</v>
      </c>
      <c r="G312" s="12" t="s">
        <v>1525</v>
      </c>
      <c r="H312" s="12" t="s">
        <v>1528</v>
      </c>
      <c r="I312" s="18" t="s">
        <v>1261</v>
      </c>
      <c r="J312" s="22" t="s">
        <v>862</v>
      </c>
      <c r="K312" s="23"/>
      <c r="L312" s="23"/>
      <c r="M312" s="23"/>
      <c r="N312" s="23"/>
      <c r="O312" s="28"/>
      <c r="P312" s="207"/>
      <c r="Q312" s="23" t="s">
        <v>21</v>
      </c>
      <c r="R312" s="23"/>
      <c r="S312" s="23"/>
      <c r="T312" s="26">
        <f t="shared" si="127"/>
        <v>1</v>
      </c>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3">
        <f t="shared" si="136"/>
        <v>0</v>
      </c>
      <c r="CC312" s="32" t="e">
        <f t="shared" si="137"/>
        <v>#DIV/0!</v>
      </c>
      <c r="CD312" s="23">
        <f t="shared" si="138"/>
        <v>0</v>
      </c>
      <c r="CE312" s="32" t="e">
        <f t="shared" si="139"/>
        <v>#DIV/0!</v>
      </c>
      <c r="CF312" s="23">
        <f t="shared" si="140"/>
        <v>0</v>
      </c>
      <c r="CG312" s="32" t="e">
        <f t="shared" si="141"/>
        <v>#DIV/0!</v>
      </c>
      <c r="CH312" s="23" t="e">
        <f t="shared" si="142"/>
        <v>#DIV/0!</v>
      </c>
      <c r="CI312" s="23" t="e">
        <f t="shared" si="128"/>
        <v>#DIV/0!</v>
      </c>
      <c r="CJ312" s="37"/>
    </row>
    <row r="313" spans="1:88" ht="75" hidden="1" x14ac:dyDescent="0.25">
      <c r="A313" s="6">
        <v>221</v>
      </c>
      <c r="B313" s="387"/>
      <c r="C313" s="390"/>
      <c r="D313" s="275" t="s">
        <v>18</v>
      </c>
      <c r="E313" s="12" t="s">
        <v>898</v>
      </c>
      <c r="F313" s="302" t="s">
        <v>28</v>
      </c>
      <c r="G313" s="12" t="s">
        <v>1525</v>
      </c>
      <c r="H313" s="12" t="s">
        <v>1529</v>
      </c>
      <c r="I313" s="18" t="s">
        <v>1261</v>
      </c>
      <c r="J313" s="22" t="s">
        <v>862</v>
      </c>
      <c r="K313" s="23"/>
      <c r="L313" s="23"/>
      <c r="M313" s="23"/>
      <c r="N313" s="23"/>
      <c r="O313" s="28"/>
      <c r="P313" s="207"/>
      <c r="Q313" s="23"/>
      <c r="R313" s="23"/>
      <c r="S313" s="23" t="s">
        <v>21</v>
      </c>
      <c r="T313" s="26">
        <f t="shared" si="127"/>
        <v>1</v>
      </c>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3">
        <f t="shared" si="136"/>
        <v>0</v>
      </c>
      <c r="CC313" s="32" t="e">
        <f t="shared" si="137"/>
        <v>#DIV/0!</v>
      </c>
      <c r="CD313" s="23">
        <f t="shared" si="138"/>
        <v>0</v>
      </c>
      <c r="CE313" s="32" t="e">
        <f t="shared" si="139"/>
        <v>#DIV/0!</v>
      </c>
      <c r="CF313" s="23">
        <f t="shared" si="140"/>
        <v>0</v>
      </c>
      <c r="CG313" s="32" t="e">
        <f t="shared" si="141"/>
        <v>#DIV/0!</v>
      </c>
      <c r="CH313" s="23" t="e">
        <f t="shared" si="142"/>
        <v>#DIV/0!</v>
      </c>
      <c r="CI313" s="23" t="e">
        <f t="shared" si="128"/>
        <v>#DIV/0!</v>
      </c>
      <c r="CJ313" s="37"/>
    </row>
    <row r="314" spans="1:88" ht="75" hidden="1" x14ac:dyDescent="0.25">
      <c r="A314" s="6">
        <v>222</v>
      </c>
      <c r="B314" s="385">
        <v>543</v>
      </c>
      <c r="C314" s="388" t="s">
        <v>901</v>
      </c>
      <c r="D314" s="275" t="s">
        <v>18</v>
      </c>
      <c r="E314" s="12" t="s">
        <v>902</v>
      </c>
      <c r="F314" s="302" t="s">
        <v>28</v>
      </c>
      <c r="G314" s="18" t="s">
        <v>1530</v>
      </c>
      <c r="H314" s="18" t="s">
        <v>1531</v>
      </c>
      <c r="I314" s="18" t="s">
        <v>1261</v>
      </c>
      <c r="J314" s="22" t="s">
        <v>862</v>
      </c>
      <c r="K314" s="207"/>
      <c r="L314" s="207"/>
      <c r="M314" s="23"/>
      <c r="N314" s="23"/>
      <c r="O314" s="23"/>
      <c r="P314" s="23" t="s">
        <v>21</v>
      </c>
      <c r="Q314" s="23"/>
      <c r="R314" s="23"/>
      <c r="S314" s="207"/>
      <c r="T314" s="26">
        <f t="shared" si="127"/>
        <v>1</v>
      </c>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3">
        <f t="shared" si="136"/>
        <v>0</v>
      </c>
      <c r="CC314" s="32" t="e">
        <f t="shared" si="137"/>
        <v>#DIV/0!</v>
      </c>
      <c r="CD314" s="23">
        <f t="shared" si="138"/>
        <v>0</v>
      </c>
      <c r="CE314" s="32" t="e">
        <f t="shared" si="139"/>
        <v>#DIV/0!</v>
      </c>
      <c r="CF314" s="23">
        <f t="shared" si="140"/>
        <v>0</v>
      </c>
      <c r="CG314" s="32" t="e">
        <f t="shared" si="141"/>
        <v>#DIV/0!</v>
      </c>
      <c r="CH314" s="23" t="e">
        <f t="shared" si="142"/>
        <v>#DIV/0!</v>
      </c>
      <c r="CI314" s="23" t="e">
        <f t="shared" si="128"/>
        <v>#DIV/0!</v>
      </c>
      <c r="CJ314" s="37"/>
    </row>
    <row r="315" spans="1:88" ht="56.25" hidden="1" x14ac:dyDescent="0.25">
      <c r="A315" s="6"/>
      <c r="B315" s="386"/>
      <c r="C315" s="389"/>
      <c r="D315" s="275"/>
      <c r="E315" s="12"/>
      <c r="F315" s="302"/>
      <c r="G315" s="18" t="s">
        <v>1672</v>
      </c>
      <c r="H315" s="18" t="s">
        <v>1673</v>
      </c>
      <c r="I315" s="18" t="s">
        <v>1261</v>
      </c>
      <c r="J315" s="22" t="s">
        <v>862</v>
      </c>
      <c r="K315" s="207"/>
      <c r="L315" s="207"/>
      <c r="M315" s="23"/>
      <c r="N315" s="23"/>
      <c r="O315" s="23"/>
      <c r="P315" s="23"/>
      <c r="Q315" s="23"/>
      <c r="R315" s="23"/>
      <c r="S315" s="23" t="s">
        <v>21</v>
      </c>
      <c r="T315" s="26">
        <v>1</v>
      </c>
      <c r="U315" s="207"/>
      <c r="V315" s="207"/>
      <c r="W315" s="207"/>
      <c r="X315" s="207"/>
      <c r="Y315" s="207"/>
      <c r="Z315" s="207"/>
      <c r="AA315" s="207"/>
      <c r="AB315" s="207"/>
      <c r="AC315" s="207"/>
      <c r="AD315" s="207"/>
      <c r="AE315" s="207"/>
      <c r="AF315" s="207"/>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3"/>
      <c r="CC315" s="32"/>
      <c r="CD315" s="23"/>
      <c r="CE315" s="32"/>
      <c r="CF315" s="23"/>
      <c r="CG315" s="32"/>
      <c r="CH315" s="23"/>
      <c r="CI315" s="23"/>
      <c r="CJ315" s="37"/>
    </row>
    <row r="316" spans="1:88" ht="75" hidden="1" x14ac:dyDescent="0.25">
      <c r="A316" s="6">
        <v>222</v>
      </c>
      <c r="B316" s="386"/>
      <c r="C316" s="389"/>
      <c r="D316" s="275" t="s">
        <v>18</v>
      </c>
      <c r="E316" s="12" t="s">
        <v>902</v>
      </c>
      <c r="F316" s="302" t="s">
        <v>28</v>
      </c>
      <c r="G316" s="18" t="s">
        <v>1530</v>
      </c>
      <c r="H316" s="18" t="s">
        <v>1651</v>
      </c>
      <c r="I316" s="18" t="s">
        <v>1261</v>
      </c>
      <c r="J316" s="22" t="s">
        <v>862</v>
      </c>
      <c r="K316" s="207"/>
      <c r="L316" s="207"/>
      <c r="M316" s="23"/>
      <c r="N316" s="23"/>
      <c r="O316" s="23" t="s">
        <v>21</v>
      </c>
      <c r="P316" s="23"/>
      <c r="Q316" s="23"/>
      <c r="R316" s="23"/>
      <c r="S316" s="207"/>
      <c r="T316" s="26">
        <f t="shared" si="127"/>
        <v>1</v>
      </c>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3">
        <f t="shared" ref="CB316:CB323" si="143">COUNTIF($BD316:$CA316,2)</f>
        <v>0</v>
      </c>
      <c r="CC316" s="32" t="e">
        <f t="shared" ref="CC316:CC323" si="144">CB316/COUNTA($BD316:$CA316)</f>
        <v>#DIV/0!</v>
      </c>
      <c r="CD316" s="23">
        <f t="shared" ref="CD316:CD323" si="145">COUNTIF($BD316:$CA316,1)</f>
        <v>0</v>
      </c>
      <c r="CE316" s="32" t="e">
        <f t="shared" ref="CE316:CE323" si="146">CD316/COUNTA($BD316:$CA316)</f>
        <v>#DIV/0!</v>
      </c>
      <c r="CF316" s="23">
        <f t="shared" ref="CF316:CF323" si="147">COUNTIF($BD316:$CA316,0)</f>
        <v>0</v>
      </c>
      <c r="CG316" s="32" t="e">
        <f t="shared" ref="CG316:CG323" si="148">CF316/COUNTA($BD316:$CA316)</f>
        <v>#DIV/0!</v>
      </c>
      <c r="CH316" s="23" t="e">
        <f t="shared" ref="CH316:CH323" si="149">(((CB316*2)+(CD316*1)+(CF316*0)))/COUNTA($BD316:$CA316)</f>
        <v>#DIV/0!</v>
      </c>
      <c r="CI316" s="23" t="e">
        <f t="shared" si="128"/>
        <v>#DIV/0!</v>
      </c>
      <c r="CJ316" s="37"/>
    </row>
    <row r="317" spans="1:88" ht="75" hidden="1" x14ac:dyDescent="0.25">
      <c r="A317" s="6">
        <v>222</v>
      </c>
      <c r="B317" s="386"/>
      <c r="C317" s="389"/>
      <c r="D317" s="275" t="s">
        <v>18</v>
      </c>
      <c r="E317" s="12" t="s">
        <v>902</v>
      </c>
      <c r="F317" s="302" t="s">
        <v>28</v>
      </c>
      <c r="G317" s="18" t="s">
        <v>1530</v>
      </c>
      <c r="H317" s="18" t="s">
        <v>1532</v>
      </c>
      <c r="I317" s="18" t="s">
        <v>1261</v>
      </c>
      <c r="J317" s="22" t="s">
        <v>862</v>
      </c>
      <c r="K317" s="207"/>
      <c r="L317" s="207"/>
      <c r="M317" s="23"/>
      <c r="N317" s="23"/>
      <c r="O317" s="23"/>
      <c r="P317" s="23"/>
      <c r="Q317" s="23" t="s">
        <v>21</v>
      </c>
      <c r="R317" s="23"/>
      <c r="S317" s="207"/>
      <c r="T317" s="26">
        <f t="shared" si="127"/>
        <v>1</v>
      </c>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3">
        <f t="shared" si="143"/>
        <v>0</v>
      </c>
      <c r="CC317" s="32" t="e">
        <f t="shared" si="144"/>
        <v>#DIV/0!</v>
      </c>
      <c r="CD317" s="23">
        <f t="shared" si="145"/>
        <v>0</v>
      </c>
      <c r="CE317" s="32" t="e">
        <f t="shared" si="146"/>
        <v>#DIV/0!</v>
      </c>
      <c r="CF317" s="23">
        <f t="shared" si="147"/>
        <v>0</v>
      </c>
      <c r="CG317" s="32" t="e">
        <f t="shared" si="148"/>
        <v>#DIV/0!</v>
      </c>
      <c r="CH317" s="23" t="e">
        <f t="shared" si="149"/>
        <v>#DIV/0!</v>
      </c>
      <c r="CI317" s="23" t="e">
        <f t="shared" si="128"/>
        <v>#DIV/0!</v>
      </c>
      <c r="CJ317" s="37"/>
    </row>
    <row r="318" spans="1:88" ht="75" hidden="1" x14ac:dyDescent="0.25">
      <c r="A318" s="6">
        <v>222</v>
      </c>
      <c r="B318" s="387"/>
      <c r="C318" s="390"/>
      <c r="D318" s="275" t="s">
        <v>18</v>
      </c>
      <c r="E318" s="12" t="s">
        <v>902</v>
      </c>
      <c r="F318" s="302" t="s">
        <v>28</v>
      </c>
      <c r="G318" s="18" t="s">
        <v>1530</v>
      </c>
      <c r="H318" s="18" t="s">
        <v>1670</v>
      </c>
      <c r="I318" s="18" t="s">
        <v>1261</v>
      </c>
      <c r="J318" s="22" t="s">
        <v>862</v>
      </c>
      <c r="K318" s="207"/>
      <c r="L318" s="207"/>
      <c r="M318" s="23"/>
      <c r="N318" s="23"/>
      <c r="O318" s="23"/>
      <c r="P318" s="23"/>
      <c r="Q318" s="23"/>
      <c r="R318" s="23" t="s">
        <v>21</v>
      </c>
      <c r="S318" s="207"/>
      <c r="T318" s="26">
        <f t="shared" si="127"/>
        <v>1</v>
      </c>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3">
        <f t="shared" si="143"/>
        <v>0</v>
      </c>
      <c r="CC318" s="32" t="e">
        <f t="shared" si="144"/>
        <v>#DIV/0!</v>
      </c>
      <c r="CD318" s="23">
        <f t="shared" si="145"/>
        <v>0</v>
      </c>
      <c r="CE318" s="32" t="e">
        <f t="shared" si="146"/>
        <v>#DIV/0!</v>
      </c>
      <c r="CF318" s="23">
        <f t="shared" si="147"/>
        <v>0</v>
      </c>
      <c r="CG318" s="32" t="e">
        <f t="shared" si="148"/>
        <v>#DIV/0!</v>
      </c>
      <c r="CH318" s="23" t="e">
        <f t="shared" si="149"/>
        <v>#DIV/0!</v>
      </c>
      <c r="CI318" s="23" t="e">
        <f t="shared" si="128"/>
        <v>#DIV/0!</v>
      </c>
      <c r="CJ318" s="37"/>
    </row>
    <row r="319" spans="1:88" ht="75" hidden="1" x14ac:dyDescent="0.25">
      <c r="A319" s="6">
        <v>223</v>
      </c>
      <c r="B319" s="385">
        <v>546</v>
      </c>
      <c r="C319" s="388" t="s">
        <v>906</v>
      </c>
      <c r="D319" s="275" t="s">
        <v>18</v>
      </c>
      <c r="E319" s="12" t="s">
        <v>907</v>
      </c>
      <c r="F319" s="302" t="s">
        <v>28</v>
      </c>
      <c r="G319" s="12" t="s">
        <v>1533</v>
      </c>
      <c r="H319" s="18" t="s">
        <v>1534</v>
      </c>
      <c r="I319" s="18" t="s">
        <v>1261</v>
      </c>
      <c r="J319" s="22" t="s">
        <v>862</v>
      </c>
      <c r="K319" s="207"/>
      <c r="L319" s="23"/>
      <c r="M319" s="207"/>
      <c r="N319" s="207"/>
      <c r="O319" s="23" t="s">
        <v>21</v>
      </c>
      <c r="P319" s="23"/>
      <c r="Q319" s="207"/>
      <c r="R319" s="207"/>
      <c r="S319" s="207"/>
      <c r="T319" s="26">
        <f t="shared" si="127"/>
        <v>1</v>
      </c>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3">
        <f t="shared" si="143"/>
        <v>0</v>
      </c>
      <c r="CC319" s="32" t="e">
        <f t="shared" si="144"/>
        <v>#DIV/0!</v>
      </c>
      <c r="CD319" s="23">
        <f t="shared" si="145"/>
        <v>0</v>
      </c>
      <c r="CE319" s="32" t="e">
        <f t="shared" si="146"/>
        <v>#DIV/0!</v>
      </c>
      <c r="CF319" s="23">
        <f t="shared" si="147"/>
        <v>0</v>
      </c>
      <c r="CG319" s="32" t="e">
        <f t="shared" si="148"/>
        <v>#DIV/0!</v>
      </c>
      <c r="CH319" s="23" t="e">
        <f t="shared" si="149"/>
        <v>#DIV/0!</v>
      </c>
      <c r="CI319" s="23" t="e">
        <f t="shared" si="128"/>
        <v>#DIV/0!</v>
      </c>
      <c r="CJ319" s="37"/>
    </row>
    <row r="320" spans="1:88" ht="75" hidden="1" x14ac:dyDescent="0.25">
      <c r="A320" s="6">
        <v>223</v>
      </c>
      <c r="B320" s="386"/>
      <c r="C320" s="389"/>
      <c r="D320" s="275" t="s">
        <v>18</v>
      </c>
      <c r="E320" s="12" t="s">
        <v>907</v>
      </c>
      <c r="F320" s="302" t="s">
        <v>28</v>
      </c>
      <c r="G320" s="12" t="s">
        <v>1533</v>
      </c>
      <c r="H320" s="18" t="s">
        <v>1535</v>
      </c>
      <c r="I320" s="18" t="s">
        <v>1261</v>
      </c>
      <c r="J320" s="22" t="s">
        <v>862</v>
      </c>
      <c r="K320" s="207"/>
      <c r="L320" s="23"/>
      <c r="M320" s="207"/>
      <c r="N320" s="207"/>
      <c r="O320" s="23"/>
      <c r="P320" s="23" t="s">
        <v>21</v>
      </c>
      <c r="Q320" s="207"/>
      <c r="R320" s="207"/>
      <c r="S320" s="207"/>
      <c r="T320" s="26">
        <f t="shared" si="127"/>
        <v>1</v>
      </c>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3">
        <f t="shared" si="143"/>
        <v>0</v>
      </c>
      <c r="CC320" s="32" t="e">
        <f t="shared" si="144"/>
        <v>#DIV/0!</v>
      </c>
      <c r="CD320" s="23">
        <f t="shared" si="145"/>
        <v>0</v>
      </c>
      <c r="CE320" s="32" t="e">
        <f t="shared" si="146"/>
        <v>#DIV/0!</v>
      </c>
      <c r="CF320" s="23">
        <f t="shared" si="147"/>
        <v>0</v>
      </c>
      <c r="CG320" s="32" t="e">
        <f t="shared" si="148"/>
        <v>#DIV/0!</v>
      </c>
      <c r="CH320" s="23" t="e">
        <f t="shared" si="149"/>
        <v>#DIV/0!</v>
      </c>
      <c r="CI320" s="23" t="e">
        <f t="shared" si="128"/>
        <v>#DIV/0!</v>
      </c>
      <c r="CJ320" s="37"/>
    </row>
    <row r="321" spans="1:88" ht="93.75" hidden="1" x14ac:dyDescent="0.25">
      <c r="A321" s="6">
        <v>224</v>
      </c>
      <c r="B321" s="207">
        <v>549</v>
      </c>
      <c r="C321" s="12" t="s">
        <v>912</v>
      </c>
      <c r="D321" s="275" t="s">
        <v>18</v>
      </c>
      <c r="E321" s="12" t="s">
        <v>913</v>
      </c>
      <c r="F321" s="302" t="s">
        <v>28</v>
      </c>
      <c r="G321" s="12" t="s">
        <v>1536</v>
      </c>
      <c r="H321" s="18" t="s">
        <v>1639</v>
      </c>
      <c r="I321" s="18" t="s">
        <v>1251</v>
      </c>
      <c r="J321" s="22" t="s">
        <v>862</v>
      </c>
      <c r="K321" s="207"/>
      <c r="L321" s="207"/>
      <c r="M321" s="23" t="s">
        <v>21</v>
      </c>
      <c r="N321" s="207"/>
      <c r="O321" s="207"/>
      <c r="P321" s="207"/>
      <c r="Q321" s="207"/>
      <c r="R321" s="207"/>
      <c r="S321" s="207"/>
      <c r="T321" s="26">
        <f t="shared" si="127"/>
        <v>1</v>
      </c>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3">
        <f t="shared" si="143"/>
        <v>0</v>
      </c>
      <c r="CC321" s="32" t="e">
        <f t="shared" si="144"/>
        <v>#DIV/0!</v>
      </c>
      <c r="CD321" s="23">
        <f t="shared" si="145"/>
        <v>0</v>
      </c>
      <c r="CE321" s="32" t="e">
        <f t="shared" si="146"/>
        <v>#DIV/0!</v>
      </c>
      <c r="CF321" s="23">
        <f t="shared" si="147"/>
        <v>0</v>
      </c>
      <c r="CG321" s="32" t="e">
        <f t="shared" si="148"/>
        <v>#DIV/0!</v>
      </c>
      <c r="CH321" s="23" t="e">
        <f t="shared" si="149"/>
        <v>#DIV/0!</v>
      </c>
      <c r="CI321" s="23" t="e">
        <f t="shared" si="128"/>
        <v>#DIV/0!</v>
      </c>
      <c r="CJ321" s="37"/>
    </row>
    <row r="322" spans="1:88" ht="48.75" hidden="1" x14ac:dyDescent="0.25">
      <c r="A322" s="6">
        <v>225</v>
      </c>
      <c r="B322" s="207">
        <v>552</v>
      </c>
      <c r="C322" s="12" t="s">
        <v>918</v>
      </c>
      <c r="D322" s="275" t="s">
        <v>71</v>
      </c>
      <c r="E322" s="12" t="s">
        <v>919</v>
      </c>
      <c r="F322" s="302" t="s">
        <v>71</v>
      </c>
      <c r="G322" s="12" t="s">
        <v>1537</v>
      </c>
      <c r="H322" s="18" t="s">
        <v>1538</v>
      </c>
      <c r="I322" s="18" t="s">
        <v>1251</v>
      </c>
      <c r="J322" s="22" t="s">
        <v>862</v>
      </c>
      <c r="K322" s="207"/>
      <c r="L322" s="207"/>
      <c r="M322" s="207" t="s">
        <v>21</v>
      </c>
      <c r="N322" s="207"/>
      <c r="O322" s="207"/>
      <c r="P322" s="207"/>
      <c r="Q322" s="207"/>
      <c r="R322" s="207"/>
      <c r="S322" s="207"/>
      <c r="T322" s="26">
        <f t="shared" si="127"/>
        <v>1</v>
      </c>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3">
        <f t="shared" si="143"/>
        <v>0</v>
      </c>
      <c r="CC322" s="32" t="e">
        <f t="shared" si="144"/>
        <v>#DIV/0!</v>
      </c>
      <c r="CD322" s="23">
        <f t="shared" si="145"/>
        <v>0</v>
      </c>
      <c r="CE322" s="32" t="e">
        <f t="shared" si="146"/>
        <v>#DIV/0!</v>
      </c>
      <c r="CF322" s="23">
        <f t="shared" si="147"/>
        <v>0</v>
      </c>
      <c r="CG322" s="32" t="e">
        <f t="shared" si="148"/>
        <v>#DIV/0!</v>
      </c>
      <c r="CH322" s="23" t="e">
        <f t="shared" si="149"/>
        <v>#DIV/0!</v>
      </c>
      <c r="CI322" s="23" t="e">
        <f t="shared" si="128"/>
        <v>#DIV/0!</v>
      </c>
      <c r="CJ322" s="37"/>
    </row>
    <row r="323" spans="1:88" ht="93.75" hidden="1" x14ac:dyDescent="0.25">
      <c r="A323" s="6">
        <v>226</v>
      </c>
      <c r="B323" s="207">
        <v>554</v>
      </c>
      <c r="C323" s="12" t="s">
        <v>922</v>
      </c>
      <c r="D323" s="275" t="s">
        <v>18</v>
      </c>
      <c r="E323" s="12" t="s">
        <v>923</v>
      </c>
      <c r="F323" s="302" t="s">
        <v>28</v>
      </c>
      <c r="G323" s="18" t="s">
        <v>1539</v>
      </c>
      <c r="H323" s="18" t="s">
        <v>1539</v>
      </c>
      <c r="I323" s="18" t="s">
        <v>1265</v>
      </c>
      <c r="J323" s="22" t="s">
        <v>862</v>
      </c>
      <c r="K323" s="207"/>
      <c r="L323" s="207"/>
      <c r="M323" s="207"/>
      <c r="N323" s="207"/>
      <c r="O323" s="207" t="s">
        <v>21</v>
      </c>
      <c r="P323" s="207" t="s">
        <v>21</v>
      </c>
      <c r="Q323" s="207"/>
      <c r="R323" s="207"/>
      <c r="S323" s="207"/>
      <c r="T323" s="26">
        <f t="shared" si="127"/>
        <v>2</v>
      </c>
      <c r="U323" s="207"/>
      <c r="V323" s="207"/>
      <c r="W323" s="207"/>
      <c r="X323" s="207"/>
      <c r="Y323" s="207"/>
      <c r="Z323" s="207"/>
      <c r="AA323" s="207"/>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7"/>
      <c r="BW323" s="207"/>
      <c r="BX323" s="207"/>
      <c r="BY323" s="207"/>
      <c r="BZ323" s="207"/>
      <c r="CA323" s="207"/>
      <c r="CB323" s="23">
        <f t="shared" si="143"/>
        <v>0</v>
      </c>
      <c r="CC323" s="32" t="e">
        <f t="shared" si="144"/>
        <v>#DIV/0!</v>
      </c>
      <c r="CD323" s="23">
        <f t="shared" si="145"/>
        <v>0</v>
      </c>
      <c r="CE323" s="32" t="e">
        <f t="shared" si="146"/>
        <v>#DIV/0!</v>
      </c>
      <c r="CF323" s="23">
        <f t="shared" si="147"/>
        <v>0</v>
      </c>
      <c r="CG323" s="32" t="e">
        <f t="shared" si="148"/>
        <v>#DIV/0!</v>
      </c>
      <c r="CH323" s="23" t="e">
        <f t="shared" si="149"/>
        <v>#DIV/0!</v>
      </c>
      <c r="CI323" s="23" t="e">
        <f t="shared" si="128"/>
        <v>#DIV/0!</v>
      </c>
      <c r="CJ323" s="37"/>
    </row>
    <row r="324" spans="1:88" s="2" customFormat="1" ht="75" hidden="1" x14ac:dyDescent="0.25">
      <c r="A324" s="6">
        <v>163</v>
      </c>
      <c r="B324" s="295">
        <v>559</v>
      </c>
      <c r="C324" s="294" t="s">
        <v>926</v>
      </c>
      <c r="D324" s="281" t="s">
        <v>1249</v>
      </c>
      <c r="E324" s="9" t="s">
        <v>1249</v>
      </c>
      <c r="F324" s="9" t="s">
        <v>1249</v>
      </c>
      <c r="G324" s="9" t="s">
        <v>1249</v>
      </c>
      <c r="H324" s="9" t="s">
        <v>1249</v>
      </c>
      <c r="I324" s="9" t="s">
        <v>1249</v>
      </c>
      <c r="J324" s="21" t="s">
        <v>1249</v>
      </c>
      <c r="K324" s="21" t="s">
        <v>1249</v>
      </c>
      <c r="L324" s="21" t="s">
        <v>1249</v>
      </c>
      <c r="M324" s="21" t="s">
        <v>1249</v>
      </c>
      <c r="N324" s="21" t="s">
        <v>1249</v>
      </c>
      <c r="O324" s="21" t="s">
        <v>1249</v>
      </c>
      <c r="P324" s="21" t="s">
        <v>1249</v>
      </c>
      <c r="Q324" s="21" t="s">
        <v>1249</v>
      </c>
      <c r="R324" s="21" t="s">
        <v>1249</v>
      </c>
      <c r="S324" s="21" t="s">
        <v>1249</v>
      </c>
      <c r="T324" s="21" t="s">
        <v>1249</v>
      </c>
      <c r="U324" s="21" t="s">
        <v>1249</v>
      </c>
      <c r="V324" s="21" t="s">
        <v>1249</v>
      </c>
      <c r="W324" s="21" t="s">
        <v>1249</v>
      </c>
      <c r="X324" s="21" t="s">
        <v>1249</v>
      </c>
      <c r="Y324" s="21" t="s">
        <v>1249</v>
      </c>
      <c r="Z324" s="21" t="s">
        <v>1249</v>
      </c>
      <c r="AA324" s="21" t="s">
        <v>1249</v>
      </c>
      <c r="AB324" s="21" t="s">
        <v>1249</v>
      </c>
      <c r="AC324" s="21" t="s">
        <v>1249</v>
      </c>
      <c r="AD324" s="21" t="s">
        <v>1249</v>
      </c>
      <c r="AE324" s="21" t="s">
        <v>1249</v>
      </c>
      <c r="AF324" s="21" t="s">
        <v>1249</v>
      </c>
      <c r="AG324" s="21" t="s">
        <v>1249</v>
      </c>
      <c r="AH324" s="21" t="s">
        <v>1249</v>
      </c>
      <c r="AI324" s="21" t="s">
        <v>1249</v>
      </c>
      <c r="AJ324" s="21" t="s">
        <v>1249</v>
      </c>
      <c r="AK324" s="21" t="s">
        <v>1249</v>
      </c>
      <c r="AL324" s="21" t="s">
        <v>1249</v>
      </c>
      <c r="AM324" s="21" t="s">
        <v>1249</v>
      </c>
      <c r="AN324" s="21" t="s">
        <v>1249</v>
      </c>
      <c r="AO324" s="21" t="s">
        <v>1249</v>
      </c>
      <c r="AP324" s="21" t="s">
        <v>1249</v>
      </c>
      <c r="AQ324" s="21" t="s">
        <v>1249</v>
      </c>
      <c r="AR324" s="21" t="s">
        <v>1249</v>
      </c>
      <c r="AS324" s="21" t="s">
        <v>1249</v>
      </c>
      <c r="AT324" s="21" t="s">
        <v>1249</v>
      </c>
      <c r="AU324" s="21" t="s">
        <v>1249</v>
      </c>
      <c r="AV324" s="21" t="s">
        <v>1249</v>
      </c>
      <c r="AW324" s="21" t="s">
        <v>1249</v>
      </c>
      <c r="AX324" s="21" t="s">
        <v>1249</v>
      </c>
      <c r="AY324" s="21" t="s">
        <v>1249</v>
      </c>
      <c r="AZ324" s="21" t="s">
        <v>1249</v>
      </c>
      <c r="BA324" s="21" t="s">
        <v>1249</v>
      </c>
      <c r="BB324" s="21"/>
      <c r="BC324" s="21" t="s">
        <v>1249</v>
      </c>
      <c r="BD324" s="21" t="s">
        <v>1249</v>
      </c>
      <c r="BE324" s="21" t="s">
        <v>1249</v>
      </c>
      <c r="BF324" s="21" t="s">
        <v>1249</v>
      </c>
      <c r="BG324" s="21" t="s">
        <v>1249</v>
      </c>
      <c r="BH324" s="21" t="s">
        <v>1249</v>
      </c>
      <c r="BI324" s="21" t="s">
        <v>1249</v>
      </c>
      <c r="BJ324" s="21" t="s">
        <v>1249</v>
      </c>
      <c r="BK324" s="21" t="s">
        <v>1249</v>
      </c>
      <c r="BL324" s="21" t="s">
        <v>1249</v>
      </c>
      <c r="BM324" s="21" t="s">
        <v>1249</v>
      </c>
      <c r="BN324" s="21" t="s">
        <v>1249</v>
      </c>
      <c r="BO324" s="21" t="s">
        <v>1249</v>
      </c>
      <c r="BP324" s="21" t="s">
        <v>1249</v>
      </c>
      <c r="BQ324" s="21" t="s">
        <v>1249</v>
      </c>
      <c r="BR324" s="21" t="s">
        <v>1249</v>
      </c>
      <c r="BS324" s="21" t="s">
        <v>1249</v>
      </c>
      <c r="BT324" s="21" t="s">
        <v>1249</v>
      </c>
      <c r="BU324" s="21" t="s">
        <v>1249</v>
      </c>
      <c r="BV324" s="21" t="s">
        <v>1249</v>
      </c>
      <c r="BW324" s="21" t="s">
        <v>1249</v>
      </c>
      <c r="BX324" s="21" t="s">
        <v>1249</v>
      </c>
      <c r="BY324" s="21" t="s">
        <v>1249</v>
      </c>
      <c r="BZ324" s="21" t="s">
        <v>1249</v>
      </c>
      <c r="CA324" s="21" t="s">
        <v>1249</v>
      </c>
      <c r="CB324" s="21" t="s">
        <v>1249</v>
      </c>
      <c r="CC324" s="21" t="s">
        <v>1249</v>
      </c>
      <c r="CD324" s="21" t="s">
        <v>1249</v>
      </c>
      <c r="CE324" s="21" t="s">
        <v>1249</v>
      </c>
      <c r="CF324" s="21" t="s">
        <v>1249</v>
      </c>
      <c r="CG324" s="21" t="s">
        <v>1249</v>
      </c>
      <c r="CH324" s="21" t="s">
        <v>1249</v>
      </c>
      <c r="CI324" s="21" t="s">
        <v>1249</v>
      </c>
      <c r="CJ324" s="21" t="s">
        <v>1249</v>
      </c>
    </row>
    <row r="325" spans="1:88" ht="69.75" customHeight="1" x14ac:dyDescent="0.25">
      <c r="A325" s="6">
        <v>33</v>
      </c>
      <c r="B325" s="385">
        <v>558</v>
      </c>
      <c r="C325" s="414" t="s">
        <v>929</v>
      </c>
      <c r="D325" s="275" t="s">
        <v>18</v>
      </c>
      <c r="E325" s="12" t="s">
        <v>930</v>
      </c>
      <c r="F325" s="302" t="s">
        <v>28</v>
      </c>
      <c r="G325" s="12" t="s">
        <v>1540</v>
      </c>
      <c r="H325" s="65" t="s">
        <v>1876</v>
      </c>
      <c r="I325" s="18"/>
      <c r="J325" s="22" t="s">
        <v>862</v>
      </c>
      <c r="K325" s="23"/>
      <c r="L325" s="23" t="s">
        <v>21</v>
      </c>
      <c r="M325" s="23"/>
      <c r="N325" s="23"/>
      <c r="O325" s="23"/>
      <c r="P325" s="23"/>
      <c r="Q325" s="23"/>
      <c r="R325" s="23"/>
      <c r="S325" s="207"/>
      <c r="T325" s="26"/>
      <c r="U325" s="207"/>
      <c r="V325" s="207"/>
      <c r="W325" s="207"/>
      <c r="X325" s="207"/>
      <c r="Y325" s="207" t="s">
        <v>2006</v>
      </c>
      <c r="Z325" s="207" t="s">
        <v>2006</v>
      </c>
      <c r="AA325" s="207" t="s">
        <v>2006</v>
      </c>
      <c r="AB325" s="207" t="s">
        <v>2006</v>
      </c>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7"/>
      <c r="BW325" s="207"/>
      <c r="BX325" s="207"/>
      <c r="BY325" s="207"/>
      <c r="BZ325" s="207"/>
      <c r="CA325" s="207"/>
      <c r="CB325" s="23"/>
      <c r="CC325" s="32"/>
      <c r="CD325" s="23"/>
      <c r="CE325" s="32"/>
      <c r="CF325" s="23"/>
      <c r="CG325" s="32"/>
      <c r="CH325" s="23"/>
      <c r="CI325" s="23"/>
      <c r="CJ325" s="37"/>
    </row>
    <row r="326" spans="1:88" ht="75" hidden="1" x14ac:dyDescent="0.25">
      <c r="A326" s="6">
        <v>227</v>
      </c>
      <c r="B326" s="386"/>
      <c r="C326" s="389"/>
      <c r="D326" s="275" t="s">
        <v>18</v>
      </c>
      <c r="E326" s="12" t="s">
        <v>930</v>
      </c>
      <c r="F326" s="302" t="s">
        <v>28</v>
      </c>
      <c r="G326" s="12" t="s">
        <v>1540</v>
      </c>
      <c r="H326" s="65" t="s">
        <v>1877</v>
      </c>
      <c r="I326" s="18" t="s">
        <v>1261</v>
      </c>
      <c r="J326" s="22" t="s">
        <v>862</v>
      </c>
      <c r="K326" s="23"/>
      <c r="L326" s="23"/>
      <c r="M326" s="23" t="s">
        <v>21</v>
      </c>
      <c r="N326" s="23"/>
      <c r="O326" s="23"/>
      <c r="P326" s="23"/>
      <c r="Q326" s="23"/>
      <c r="R326" s="23"/>
      <c r="S326" s="207"/>
      <c r="T326" s="26">
        <f t="shared" si="127"/>
        <v>1</v>
      </c>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7"/>
      <c r="BW326" s="207"/>
      <c r="BX326" s="207"/>
      <c r="BY326" s="207"/>
      <c r="BZ326" s="207"/>
      <c r="CA326" s="207"/>
      <c r="CB326" s="23">
        <f t="shared" ref="CB326:CB333" si="150">COUNTIF($BD326:$CA326,2)</f>
        <v>0</v>
      </c>
      <c r="CC326" s="32" t="e">
        <f t="shared" ref="CC326:CC333" si="151">CB326/COUNTA($BD326:$CA326)</f>
        <v>#DIV/0!</v>
      </c>
      <c r="CD326" s="23">
        <f t="shared" ref="CD326:CD333" si="152">COUNTIF($BD326:$CA326,1)</f>
        <v>0</v>
      </c>
      <c r="CE326" s="32" t="e">
        <f t="shared" ref="CE326:CE333" si="153">CD326/COUNTA($BD326:$CA326)</f>
        <v>#DIV/0!</v>
      </c>
      <c r="CF326" s="23">
        <f t="shared" ref="CF326:CF333" si="154">COUNTIF($BD326:$CA326,0)</f>
        <v>0</v>
      </c>
      <c r="CG326" s="32" t="e">
        <f t="shared" ref="CG326:CG333" si="155">CF326/COUNTA($BD326:$CA326)</f>
        <v>#DIV/0!</v>
      </c>
      <c r="CH326" s="23" t="e">
        <f t="shared" ref="CH326:CH333" si="156">(((CB326*2)+(CD326*1)+(CF326*0)))/COUNTA($BD326:$CA326)</f>
        <v>#DIV/0!</v>
      </c>
      <c r="CI326" s="23" t="e">
        <f t="shared" si="128"/>
        <v>#DIV/0!</v>
      </c>
      <c r="CJ326" s="37"/>
    </row>
    <row r="327" spans="1:88" ht="93.75" hidden="1" x14ac:dyDescent="0.25">
      <c r="A327" s="6">
        <v>227</v>
      </c>
      <c r="B327" s="386"/>
      <c r="C327" s="389"/>
      <c r="D327" s="275" t="s">
        <v>18</v>
      </c>
      <c r="E327" s="12" t="s">
        <v>930</v>
      </c>
      <c r="F327" s="302" t="s">
        <v>28</v>
      </c>
      <c r="G327" s="12" t="s">
        <v>1540</v>
      </c>
      <c r="H327" s="65" t="s">
        <v>1878</v>
      </c>
      <c r="I327" s="18" t="s">
        <v>1261</v>
      </c>
      <c r="J327" s="22" t="s">
        <v>862</v>
      </c>
      <c r="K327" s="23"/>
      <c r="L327" s="23"/>
      <c r="M327" s="23"/>
      <c r="N327" s="23" t="s">
        <v>21</v>
      </c>
      <c r="O327" s="23"/>
      <c r="P327" s="23"/>
      <c r="Q327" s="23"/>
      <c r="R327" s="23"/>
      <c r="S327" s="207"/>
      <c r="T327" s="26">
        <f t="shared" si="127"/>
        <v>1</v>
      </c>
      <c r="U327" s="207"/>
      <c r="V327" s="207"/>
      <c r="W327" s="207"/>
      <c r="X327" s="207"/>
      <c r="Y327" s="207"/>
      <c r="Z327" s="207"/>
      <c r="AA327" s="207"/>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7"/>
      <c r="BW327" s="207"/>
      <c r="BX327" s="207"/>
      <c r="BY327" s="207"/>
      <c r="BZ327" s="207"/>
      <c r="CA327" s="207"/>
      <c r="CB327" s="23">
        <f t="shared" si="150"/>
        <v>0</v>
      </c>
      <c r="CC327" s="32" t="e">
        <f t="shared" si="151"/>
        <v>#DIV/0!</v>
      </c>
      <c r="CD327" s="23">
        <f t="shared" si="152"/>
        <v>0</v>
      </c>
      <c r="CE327" s="32" t="e">
        <f t="shared" si="153"/>
        <v>#DIV/0!</v>
      </c>
      <c r="CF327" s="23">
        <f t="shared" si="154"/>
        <v>0</v>
      </c>
      <c r="CG327" s="32" t="e">
        <f t="shared" si="155"/>
        <v>#DIV/0!</v>
      </c>
      <c r="CH327" s="23" t="e">
        <f t="shared" si="156"/>
        <v>#DIV/0!</v>
      </c>
      <c r="CI327" s="23" t="e">
        <f t="shared" si="128"/>
        <v>#DIV/0!</v>
      </c>
      <c r="CJ327" s="37"/>
    </row>
    <row r="328" spans="1:88" ht="56.25" hidden="1" x14ac:dyDescent="0.25">
      <c r="A328" s="6">
        <v>227</v>
      </c>
      <c r="B328" s="386"/>
      <c r="C328" s="389"/>
      <c r="D328" s="275" t="s">
        <v>18</v>
      </c>
      <c r="E328" s="12" t="s">
        <v>930</v>
      </c>
      <c r="F328" s="302" t="s">
        <v>28</v>
      </c>
      <c r="G328" s="12" t="s">
        <v>1540</v>
      </c>
      <c r="H328" s="65" t="s">
        <v>1879</v>
      </c>
      <c r="I328" s="18" t="s">
        <v>1261</v>
      </c>
      <c r="J328" s="22" t="s">
        <v>862</v>
      </c>
      <c r="K328" s="23"/>
      <c r="L328" s="23"/>
      <c r="M328" s="23"/>
      <c r="N328" s="23"/>
      <c r="O328" s="23"/>
      <c r="P328" s="23" t="s">
        <v>21</v>
      </c>
      <c r="Q328" s="23"/>
      <c r="R328" s="23"/>
      <c r="S328" s="207"/>
      <c r="T328" s="26">
        <f t="shared" si="127"/>
        <v>1</v>
      </c>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7"/>
      <c r="BW328" s="207"/>
      <c r="BX328" s="207"/>
      <c r="BY328" s="207"/>
      <c r="BZ328" s="207"/>
      <c r="CA328" s="207"/>
      <c r="CB328" s="23">
        <f t="shared" si="150"/>
        <v>0</v>
      </c>
      <c r="CC328" s="32" t="e">
        <f t="shared" si="151"/>
        <v>#DIV/0!</v>
      </c>
      <c r="CD328" s="23">
        <f t="shared" si="152"/>
        <v>0</v>
      </c>
      <c r="CE328" s="32" t="e">
        <f t="shared" si="153"/>
        <v>#DIV/0!</v>
      </c>
      <c r="CF328" s="23">
        <f t="shared" si="154"/>
        <v>0</v>
      </c>
      <c r="CG328" s="32" t="e">
        <f t="shared" si="155"/>
        <v>#DIV/0!</v>
      </c>
      <c r="CH328" s="23" t="e">
        <f t="shared" si="156"/>
        <v>#DIV/0!</v>
      </c>
      <c r="CI328" s="23" t="e">
        <f t="shared" si="128"/>
        <v>#DIV/0!</v>
      </c>
      <c r="CJ328" s="37"/>
    </row>
    <row r="329" spans="1:88" ht="56.25" hidden="1" x14ac:dyDescent="0.25">
      <c r="A329" s="6">
        <v>227</v>
      </c>
      <c r="B329" s="386"/>
      <c r="C329" s="389"/>
      <c r="D329" s="275" t="s">
        <v>18</v>
      </c>
      <c r="E329" s="12" t="s">
        <v>930</v>
      </c>
      <c r="F329" s="302" t="s">
        <v>28</v>
      </c>
      <c r="G329" s="12" t="s">
        <v>1540</v>
      </c>
      <c r="H329" s="65" t="s">
        <v>1880</v>
      </c>
      <c r="I329" s="18" t="s">
        <v>1261</v>
      </c>
      <c r="J329" s="22" t="s">
        <v>862</v>
      </c>
      <c r="K329" s="23"/>
      <c r="L329" s="23"/>
      <c r="M329" s="23"/>
      <c r="N329" s="23"/>
      <c r="O329" s="23" t="s">
        <v>21</v>
      </c>
      <c r="P329" s="23"/>
      <c r="Q329" s="23"/>
      <c r="R329" s="23"/>
      <c r="S329" s="207"/>
      <c r="T329" s="26">
        <f t="shared" si="127"/>
        <v>1</v>
      </c>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7"/>
      <c r="BW329" s="207"/>
      <c r="BX329" s="207"/>
      <c r="BY329" s="207"/>
      <c r="BZ329" s="207"/>
      <c r="CA329" s="207"/>
      <c r="CB329" s="23">
        <f t="shared" si="150"/>
        <v>0</v>
      </c>
      <c r="CC329" s="32" t="e">
        <f t="shared" si="151"/>
        <v>#DIV/0!</v>
      </c>
      <c r="CD329" s="23">
        <f t="shared" si="152"/>
        <v>0</v>
      </c>
      <c r="CE329" s="32" t="e">
        <f t="shared" si="153"/>
        <v>#DIV/0!</v>
      </c>
      <c r="CF329" s="23">
        <f t="shared" si="154"/>
        <v>0</v>
      </c>
      <c r="CG329" s="32" t="e">
        <f t="shared" si="155"/>
        <v>#DIV/0!</v>
      </c>
      <c r="CH329" s="23" t="e">
        <f t="shared" si="156"/>
        <v>#DIV/0!</v>
      </c>
      <c r="CI329" s="23" t="e">
        <f t="shared" si="128"/>
        <v>#DIV/0!</v>
      </c>
      <c r="CJ329" s="37"/>
    </row>
    <row r="330" spans="1:88" ht="75" hidden="1" x14ac:dyDescent="0.25">
      <c r="A330" s="6">
        <v>227</v>
      </c>
      <c r="B330" s="386"/>
      <c r="C330" s="389"/>
      <c r="D330" s="275" t="s">
        <v>18</v>
      </c>
      <c r="E330" s="12" t="s">
        <v>930</v>
      </c>
      <c r="F330" s="302" t="s">
        <v>28</v>
      </c>
      <c r="G330" s="12" t="s">
        <v>1540</v>
      </c>
      <c r="H330" s="65" t="s">
        <v>1881</v>
      </c>
      <c r="I330" s="18" t="s">
        <v>1261</v>
      </c>
      <c r="J330" s="22" t="s">
        <v>862</v>
      </c>
      <c r="K330" s="23"/>
      <c r="L330" s="23"/>
      <c r="M330" s="23"/>
      <c r="N330" s="23"/>
      <c r="O330" s="23"/>
      <c r="P330" s="23"/>
      <c r="Q330" s="23" t="s">
        <v>21</v>
      </c>
      <c r="R330" s="23"/>
      <c r="S330" s="207"/>
      <c r="T330" s="26">
        <f t="shared" si="127"/>
        <v>1</v>
      </c>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c r="BI330" s="207"/>
      <c r="BJ330" s="207"/>
      <c r="BK330" s="207"/>
      <c r="BL330" s="207"/>
      <c r="BM330" s="207"/>
      <c r="BN330" s="207"/>
      <c r="BO330" s="207"/>
      <c r="BP330" s="207"/>
      <c r="BQ330" s="207"/>
      <c r="BR330" s="207"/>
      <c r="BS330" s="207"/>
      <c r="BT330" s="207"/>
      <c r="BU330" s="207"/>
      <c r="BV330" s="207"/>
      <c r="BW330" s="207"/>
      <c r="BX330" s="207"/>
      <c r="BY330" s="207"/>
      <c r="BZ330" s="207"/>
      <c r="CA330" s="207"/>
      <c r="CB330" s="23">
        <f t="shared" si="150"/>
        <v>0</v>
      </c>
      <c r="CC330" s="32" t="e">
        <f t="shared" si="151"/>
        <v>#DIV/0!</v>
      </c>
      <c r="CD330" s="23">
        <f t="shared" si="152"/>
        <v>0</v>
      </c>
      <c r="CE330" s="32" t="e">
        <f t="shared" si="153"/>
        <v>#DIV/0!</v>
      </c>
      <c r="CF330" s="23">
        <f t="shared" si="154"/>
        <v>0</v>
      </c>
      <c r="CG330" s="32" t="e">
        <f t="shared" si="155"/>
        <v>#DIV/0!</v>
      </c>
      <c r="CH330" s="23" t="e">
        <f t="shared" si="156"/>
        <v>#DIV/0!</v>
      </c>
      <c r="CI330" s="23" t="e">
        <f t="shared" si="128"/>
        <v>#DIV/0!</v>
      </c>
      <c r="CJ330" s="37"/>
    </row>
    <row r="331" spans="1:88" ht="56.25" hidden="1" x14ac:dyDescent="0.25">
      <c r="A331" s="6">
        <v>227</v>
      </c>
      <c r="B331" s="387"/>
      <c r="C331" s="390"/>
      <c r="D331" s="275" t="s">
        <v>18</v>
      </c>
      <c r="E331" s="12" t="s">
        <v>930</v>
      </c>
      <c r="F331" s="302" t="s">
        <v>28</v>
      </c>
      <c r="G331" s="12" t="s">
        <v>1540</v>
      </c>
      <c r="H331" s="65" t="s">
        <v>1669</v>
      </c>
      <c r="I331" s="18" t="s">
        <v>1261</v>
      </c>
      <c r="J331" s="22" t="s">
        <v>862</v>
      </c>
      <c r="K331" s="23"/>
      <c r="L331" s="23"/>
      <c r="M331" s="23"/>
      <c r="N331" s="23"/>
      <c r="O331" s="23"/>
      <c r="P331" s="23"/>
      <c r="Q331" s="23"/>
      <c r="R331" s="23" t="s">
        <v>21</v>
      </c>
      <c r="S331" s="207"/>
      <c r="T331" s="26">
        <f t="shared" ref="T331:T338" si="157">COUNTIF(K331:S331,"x")</f>
        <v>1</v>
      </c>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c r="BI331" s="207"/>
      <c r="BJ331" s="207"/>
      <c r="BK331" s="207"/>
      <c r="BL331" s="207"/>
      <c r="BM331" s="207"/>
      <c r="BN331" s="207"/>
      <c r="BO331" s="207"/>
      <c r="BP331" s="207"/>
      <c r="BQ331" s="207"/>
      <c r="BR331" s="207"/>
      <c r="BS331" s="207"/>
      <c r="BT331" s="207"/>
      <c r="BU331" s="207"/>
      <c r="BV331" s="207"/>
      <c r="BW331" s="207"/>
      <c r="BX331" s="207"/>
      <c r="BY331" s="207"/>
      <c r="BZ331" s="207"/>
      <c r="CA331" s="207"/>
      <c r="CB331" s="23">
        <f t="shared" si="150"/>
        <v>0</v>
      </c>
      <c r="CC331" s="32" t="e">
        <f t="shared" si="151"/>
        <v>#DIV/0!</v>
      </c>
      <c r="CD331" s="23">
        <f t="shared" si="152"/>
        <v>0</v>
      </c>
      <c r="CE331" s="32" t="e">
        <f t="shared" si="153"/>
        <v>#DIV/0!</v>
      </c>
      <c r="CF331" s="23">
        <f t="shared" si="154"/>
        <v>0</v>
      </c>
      <c r="CG331" s="32" t="e">
        <f t="shared" si="155"/>
        <v>#DIV/0!</v>
      </c>
      <c r="CH331" s="23" t="e">
        <f t="shared" si="156"/>
        <v>#DIV/0!</v>
      </c>
      <c r="CI331" s="23" t="e">
        <f t="shared" ref="CI331:CI338" si="158">IF(CH331&gt;=1.6,"Đạt mục tiêu",IF(CH331&gt;=1,"Cần cố gắng","Chưa đạt"))</f>
        <v>#DIV/0!</v>
      </c>
      <c r="CJ331" s="37"/>
    </row>
    <row r="332" spans="1:88" ht="93.75" hidden="1" x14ac:dyDescent="0.25">
      <c r="A332" s="6">
        <v>228</v>
      </c>
      <c r="B332" s="207">
        <v>560</v>
      </c>
      <c r="C332" s="12" t="s">
        <v>933</v>
      </c>
      <c r="D332" s="275" t="s">
        <v>18</v>
      </c>
      <c r="E332" s="12" t="s">
        <v>934</v>
      </c>
      <c r="F332" s="302" t="s">
        <v>28</v>
      </c>
      <c r="G332" s="18" t="s">
        <v>1541</v>
      </c>
      <c r="H332" s="18" t="s">
        <v>1542</v>
      </c>
      <c r="I332" s="18" t="s">
        <v>1329</v>
      </c>
      <c r="J332" s="22" t="s">
        <v>862</v>
      </c>
      <c r="K332" s="207"/>
      <c r="L332" s="207"/>
      <c r="M332" s="207"/>
      <c r="N332" s="207"/>
      <c r="O332" s="207"/>
      <c r="P332" s="207" t="s">
        <v>21</v>
      </c>
      <c r="Q332" s="207"/>
      <c r="R332" s="207"/>
      <c r="S332" s="207"/>
      <c r="T332" s="26">
        <f t="shared" si="157"/>
        <v>1</v>
      </c>
      <c r="U332" s="207"/>
      <c r="V332" s="207"/>
      <c r="W332" s="207"/>
      <c r="X332" s="207"/>
      <c r="Y332" s="207"/>
      <c r="Z332" s="207"/>
      <c r="AA332" s="207"/>
      <c r="AB332" s="207"/>
      <c r="AC332" s="207"/>
      <c r="AD332" s="207"/>
      <c r="AE332" s="207"/>
      <c r="AF332" s="207"/>
      <c r="AG332" s="207"/>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c r="BI332" s="207"/>
      <c r="BJ332" s="207"/>
      <c r="BK332" s="207"/>
      <c r="BL332" s="207"/>
      <c r="BM332" s="207"/>
      <c r="BN332" s="207"/>
      <c r="BO332" s="207"/>
      <c r="BP332" s="207"/>
      <c r="BQ332" s="207"/>
      <c r="BR332" s="207"/>
      <c r="BS332" s="207"/>
      <c r="BT332" s="207"/>
      <c r="BU332" s="207"/>
      <c r="BV332" s="207"/>
      <c r="BW332" s="207"/>
      <c r="BX332" s="207"/>
      <c r="BY332" s="207"/>
      <c r="BZ332" s="207"/>
      <c r="CA332" s="207"/>
      <c r="CB332" s="23">
        <f t="shared" si="150"/>
        <v>0</v>
      </c>
      <c r="CC332" s="32" t="e">
        <f t="shared" si="151"/>
        <v>#DIV/0!</v>
      </c>
      <c r="CD332" s="23">
        <f t="shared" si="152"/>
        <v>0</v>
      </c>
      <c r="CE332" s="32" t="e">
        <f t="shared" si="153"/>
        <v>#DIV/0!</v>
      </c>
      <c r="CF332" s="23">
        <f t="shared" si="154"/>
        <v>0</v>
      </c>
      <c r="CG332" s="32" t="e">
        <f t="shared" si="155"/>
        <v>#DIV/0!</v>
      </c>
      <c r="CH332" s="23" t="e">
        <f t="shared" si="156"/>
        <v>#DIV/0!</v>
      </c>
      <c r="CI332" s="23" t="e">
        <f t="shared" si="158"/>
        <v>#DIV/0!</v>
      </c>
      <c r="CJ332" s="37"/>
    </row>
    <row r="333" spans="1:88" ht="56.25" hidden="1" x14ac:dyDescent="0.25">
      <c r="A333" s="6">
        <v>229</v>
      </c>
      <c r="B333" s="385">
        <v>564</v>
      </c>
      <c r="C333" s="388" t="s">
        <v>940</v>
      </c>
      <c r="D333" s="275" t="s">
        <v>28</v>
      </c>
      <c r="E333" s="12" t="s">
        <v>941</v>
      </c>
      <c r="F333" s="302" t="s">
        <v>28</v>
      </c>
      <c r="G333" s="18" t="s">
        <v>1543</v>
      </c>
      <c r="H333" s="18" t="s">
        <v>1658</v>
      </c>
      <c r="I333" s="18" t="s">
        <v>1261</v>
      </c>
      <c r="J333" s="22" t="s">
        <v>862</v>
      </c>
      <c r="K333" s="207"/>
      <c r="L333" s="207"/>
      <c r="M333" s="207"/>
      <c r="N333" s="207"/>
      <c r="O333" s="207"/>
      <c r="P333" s="23" t="s">
        <v>21</v>
      </c>
      <c r="Q333" s="207"/>
      <c r="R333" s="207"/>
      <c r="S333" s="23"/>
      <c r="T333" s="26">
        <f t="shared" si="157"/>
        <v>1</v>
      </c>
      <c r="U333" s="207"/>
      <c r="V333" s="207"/>
      <c r="W333" s="207"/>
      <c r="X333" s="207"/>
      <c r="Y333" s="207"/>
      <c r="Z333" s="207"/>
      <c r="AA333" s="207"/>
      <c r="AB333" s="207"/>
      <c r="AC333" s="207"/>
      <c r="AD333" s="207"/>
      <c r="AE333" s="207"/>
      <c r="AF333" s="207"/>
      <c r="AG333" s="207"/>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c r="BI333" s="207"/>
      <c r="BJ333" s="207"/>
      <c r="BK333" s="207"/>
      <c r="BL333" s="207"/>
      <c r="BM333" s="207"/>
      <c r="BN333" s="207"/>
      <c r="BO333" s="207"/>
      <c r="BP333" s="207"/>
      <c r="BQ333" s="207"/>
      <c r="BR333" s="207"/>
      <c r="BS333" s="207"/>
      <c r="BT333" s="207"/>
      <c r="BU333" s="207"/>
      <c r="BV333" s="207"/>
      <c r="BW333" s="207"/>
      <c r="BX333" s="207"/>
      <c r="BY333" s="207"/>
      <c r="BZ333" s="207"/>
      <c r="CA333" s="207"/>
      <c r="CB333" s="23">
        <f t="shared" si="150"/>
        <v>0</v>
      </c>
      <c r="CC333" s="32" t="e">
        <f t="shared" si="151"/>
        <v>#DIV/0!</v>
      </c>
      <c r="CD333" s="23">
        <f t="shared" si="152"/>
        <v>0</v>
      </c>
      <c r="CE333" s="32" t="e">
        <f t="shared" si="153"/>
        <v>#DIV/0!</v>
      </c>
      <c r="CF333" s="23">
        <f t="shared" si="154"/>
        <v>0</v>
      </c>
      <c r="CG333" s="32" t="e">
        <f t="shared" si="155"/>
        <v>#DIV/0!</v>
      </c>
      <c r="CH333" s="23" t="e">
        <f t="shared" si="156"/>
        <v>#DIV/0!</v>
      </c>
      <c r="CI333" s="23" t="e">
        <f t="shared" si="158"/>
        <v>#DIV/0!</v>
      </c>
      <c r="CJ333" s="37"/>
    </row>
    <row r="334" spans="1:88" ht="56.25" hidden="1" x14ac:dyDescent="0.25">
      <c r="A334" s="6"/>
      <c r="B334" s="386"/>
      <c r="C334" s="389"/>
      <c r="D334" s="275"/>
      <c r="E334" s="12"/>
      <c r="F334" s="302"/>
      <c r="G334" s="18" t="s">
        <v>1543</v>
      </c>
      <c r="H334" s="18" t="s">
        <v>1671</v>
      </c>
      <c r="I334" s="18"/>
      <c r="J334" s="22"/>
      <c r="K334" s="207"/>
      <c r="L334" s="207"/>
      <c r="M334" s="207"/>
      <c r="N334" s="207"/>
      <c r="O334" s="207"/>
      <c r="P334" s="23"/>
      <c r="Q334" s="207"/>
      <c r="R334" s="23" t="s">
        <v>21</v>
      </c>
      <c r="S334" s="23"/>
      <c r="T334" s="26">
        <f t="shared" si="157"/>
        <v>1</v>
      </c>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c r="BI334" s="207"/>
      <c r="BJ334" s="207"/>
      <c r="BK334" s="207"/>
      <c r="BL334" s="207"/>
      <c r="BM334" s="207"/>
      <c r="BN334" s="207"/>
      <c r="BO334" s="207"/>
      <c r="BP334" s="207"/>
      <c r="BQ334" s="207"/>
      <c r="BR334" s="207"/>
      <c r="BS334" s="207"/>
      <c r="BT334" s="207"/>
      <c r="BU334" s="207"/>
      <c r="BV334" s="207"/>
      <c r="BW334" s="207"/>
      <c r="BX334" s="207"/>
      <c r="BY334" s="207"/>
      <c r="BZ334" s="207"/>
      <c r="CA334" s="207"/>
      <c r="CB334" s="23"/>
      <c r="CC334" s="32"/>
      <c r="CD334" s="23"/>
      <c r="CE334" s="32"/>
      <c r="CF334" s="23"/>
      <c r="CG334" s="32"/>
      <c r="CH334" s="23"/>
      <c r="CI334" s="23"/>
      <c r="CJ334" s="37"/>
    </row>
    <row r="335" spans="1:88" ht="56.25" hidden="1" x14ac:dyDescent="0.25">
      <c r="A335" s="6">
        <v>229</v>
      </c>
      <c r="B335" s="387"/>
      <c r="C335" s="390"/>
      <c r="D335" s="275" t="s">
        <v>28</v>
      </c>
      <c r="E335" s="12" t="s">
        <v>941</v>
      </c>
      <c r="F335" s="302" t="s">
        <v>28</v>
      </c>
      <c r="G335" s="18" t="s">
        <v>1543</v>
      </c>
      <c r="H335" s="18" t="s">
        <v>1659</v>
      </c>
      <c r="I335" s="18" t="s">
        <v>1261</v>
      </c>
      <c r="J335" s="22" t="s">
        <v>862</v>
      </c>
      <c r="K335" s="207"/>
      <c r="L335" s="207"/>
      <c r="M335" s="207"/>
      <c r="N335" s="207"/>
      <c r="O335" s="207"/>
      <c r="P335" s="23"/>
      <c r="Q335" s="23" t="s">
        <v>21</v>
      </c>
      <c r="R335" s="207"/>
      <c r="S335" s="23"/>
      <c r="T335" s="26">
        <f t="shared" si="157"/>
        <v>1</v>
      </c>
      <c r="U335" s="207"/>
      <c r="V335" s="207"/>
      <c r="W335" s="207"/>
      <c r="X335" s="207"/>
      <c r="Y335" s="207"/>
      <c r="Z335" s="207"/>
      <c r="AA335" s="207"/>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c r="BI335" s="207"/>
      <c r="BJ335" s="207"/>
      <c r="BK335" s="207"/>
      <c r="BL335" s="207"/>
      <c r="BM335" s="207"/>
      <c r="BN335" s="207"/>
      <c r="BO335" s="207"/>
      <c r="BP335" s="207"/>
      <c r="BQ335" s="207"/>
      <c r="BR335" s="207"/>
      <c r="BS335" s="207"/>
      <c r="BT335" s="207"/>
      <c r="BU335" s="207"/>
      <c r="BV335" s="207"/>
      <c r="BW335" s="207"/>
      <c r="BX335" s="207"/>
      <c r="BY335" s="207"/>
      <c r="BZ335" s="207"/>
      <c r="CA335" s="207"/>
      <c r="CB335" s="23">
        <f>COUNTIF($BD335:$CA335,2)</f>
        <v>0</v>
      </c>
      <c r="CC335" s="32" t="e">
        <f>CB335/COUNTA($BD335:$CA335)</f>
        <v>#DIV/0!</v>
      </c>
      <c r="CD335" s="23">
        <f>COUNTIF($BD335:$CA335,1)</f>
        <v>0</v>
      </c>
      <c r="CE335" s="32" t="e">
        <f>CD335/COUNTA($BD335:$CA335)</f>
        <v>#DIV/0!</v>
      </c>
      <c r="CF335" s="23">
        <f>COUNTIF($BD335:$CA335,0)</f>
        <v>0</v>
      </c>
      <c r="CG335" s="32" t="e">
        <f>CF335/COUNTA($BD335:$CA335)</f>
        <v>#DIV/0!</v>
      </c>
      <c r="CH335" s="23" t="e">
        <f>(((CB335*2)+(CD335*1)+(CF335*0)))/COUNTA($BD335:$CA335)</f>
        <v>#DIV/0!</v>
      </c>
      <c r="CI335" s="23" t="e">
        <f t="shared" si="158"/>
        <v>#DIV/0!</v>
      </c>
      <c r="CJ335" s="37"/>
    </row>
    <row r="336" spans="1:88" ht="75" hidden="1" x14ac:dyDescent="0.25">
      <c r="A336" s="6">
        <v>229</v>
      </c>
      <c r="B336" s="207">
        <v>564</v>
      </c>
      <c r="C336" s="12" t="s">
        <v>940</v>
      </c>
      <c r="D336" s="275" t="s">
        <v>28</v>
      </c>
      <c r="E336" s="12" t="s">
        <v>941</v>
      </c>
      <c r="F336" s="302" t="s">
        <v>28</v>
      </c>
      <c r="G336" s="18" t="s">
        <v>1543</v>
      </c>
      <c r="H336" s="18" t="s">
        <v>1544</v>
      </c>
      <c r="I336" s="18" t="s">
        <v>1261</v>
      </c>
      <c r="J336" s="22" t="s">
        <v>862</v>
      </c>
      <c r="K336" s="207"/>
      <c r="L336" s="207"/>
      <c r="M336" s="207"/>
      <c r="N336" s="207"/>
      <c r="O336" s="207"/>
      <c r="P336" s="23"/>
      <c r="Q336" s="207"/>
      <c r="R336" s="207"/>
      <c r="S336" s="23" t="s">
        <v>21</v>
      </c>
      <c r="T336" s="26">
        <f t="shared" si="157"/>
        <v>1</v>
      </c>
      <c r="U336" s="207"/>
      <c r="V336" s="207"/>
      <c r="W336" s="207"/>
      <c r="X336" s="207"/>
      <c r="Y336" s="207"/>
      <c r="Z336" s="207"/>
      <c r="AA336" s="207"/>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c r="BI336" s="207"/>
      <c r="BJ336" s="207"/>
      <c r="BK336" s="207"/>
      <c r="BL336" s="207"/>
      <c r="BM336" s="207"/>
      <c r="BN336" s="207"/>
      <c r="BO336" s="207"/>
      <c r="BP336" s="207"/>
      <c r="BQ336" s="207"/>
      <c r="BR336" s="207"/>
      <c r="BS336" s="207"/>
      <c r="BT336" s="207"/>
      <c r="BU336" s="207"/>
      <c r="BV336" s="207"/>
      <c r="BW336" s="207"/>
      <c r="BX336" s="207"/>
      <c r="BY336" s="207"/>
      <c r="BZ336" s="207"/>
      <c r="CA336" s="207"/>
      <c r="CB336" s="23">
        <f>COUNTIF($BD336:$CA336,2)</f>
        <v>0</v>
      </c>
      <c r="CC336" s="32" t="e">
        <f>CB336/COUNTA($BD336:$CA336)</f>
        <v>#DIV/0!</v>
      </c>
      <c r="CD336" s="23">
        <f>COUNTIF($BD336:$CA336,1)</f>
        <v>0</v>
      </c>
      <c r="CE336" s="32" t="e">
        <f>CD336/COUNTA($BD336:$CA336)</f>
        <v>#DIV/0!</v>
      </c>
      <c r="CF336" s="23">
        <f>COUNTIF($BD336:$CA336,0)</f>
        <v>0</v>
      </c>
      <c r="CG336" s="32" t="e">
        <f>CF336/COUNTA($BD336:$CA336)</f>
        <v>#DIV/0!</v>
      </c>
      <c r="CH336" s="23" t="e">
        <f>(((CB336*2)+(CD336*1)+(CF336*0)))/COUNTA($BD336:$CA336)</f>
        <v>#DIV/0!</v>
      </c>
      <c r="CI336" s="23" t="e">
        <f t="shared" si="158"/>
        <v>#DIV/0!</v>
      </c>
      <c r="CJ336" s="37"/>
    </row>
    <row r="337" spans="1:88" ht="93.75" hidden="1" x14ac:dyDescent="0.25">
      <c r="A337" s="6">
        <v>229</v>
      </c>
      <c r="B337" s="207">
        <v>566</v>
      </c>
      <c r="C337" s="12" t="s">
        <v>943</v>
      </c>
      <c r="D337" s="275" t="s">
        <v>18</v>
      </c>
      <c r="E337" s="12" t="s">
        <v>944</v>
      </c>
      <c r="F337" s="302" t="s">
        <v>28</v>
      </c>
      <c r="G337" s="18" t="s">
        <v>1545</v>
      </c>
      <c r="H337" s="18" t="s">
        <v>944</v>
      </c>
      <c r="I337" s="18" t="s">
        <v>1265</v>
      </c>
      <c r="J337" s="22" t="s">
        <v>862</v>
      </c>
      <c r="K337" s="207"/>
      <c r="L337" s="207"/>
      <c r="M337" s="207"/>
      <c r="N337" s="207" t="s">
        <v>21</v>
      </c>
      <c r="O337" s="207"/>
      <c r="P337" s="207"/>
      <c r="Q337" s="207"/>
      <c r="R337" s="207"/>
      <c r="S337" s="207"/>
      <c r="T337" s="26">
        <f t="shared" si="157"/>
        <v>1</v>
      </c>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c r="BI337" s="207"/>
      <c r="BJ337" s="207"/>
      <c r="BK337" s="207"/>
      <c r="BL337" s="207"/>
      <c r="BM337" s="207"/>
      <c r="BN337" s="207"/>
      <c r="BO337" s="207"/>
      <c r="BP337" s="207"/>
      <c r="BQ337" s="207"/>
      <c r="BR337" s="207"/>
      <c r="BS337" s="207"/>
      <c r="BT337" s="207"/>
      <c r="BU337" s="207"/>
      <c r="BV337" s="207"/>
      <c r="BW337" s="207"/>
      <c r="BX337" s="207"/>
      <c r="BY337" s="207"/>
      <c r="BZ337" s="207"/>
      <c r="CA337" s="207"/>
      <c r="CB337" s="23">
        <f>COUNTIF($BD337:$CA337,2)</f>
        <v>0</v>
      </c>
      <c r="CC337" s="32" t="e">
        <f>CB337/COUNTA($BD337:$CA337)</f>
        <v>#DIV/0!</v>
      </c>
      <c r="CD337" s="23">
        <f>COUNTIF($BD337:$CA337,1)</f>
        <v>0</v>
      </c>
      <c r="CE337" s="32" t="e">
        <f>CD337/COUNTA($BD337:$CA337)</f>
        <v>#DIV/0!</v>
      </c>
      <c r="CF337" s="23">
        <f>COUNTIF($BD337:$CA337,0)</f>
        <v>0</v>
      </c>
      <c r="CG337" s="32" t="e">
        <f>CF337/COUNTA($BD337:$CA337)</f>
        <v>#DIV/0!</v>
      </c>
      <c r="CH337" s="23" t="e">
        <f>(((CB337*2)+(CD337*1)+(CF337*0)))/COUNTA($BD337:$CA337)</f>
        <v>#DIV/0!</v>
      </c>
      <c r="CI337" s="23" t="e">
        <f t="shared" si="158"/>
        <v>#DIV/0!</v>
      </c>
      <c r="CJ337" s="37"/>
    </row>
    <row r="338" spans="1:88" ht="93.75" hidden="1" x14ac:dyDescent="0.25">
      <c r="A338" s="6">
        <v>230</v>
      </c>
      <c r="B338" s="207">
        <v>568</v>
      </c>
      <c r="C338" s="12" t="s">
        <v>947</v>
      </c>
      <c r="D338" s="275" t="s">
        <v>18</v>
      </c>
      <c r="E338" s="66" t="s">
        <v>947</v>
      </c>
      <c r="F338" s="67" t="s">
        <v>28</v>
      </c>
      <c r="G338" s="18" t="s">
        <v>1546</v>
      </c>
      <c r="H338" s="18" t="s">
        <v>947</v>
      </c>
      <c r="I338" s="18" t="s">
        <v>1265</v>
      </c>
      <c r="J338" s="22" t="s">
        <v>862</v>
      </c>
      <c r="K338" s="207"/>
      <c r="L338" s="207"/>
      <c r="M338" s="207"/>
      <c r="N338" s="207" t="s">
        <v>21</v>
      </c>
      <c r="O338" s="207"/>
      <c r="P338" s="207"/>
      <c r="Q338" s="207"/>
      <c r="R338" s="207"/>
      <c r="S338" s="207"/>
      <c r="T338" s="26">
        <f t="shared" si="157"/>
        <v>1</v>
      </c>
      <c r="U338" s="207" t="s">
        <v>1277</v>
      </c>
      <c r="V338" s="207"/>
      <c r="W338" s="207"/>
      <c r="X338" s="207"/>
      <c r="Y338" s="207"/>
      <c r="Z338" s="207"/>
      <c r="AA338" s="207"/>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c r="BI338" s="207"/>
      <c r="BJ338" s="207"/>
      <c r="BK338" s="207"/>
      <c r="BL338" s="207"/>
      <c r="BM338" s="207"/>
      <c r="BN338" s="207"/>
      <c r="BO338" s="207"/>
      <c r="BP338" s="207"/>
      <c r="BQ338" s="207"/>
      <c r="BR338" s="207"/>
      <c r="BS338" s="207"/>
      <c r="BT338" s="207"/>
      <c r="BU338" s="207"/>
      <c r="BV338" s="207"/>
      <c r="BW338" s="207"/>
      <c r="BX338" s="207"/>
      <c r="BY338" s="207"/>
      <c r="BZ338" s="207"/>
      <c r="CA338" s="207"/>
      <c r="CB338" s="23">
        <f>COUNTIF($BD338:$CA338,2)</f>
        <v>0</v>
      </c>
      <c r="CC338" s="32" t="e">
        <f>CB338/COUNTA($BD338:$CA338)</f>
        <v>#DIV/0!</v>
      </c>
      <c r="CD338" s="23">
        <f>COUNTIF($BD338:$CA338,1)</f>
        <v>0</v>
      </c>
      <c r="CE338" s="32" t="e">
        <f>CD338/COUNTA($BD338:$CA338)</f>
        <v>#DIV/0!</v>
      </c>
      <c r="CF338" s="23">
        <f>COUNTIF($BD338:$CA338,0)</f>
        <v>0</v>
      </c>
      <c r="CG338" s="32" t="e">
        <f>CF338/COUNTA($BD338:$CA338)</f>
        <v>#DIV/0!</v>
      </c>
      <c r="CH338" s="23" t="e">
        <f>(((CB338*2)+(CD338*1)+(CF338*0)))/COUNTA($BD338:$CA338)</f>
        <v>#DIV/0!</v>
      </c>
      <c r="CI338" s="23" t="e">
        <f t="shared" si="158"/>
        <v>#DIV/0!</v>
      </c>
      <c r="CJ338" s="37"/>
    </row>
    <row r="339" spans="1:88" ht="15.75" hidden="1" customHeight="1" x14ac:dyDescent="0.25">
      <c r="A339" s="68"/>
      <c r="B339" s="69"/>
      <c r="C339" s="69"/>
      <c r="D339" s="282"/>
      <c r="E339" s="489" t="s">
        <v>1547</v>
      </c>
      <c r="F339" s="490"/>
      <c r="G339" s="435" t="s">
        <v>1547</v>
      </c>
      <c r="H339" s="435"/>
      <c r="I339" s="202"/>
      <c r="J339" s="7">
        <f>SUM(J340:J344)</f>
        <v>276</v>
      </c>
      <c r="K339" s="7">
        <f>SUM(K340:K344)</f>
        <v>30</v>
      </c>
      <c r="L339" s="7">
        <f t="shared" ref="L339:S339" si="159">SUM(L340:L344)</f>
        <v>34</v>
      </c>
      <c r="M339" s="7">
        <f t="shared" si="159"/>
        <v>32</v>
      </c>
      <c r="N339" s="7">
        <f t="shared" si="159"/>
        <v>33</v>
      </c>
      <c r="O339" s="7">
        <f t="shared" si="159"/>
        <v>37</v>
      </c>
      <c r="P339" s="7">
        <f t="shared" si="159"/>
        <v>34</v>
      </c>
      <c r="Q339" s="7">
        <f t="shared" si="159"/>
        <v>31</v>
      </c>
      <c r="R339" s="203">
        <f t="shared" si="159"/>
        <v>31</v>
      </c>
      <c r="S339" s="203">
        <f t="shared" si="159"/>
        <v>29</v>
      </c>
      <c r="T339" s="204">
        <f>SUM(T9:T338)</f>
        <v>288</v>
      </c>
      <c r="U339" s="88">
        <v>0</v>
      </c>
      <c r="V339" s="88">
        <v>0</v>
      </c>
      <c r="W339" s="88">
        <v>0</v>
      </c>
      <c r="X339" s="88">
        <v>0</v>
      </c>
      <c r="Y339" s="88">
        <v>0</v>
      </c>
      <c r="Z339" s="88">
        <v>0</v>
      </c>
      <c r="AA339" s="88">
        <v>0</v>
      </c>
      <c r="AB339" s="88">
        <v>0</v>
      </c>
      <c r="AC339" s="88">
        <v>0</v>
      </c>
      <c r="AD339" s="88">
        <v>0</v>
      </c>
      <c r="AE339" s="88">
        <v>0</v>
      </c>
      <c r="AF339" s="88">
        <v>0</v>
      </c>
      <c r="AG339" s="88">
        <v>0</v>
      </c>
      <c r="AH339" s="88">
        <v>0</v>
      </c>
      <c r="AI339" s="88">
        <v>0</v>
      </c>
      <c r="AJ339" s="88">
        <v>0</v>
      </c>
      <c r="AK339" s="88">
        <v>0</v>
      </c>
      <c r="AL339" s="88">
        <v>0</v>
      </c>
      <c r="AM339" s="88">
        <v>0</v>
      </c>
      <c r="AN339" s="88">
        <v>0</v>
      </c>
      <c r="AO339" s="88">
        <v>0</v>
      </c>
      <c r="AP339" s="88">
        <v>0</v>
      </c>
      <c r="AQ339" s="88">
        <v>0</v>
      </c>
      <c r="AR339" s="88">
        <v>0</v>
      </c>
      <c r="AS339" s="88">
        <v>0</v>
      </c>
      <c r="AT339" s="88">
        <v>0</v>
      </c>
      <c r="AU339" s="88">
        <v>0</v>
      </c>
      <c r="AV339" s="88">
        <v>0</v>
      </c>
      <c r="AW339" s="88">
        <v>0</v>
      </c>
      <c r="AX339" s="88">
        <v>0</v>
      </c>
      <c r="AY339" s="88">
        <v>0</v>
      </c>
      <c r="AZ339" s="88">
        <v>0</v>
      </c>
      <c r="BA339" s="91">
        <v>0</v>
      </c>
      <c r="BB339" s="88"/>
      <c r="BC339" s="88">
        <v>0</v>
      </c>
      <c r="BD339" s="92"/>
      <c r="CB339" s="99"/>
      <c r="CC339" s="100"/>
      <c r="CD339" s="100"/>
      <c r="CE339" s="100"/>
      <c r="CF339" s="100"/>
      <c r="CG339" s="100"/>
      <c r="CH339" s="100"/>
      <c r="CI339" s="100"/>
      <c r="CJ339" s="100"/>
    </row>
    <row r="340" spans="1:88" ht="15.75" hidden="1" customHeight="1" x14ac:dyDescent="0.25">
      <c r="A340" s="68"/>
      <c r="B340" s="70"/>
      <c r="C340" s="70"/>
      <c r="D340" s="283"/>
      <c r="E340" s="489" t="s">
        <v>1548</v>
      </c>
      <c r="F340" s="490"/>
      <c r="G340" s="435" t="s">
        <v>1548</v>
      </c>
      <c r="H340" s="435"/>
      <c r="I340" s="202"/>
      <c r="J340" s="205">
        <f>COUNTIF(J$8:J$111,"Thể chất")</f>
        <v>91</v>
      </c>
      <c r="K340" s="205">
        <f t="shared" ref="K340:S340" si="160">COUNTIF(K$8:K$111,"x")</f>
        <v>12</v>
      </c>
      <c r="L340" s="205">
        <f t="shared" si="160"/>
        <v>13</v>
      </c>
      <c r="M340" s="205">
        <f t="shared" si="160"/>
        <v>13</v>
      </c>
      <c r="N340" s="205">
        <f t="shared" si="160"/>
        <v>8</v>
      </c>
      <c r="O340" s="205">
        <f t="shared" si="160"/>
        <v>11</v>
      </c>
      <c r="P340" s="205">
        <f t="shared" si="160"/>
        <v>8</v>
      </c>
      <c r="Q340" s="205">
        <f t="shared" si="160"/>
        <v>11</v>
      </c>
      <c r="R340" s="205">
        <f t="shared" si="160"/>
        <v>11</v>
      </c>
      <c r="S340" s="205">
        <f t="shared" si="160"/>
        <v>8</v>
      </c>
      <c r="T340" s="295"/>
      <c r="U340" s="49">
        <v>0</v>
      </c>
      <c r="V340" s="49">
        <v>0</v>
      </c>
      <c r="W340" s="49">
        <v>0</v>
      </c>
      <c r="X340" s="49">
        <v>0</v>
      </c>
      <c r="Y340" s="49">
        <v>0</v>
      </c>
      <c r="Z340" s="49">
        <v>0</v>
      </c>
      <c r="AA340" s="49">
        <v>0</v>
      </c>
      <c r="AB340" s="49">
        <v>0</v>
      </c>
      <c r="AC340" s="49">
        <v>0</v>
      </c>
      <c r="AD340" s="49">
        <v>0</v>
      </c>
      <c r="AE340" s="49">
        <v>0</v>
      </c>
      <c r="AF340" s="49">
        <v>0</v>
      </c>
      <c r="AG340" s="49">
        <v>0</v>
      </c>
      <c r="AH340" s="49">
        <v>0</v>
      </c>
      <c r="AI340" s="49">
        <v>0</v>
      </c>
      <c r="AJ340" s="49">
        <v>0</v>
      </c>
      <c r="AK340" s="49">
        <v>0</v>
      </c>
      <c r="AL340" s="49">
        <v>0</v>
      </c>
      <c r="AM340" s="49">
        <v>0</v>
      </c>
      <c r="AN340" s="49">
        <v>0</v>
      </c>
      <c r="AO340" s="49">
        <v>0</v>
      </c>
      <c r="AP340" s="49">
        <v>0</v>
      </c>
      <c r="AQ340" s="49">
        <v>0</v>
      </c>
      <c r="AR340" s="49">
        <v>0</v>
      </c>
      <c r="AS340" s="49">
        <v>0</v>
      </c>
      <c r="AT340" s="49">
        <v>0</v>
      </c>
      <c r="AU340" s="49">
        <v>0</v>
      </c>
      <c r="AV340" s="49">
        <v>0</v>
      </c>
      <c r="AW340" s="49">
        <v>0</v>
      </c>
      <c r="AX340" s="49">
        <v>0</v>
      </c>
      <c r="AY340" s="49">
        <v>0</v>
      </c>
      <c r="AZ340" s="49">
        <v>0</v>
      </c>
      <c r="BA340" s="93">
        <v>0</v>
      </c>
      <c r="BB340" s="49"/>
      <c r="BC340" s="49">
        <v>0</v>
      </c>
      <c r="CB340" s="99"/>
      <c r="CC340" s="100"/>
      <c r="CD340" s="100"/>
      <c r="CE340" s="100"/>
      <c r="CF340" s="100"/>
      <c r="CG340" s="100"/>
      <c r="CH340" s="100"/>
      <c r="CI340" s="100"/>
      <c r="CJ340" s="100"/>
    </row>
    <row r="341" spans="1:88" ht="15.75" hidden="1" customHeight="1" x14ac:dyDescent="0.25">
      <c r="A341" s="68"/>
      <c r="B341" s="70"/>
      <c r="C341" s="70"/>
      <c r="D341" s="283"/>
      <c r="E341" s="489" t="s">
        <v>1549</v>
      </c>
      <c r="F341" s="490"/>
      <c r="G341" s="435" t="s">
        <v>1549</v>
      </c>
      <c r="H341" s="435"/>
      <c r="I341" s="202"/>
      <c r="J341" s="205">
        <f>COUNTIF(J$115:J$195,"Nhận thức")</f>
        <v>59</v>
      </c>
      <c r="K341" s="205">
        <f>COUNTIF(K$115:K$195,"x")</f>
        <v>7</v>
      </c>
      <c r="L341" s="205">
        <f t="shared" ref="L341:S341" si="161">COUNTIF(L$115:L$195,"x")</f>
        <v>8</v>
      </c>
      <c r="M341" s="205">
        <f t="shared" si="161"/>
        <v>7</v>
      </c>
      <c r="N341" s="205">
        <f t="shared" si="161"/>
        <v>5</v>
      </c>
      <c r="O341" s="205">
        <f t="shared" si="161"/>
        <v>9</v>
      </c>
      <c r="P341" s="205">
        <f t="shared" si="161"/>
        <v>5</v>
      </c>
      <c r="Q341" s="205">
        <f t="shared" si="161"/>
        <v>6</v>
      </c>
      <c r="R341" s="205">
        <f t="shared" si="161"/>
        <v>9</v>
      </c>
      <c r="S341" s="205">
        <f t="shared" si="161"/>
        <v>6</v>
      </c>
      <c r="T341" s="295"/>
      <c r="U341" s="49">
        <v>0</v>
      </c>
      <c r="V341" s="49">
        <v>0</v>
      </c>
      <c r="W341" s="49">
        <v>0</v>
      </c>
      <c r="X341" s="49">
        <v>0</v>
      </c>
      <c r="Y341" s="49">
        <v>0</v>
      </c>
      <c r="Z341" s="49">
        <v>0</v>
      </c>
      <c r="AA341" s="49">
        <v>0</v>
      </c>
      <c r="AB341" s="49">
        <v>0</v>
      </c>
      <c r="AC341" s="49">
        <v>0</v>
      </c>
      <c r="AD341" s="49">
        <v>0</v>
      </c>
      <c r="AE341" s="49">
        <v>0</v>
      </c>
      <c r="AF341" s="49">
        <v>0</v>
      </c>
      <c r="AG341" s="49">
        <v>0</v>
      </c>
      <c r="AH341" s="49">
        <v>0</v>
      </c>
      <c r="AI341" s="49">
        <v>0</v>
      </c>
      <c r="AJ341" s="49">
        <v>0</v>
      </c>
      <c r="AK341" s="49">
        <v>0</v>
      </c>
      <c r="AL341" s="49">
        <v>0</v>
      </c>
      <c r="AM341" s="49">
        <v>0</v>
      </c>
      <c r="AN341" s="49">
        <v>0</v>
      </c>
      <c r="AO341" s="49">
        <v>0</v>
      </c>
      <c r="AP341" s="49">
        <v>0</v>
      </c>
      <c r="AQ341" s="49">
        <v>0</v>
      </c>
      <c r="AR341" s="49">
        <v>0</v>
      </c>
      <c r="AS341" s="49">
        <v>0</v>
      </c>
      <c r="AT341" s="49">
        <v>0</v>
      </c>
      <c r="AU341" s="49">
        <v>0</v>
      </c>
      <c r="AV341" s="49">
        <v>0</v>
      </c>
      <c r="AW341" s="49">
        <v>0</v>
      </c>
      <c r="AX341" s="49">
        <v>0</v>
      </c>
      <c r="AY341" s="49">
        <v>0</v>
      </c>
      <c r="AZ341" s="49">
        <v>0</v>
      </c>
      <c r="BA341" s="93">
        <v>0</v>
      </c>
      <c r="BB341" s="49"/>
      <c r="BC341" s="49">
        <v>0</v>
      </c>
      <c r="CB341" s="99"/>
      <c r="CC341" s="100"/>
      <c r="CD341" s="100"/>
      <c r="CE341" s="100"/>
      <c r="CF341" s="100"/>
      <c r="CG341" s="100"/>
      <c r="CH341" s="100"/>
      <c r="CI341" s="100"/>
      <c r="CJ341" s="100"/>
    </row>
    <row r="342" spans="1:88" ht="15.75" hidden="1" customHeight="1" x14ac:dyDescent="0.25">
      <c r="A342" s="68"/>
      <c r="B342" s="70"/>
      <c r="C342" s="70"/>
      <c r="D342" s="283"/>
      <c r="E342" s="489" t="s">
        <v>1550</v>
      </c>
      <c r="F342" s="490"/>
      <c r="G342" s="435" t="s">
        <v>1550</v>
      </c>
      <c r="H342" s="435"/>
      <c r="I342" s="202"/>
      <c r="J342" s="205">
        <f>COUNTIF(J$198:J$247,"Ngôn ngữ")</f>
        <v>48</v>
      </c>
      <c r="K342" s="205">
        <f t="shared" ref="K342:S342" si="162">COUNTIF(K$198:K$247,"x")</f>
        <v>6</v>
      </c>
      <c r="L342" s="205">
        <f t="shared" si="162"/>
        <v>5</v>
      </c>
      <c r="M342" s="205">
        <f t="shared" si="162"/>
        <v>3</v>
      </c>
      <c r="N342" s="205">
        <f t="shared" si="162"/>
        <v>7</v>
      </c>
      <c r="O342" s="205">
        <f t="shared" si="162"/>
        <v>4</v>
      </c>
      <c r="P342" s="205">
        <f t="shared" si="162"/>
        <v>8</v>
      </c>
      <c r="Q342" s="205">
        <f t="shared" si="162"/>
        <v>5</v>
      </c>
      <c r="R342" s="205">
        <f t="shared" si="162"/>
        <v>3</v>
      </c>
      <c r="S342" s="205">
        <f t="shared" si="162"/>
        <v>8</v>
      </c>
      <c r="T342" s="295"/>
      <c r="U342" s="49">
        <v>0</v>
      </c>
      <c r="V342" s="49">
        <v>0</v>
      </c>
      <c r="W342" s="49">
        <v>0</v>
      </c>
      <c r="X342" s="49">
        <v>0</v>
      </c>
      <c r="Y342" s="49">
        <v>0</v>
      </c>
      <c r="Z342" s="49">
        <v>0</v>
      </c>
      <c r="AA342" s="49">
        <v>0</v>
      </c>
      <c r="AB342" s="49">
        <v>0</v>
      </c>
      <c r="AC342" s="49">
        <v>0</v>
      </c>
      <c r="AD342" s="49">
        <v>0</v>
      </c>
      <c r="AE342" s="49">
        <v>0</v>
      </c>
      <c r="AF342" s="49">
        <v>0</v>
      </c>
      <c r="AG342" s="49">
        <v>0</v>
      </c>
      <c r="AH342" s="49">
        <v>0</v>
      </c>
      <c r="AI342" s="49">
        <v>0</v>
      </c>
      <c r="AJ342" s="49">
        <v>0</v>
      </c>
      <c r="AK342" s="49">
        <v>0</v>
      </c>
      <c r="AL342" s="49">
        <v>0</v>
      </c>
      <c r="AM342" s="49">
        <v>0</v>
      </c>
      <c r="AN342" s="49">
        <v>0</v>
      </c>
      <c r="AO342" s="49">
        <v>0</v>
      </c>
      <c r="AP342" s="49">
        <v>0</v>
      </c>
      <c r="AQ342" s="49">
        <v>0</v>
      </c>
      <c r="AR342" s="49">
        <v>0</v>
      </c>
      <c r="AS342" s="49">
        <v>0</v>
      </c>
      <c r="AT342" s="49">
        <v>0</v>
      </c>
      <c r="AU342" s="49">
        <v>0</v>
      </c>
      <c r="AV342" s="49">
        <v>0</v>
      </c>
      <c r="AW342" s="49">
        <v>0</v>
      </c>
      <c r="AX342" s="49">
        <v>0</v>
      </c>
      <c r="AY342" s="49">
        <v>0</v>
      </c>
      <c r="AZ342" s="49">
        <v>0</v>
      </c>
      <c r="BA342" s="93">
        <v>0</v>
      </c>
      <c r="BB342" s="49"/>
      <c r="BC342" s="49">
        <v>0</v>
      </c>
      <c r="CB342" s="99"/>
      <c r="CC342" s="100"/>
      <c r="CD342" s="100"/>
      <c r="CE342" s="100"/>
      <c r="CF342" s="100"/>
      <c r="CG342" s="100"/>
      <c r="CH342" s="100"/>
      <c r="CI342" s="100"/>
      <c r="CJ342" s="100"/>
    </row>
    <row r="343" spans="1:88" ht="15.75" hidden="1" customHeight="1" x14ac:dyDescent="0.25">
      <c r="A343" s="68"/>
      <c r="B343" s="70"/>
      <c r="C343" s="70"/>
      <c r="D343" s="283"/>
      <c r="E343" s="489" t="s">
        <v>1551</v>
      </c>
      <c r="F343" s="490"/>
      <c r="G343" s="435" t="s">
        <v>1551</v>
      </c>
      <c r="H343" s="435"/>
      <c r="I343" s="202"/>
      <c r="J343" s="205">
        <f>COUNTIF(J$251:J$274,"TCKNXH")</f>
        <v>19</v>
      </c>
      <c r="K343" s="205">
        <f t="shared" ref="K343:S343" si="163">COUNTIF(K$251:K$274,"x")</f>
        <v>1</v>
      </c>
      <c r="L343" s="205">
        <f t="shared" si="163"/>
        <v>4</v>
      </c>
      <c r="M343" s="205">
        <f t="shared" si="163"/>
        <v>2</v>
      </c>
      <c r="N343" s="205">
        <f t="shared" si="163"/>
        <v>4</v>
      </c>
      <c r="O343" s="205">
        <f t="shared" si="163"/>
        <v>6</v>
      </c>
      <c r="P343" s="205">
        <f t="shared" si="163"/>
        <v>2</v>
      </c>
      <c r="Q343" s="205">
        <f t="shared" si="163"/>
        <v>2</v>
      </c>
      <c r="R343" s="205">
        <f t="shared" si="163"/>
        <v>2</v>
      </c>
      <c r="S343" s="205">
        <f t="shared" si="163"/>
        <v>2</v>
      </c>
      <c r="T343" s="295"/>
      <c r="U343" s="49">
        <v>0</v>
      </c>
      <c r="V343" s="49">
        <v>0</v>
      </c>
      <c r="W343" s="49">
        <v>0</v>
      </c>
      <c r="X343" s="49">
        <v>0</v>
      </c>
      <c r="Y343" s="49">
        <v>0</v>
      </c>
      <c r="Z343" s="49">
        <v>0</v>
      </c>
      <c r="AA343" s="49">
        <v>0</v>
      </c>
      <c r="AB343" s="49">
        <v>0</v>
      </c>
      <c r="AC343" s="49">
        <v>0</v>
      </c>
      <c r="AD343" s="49">
        <v>0</v>
      </c>
      <c r="AE343" s="49">
        <v>0</v>
      </c>
      <c r="AF343" s="49">
        <v>0</v>
      </c>
      <c r="AG343" s="49">
        <v>0</v>
      </c>
      <c r="AH343" s="49">
        <v>0</v>
      </c>
      <c r="AI343" s="49">
        <v>0</v>
      </c>
      <c r="AJ343" s="49">
        <v>0</v>
      </c>
      <c r="AK343" s="49">
        <v>0</v>
      </c>
      <c r="AL343" s="49">
        <v>0</v>
      </c>
      <c r="AM343" s="49">
        <v>0</v>
      </c>
      <c r="AN343" s="49">
        <v>0</v>
      </c>
      <c r="AO343" s="49">
        <v>0</v>
      </c>
      <c r="AP343" s="49">
        <v>0</v>
      </c>
      <c r="AQ343" s="49">
        <v>0</v>
      </c>
      <c r="AR343" s="49">
        <v>0</v>
      </c>
      <c r="AS343" s="49">
        <v>0</v>
      </c>
      <c r="AT343" s="49">
        <v>0</v>
      </c>
      <c r="AU343" s="49">
        <v>0</v>
      </c>
      <c r="AV343" s="49">
        <v>0</v>
      </c>
      <c r="AW343" s="49">
        <v>0</v>
      </c>
      <c r="AX343" s="49">
        <v>0</v>
      </c>
      <c r="AY343" s="49">
        <v>0</v>
      </c>
      <c r="AZ343" s="49">
        <v>0</v>
      </c>
      <c r="BA343" s="93">
        <v>0</v>
      </c>
      <c r="BB343" s="49"/>
      <c r="BC343" s="49">
        <v>0</v>
      </c>
      <c r="CB343" s="99"/>
      <c r="CC343" s="100"/>
      <c r="CD343" s="100"/>
      <c r="CE343" s="100"/>
      <c r="CF343" s="100"/>
      <c r="CG343" s="100"/>
      <c r="CH343" s="100"/>
      <c r="CI343" s="100"/>
      <c r="CJ343" s="100"/>
    </row>
    <row r="344" spans="1:88" ht="15.75" hidden="1" customHeight="1" x14ac:dyDescent="0.25">
      <c r="A344" s="68"/>
      <c r="B344" s="70"/>
      <c r="C344" s="70"/>
      <c r="D344" s="283"/>
      <c r="E344" s="489" t="s">
        <v>1552</v>
      </c>
      <c r="F344" s="490"/>
      <c r="G344" s="435" t="s">
        <v>1552</v>
      </c>
      <c r="H344" s="435"/>
      <c r="I344" s="202"/>
      <c r="J344" s="205">
        <f>COUNTIF(J$277:J$338,"Thẩm mỹ")</f>
        <v>59</v>
      </c>
      <c r="K344" s="205">
        <f t="shared" ref="K344:S344" si="164">COUNTIF(K$277:K$338,"x")</f>
        <v>4</v>
      </c>
      <c r="L344" s="205">
        <f t="shared" si="164"/>
        <v>4</v>
      </c>
      <c r="M344" s="205">
        <f t="shared" si="164"/>
        <v>7</v>
      </c>
      <c r="N344" s="205">
        <f t="shared" si="164"/>
        <v>9</v>
      </c>
      <c r="O344" s="205">
        <f t="shared" si="164"/>
        <v>7</v>
      </c>
      <c r="P344" s="205">
        <f t="shared" si="164"/>
        <v>11</v>
      </c>
      <c r="Q344" s="205">
        <f t="shared" si="164"/>
        <v>7</v>
      </c>
      <c r="R344" s="205">
        <f t="shared" si="164"/>
        <v>6</v>
      </c>
      <c r="S344" s="205">
        <f t="shared" si="164"/>
        <v>5</v>
      </c>
      <c r="T344" s="295"/>
      <c r="U344" s="49">
        <v>0</v>
      </c>
      <c r="V344" s="49">
        <v>0</v>
      </c>
      <c r="W344" s="49">
        <v>0</v>
      </c>
      <c r="X344" s="49">
        <v>0</v>
      </c>
      <c r="Y344" s="49">
        <v>0</v>
      </c>
      <c r="Z344" s="49">
        <v>0</v>
      </c>
      <c r="AA344" s="49">
        <v>0</v>
      </c>
      <c r="AB344" s="49">
        <v>0</v>
      </c>
      <c r="AC344" s="49">
        <v>0</v>
      </c>
      <c r="AD344" s="49">
        <v>0</v>
      </c>
      <c r="AE344" s="49">
        <v>0</v>
      </c>
      <c r="AF344" s="49">
        <v>0</v>
      </c>
      <c r="AG344" s="49">
        <v>0</v>
      </c>
      <c r="AH344" s="49">
        <v>0</v>
      </c>
      <c r="AI344" s="49">
        <v>0</v>
      </c>
      <c r="AJ344" s="49">
        <v>0</v>
      </c>
      <c r="AK344" s="49">
        <v>0</v>
      </c>
      <c r="AL344" s="49">
        <v>0</v>
      </c>
      <c r="AM344" s="49">
        <v>0</v>
      </c>
      <c r="AN344" s="49">
        <v>0</v>
      </c>
      <c r="AO344" s="49">
        <v>0</v>
      </c>
      <c r="AP344" s="49">
        <v>0</v>
      </c>
      <c r="AQ344" s="49">
        <v>0</v>
      </c>
      <c r="AR344" s="49">
        <v>0</v>
      </c>
      <c r="AS344" s="49">
        <v>0</v>
      </c>
      <c r="AT344" s="49">
        <v>0</v>
      </c>
      <c r="AU344" s="49">
        <v>0</v>
      </c>
      <c r="AV344" s="49">
        <v>0</v>
      </c>
      <c r="AW344" s="49">
        <v>0</v>
      </c>
      <c r="AX344" s="49">
        <v>0</v>
      </c>
      <c r="AY344" s="49">
        <v>0</v>
      </c>
      <c r="AZ344" s="49">
        <v>0</v>
      </c>
      <c r="BA344" s="93">
        <v>0</v>
      </c>
      <c r="BB344" s="49"/>
      <c r="BC344" s="49">
        <v>0</v>
      </c>
      <c r="CB344" s="99"/>
      <c r="CC344" s="100"/>
      <c r="CD344" s="100"/>
      <c r="CE344" s="100"/>
      <c r="CF344" s="100"/>
      <c r="CG344" s="100"/>
      <c r="CH344" s="100"/>
      <c r="CI344" s="100"/>
      <c r="CJ344" s="100"/>
    </row>
    <row r="345" spans="1:88" ht="15.75" hidden="1" customHeight="1" x14ac:dyDescent="0.25">
      <c r="A345" s="58"/>
      <c r="B345" s="58"/>
      <c r="C345" s="58"/>
      <c r="D345" s="284"/>
      <c r="E345" s="58"/>
      <c r="F345" s="58"/>
      <c r="G345" s="58"/>
      <c r="H345" s="58"/>
      <c r="I345" s="58"/>
      <c r="J345" s="86"/>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207"/>
      <c r="BC345" s="207"/>
      <c r="CB345" s="99"/>
      <c r="CC345" s="100"/>
      <c r="CD345" s="100"/>
      <c r="CE345" s="100"/>
      <c r="CF345" s="100"/>
      <c r="CG345" s="100"/>
      <c r="CH345" s="100"/>
      <c r="CI345" s="100"/>
      <c r="CJ345" s="100"/>
    </row>
    <row r="346" spans="1:88" ht="15.75" hidden="1" customHeight="1" x14ac:dyDescent="0.25">
      <c r="A346" s="58"/>
      <c r="B346" s="58"/>
      <c r="C346" s="58"/>
      <c r="D346" s="284"/>
      <c r="E346" s="436" t="s">
        <v>1553</v>
      </c>
      <c r="F346" s="437"/>
      <c r="G346" s="436" t="s">
        <v>1553</v>
      </c>
      <c r="H346" s="437"/>
      <c r="I346" s="295"/>
      <c r="J346" s="206"/>
      <c r="K346" s="7"/>
      <c r="L346" s="7">
        <f t="shared" ref="L346:T346" si="165">SUM(L347:L355)</f>
        <v>0</v>
      </c>
      <c r="M346" s="7">
        <f t="shared" si="165"/>
        <v>0</v>
      </c>
      <c r="N346" s="7">
        <f t="shared" si="165"/>
        <v>0</v>
      </c>
      <c r="O346" s="7">
        <f t="shared" si="165"/>
        <v>0</v>
      </c>
      <c r="P346" s="7">
        <f t="shared" si="165"/>
        <v>0</v>
      </c>
      <c r="Q346" s="7">
        <f t="shared" si="165"/>
        <v>0</v>
      </c>
      <c r="R346" s="7">
        <f t="shared" si="165"/>
        <v>0</v>
      </c>
      <c r="S346" s="7">
        <f t="shared" si="165"/>
        <v>0</v>
      </c>
      <c r="T346" s="7">
        <f t="shared" si="165"/>
        <v>0</v>
      </c>
      <c r="U346" s="49">
        <f ca="1">SUM(U347:U354)</f>
        <v>29</v>
      </c>
      <c r="V346" s="49">
        <f t="shared" ref="V346:BC346" si="166">SUM(V347:V355)</f>
        <v>32</v>
      </c>
      <c r="W346" s="49">
        <f t="shared" si="166"/>
        <v>31</v>
      </c>
      <c r="X346" s="49">
        <f t="shared" si="166"/>
        <v>33</v>
      </c>
      <c r="Y346" s="49">
        <f t="shared" si="166"/>
        <v>25</v>
      </c>
      <c r="Z346" s="49">
        <f t="shared" si="166"/>
        <v>25</v>
      </c>
      <c r="AA346" s="49">
        <f t="shared" si="166"/>
        <v>26</v>
      </c>
      <c r="AB346" s="49">
        <f t="shared" si="166"/>
        <v>25</v>
      </c>
      <c r="AC346" s="49">
        <f t="shared" si="166"/>
        <v>7</v>
      </c>
      <c r="AD346" s="49">
        <f t="shared" si="166"/>
        <v>7</v>
      </c>
      <c r="AE346" s="49">
        <f t="shared" si="166"/>
        <v>7</v>
      </c>
      <c r="AF346" s="49">
        <f t="shared" si="166"/>
        <v>7</v>
      </c>
      <c r="AG346" s="49">
        <f t="shared" si="166"/>
        <v>7</v>
      </c>
      <c r="AH346" s="49">
        <f t="shared" si="166"/>
        <v>7</v>
      </c>
      <c r="AI346" s="49">
        <f t="shared" si="166"/>
        <v>7</v>
      </c>
      <c r="AJ346" s="49">
        <f t="shared" si="166"/>
        <v>7</v>
      </c>
      <c r="AK346" s="49">
        <f t="shared" si="166"/>
        <v>7</v>
      </c>
      <c r="AL346" s="49">
        <f t="shared" si="166"/>
        <v>7</v>
      </c>
      <c r="AM346" s="49">
        <f t="shared" si="166"/>
        <v>7</v>
      </c>
      <c r="AN346" s="49">
        <f t="shared" si="166"/>
        <v>7</v>
      </c>
      <c r="AO346" s="49">
        <f t="shared" si="166"/>
        <v>7</v>
      </c>
      <c r="AP346" s="49">
        <f t="shared" si="166"/>
        <v>7</v>
      </c>
      <c r="AQ346" s="49">
        <f t="shared" si="166"/>
        <v>7</v>
      </c>
      <c r="AR346" s="49">
        <f t="shared" si="166"/>
        <v>7</v>
      </c>
      <c r="AS346" s="49">
        <f t="shared" si="166"/>
        <v>7</v>
      </c>
      <c r="AT346" s="49">
        <f t="shared" si="166"/>
        <v>7</v>
      </c>
      <c r="AU346" s="49">
        <f t="shared" si="166"/>
        <v>7</v>
      </c>
      <c r="AV346" s="49">
        <f t="shared" si="166"/>
        <v>7</v>
      </c>
      <c r="AW346" s="49">
        <f t="shared" si="166"/>
        <v>7</v>
      </c>
      <c r="AX346" s="49">
        <f t="shared" si="166"/>
        <v>7</v>
      </c>
      <c r="AY346" s="49">
        <f t="shared" si="166"/>
        <v>7</v>
      </c>
      <c r="AZ346" s="49">
        <f t="shared" si="166"/>
        <v>7</v>
      </c>
      <c r="BA346" s="93">
        <f t="shared" si="166"/>
        <v>7</v>
      </c>
      <c r="BB346" s="49"/>
      <c r="BC346" s="49">
        <f t="shared" si="166"/>
        <v>7</v>
      </c>
      <c r="CB346" s="99"/>
      <c r="CC346" s="100"/>
      <c r="CD346" s="100"/>
      <c r="CE346" s="100"/>
      <c r="CF346" s="100"/>
      <c r="CG346" s="100"/>
      <c r="CH346" s="100"/>
      <c r="CI346" s="100"/>
      <c r="CJ346" s="100"/>
    </row>
    <row r="347" spans="1:88" ht="14.25" customHeight="1" x14ac:dyDescent="0.25">
      <c r="A347" s="492"/>
      <c r="B347" s="492"/>
      <c r="C347" s="492"/>
      <c r="D347" s="284"/>
      <c r="E347" s="438" t="s">
        <v>1554</v>
      </c>
      <c r="F347" s="439"/>
      <c r="G347" s="438" t="s">
        <v>1554</v>
      </c>
      <c r="H347" s="439"/>
      <c r="I347" s="207"/>
      <c r="J347" s="87"/>
      <c r="K347" s="207"/>
      <c r="L347" s="207"/>
      <c r="M347" s="207"/>
      <c r="N347" s="207"/>
      <c r="O347" s="207"/>
      <c r="P347" s="207"/>
      <c r="Q347" s="207"/>
      <c r="R347" s="207"/>
      <c r="S347" s="207"/>
      <c r="T347" s="207"/>
      <c r="U347" s="23">
        <f>COUNTIF(U$8:U$338,"ĐTT")</f>
        <v>3</v>
      </c>
      <c r="V347" s="23">
        <f t="shared" ref="V347:BA347" si="167">COUNTIF(V$8:V$340,"ĐTT")</f>
        <v>3</v>
      </c>
      <c r="W347" s="23">
        <f t="shared" si="167"/>
        <v>3</v>
      </c>
      <c r="X347" s="23">
        <f t="shared" si="167"/>
        <v>2</v>
      </c>
      <c r="Y347" s="23">
        <f t="shared" si="167"/>
        <v>2</v>
      </c>
      <c r="Z347" s="23">
        <f t="shared" si="167"/>
        <v>2</v>
      </c>
      <c r="AA347" s="23">
        <f t="shared" si="167"/>
        <v>2</v>
      </c>
      <c r="AB347" s="23">
        <f t="shared" si="167"/>
        <v>2</v>
      </c>
      <c r="AC347" s="23">
        <f t="shared" si="167"/>
        <v>0</v>
      </c>
      <c r="AD347" s="23">
        <f t="shared" si="167"/>
        <v>0</v>
      </c>
      <c r="AE347" s="23">
        <f t="shared" si="167"/>
        <v>0</v>
      </c>
      <c r="AF347" s="23">
        <f t="shared" si="167"/>
        <v>0</v>
      </c>
      <c r="AG347" s="23">
        <f t="shared" si="167"/>
        <v>0</v>
      </c>
      <c r="AH347" s="23">
        <f t="shared" si="167"/>
        <v>0</v>
      </c>
      <c r="AI347" s="23">
        <f t="shared" si="167"/>
        <v>0</v>
      </c>
      <c r="AJ347" s="23">
        <f t="shared" si="167"/>
        <v>0</v>
      </c>
      <c r="AK347" s="23">
        <f t="shared" si="167"/>
        <v>0</v>
      </c>
      <c r="AL347" s="23">
        <f t="shared" si="167"/>
        <v>0</v>
      </c>
      <c r="AM347" s="23">
        <f t="shared" si="167"/>
        <v>0</v>
      </c>
      <c r="AN347" s="23">
        <f t="shared" si="167"/>
        <v>0</v>
      </c>
      <c r="AO347" s="23">
        <f t="shared" si="167"/>
        <v>0</v>
      </c>
      <c r="AP347" s="23">
        <f t="shared" si="167"/>
        <v>0</v>
      </c>
      <c r="AQ347" s="23">
        <f t="shared" si="167"/>
        <v>0</v>
      </c>
      <c r="AR347" s="23">
        <f t="shared" si="167"/>
        <v>0</v>
      </c>
      <c r="AS347" s="23">
        <f t="shared" si="167"/>
        <v>0</v>
      </c>
      <c r="AT347" s="23">
        <f t="shared" si="167"/>
        <v>0</v>
      </c>
      <c r="AU347" s="23">
        <f t="shared" si="167"/>
        <v>0</v>
      </c>
      <c r="AV347" s="23">
        <f t="shared" si="167"/>
        <v>0</v>
      </c>
      <c r="AW347" s="23">
        <f t="shared" si="167"/>
        <v>0</v>
      </c>
      <c r="AX347" s="23">
        <f t="shared" si="167"/>
        <v>0</v>
      </c>
      <c r="AY347" s="23">
        <f t="shared" si="167"/>
        <v>0</v>
      </c>
      <c r="AZ347" s="23">
        <f t="shared" si="167"/>
        <v>0</v>
      </c>
      <c r="BA347" s="94">
        <f t="shared" si="167"/>
        <v>0</v>
      </c>
      <c r="BB347" s="23"/>
      <c r="BC347" s="23">
        <f>COUNTIF(BC$8:BC$340,"ĐTT")</f>
        <v>0</v>
      </c>
      <c r="CB347" s="99"/>
      <c r="CC347" s="100"/>
      <c r="CD347" s="100"/>
      <c r="CE347" s="100"/>
      <c r="CF347" s="100"/>
      <c r="CG347" s="100"/>
      <c r="CH347" s="100"/>
      <c r="CI347" s="100"/>
      <c r="CJ347" s="100"/>
    </row>
    <row r="348" spans="1:88" ht="12.75" customHeight="1" x14ac:dyDescent="0.25">
      <c r="A348" s="492"/>
      <c r="B348" s="492"/>
      <c r="C348" s="492"/>
      <c r="D348" s="284"/>
      <c r="E348" s="438" t="s">
        <v>1555</v>
      </c>
      <c r="F348" s="439"/>
      <c r="G348" s="438" t="s">
        <v>1555</v>
      </c>
      <c r="H348" s="439"/>
      <c r="I348" s="207"/>
      <c r="J348" s="87"/>
      <c r="K348" s="207"/>
      <c r="L348" s="207"/>
      <c r="M348" s="207"/>
      <c r="N348" s="207"/>
      <c r="O348" s="207"/>
      <c r="P348" s="207"/>
      <c r="Q348" s="207"/>
      <c r="R348" s="207"/>
      <c r="S348" s="207"/>
      <c r="T348" s="207"/>
      <c r="U348" s="23">
        <f t="shared" ref="U348:BA348" si="168">COUNTIF(U$8:U$338,"TDS")</f>
        <v>16</v>
      </c>
      <c r="V348" s="23">
        <f t="shared" si="168"/>
        <v>16</v>
      </c>
      <c r="W348" s="23">
        <f t="shared" si="168"/>
        <v>16</v>
      </c>
      <c r="X348" s="23">
        <f t="shared" si="168"/>
        <v>16</v>
      </c>
      <c r="Y348" s="23">
        <f t="shared" si="168"/>
        <v>1</v>
      </c>
      <c r="Z348" s="23">
        <f t="shared" si="168"/>
        <v>1</v>
      </c>
      <c r="AA348" s="23">
        <f t="shared" si="168"/>
        <v>1</v>
      </c>
      <c r="AB348" s="23">
        <f t="shared" si="168"/>
        <v>1</v>
      </c>
      <c r="AC348" s="23">
        <f t="shared" si="168"/>
        <v>0</v>
      </c>
      <c r="AD348" s="23">
        <f t="shared" si="168"/>
        <v>0</v>
      </c>
      <c r="AE348" s="23">
        <f t="shared" si="168"/>
        <v>0</v>
      </c>
      <c r="AF348" s="23">
        <f t="shared" si="168"/>
        <v>0</v>
      </c>
      <c r="AG348" s="23">
        <f t="shared" si="168"/>
        <v>0</v>
      </c>
      <c r="AH348" s="23">
        <f t="shared" si="168"/>
        <v>0</v>
      </c>
      <c r="AI348" s="23">
        <f t="shared" si="168"/>
        <v>0</v>
      </c>
      <c r="AJ348" s="23">
        <f t="shared" si="168"/>
        <v>0</v>
      </c>
      <c r="AK348" s="23">
        <f t="shared" si="168"/>
        <v>0</v>
      </c>
      <c r="AL348" s="23">
        <f t="shared" si="168"/>
        <v>0</v>
      </c>
      <c r="AM348" s="23">
        <f t="shared" si="168"/>
        <v>0</v>
      </c>
      <c r="AN348" s="23">
        <f t="shared" si="168"/>
        <v>0</v>
      </c>
      <c r="AO348" s="23">
        <f t="shared" si="168"/>
        <v>0</v>
      </c>
      <c r="AP348" s="23">
        <f t="shared" si="168"/>
        <v>0</v>
      </c>
      <c r="AQ348" s="23">
        <f t="shared" si="168"/>
        <v>0</v>
      </c>
      <c r="AR348" s="23">
        <f t="shared" si="168"/>
        <v>0</v>
      </c>
      <c r="AS348" s="23">
        <f t="shared" si="168"/>
        <v>0</v>
      </c>
      <c r="AT348" s="23">
        <f t="shared" si="168"/>
        <v>0</v>
      </c>
      <c r="AU348" s="23">
        <f t="shared" si="168"/>
        <v>0</v>
      </c>
      <c r="AV348" s="23">
        <f t="shared" si="168"/>
        <v>0</v>
      </c>
      <c r="AW348" s="23">
        <f t="shared" si="168"/>
        <v>0</v>
      </c>
      <c r="AX348" s="23">
        <f t="shared" si="168"/>
        <v>0</v>
      </c>
      <c r="AY348" s="23">
        <f t="shared" si="168"/>
        <v>0</v>
      </c>
      <c r="AZ348" s="23">
        <f t="shared" si="168"/>
        <v>0</v>
      </c>
      <c r="BA348" s="94">
        <f t="shared" si="168"/>
        <v>0</v>
      </c>
      <c r="BB348" s="23"/>
      <c r="BC348" s="23">
        <f>COUNTIF(BC$8:BC$338,"TDS")</f>
        <v>0</v>
      </c>
      <c r="CB348" s="99"/>
      <c r="CC348" s="100"/>
      <c r="CD348" s="100"/>
      <c r="CE348" s="100"/>
      <c r="CF348" s="100"/>
      <c r="CG348" s="100"/>
      <c r="CH348" s="100"/>
      <c r="CI348" s="100"/>
      <c r="CJ348" s="100"/>
    </row>
    <row r="349" spans="1:88" ht="12.75" customHeight="1" x14ac:dyDescent="0.25">
      <c r="A349" s="492"/>
      <c r="B349" s="492"/>
      <c r="C349" s="492"/>
      <c r="D349" s="284"/>
      <c r="E349" s="438" t="s">
        <v>1556</v>
      </c>
      <c r="F349" s="439"/>
      <c r="G349" s="438" t="s">
        <v>1556</v>
      </c>
      <c r="H349" s="439"/>
      <c r="I349" s="207"/>
      <c r="J349" s="87"/>
      <c r="K349" s="207"/>
      <c r="L349" s="207"/>
      <c r="M349" s="207"/>
      <c r="N349" s="207"/>
      <c r="O349" s="207"/>
      <c r="P349" s="207"/>
      <c r="Q349" s="207"/>
      <c r="R349" s="207"/>
      <c r="S349" s="207"/>
      <c r="T349" s="207"/>
      <c r="U349" s="23">
        <f t="shared" ref="U349:BA349" si="169">SUM(COUNTIF(U$8:U$338,"HĐG"),COUNTIF(U$8:U$338,"HĐH+HĐG"))</f>
        <v>0</v>
      </c>
      <c r="V349" s="23">
        <f t="shared" si="169"/>
        <v>0</v>
      </c>
      <c r="W349" s="23">
        <f t="shared" si="169"/>
        <v>0</v>
      </c>
      <c r="X349" s="23">
        <f t="shared" si="169"/>
        <v>0</v>
      </c>
      <c r="Y349" s="23">
        <f t="shared" si="169"/>
        <v>5</v>
      </c>
      <c r="Z349" s="23">
        <f t="shared" si="169"/>
        <v>5</v>
      </c>
      <c r="AA349" s="23">
        <f t="shared" si="169"/>
        <v>5</v>
      </c>
      <c r="AB349" s="23">
        <f>SUM(COUNTIF(AB$8:AB$338,"HĐG"),COUNTIF(AB$8:AB$338,"HĐH+HĐG"),COUNTIF(AA$8:AA$338,"HĐG+HĐC"))</f>
        <v>5</v>
      </c>
      <c r="AC349" s="23">
        <f t="shared" si="169"/>
        <v>0</v>
      </c>
      <c r="AD349" s="23">
        <f t="shared" si="169"/>
        <v>0</v>
      </c>
      <c r="AE349" s="23">
        <f t="shared" si="169"/>
        <v>0</v>
      </c>
      <c r="AF349" s="23">
        <f t="shared" si="169"/>
        <v>0</v>
      </c>
      <c r="AG349" s="23">
        <f t="shared" si="169"/>
        <v>0</v>
      </c>
      <c r="AH349" s="23">
        <f t="shared" si="169"/>
        <v>0</v>
      </c>
      <c r="AI349" s="23">
        <f t="shared" si="169"/>
        <v>0</v>
      </c>
      <c r="AJ349" s="23">
        <f t="shared" si="169"/>
        <v>0</v>
      </c>
      <c r="AK349" s="23">
        <f t="shared" si="169"/>
        <v>0</v>
      </c>
      <c r="AL349" s="23">
        <f t="shared" si="169"/>
        <v>0</v>
      </c>
      <c r="AM349" s="23">
        <f t="shared" si="169"/>
        <v>0</v>
      </c>
      <c r="AN349" s="23">
        <f t="shared" si="169"/>
        <v>0</v>
      </c>
      <c r="AO349" s="23">
        <f t="shared" si="169"/>
        <v>0</v>
      </c>
      <c r="AP349" s="23">
        <f t="shared" si="169"/>
        <v>0</v>
      </c>
      <c r="AQ349" s="23">
        <f t="shared" si="169"/>
        <v>0</v>
      </c>
      <c r="AR349" s="23">
        <f t="shared" si="169"/>
        <v>0</v>
      </c>
      <c r="AS349" s="23">
        <f t="shared" si="169"/>
        <v>0</v>
      </c>
      <c r="AT349" s="23">
        <f t="shared" si="169"/>
        <v>0</v>
      </c>
      <c r="AU349" s="23">
        <f t="shared" si="169"/>
        <v>0</v>
      </c>
      <c r="AV349" s="23">
        <f t="shared" si="169"/>
        <v>0</v>
      </c>
      <c r="AW349" s="23">
        <f t="shared" si="169"/>
        <v>0</v>
      </c>
      <c r="AX349" s="23">
        <f t="shared" si="169"/>
        <v>0</v>
      </c>
      <c r="AY349" s="23">
        <f t="shared" si="169"/>
        <v>0</v>
      </c>
      <c r="AZ349" s="23">
        <f t="shared" si="169"/>
        <v>0</v>
      </c>
      <c r="BA349" s="94">
        <f t="shared" si="169"/>
        <v>0</v>
      </c>
      <c r="BB349" s="23"/>
      <c r="BC349" s="23">
        <f>SUM(COUNTIF(BC$8:BC$338,"HĐG"),COUNTIF(BC$8:BC$338,"HĐH+HĐG"))</f>
        <v>0</v>
      </c>
      <c r="CB349" s="99"/>
      <c r="CC349" s="100"/>
      <c r="CD349" s="100"/>
      <c r="CE349" s="100"/>
      <c r="CF349" s="100"/>
      <c r="CG349" s="100"/>
      <c r="CH349" s="100"/>
      <c r="CI349" s="100"/>
      <c r="CJ349" s="100"/>
    </row>
    <row r="350" spans="1:88" ht="12" customHeight="1" x14ac:dyDescent="0.25">
      <c r="A350" s="492"/>
      <c r="B350" s="492"/>
      <c r="C350" s="492"/>
      <c r="D350" s="284"/>
      <c r="E350" s="438" t="s">
        <v>1557</v>
      </c>
      <c r="F350" s="439"/>
      <c r="G350" s="438" t="s">
        <v>1557</v>
      </c>
      <c r="H350" s="439"/>
      <c r="I350" s="207"/>
      <c r="J350" s="87"/>
      <c r="K350" s="207"/>
      <c r="L350" s="207"/>
      <c r="M350" s="207"/>
      <c r="N350" s="207"/>
      <c r="O350" s="207"/>
      <c r="P350" s="207"/>
      <c r="Q350" s="207"/>
      <c r="R350" s="207"/>
      <c r="S350" s="207"/>
      <c r="T350" s="207"/>
      <c r="U350" s="23">
        <f t="shared" ref="U350:BA350" si="170">SUM(COUNTIF(U$8:U$338,"HĐNT"),COUNTIF(U$8:U$338,"HĐH+HĐNT"))</f>
        <v>5</v>
      </c>
      <c r="V350" s="23">
        <f t="shared" si="170"/>
        <v>0</v>
      </c>
      <c r="W350" s="23">
        <f t="shared" si="170"/>
        <v>1</v>
      </c>
      <c r="X350" s="23">
        <f t="shared" si="170"/>
        <v>3</v>
      </c>
      <c r="Y350" s="23">
        <f t="shared" si="170"/>
        <v>5</v>
      </c>
      <c r="Z350" s="23">
        <f t="shared" si="170"/>
        <v>5</v>
      </c>
      <c r="AA350" s="23">
        <f t="shared" si="170"/>
        <v>5</v>
      </c>
      <c r="AB350" s="23">
        <f t="shared" si="170"/>
        <v>5</v>
      </c>
      <c r="AC350" s="23">
        <f t="shared" si="170"/>
        <v>0</v>
      </c>
      <c r="AD350" s="23">
        <f t="shared" si="170"/>
        <v>0</v>
      </c>
      <c r="AE350" s="23">
        <f t="shared" si="170"/>
        <v>0</v>
      </c>
      <c r="AF350" s="23">
        <f t="shared" si="170"/>
        <v>0</v>
      </c>
      <c r="AG350" s="23">
        <f t="shared" si="170"/>
        <v>0</v>
      </c>
      <c r="AH350" s="23">
        <f t="shared" si="170"/>
        <v>0</v>
      </c>
      <c r="AI350" s="23">
        <f t="shared" si="170"/>
        <v>0</v>
      </c>
      <c r="AJ350" s="23">
        <f t="shared" si="170"/>
        <v>0</v>
      </c>
      <c r="AK350" s="23">
        <f t="shared" si="170"/>
        <v>0</v>
      </c>
      <c r="AL350" s="23">
        <f t="shared" si="170"/>
        <v>0</v>
      </c>
      <c r="AM350" s="23">
        <f t="shared" si="170"/>
        <v>0</v>
      </c>
      <c r="AN350" s="23">
        <f t="shared" si="170"/>
        <v>0</v>
      </c>
      <c r="AO350" s="23">
        <f t="shared" si="170"/>
        <v>0</v>
      </c>
      <c r="AP350" s="23">
        <f t="shared" si="170"/>
        <v>0</v>
      </c>
      <c r="AQ350" s="23">
        <f t="shared" si="170"/>
        <v>0</v>
      </c>
      <c r="AR350" s="23">
        <f t="shared" si="170"/>
        <v>0</v>
      </c>
      <c r="AS350" s="23">
        <f t="shared" si="170"/>
        <v>0</v>
      </c>
      <c r="AT350" s="23">
        <f t="shared" si="170"/>
        <v>0</v>
      </c>
      <c r="AU350" s="23">
        <f t="shared" si="170"/>
        <v>0</v>
      </c>
      <c r="AV350" s="23">
        <f t="shared" si="170"/>
        <v>0</v>
      </c>
      <c r="AW350" s="23">
        <f t="shared" si="170"/>
        <v>0</v>
      </c>
      <c r="AX350" s="23">
        <f t="shared" si="170"/>
        <v>0</v>
      </c>
      <c r="AY350" s="23">
        <f t="shared" si="170"/>
        <v>0</v>
      </c>
      <c r="AZ350" s="23">
        <f t="shared" si="170"/>
        <v>0</v>
      </c>
      <c r="BA350" s="94">
        <f t="shared" si="170"/>
        <v>0</v>
      </c>
      <c r="BB350" s="23"/>
      <c r="BC350" s="23">
        <f>SUM(COUNTIF(BC$8:BC$338,"HĐNT"),COUNTIF(BC$8:BC$338,"HĐH+HĐNT"))</f>
        <v>0</v>
      </c>
      <c r="CB350" s="99"/>
      <c r="CC350" s="100"/>
      <c r="CD350" s="100"/>
      <c r="CE350" s="100"/>
      <c r="CF350" s="100"/>
      <c r="CG350" s="100"/>
      <c r="CH350" s="100"/>
      <c r="CI350" s="100"/>
      <c r="CJ350" s="100"/>
    </row>
    <row r="351" spans="1:88" ht="12" customHeight="1" x14ac:dyDescent="0.25">
      <c r="A351" s="492"/>
      <c r="B351" s="492"/>
      <c r="C351" s="492"/>
      <c r="D351" s="284"/>
      <c r="E351" s="438" t="s">
        <v>1558</v>
      </c>
      <c r="F351" s="439"/>
      <c r="G351" s="438" t="s">
        <v>1558</v>
      </c>
      <c r="H351" s="439"/>
      <c r="I351" s="207"/>
      <c r="J351" s="87"/>
      <c r="K351" s="207"/>
      <c r="L351" s="207"/>
      <c r="M351" s="207"/>
      <c r="N351" s="207"/>
      <c r="O351" s="207"/>
      <c r="P351" s="207"/>
      <c r="Q351" s="207"/>
      <c r="R351" s="207"/>
      <c r="S351" s="207"/>
      <c r="T351" s="207"/>
      <c r="U351" s="23">
        <f t="shared" ref="U351:BA351" si="171">COUNTIF(U$8:U$338,"VS-AN")</f>
        <v>3</v>
      </c>
      <c r="V351" s="23">
        <f t="shared" si="171"/>
        <v>3</v>
      </c>
      <c r="W351" s="23">
        <f t="shared" si="171"/>
        <v>3</v>
      </c>
      <c r="X351" s="23">
        <f t="shared" si="171"/>
        <v>3</v>
      </c>
      <c r="Y351" s="23">
        <f t="shared" si="171"/>
        <v>2</v>
      </c>
      <c r="Z351" s="23">
        <f t="shared" si="171"/>
        <v>2</v>
      </c>
      <c r="AA351" s="23">
        <f t="shared" si="171"/>
        <v>2</v>
      </c>
      <c r="AB351" s="23">
        <f t="shared" si="171"/>
        <v>2</v>
      </c>
      <c r="AC351" s="23">
        <f t="shared" si="171"/>
        <v>0</v>
      </c>
      <c r="AD351" s="23">
        <f t="shared" si="171"/>
        <v>0</v>
      </c>
      <c r="AE351" s="23">
        <f t="shared" si="171"/>
        <v>0</v>
      </c>
      <c r="AF351" s="23">
        <f t="shared" si="171"/>
        <v>0</v>
      </c>
      <c r="AG351" s="23">
        <f t="shared" si="171"/>
        <v>0</v>
      </c>
      <c r="AH351" s="23">
        <f t="shared" si="171"/>
        <v>0</v>
      </c>
      <c r="AI351" s="23">
        <f t="shared" si="171"/>
        <v>0</v>
      </c>
      <c r="AJ351" s="23">
        <f t="shared" si="171"/>
        <v>0</v>
      </c>
      <c r="AK351" s="23">
        <f t="shared" si="171"/>
        <v>0</v>
      </c>
      <c r="AL351" s="23">
        <f t="shared" si="171"/>
        <v>0</v>
      </c>
      <c r="AM351" s="23">
        <f t="shared" si="171"/>
        <v>0</v>
      </c>
      <c r="AN351" s="23">
        <f t="shared" si="171"/>
        <v>0</v>
      </c>
      <c r="AO351" s="23">
        <f t="shared" si="171"/>
        <v>0</v>
      </c>
      <c r="AP351" s="23">
        <f t="shared" si="171"/>
        <v>0</v>
      </c>
      <c r="AQ351" s="23">
        <f t="shared" si="171"/>
        <v>0</v>
      </c>
      <c r="AR351" s="23">
        <f t="shared" si="171"/>
        <v>0</v>
      </c>
      <c r="AS351" s="23">
        <f t="shared" si="171"/>
        <v>0</v>
      </c>
      <c r="AT351" s="23">
        <f t="shared" si="171"/>
        <v>0</v>
      </c>
      <c r="AU351" s="23">
        <f t="shared" si="171"/>
        <v>0</v>
      </c>
      <c r="AV351" s="23">
        <f t="shared" si="171"/>
        <v>0</v>
      </c>
      <c r="AW351" s="23">
        <f t="shared" si="171"/>
        <v>0</v>
      </c>
      <c r="AX351" s="23">
        <f t="shared" si="171"/>
        <v>0</v>
      </c>
      <c r="AY351" s="23">
        <f t="shared" si="171"/>
        <v>0</v>
      </c>
      <c r="AZ351" s="23">
        <f t="shared" si="171"/>
        <v>0</v>
      </c>
      <c r="BA351" s="94">
        <f t="shared" si="171"/>
        <v>0</v>
      </c>
      <c r="BB351" s="23"/>
      <c r="BC351" s="23">
        <f>COUNTIF(BC$8:BC$338,"VS-AN")</f>
        <v>0</v>
      </c>
      <c r="BD351" s="95"/>
      <c r="CB351" s="99"/>
      <c r="CC351" s="100"/>
      <c r="CD351" s="100"/>
      <c r="CE351" s="100"/>
      <c r="CF351" s="100"/>
      <c r="CG351" s="100"/>
      <c r="CH351" s="100"/>
      <c r="CI351" s="100"/>
      <c r="CJ351" s="100"/>
    </row>
    <row r="352" spans="1:88" ht="11.25" customHeight="1" x14ac:dyDescent="0.25">
      <c r="A352" s="492"/>
      <c r="B352" s="492"/>
      <c r="C352" s="492"/>
      <c r="D352" s="284"/>
      <c r="E352" s="438" t="s">
        <v>1559</v>
      </c>
      <c r="F352" s="439"/>
      <c r="G352" s="438" t="s">
        <v>1559</v>
      </c>
      <c r="H352" s="439"/>
      <c r="I352" s="207"/>
      <c r="J352" s="87"/>
      <c r="K352" s="207"/>
      <c r="L352" s="207"/>
      <c r="M352" s="207"/>
      <c r="N352" s="207"/>
      <c r="O352" s="207"/>
      <c r="P352" s="207"/>
      <c r="Q352" s="207"/>
      <c r="R352" s="207"/>
      <c r="S352" s="207"/>
      <c r="T352" s="207"/>
      <c r="U352" s="23">
        <f t="shared" ref="U352:BA352" si="172">SUM(COUNTIF(U$8:U$338,"HĐC"),COUNTIF(U$8:U$338,"HĐH+HĐC"))</f>
        <v>3</v>
      </c>
      <c r="V352" s="23">
        <f t="shared" si="172"/>
        <v>6</v>
      </c>
      <c r="W352" s="23">
        <f t="shared" si="172"/>
        <v>3</v>
      </c>
      <c r="X352" s="23">
        <f t="shared" si="172"/>
        <v>4</v>
      </c>
      <c r="Y352" s="23">
        <f t="shared" si="172"/>
        <v>5</v>
      </c>
      <c r="Z352" s="23">
        <f t="shared" si="172"/>
        <v>5</v>
      </c>
      <c r="AA352" s="23">
        <f>SUM(COUNTIF(AA$8:AA$338,"HĐC"),COUNTIF(AA$8:AA$338,"HĐH+HĐC"),COUNTIF(AA$8:AA$338,"HĐG+HĐC"))</f>
        <v>5</v>
      </c>
      <c r="AB352" s="23">
        <f>SUM(COUNTIF(AB$8:AB$338,"HĐC"),COUNTIF(AB$8:AB$338,"HĐH+HĐC"),COUNTIF(AB$8:AB$338,"HĐG+HĐC"),COUNTIF(AB$8:AB$338,"HĐC+HĐNT"))</f>
        <v>5</v>
      </c>
      <c r="AC352" s="23">
        <f t="shared" si="172"/>
        <v>0</v>
      </c>
      <c r="AD352" s="23">
        <f t="shared" si="172"/>
        <v>0</v>
      </c>
      <c r="AE352" s="23">
        <f t="shared" si="172"/>
        <v>0</v>
      </c>
      <c r="AF352" s="23">
        <f t="shared" si="172"/>
        <v>0</v>
      </c>
      <c r="AG352" s="23">
        <f t="shared" si="172"/>
        <v>0</v>
      </c>
      <c r="AH352" s="23">
        <f t="shared" si="172"/>
        <v>0</v>
      </c>
      <c r="AI352" s="23">
        <f t="shared" si="172"/>
        <v>0</v>
      </c>
      <c r="AJ352" s="23">
        <f t="shared" si="172"/>
        <v>0</v>
      </c>
      <c r="AK352" s="23">
        <f t="shared" si="172"/>
        <v>0</v>
      </c>
      <c r="AL352" s="23">
        <f t="shared" si="172"/>
        <v>0</v>
      </c>
      <c r="AM352" s="23">
        <f t="shared" si="172"/>
        <v>0</v>
      </c>
      <c r="AN352" s="23">
        <f t="shared" si="172"/>
        <v>0</v>
      </c>
      <c r="AO352" s="23">
        <f t="shared" si="172"/>
        <v>0</v>
      </c>
      <c r="AP352" s="23">
        <f t="shared" si="172"/>
        <v>0</v>
      </c>
      <c r="AQ352" s="23">
        <f t="shared" si="172"/>
        <v>0</v>
      </c>
      <c r="AR352" s="23">
        <f t="shared" si="172"/>
        <v>0</v>
      </c>
      <c r="AS352" s="23">
        <f t="shared" si="172"/>
        <v>0</v>
      </c>
      <c r="AT352" s="23">
        <f t="shared" si="172"/>
        <v>0</v>
      </c>
      <c r="AU352" s="23">
        <f t="shared" si="172"/>
        <v>0</v>
      </c>
      <c r="AV352" s="23">
        <f t="shared" si="172"/>
        <v>0</v>
      </c>
      <c r="AW352" s="23">
        <f t="shared" si="172"/>
        <v>0</v>
      </c>
      <c r="AX352" s="23">
        <f t="shared" si="172"/>
        <v>0</v>
      </c>
      <c r="AY352" s="23">
        <f t="shared" si="172"/>
        <v>0</v>
      </c>
      <c r="AZ352" s="23">
        <f t="shared" si="172"/>
        <v>0</v>
      </c>
      <c r="BA352" s="94">
        <f t="shared" si="172"/>
        <v>0</v>
      </c>
      <c r="BB352" s="23"/>
      <c r="BC352" s="23">
        <f>SUM(COUNTIF(BC$8:BC$338,"HĐC"),COUNTIF(BC$8:BC$338,"HĐH+HĐC"))</f>
        <v>0</v>
      </c>
      <c r="BD352" s="95"/>
      <c r="CB352" s="99"/>
      <c r="CC352" s="100"/>
      <c r="CD352" s="100"/>
      <c r="CE352" s="100"/>
      <c r="CF352" s="100"/>
      <c r="CG352" s="100"/>
      <c r="CH352" s="100"/>
      <c r="CI352" s="100"/>
      <c r="CJ352" s="100"/>
    </row>
    <row r="353" spans="1:88" ht="12.75" customHeight="1" x14ac:dyDescent="0.25">
      <c r="A353" s="492"/>
      <c r="B353" s="492"/>
      <c r="C353" s="492"/>
      <c r="D353" s="284"/>
      <c r="E353" s="438" t="s">
        <v>1560</v>
      </c>
      <c r="F353" s="439"/>
      <c r="G353" s="438" t="s">
        <v>1560</v>
      </c>
      <c r="H353" s="439"/>
      <c r="I353" s="207"/>
      <c r="J353" s="87"/>
      <c r="K353" s="207"/>
      <c r="L353" s="207"/>
      <c r="M353" s="207"/>
      <c r="N353" s="207"/>
      <c r="O353" s="207"/>
      <c r="P353" s="207"/>
      <c r="Q353" s="207"/>
      <c r="R353" s="207"/>
      <c r="S353" s="207"/>
      <c r="T353" s="207"/>
      <c r="U353" s="23">
        <f t="shared" ref="U353:BA353" si="173">COUNTIF(U$8:U$338,"TQDN")</f>
        <v>0</v>
      </c>
      <c r="V353" s="23">
        <f t="shared" si="173"/>
        <v>0</v>
      </c>
      <c r="W353" s="23">
        <f t="shared" si="173"/>
        <v>0</v>
      </c>
      <c r="X353" s="23">
        <f t="shared" si="173"/>
        <v>0</v>
      </c>
      <c r="Y353" s="23">
        <f t="shared" si="173"/>
        <v>0</v>
      </c>
      <c r="Z353" s="23">
        <f t="shared" si="173"/>
        <v>0</v>
      </c>
      <c r="AA353" s="23">
        <f t="shared" si="173"/>
        <v>0</v>
      </c>
      <c r="AB353" s="23">
        <f t="shared" si="173"/>
        <v>0</v>
      </c>
      <c r="AC353" s="23">
        <f t="shared" si="173"/>
        <v>0</v>
      </c>
      <c r="AD353" s="23">
        <f t="shared" si="173"/>
        <v>0</v>
      </c>
      <c r="AE353" s="23">
        <f t="shared" si="173"/>
        <v>0</v>
      </c>
      <c r="AF353" s="23">
        <f t="shared" si="173"/>
        <v>0</v>
      </c>
      <c r="AG353" s="23">
        <f t="shared" si="173"/>
        <v>0</v>
      </c>
      <c r="AH353" s="23">
        <f t="shared" si="173"/>
        <v>0</v>
      </c>
      <c r="AI353" s="23">
        <f t="shared" si="173"/>
        <v>0</v>
      </c>
      <c r="AJ353" s="23">
        <f t="shared" si="173"/>
        <v>0</v>
      </c>
      <c r="AK353" s="23">
        <f t="shared" si="173"/>
        <v>0</v>
      </c>
      <c r="AL353" s="23">
        <f t="shared" si="173"/>
        <v>0</v>
      </c>
      <c r="AM353" s="23">
        <f t="shared" si="173"/>
        <v>0</v>
      </c>
      <c r="AN353" s="23">
        <f t="shared" si="173"/>
        <v>0</v>
      </c>
      <c r="AO353" s="23">
        <f t="shared" si="173"/>
        <v>0</v>
      </c>
      <c r="AP353" s="23">
        <f t="shared" si="173"/>
        <v>0</v>
      </c>
      <c r="AQ353" s="23">
        <f t="shared" si="173"/>
        <v>0</v>
      </c>
      <c r="AR353" s="23">
        <f t="shared" si="173"/>
        <v>0</v>
      </c>
      <c r="AS353" s="23">
        <f t="shared" si="173"/>
        <v>0</v>
      </c>
      <c r="AT353" s="23">
        <f t="shared" si="173"/>
        <v>0</v>
      </c>
      <c r="AU353" s="23">
        <f t="shared" si="173"/>
        <v>0</v>
      </c>
      <c r="AV353" s="23">
        <f t="shared" si="173"/>
        <v>0</v>
      </c>
      <c r="AW353" s="23">
        <f t="shared" si="173"/>
        <v>0</v>
      </c>
      <c r="AX353" s="23">
        <f t="shared" si="173"/>
        <v>0</v>
      </c>
      <c r="AY353" s="23">
        <f t="shared" si="173"/>
        <v>0</v>
      </c>
      <c r="AZ353" s="23">
        <f t="shared" si="173"/>
        <v>0</v>
      </c>
      <c r="BA353" s="94">
        <f t="shared" si="173"/>
        <v>0</v>
      </c>
      <c r="BB353" s="23"/>
      <c r="BC353" s="23">
        <f>COUNTIF(BC$8:BC$338,"TQDN")</f>
        <v>0</v>
      </c>
      <c r="CB353" s="99"/>
      <c r="CC353" s="100"/>
      <c r="CD353" s="100"/>
      <c r="CE353" s="100"/>
      <c r="CF353" s="100"/>
      <c r="CG353" s="100"/>
      <c r="CH353" s="100"/>
      <c r="CI353" s="100"/>
      <c r="CJ353" s="100"/>
    </row>
    <row r="354" spans="1:88" ht="11.25" customHeight="1" x14ac:dyDescent="0.25">
      <c r="A354" s="492"/>
      <c r="B354" s="492"/>
      <c r="C354" s="492"/>
      <c r="D354" s="284"/>
      <c r="E354" s="438" t="s">
        <v>1561</v>
      </c>
      <c r="F354" s="439"/>
      <c r="G354" s="438" t="s">
        <v>1561</v>
      </c>
      <c r="H354" s="439"/>
      <c r="I354" s="207"/>
      <c r="J354" s="87"/>
      <c r="K354" s="207"/>
      <c r="L354" s="207"/>
      <c r="M354" s="207"/>
      <c r="N354" s="207"/>
      <c r="O354" s="207"/>
      <c r="P354" s="207"/>
      <c r="Q354" s="207"/>
      <c r="R354" s="207"/>
      <c r="S354" s="207"/>
      <c r="T354" s="207"/>
      <c r="U354" s="23">
        <f ca="1">COUNTIF(U$8:U$398,"LH")</f>
        <v>0</v>
      </c>
      <c r="V354" s="23">
        <f t="shared" ref="V354:BA354" si="174">COUNTIF(V$8:V$340,"LH")</f>
        <v>0</v>
      </c>
      <c r="W354" s="23">
        <f t="shared" si="174"/>
        <v>0</v>
      </c>
      <c r="X354" s="23">
        <f t="shared" si="174"/>
        <v>0</v>
      </c>
      <c r="Y354" s="23">
        <f t="shared" si="174"/>
        <v>0</v>
      </c>
      <c r="Z354" s="23">
        <f t="shared" si="174"/>
        <v>0</v>
      </c>
      <c r="AA354" s="23">
        <f>SUM(COUNTIF(AA$8:AA$340,"LH"),COUNTIF(AA$8:AA$340,"HĐH+LH"))</f>
        <v>1</v>
      </c>
      <c r="AB354" s="23">
        <f t="shared" si="174"/>
        <v>0</v>
      </c>
      <c r="AC354" s="23">
        <f t="shared" si="174"/>
        <v>7</v>
      </c>
      <c r="AD354" s="23">
        <f t="shared" si="174"/>
        <v>7</v>
      </c>
      <c r="AE354" s="23">
        <f t="shared" si="174"/>
        <v>7</v>
      </c>
      <c r="AF354" s="23">
        <f t="shared" si="174"/>
        <v>7</v>
      </c>
      <c r="AG354" s="23">
        <f t="shared" si="174"/>
        <v>7</v>
      </c>
      <c r="AH354" s="23">
        <f t="shared" si="174"/>
        <v>7</v>
      </c>
      <c r="AI354" s="23">
        <f t="shared" si="174"/>
        <v>7</v>
      </c>
      <c r="AJ354" s="23">
        <f t="shared" si="174"/>
        <v>7</v>
      </c>
      <c r="AK354" s="23">
        <f t="shared" si="174"/>
        <v>7</v>
      </c>
      <c r="AL354" s="23">
        <f t="shared" si="174"/>
        <v>7</v>
      </c>
      <c r="AM354" s="23">
        <f t="shared" si="174"/>
        <v>7</v>
      </c>
      <c r="AN354" s="23">
        <f t="shared" si="174"/>
        <v>7</v>
      </c>
      <c r="AO354" s="23">
        <f t="shared" si="174"/>
        <v>7</v>
      </c>
      <c r="AP354" s="23">
        <f t="shared" si="174"/>
        <v>7</v>
      </c>
      <c r="AQ354" s="23">
        <f t="shared" si="174"/>
        <v>7</v>
      </c>
      <c r="AR354" s="23">
        <f t="shared" si="174"/>
        <v>7</v>
      </c>
      <c r="AS354" s="23">
        <f t="shared" si="174"/>
        <v>7</v>
      </c>
      <c r="AT354" s="23">
        <f t="shared" si="174"/>
        <v>7</v>
      </c>
      <c r="AU354" s="23">
        <f t="shared" si="174"/>
        <v>7</v>
      </c>
      <c r="AV354" s="23">
        <f t="shared" si="174"/>
        <v>7</v>
      </c>
      <c r="AW354" s="23">
        <f t="shared" si="174"/>
        <v>7</v>
      </c>
      <c r="AX354" s="23">
        <f t="shared" si="174"/>
        <v>7</v>
      </c>
      <c r="AY354" s="23">
        <f t="shared" si="174"/>
        <v>7</v>
      </c>
      <c r="AZ354" s="23">
        <f t="shared" si="174"/>
        <v>7</v>
      </c>
      <c r="BA354" s="94">
        <f t="shared" si="174"/>
        <v>7</v>
      </c>
      <c r="BB354" s="23"/>
      <c r="BC354" s="23">
        <f>COUNTIF(BC$8:BC$340,"LH")</f>
        <v>7</v>
      </c>
      <c r="CB354" s="99"/>
      <c r="CC354" s="100"/>
      <c r="CD354" s="100"/>
      <c r="CE354" s="100"/>
      <c r="CF354" s="100"/>
      <c r="CG354" s="100"/>
      <c r="CH354" s="100"/>
      <c r="CI354" s="100"/>
      <c r="CJ354" s="100"/>
    </row>
    <row r="355" spans="1:88" ht="13.5" customHeight="1" x14ac:dyDescent="0.25">
      <c r="A355" s="492"/>
      <c r="B355" s="492"/>
      <c r="C355" s="492"/>
      <c r="D355" s="284"/>
      <c r="E355" s="447" t="s">
        <v>1562</v>
      </c>
      <c r="F355" s="448"/>
      <c r="G355" s="447" t="s">
        <v>1562</v>
      </c>
      <c r="H355" s="448"/>
      <c r="I355" s="207"/>
      <c r="J355" s="87"/>
      <c r="K355" s="207"/>
      <c r="L355" s="207"/>
      <c r="M355" s="207"/>
      <c r="N355" s="207"/>
      <c r="O355" s="207"/>
      <c r="P355" s="207"/>
      <c r="Q355" s="207"/>
      <c r="R355" s="207"/>
      <c r="S355" s="207"/>
      <c r="T355" s="207"/>
      <c r="U355" s="49">
        <f>SUM(U356:U360)</f>
        <v>6</v>
      </c>
      <c r="V355" s="49">
        <f t="shared" ref="V355:BC355" si="175">SUM(V356:V360)</f>
        <v>4</v>
      </c>
      <c r="W355" s="49">
        <f t="shared" si="175"/>
        <v>5</v>
      </c>
      <c r="X355" s="49">
        <f t="shared" si="175"/>
        <v>5</v>
      </c>
      <c r="Y355" s="49">
        <f t="shared" si="175"/>
        <v>5</v>
      </c>
      <c r="Z355" s="49">
        <f t="shared" si="175"/>
        <v>5</v>
      </c>
      <c r="AA355" s="49">
        <f>SUM(AA356:AA360)</f>
        <v>5</v>
      </c>
      <c r="AB355" s="49">
        <f t="shared" si="175"/>
        <v>5</v>
      </c>
      <c r="AC355" s="49">
        <f t="shared" si="175"/>
        <v>0</v>
      </c>
      <c r="AD355" s="49">
        <f t="shared" si="175"/>
        <v>0</v>
      </c>
      <c r="AE355" s="49">
        <f t="shared" si="175"/>
        <v>0</v>
      </c>
      <c r="AF355" s="49">
        <f t="shared" si="175"/>
        <v>0</v>
      </c>
      <c r="AG355" s="49">
        <f t="shared" si="175"/>
        <v>0</v>
      </c>
      <c r="AH355" s="49">
        <f t="shared" si="175"/>
        <v>0</v>
      </c>
      <c r="AI355" s="49">
        <f t="shared" si="175"/>
        <v>0</v>
      </c>
      <c r="AJ355" s="49">
        <f t="shared" si="175"/>
        <v>0</v>
      </c>
      <c r="AK355" s="49">
        <f t="shared" si="175"/>
        <v>0</v>
      </c>
      <c r="AL355" s="49">
        <f t="shared" si="175"/>
        <v>0</v>
      </c>
      <c r="AM355" s="49">
        <f t="shared" si="175"/>
        <v>0</v>
      </c>
      <c r="AN355" s="49">
        <f t="shared" si="175"/>
        <v>0</v>
      </c>
      <c r="AO355" s="49">
        <f t="shared" si="175"/>
        <v>0</v>
      </c>
      <c r="AP355" s="49">
        <f t="shared" si="175"/>
        <v>0</v>
      </c>
      <c r="AQ355" s="49">
        <f t="shared" si="175"/>
        <v>0</v>
      </c>
      <c r="AR355" s="49">
        <f t="shared" si="175"/>
        <v>0</v>
      </c>
      <c r="AS355" s="49">
        <f t="shared" si="175"/>
        <v>0</v>
      </c>
      <c r="AT355" s="49">
        <f t="shared" si="175"/>
        <v>0</v>
      </c>
      <c r="AU355" s="49">
        <f t="shared" si="175"/>
        <v>0</v>
      </c>
      <c r="AV355" s="49">
        <f t="shared" si="175"/>
        <v>0</v>
      </c>
      <c r="AW355" s="49">
        <f t="shared" si="175"/>
        <v>0</v>
      </c>
      <c r="AX355" s="49">
        <f t="shared" si="175"/>
        <v>0</v>
      </c>
      <c r="AY355" s="49">
        <f t="shared" si="175"/>
        <v>0</v>
      </c>
      <c r="AZ355" s="49">
        <f t="shared" si="175"/>
        <v>0</v>
      </c>
      <c r="BA355" s="93">
        <f t="shared" si="175"/>
        <v>0</v>
      </c>
      <c r="BB355" s="49"/>
      <c r="BC355" s="49">
        <f t="shared" si="175"/>
        <v>0</v>
      </c>
      <c r="CB355" s="99"/>
      <c r="CC355" s="100"/>
      <c r="CD355" s="100"/>
      <c r="CE355" s="100"/>
      <c r="CF355" s="100"/>
      <c r="CG355" s="100"/>
      <c r="CH355" s="100"/>
      <c r="CI355" s="100"/>
      <c r="CJ355" s="100"/>
    </row>
    <row r="356" spans="1:88" ht="13.5" customHeight="1" x14ac:dyDescent="0.25">
      <c r="A356" s="492"/>
      <c r="B356" s="492"/>
      <c r="C356" s="492"/>
      <c r="D356" s="284"/>
      <c r="E356" s="449" t="s">
        <v>1563</v>
      </c>
      <c r="F356" s="491"/>
      <c r="G356" s="449" t="s">
        <v>1563</v>
      </c>
      <c r="H356" s="434"/>
      <c r="I356" s="207"/>
      <c r="J356" s="87"/>
      <c r="K356" s="207"/>
      <c r="L356" s="207"/>
      <c r="M356" s="207"/>
      <c r="N356" s="207"/>
      <c r="O356" s="207"/>
      <c r="P356" s="207"/>
      <c r="Q356" s="207"/>
      <c r="R356" s="207"/>
      <c r="S356" s="207"/>
      <c r="T356" s="207"/>
      <c r="U356" s="89">
        <f t="shared" ref="U356:BC356" si="176">SUM(COUNTIF(U$8:U$111,"HĐH"),COUNTIF(U$8:U$111,"HĐH+HĐNT"),COUNTIF(U$8:U$111,"HĐH+HĐG"),COUNTIF(U$8:U$111,"HĐH+HĐC"))</f>
        <v>1</v>
      </c>
      <c r="V356" s="89">
        <f t="shared" si="176"/>
        <v>1</v>
      </c>
      <c r="W356" s="89">
        <f t="shared" si="176"/>
        <v>1</v>
      </c>
      <c r="X356" s="89">
        <f t="shared" si="176"/>
        <v>1</v>
      </c>
      <c r="Y356" s="89">
        <f t="shared" si="176"/>
        <v>1</v>
      </c>
      <c r="Z356" s="89">
        <f t="shared" si="176"/>
        <v>1</v>
      </c>
      <c r="AA356" s="89">
        <f t="shared" si="176"/>
        <v>1</v>
      </c>
      <c r="AB356" s="89">
        <f t="shared" si="176"/>
        <v>1</v>
      </c>
      <c r="AC356" s="89">
        <f t="shared" si="176"/>
        <v>0</v>
      </c>
      <c r="AD356" s="89">
        <f t="shared" si="176"/>
        <v>0</v>
      </c>
      <c r="AE356" s="89">
        <f t="shared" si="176"/>
        <v>0</v>
      </c>
      <c r="AF356" s="89">
        <f t="shared" si="176"/>
        <v>0</v>
      </c>
      <c r="AG356" s="89">
        <f t="shared" si="176"/>
        <v>0</v>
      </c>
      <c r="AH356" s="89">
        <f t="shared" si="176"/>
        <v>0</v>
      </c>
      <c r="AI356" s="89">
        <f t="shared" si="176"/>
        <v>0</v>
      </c>
      <c r="AJ356" s="89">
        <f t="shared" si="176"/>
        <v>0</v>
      </c>
      <c r="AK356" s="89">
        <f t="shared" si="176"/>
        <v>0</v>
      </c>
      <c r="AL356" s="89">
        <f t="shared" si="176"/>
        <v>0</v>
      </c>
      <c r="AM356" s="89">
        <f t="shared" si="176"/>
        <v>0</v>
      </c>
      <c r="AN356" s="89">
        <f t="shared" si="176"/>
        <v>0</v>
      </c>
      <c r="AO356" s="89">
        <f t="shared" si="176"/>
        <v>0</v>
      </c>
      <c r="AP356" s="89">
        <f t="shared" si="176"/>
        <v>0</v>
      </c>
      <c r="AQ356" s="89">
        <f t="shared" si="176"/>
        <v>0</v>
      </c>
      <c r="AR356" s="89">
        <f t="shared" si="176"/>
        <v>0</v>
      </c>
      <c r="AS356" s="89">
        <f t="shared" si="176"/>
        <v>0</v>
      </c>
      <c r="AT356" s="89">
        <f t="shared" si="176"/>
        <v>0</v>
      </c>
      <c r="AU356" s="89">
        <f t="shared" si="176"/>
        <v>0</v>
      </c>
      <c r="AV356" s="89">
        <f t="shared" si="176"/>
        <v>0</v>
      </c>
      <c r="AW356" s="89">
        <f t="shared" si="176"/>
        <v>0</v>
      </c>
      <c r="AX356" s="89">
        <f t="shared" si="176"/>
        <v>0</v>
      </c>
      <c r="AY356" s="89">
        <f t="shared" si="176"/>
        <v>0</v>
      </c>
      <c r="AZ356" s="89">
        <f t="shared" si="176"/>
        <v>0</v>
      </c>
      <c r="BA356" s="96">
        <f t="shared" si="176"/>
        <v>0</v>
      </c>
      <c r="BB356" s="89"/>
      <c r="BC356" s="89">
        <f t="shared" si="176"/>
        <v>0</v>
      </c>
      <c r="CB356" s="99"/>
      <c r="CC356" s="100"/>
      <c r="CD356" s="100"/>
      <c r="CE356" s="100"/>
      <c r="CF356" s="100"/>
      <c r="CG356" s="100"/>
      <c r="CH356" s="100"/>
      <c r="CI356" s="100"/>
      <c r="CJ356" s="100"/>
    </row>
    <row r="357" spans="1:88" ht="12.75" customHeight="1" x14ac:dyDescent="0.25">
      <c r="A357" s="492"/>
      <c r="B357" s="492"/>
      <c r="C357" s="492"/>
      <c r="D357" s="284"/>
      <c r="E357" s="433" t="s">
        <v>1564</v>
      </c>
      <c r="F357" s="434"/>
      <c r="G357" s="433" t="s">
        <v>1564</v>
      </c>
      <c r="H357" s="434"/>
      <c r="I357" s="207"/>
      <c r="J357" s="87"/>
      <c r="K357" s="207"/>
      <c r="L357" s="207"/>
      <c r="M357" s="207"/>
      <c r="N357" s="207"/>
      <c r="O357" s="207"/>
      <c r="P357" s="207"/>
      <c r="Q357" s="207"/>
      <c r="R357" s="207"/>
      <c r="S357" s="207"/>
      <c r="T357" s="207"/>
      <c r="U357" s="89">
        <f>SUM(COUNTIF(U$115:U$195,"HĐH"),COUNTIF(U$115:U$195,"HĐH+HĐNT"),COUNTIF(U$115:U$195,"HĐH+HĐG"),COUNTIF(U$115:U$195,"HĐH+HĐC"))</f>
        <v>1</v>
      </c>
      <c r="V357" s="89">
        <f t="shared" ref="V357:BC357" si="177">SUM(COUNTIF(V$115:V$195,"HĐH"),COUNTIF(V$115:V$195,"HĐH+HĐNT"),COUNTIF(V$115:V$195,"HĐH+HĐG"),COUNTIF(V$115:V$195,"HĐH+HĐC"))</f>
        <v>1</v>
      </c>
      <c r="W357" s="89">
        <f t="shared" si="177"/>
        <v>1</v>
      </c>
      <c r="X357" s="89">
        <f t="shared" si="177"/>
        <v>3</v>
      </c>
      <c r="Y357" s="89">
        <f t="shared" si="177"/>
        <v>1</v>
      </c>
      <c r="Z357" s="89">
        <f t="shared" si="177"/>
        <v>2</v>
      </c>
      <c r="AA357" s="89">
        <f>SUM(COUNTIF(AA$115:AA$195,"HĐH"),COUNTIF(AA$115:AA$195,"HĐH+HĐNT"),COUNTIF(AA$115:AA$195,"HĐH+HĐG"),COUNTIF(AA$115:AA$195,"HĐH+HĐC"),COUNTIF(AA$115:AA$195,"HĐH+LH"))</f>
        <v>1</v>
      </c>
      <c r="AB357" s="89">
        <f t="shared" si="177"/>
        <v>1</v>
      </c>
      <c r="AC357" s="89">
        <f t="shared" si="177"/>
        <v>0</v>
      </c>
      <c r="AD357" s="89">
        <f t="shared" si="177"/>
        <v>0</v>
      </c>
      <c r="AE357" s="89">
        <f t="shared" si="177"/>
        <v>0</v>
      </c>
      <c r="AF357" s="89">
        <f t="shared" si="177"/>
        <v>0</v>
      </c>
      <c r="AG357" s="89">
        <f t="shared" si="177"/>
        <v>0</v>
      </c>
      <c r="AH357" s="89">
        <f t="shared" si="177"/>
        <v>0</v>
      </c>
      <c r="AI357" s="89">
        <f t="shared" si="177"/>
        <v>0</v>
      </c>
      <c r="AJ357" s="89">
        <f t="shared" si="177"/>
        <v>0</v>
      </c>
      <c r="AK357" s="89">
        <f t="shared" si="177"/>
        <v>0</v>
      </c>
      <c r="AL357" s="89">
        <f t="shared" si="177"/>
        <v>0</v>
      </c>
      <c r="AM357" s="89">
        <f t="shared" si="177"/>
        <v>0</v>
      </c>
      <c r="AN357" s="89">
        <f t="shared" si="177"/>
        <v>0</v>
      </c>
      <c r="AO357" s="89">
        <f t="shared" si="177"/>
        <v>0</v>
      </c>
      <c r="AP357" s="89">
        <f t="shared" si="177"/>
        <v>0</v>
      </c>
      <c r="AQ357" s="89">
        <f t="shared" si="177"/>
        <v>0</v>
      </c>
      <c r="AR357" s="89">
        <f t="shared" si="177"/>
        <v>0</v>
      </c>
      <c r="AS357" s="89">
        <f t="shared" si="177"/>
        <v>0</v>
      </c>
      <c r="AT357" s="89">
        <f t="shared" si="177"/>
        <v>0</v>
      </c>
      <c r="AU357" s="89">
        <f t="shared" si="177"/>
        <v>0</v>
      </c>
      <c r="AV357" s="89">
        <f t="shared" si="177"/>
        <v>0</v>
      </c>
      <c r="AW357" s="89">
        <f t="shared" si="177"/>
        <v>0</v>
      </c>
      <c r="AX357" s="89">
        <f t="shared" si="177"/>
        <v>0</v>
      </c>
      <c r="AY357" s="89">
        <f t="shared" si="177"/>
        <v>0</v>
      </c>
      <c r="AZ357" s="89">
        <f t="shared" si="177"/>
        <v>0</v>
      </c>
      <c r="BA357" s="96">
        <f t="shared" si="177"/>
        <v>0</v>
      </c>
      <c r="BB357" s="89"/>
      <c r="BC357" s="89">
        <f t="shared" si="177"/>
        <v>0</v>
      </c>
      <c r="CB357" s="99"/>
      <c r="CC357" s="100"/>
      <c r="CD357" s="100"/>
      <c r="CE357" s="100"/>
      <c r="CF357" s="100"/>
      <c r="CG357" s="100"/>
      <c r="CH357" s="100"/>
      <c r="CI357" s="100"/>
      <c r="CJ357" s="100"/>
    </row>
    <row r="358" spans="1:88" ht="14.25" customHeight="1" x14ac:dyDescent="0.25">
      <c r="A358" s="492"/>
      <c r="B358" s="492"/>
      <c r="C358" s="492"/>
      <c r="D358" s="284"/>
      <c r="E358" s="433" t="s">
        <v>1565</v>
      </c>
      <c r="F358" s="434"/>
      <c r="G358" s="433" t="s">
        <v>1565</v>
      </c>
      <c r="H358" s="434"/>
      <c r="I358" s="207"/>
      <c r="J358" s="87"/>
      <c r="K358" s="207"/>
      <c r="L358" s="207"/>
      <c r="M358" s="207"/>
      <c r="N358" s="207"/>
      <c r="O358" s="207"/>
      <c r="P358" s="207"/>
      <c r="Q358" s="207"/>
      <c r="R358" s="207"/>
      <c r="S358" s="207"/>
      <c r="T358" s="207"/>
      <c r="U358" s="89">
        <f t="shared" ref="U358:BA358" si="178">SUM(COUNTIF(U$198:U$247,"HĐH"),COUNTIF(U$198:U$247,"HĐH+HĐNT"),COUNTIF(U$198:U$247,"HĐH+HĐG"),COUNTIF(U$198:U$247,"HĐH+HĐC"))</f>
        <v>1</v>
      </c>
      <c r="V358" s="89">
        <f t="shared" si="178"/>
        <v>0</v>
      </c>
      <c r="W358" s="89">
        <f t="shared" si="178"/>
        <v>1</v>
      </c>
      <c r="X358" s="89">
        <f t="shared" si="178"/>
        <v>0</v>
      </c>
      <c r="Y358" s="89">
        <f t="shared" si="178"/>
        <v>1</v>
      </c>
      <c r="Z358" s="89">
        <f t="shared" si="178"/>
        <v>1</v>
      </c>
      <c r="AA358" s="89">
        <f t="shared" si="178"/>
        <v>1</v>
      </c>
      <c r="AB358" s="89">
        <f t="shared" si="178"/>
        <v>1</v>
      </c>
      <c r="AC358" s="89">
        <f t="shared" si="178"/>
        <v>0</v>
      </c>
      <c r="AD358" s="89">
        <f t="shared" si="178"/>
        <v>0</v>
      </c>
      <c r="AE358" s="89">
        <f t="shared" si="178"/>
        <v>0</v>
      </c>
      <c r="AF358" s="89">
        <f t="shared" si="178"/>
        <v>0</v>
      </c>
      <c r="AG358" s="89">
        <f t="shared" si="178"/>
        <v>0</v>
      </c>
      <c r="AH358" s="89">
        <f t="shared" si="178"/>
        <v>0</v>
      </c>
      <c r="AI358" s="89">
        <f t="shared" si="178"/>
        <v>0</v>
      </c>
      <c r="AJ358" s="89">
        <f t="shared" si="178"/>
        <v>0</v>
      </c>
      <c r="AK358" s="89">
        <f t="shared" si="178"/>
        <v>0</v>
      </c>
      <c r="AL358" s="89">
        <f t="shared" si="178"/>
        <v>0</v>
      </c>
      <c r="AM358" s="89">
        <f t="shared" si="178"/>
        <v>0</v>
      </c>
      <c r="AN358" s="89">
        <f t="shared" si="178"/>
        <v>0</v>
      </c>
      <c r="AO358" s="89">
        <f t="shared" si="178"/>
        <v>0</v>
      </c>
      <c r="AP358" s="89">
        <f t="shared" si="178"/>
        <v>0</v>
      </c>
      <c r="AQ358" s="89">
        <f t="shared" si="178"/>
        <v>0</v>
      </c>
      <c r="AR358" s="89">
        <f t="shared" si="178"/>
        <v>0</v>
      </c>
      <c r="AS358" s="89">
        <f t="shared" si="178"/>
        <v>0</v>
      </c>
      <c r="AT358" s="89">
        <f t="shared" si="178"/>
        <v>0</v>
      </c>
      <c r="AU358" s="89">
        <f t="shared" si="178"/>
        <v>0</v>
      </c>
      <c r="AV358" s="89">
        <f t="shared" si="178"/>
        <v>0</v>
      </c>
      <c r="AW358" s="89">
        <f t="shared" si="178"/>
        <v>0</v>
      </c>
      <c r="AX358" s="89">
        <f t="shared" si="178"/>
        <v>0</v>
      </c>
      <c r="AY358" s="89">
        <f t="shared" si="178"/>
        <v>0</v>
      </c>
      <c r="AZ358" s="89">
        <f t="shared" si="178"/>
        <v>0</v>
      </c>
      <c r="BA358" s="96">
        <f t="shared" si="178"/>
        <v>0</v>
      </c>
      <c r="BB358" s="89"/>
      <c r="BC358" s="89">
        <f>SUM(COUNTIF(BC$198:BC$247,"HĐH"),COUNTIF(BC$198:BC$247,"HĐH+HĐNT"),COUNTIF(BC$198:BC$247,"HĐH+HĐG"),COUNTIF(BC$198:BC$247,"HĐH+HĐC"))</f>
        <v>0</v>
      </c>
      <c r="CB358" s="99"/>
      <c r="CC358" s="100"/>
      <c r="CD358" s="100"/>
      <c r="CE358" s="100"/>
      <c r="CF358" s="100"/>
      <c r="CG358" s="100"/>
      <c r="CH358" s="100"/>
      <c r="CI358" s="100"/>
      <c r="CJ358" s="100"/>
    </row>
    <row r="359" spans="1:88" ht="12.75" customHeight="1" x14ac:dyDescent="0.25">
      <c r="A359" s="492"/>
      <c r="B359" s="492"/>
      <c r="C359" s="492"/>
      <c r="D359" s="284"/>
      <c r="E359" s="433" t="s">
        <v>1566</v>
      </c>
      <c r="F359" s="434"/>
      <c r="G359" s="433" t="s">
        <v>1566</v>
      </c>
      <c r="H359" s="434"/>
      <c r="I359" s="207"/>
      <c r="J359" s="87"/>
      <c r="K359" s="207"/>
      <c r="L359" s="207"/>
      <c r="M359" s="207"/>
      <c r="N359" s="207"/>
      <c r="O359" s="207"/>
      <c r="P359" s="207"/>
      <c r="Q359" s="207"/>
      <c r="R359" s="207"/>
      <c r="S359" s="207"/>
      <c r="T359" s="207"/>
      <c r="U359" s="89">
        <f t="shared" ref="U359:BA359" si="179">SUM(COUNTIF(U$251:U$274,"HĐH"),COUNTIF(U$251:U$274,"HĐH+HĐNT"),COUNTIF(U$251:U$274,"HĐH+HĐC"),COUNTIF(U$251:U$274,"HĐH+HĐC"))</f>
        <v>0</v>
      </c>
      <c r="V359" s="89">
        <f t="shared" si="179"/>
        <v>0</v>
      </c>
      <c r="W359" s="89">
        <f t="shared" si="179"/>
        <v>1</v>
      </c>
      <c r="X359" s="89">
        <f t="shared" si="179"/>
        <v>0</v>
      </c>
      <c r="Y359" s="89">
        <f t="shared" si="179"/>
        <v>0</v>
      </c>
      <c r="Z359" s="89">
        <f t="shared" si="179"/>
        <v>0</v>
      </c>
      <c r="AA359" s="89">
        <f t="shared" si="179"/>
        <v>0</v>
      </c>
      <c r="AB359" s="89">
        <f t="shared" si="179"/>
        <v>1</v>
      </c>
      <c r="AC359" s="89">
        <f t="shared" si="179"/>
        <v>0</v>
      </c>
      <c r="AD359" s="89">
        <f t="shared" si="179"/>
        <v>0</v>
      </c>
      <c r="AE359" s="89">
        <f t="shared" si="179"/>
        <v>0</v>
      </c>
      <c r="AF359" s="89">
        <f t="shared" si="179"/>
        <v>0</v>
      </c>
      <c r="AG359" s="89">
        <f t="shared" si="179"/>
        <v>0</v>
      </c>
      <c r="AH359" s="89">
        <f t="shared" si="179"/>
        <v>0</v>
      </c>
      <c r="AI359" s="89">
        <f t="shared" si="179"/>
        <v>0</v>
      </c>
      <c r="AJ359" s="89">
        <f t="shared" si="179"/>
        <v>0</v>
      </c>
      <c r="AK359" s="89">
        <f t="shared" si="179"/>
        <v>0</v>
      </c>
      <c r="AL359" s="89">
        <f t="shared" si="179"/>
        <v>0</v>
      </c>
      <c r="AM359" s="89">
        <f t="shared" si="179"/>
        <v>0</v>
      </c>
      <c r="AN359" s="89">
        <f t="shared" si="179"/>
        <v>0</v>
      </c>
      <c r="AO359" s="89">
        <f t="shared" si="179"/>
        <v>0</v>
      </c>
      <c r="AP359" s="89">
        <f t="shared" si="179"/>
        <v>0</v>
      </c>
      <c r="AQ359" s="89">
        <f t="shared" si="179"/>
        <v>0</v>
      </c>
      <c r="AR359" s="89">
        <f t="shared" si="179"/>
        <v>0</v>
      </c>
      <c r="AS359" s="89">
        <f t="shared" si="179"/>
        <v>0</v>
      </c>
      <c r="AT359" s="89">
        <f t="shared" si="179"/>
        <v>0</v>
      </c>
      <c r="AU359" s="89">
        <f t="shared" si="179"/>
        <v>0</v>
      </c>
      <c r="AV359" s="89">
        <f t="shared" si="179"/>
        <v>0</v>
      </c>
      <c r="AW359" s="89">
        <f t="shared" si="179"/>
        <v>0</v>
      </c>
      <c r="AX359" s="89">
        <f t="shared" si="179"/>
        <v>0</v>
      </c>
      <c r="AY359" s="89">
        <f t="shared" si="179"/>
        <v>0</v>
      </c>
      <c r="AZ359" s="89">
        <f t="shared" si="179"/>
        <v>0</v>
      </c>
      <c r="BA359" s="96">
        <f t="shared" si="179"/>
        <v>0</v>
      </c>
      <c r="BB359" s="89"/>
      <c r="BC359" s="89">
        <f>SUM(COUNTIF(BC$251:BC$274,"HĐH"),COUNTIF(BC$251:BC$274,"HĐH+HĐNT"),COUNTIF(BC$251:BC$274,"HĐH+HĐC"),COUNTIF(BC$251:BC$274,"HĐH+HĐC"))</f>
        <v>0</v>
      </c>
      <c r="CB359" s="99"/>
      <c r="CC359" s="100"/>
      <c r="CD359" s="100"/>
      <c r="CE359" s="100"/>
      <c r="CF359" s="100"/>
      <c r="CG359" s="100"/>
      <c r="CH359" s="100"/>
      <c r="CI359" s="100"/>
      <c r="CJ359" s="100"/>
    </row>
    <row r="360" spans="1:88" ht="14.25" customHeight="1" x14ac:dyDescent="0.25">
      <c r="A360" s="492"/>
      <c r="B360" s="492"/>
      <c r="C360" s="492"/>
      <c r="D360" s="284"/>
      <c r="E360" s="433" t="s">
        <v>1567</v>
      </c>
      <c r="F360" s="434"/>
      <c r="G360" s="433" t="s">
        <v>1567</v>
      </c>
      <c r="H360" s="434"/>
      <c r="I360" s="207"/>
      <c r="J360" s="87"/>
      <c r="K360" s="207"/>
      <c r="L360" s="207"/>
      <c r="M360" s="207"/>
      <c r="N360" s="207"/>
      <c r="O360" s="207"/>
      <c r="P360" s="207"/>
      <c r="Q360" s="207"/>
      <c r="R360" s="207"/>
      <c r="S360" s="207"/>
      <c r="T360" s="207"/>
      <c r="U360" s="89">
        <f t="shared" ref="U360:BA360" si="180">SUM(COUNTIF(U$277:U$338,"HĐH"),COUNTIF(U$277:U$338,"HĐH+HĐC"),COUNTIF(U$277:U$338,"HĐH+HĐG"),COUNTIF(U$277:U$338,"HĐH+HĐNT"))</f>
        <v>3</v>
      </c>
      <c r="V360" s="89">
        <f t="shared" si="180"/>
        <v>2</v>
      </c>
      <c r="W360" s="89">
        <f t="shared" si="180"/>
        <v>1</v>
      </c>
      <c r="X360" s="89">
        <f t="shared" si="180"/>
        <v>1</v>
      </c>
      <c r="Y360" s="89">
        <f t="shared" si="180"/>
        <v>2</v>
      </c>
      <c r="Z360" s="89">
        <f t="shared" si="180"/>
        <v>1</v>
      </c>
      <c r="AA360" s="89">
        <f t="shared" si="180"/>
        <v>2</v>
      </c>
      <c r="AB360" s="89">
        <f t="shared" si="180"/>
        <v>1</v>
      </c>
      <c r="AC360" s="89">
        <f t="shared" si="180"/>
        <v>0</v>
      </c>
      <c r="AD360" s="89">
        <f t="shared" si="180"/>
        <v>0</v>
      </c>
      <c r="AE360" s="89">
        <f t="shared" si="180"/>
        <v>0</v>
      </c>
      <c r="AF360" s="89">
        <f t="shared" si="180"/>
        <v>0</v>
      </c>
      <c r="AG360" s="89">
        <f t="shared" si="180"/>
        <v>0</v>
      </c>
      <c r="AH360" s="89">
        <f t="shared" si="180"/>
        <v>0</v>
      </c>
      <c r="AI360" s="89">
        <f t="shared" si="180"/>
        <v>0</v>
      </c>
      <c r="AJ360" s="89">
        <f t="shared" si="180"/>
        <v>0</v>
      </c>
      <c r="AK360" s="89">
        <f t="shared" si="180"/>
        <v>0</v>
      </c>
      <c r="AL360" s="89">
        <f t="shared" si="180"/>
        <v>0</v>
      </c>
      <c r="AM360" s="89">
        <f t="shared" si="180"/>
        <v>0</v>
      </c>
      <c r="AN360" s="89">
        <f t="shared" si="180"/>
        <v>0</v>
      </c>
      <c r="AO360" s="89">
        <f t="shared" si="180"/>
        <v>0</v>
      </c>
      <c r="AP360" s="89">
        <f t="shared" si="180"/>
        <v>0</v>
      </c>
      <c r="AQ360" s="89">
        <f t="shared" si="180"/>
        <v>0</v>
      </c>
      <c r="AR360" s="89">
        <f t="shared" si="180"/>
        <v>0</v>
      </c>
      <c r="AS360" s="89">
        <f t="shared" si="180"/>
        <v>0</v>
      </c>
      <c r="AT360" s="89">
        <f t="shared" si="180"/>
        <v>0</v>
      </c>
      <c r="AU360" s="89">
        <f t="shared" si="180"/>
        <v>0</v>
      </c>
      <c r="AV360" s="89">
        <f t="shared" si="180"/>
        <v>0</v>
      </c>
      <c r="AW360" s="89">
        <f t="shared" si="180"/>
        <v>0</v>
      </c>
      <c r="AX360" s="89">
        <f t="shared" si="180"/>
        <v>0</v>
      </c>
      <c r="AY360" s="89">
        <f t="shared" si="180"/>
        <v>0</v>
      </c>
      <c r="AZ360" s="89">
        <f t="shared" si="180"/>
        <v>0</v>
      </c>
      <c r="BA360" s="96">
        <f t="shared" si="180"/>
        <v>0</v>
      </c>
      <c r="BB360" s="89"/>
      <c r="BC360" s="89">
        <f>SUM(COUNTIF(BC$277:BC$338,"HĐH"),COUNTIF(BC$277:BC$338,"HĐH+HĐC"),COUNTIF(BC$277:BC$338,"HĐH+HĐG"),COUNTIF(BC$277:BC$338,"HĐH+HĐNT"))</f>
        <v>0</v>
      </c>
      <c r="CB360" s="99"/>
      <c r="CC360" s="100"/>
      <c r="CD360" s="100"/>
      <c r="CE360" s="100"/>
      <c r="CF360" s="100"/>
      <c r="CG360" s="100"/>
      <c r="CH360" s="100"/>
      <c r="CI360" s="100"/>
      <c r="CJ360" s="100"/>
    </row>
    <row r="361" spans="1:88" ht="15.75" hidden="1" customHeight="1" x14ac:dyDescent="0.25">
      <c r="A361" s="312"/>
      <c r="B361" s="312"/>
      <c r="C361" s="312"/>
      <c r="D361" s="284"/>
      <c r="E361" s="71"/>
      <c r="F361" s="73"/>
      <c r="G361" s="58"/>
      <c r="H361" s="58"/>
      <c r="I361" s="58"/>
      <c r="J361" s="86"/>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CB361" s="99"/>
      <c r="CC361" s="100"/>
      <c r="CD361" s="100"/>
      <c r="CE361" s="100"/>
      <c r="CF361" s="100"/>
      <c r="CG361" s="100"/>
      <c r="CH361" s="100"/>
      <c r="CI361" s="100"/>
      <c r="CJ361" s="100"/>
    </row>
    <row r="362" spans="1:88" ht="31.5" hidden="1" x14ac:dyDescent="0.25">
      <c r="A362" s="430" t="s">
        <v>1568</v>
      </c>
      <c r="B362" s="298"/>
      <c r="C362" s="75" t="s">
        <v>1569</v>
      </c>
      <c r="D362" s="285"/>
      <c r="E362" s="77"/>
      <c r="F362" s="78"/>
      <c r="G362" s="207"/>
      <c r="H362" s="207"/>
      <c r="I362" s="207"/>
      <c r="J362" s="87"/>
      <c r="K362" s="207"/>
      <c r="L362" s="207"/>
      <c r="M362" s="207"/>
      <c r="N362" s="207"/>
      <c r="O362" s="207"/>
      <c r="P362" s="207"/>
      <c r="Q362" s="207"/>
      <c r="R362" s="207"/>
      <c r="S362" s="207"/>
      <c r="T362" s="207"/>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7">
        <f t="shared" ref="BD362:CA362" si="181">COUNTIFS($K$9:$K$338,"x",BD$9:BD$338,"2")</f>
        <v>1</v>
      </c>
      <c r="BE362" s="97">
        <f t="shared" si="181"/>
        <v>0</v>
      </c>
      <c r="BF362" s="97">
        <f t="shared" si="181"/>
        <v>0</v>
      </c>
      <c r="BG362" s="97">
        <f t="shared" si="181"/>
        <v>0</v>
      </c>
      <c r="BH362" s="97">
        <f t="shared" si="181"/>
        <v>0</v>
      </c>
      <c r="BI362" s="97">
        <f t="shared" si="181"/>
        <v>0</v>
      </c>
      <c r="BJ362" s="97">
        <f t="shared" si="181"/>
        <v>0</v>
      </c>
      <c r="BK362" s="97">
        <f t="shared" si="181"/>
        <v>0</v>
      </c>
      <c r="BL362" s="97">
        <f t="shared" si="181"/>
        <v>0</v>
      </c>
      <c r="BM362" s="97">
        <f t="shared" si="181"/>
        <v>0</v>
      </c>
      <c r="BN362" s="97">
        <f t="shared" si="181"/>
        <v>0</v>
      </c>
      <c r="BO362" s="97">
        <f t="shared" si="181"/>
        <v>0</v>
      </c>
      <c r="BP362" s="97">
        <f t="shared" si="181"/>
        <v>0</v>
      </c>
      <c r="BQ362" s="97">
        <f t="shared" si="181"/>
        <v>0</v>
      </c>
      <c r="BR362" s="97">
        <f t="shared" si="181"/>
        <v>0</v>
      </c>
      <c r="BS362" s="97">
        <f t="shared" si="181"/>
        <v>0</v>
      </c>
      <c r="BT362" s="97">
        <f t="shared" si="181"/>
        <v>0</v>
      </c>
      <c r="BU362" s="97">
        <f t="shared" si="181"/>
        <v>0</v>
      </c>
      <c r="BV362" s="97">
        <f t="shared" si="181"/>
        <v>0</v>
      </c>
      <c r="BW362" s="97">
        <f t="shared" si="181"/>
        <v>0</v>
      </c>
      <c r="BX362" s="97">
        <f t="shared" si="181"/>
        <v>0</v>
      </c>
      <c r="BY362" s="97">
        <f t="shared" si="181"/>
        <v>0</v>
      </c>
      <c r="BZ362" s="97">
        <f t="shared" si="181"/>
        <v>0</v>
      </c>
      <c r="CA362" s="97">
        <f t="shared" si="181"/>
        <v>0</v>
      </c>
      <c r="CB362" s="299"/>
      <c r="CC362" s="299"/>
      <c r="CD362" s="299"/>
      <c r="CE362" s="299"/>
      <c r="CF362" s="299"/>
      <c r="CG362" s="299"/>
      <c r="CH362" s="299"/>
      <c r="CI362" s="299"/>
      <c r="CJ362" s="299"/>
    </row>
    <row r="363" spans="1:88" ht="31.5" hidden="1" x14ac:dyDescent="0.25">
      <c r="A363" s="431"/>
      <c r="B363" s="298"/>
      <c r="C363" s="75" t="s">
        <v>1570</v>
      </c>
      <c r="D363" s="285"/>
      <c r="E363" s="77"/>
      <c r="F363" s="78"/>
      <c r="G363" s="207"/>
      <c r="H363" s="207"/>
      <c r="I363" s="207"/>
      <c r="J363" s="87"/>
      <c r="K363" s="207"/>
      <c r="L363" s="207"/>
      <c r="M363" s="207"/>
      <c r="N363" s="207"/>
      <c r="O363" s="207"/>
      <c r="P363" s="207"/>
      <c r="Q363" s="207"/>
      <c r="R363" s="207"/>
      <c r="S363" s="207"/>
      <c r="T363" s="207"/>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7">
        <f t="shared" ref="BD363:CA363" si="182">COUNTIFS($K$9:$K$338,"x",BD$9:BD$338,"1")</f>
        <v>0</v>
      </c>
      <c r="BE363" s="97">
        <f t="shared" si="182"/>
        <v>0</v>
      </c>
      <c r="BF363" s="97">
        <f t="shared" si="182"/>
        <v>0</v>
      </c>
      <c r="BG363" s="97">
        <f t="shared" si="182"/>
        <v>0</v>
      </c>
      <c r="BH363" s="97">
        <f t="shared" si="182"/>
        <v>0</v>
      </c>
      <c r="BI363" s="97">
        <f t="shared" si="182"/>
        <v>0</v>
      </c>
      <c r="BJ363" s="97">
        <f t="shared" si="182"/>
        <v>0</v>
      </c>
      <c r="BK363" s="97">
        <f t="shared" si="182"/>
        <v>0</v>
      </c>
      <c r="BL363" s="97">
        <f t="shared" si="182"/>
        <v>0</v>
      </c>
      <c r="BM363" s="97">
        <f t="shared" si="182"/>
        <v>0</v>
      </c>
      <c r="BN363" s="97">
        <f t="shared" si="182"/>
        <v>0</v>
      </c>
      <c r="BO363" s="97">
        <f t="shared" si="182"/>
        <v>0</v>
      </c>
      <c r="BP363" s="97">
        <f t="shared" si="182"/>
        <v>0</v>
      </c>
      <c r="BQ363" s="97">
        <f t="shared" si="182"/>
        <v>0</v>
      </c>
      <c r="BR363" s="97">
        <f t="shared" si="182"/>
        <v>0</v>
      </c>
      <c r="BS363" s="97">
        <f t="shared" si="182"/>
        <v>0</v>
      </c>
      <c r="BT363" s="97">
        <f t="shared" si="182"/>
        <v>0</v>
      </c>
      <c r="BU363" s="97">
        <f t="shared" si="182"/>
        <v>0</v>
      </c>
      <c r="BV363" s="97">
        <f t="shared" si="182"/>
        <v>0</v>
      </c>
      <c r="BW363" s="97">
        <f t="shared" si="182"/>
        <v>0</v>
      </c>
      <c r="BX363" s="97">
        <f t="shared" si="182"/>
        <v>0</v>
      </c>
      <c r="BY363" s="97">
        <f t="shared" si="182"/>
        <v>0</v>
      </c>
      <c r="BZ363" s="97">
        <f t="shared" si="182"/>
        <v>0</v>
      </c>
      <c r="CA363" s="97">
        <f t="shared" si="182"/>
        <v>0</v>
      </c>
      <c r="CB363" s="299"/>
      <c r="CC363" s="299"/>
      <c r="CD363" s="299"/>
      <c r="CE363" s="299"/>
      <c r="CF363" s="299"/>
      <c r="CG363" s="299"/>
      <c r="CH363" s="299"/>
      <c r="CI363" s="299"/>
      <c r="CJ363" s="299"/>
    </row>
    <row r="364" spans="1:88" ht="31.5" hidden="1" x14ac:dyDescent="0.25">
      <c r="A364" s="431"/>
      <c r="B364" s="298"/>
      <c r="C364" s="79" t="s">
        <v>1571</v>
      </c>
      <c r="D364" s="286"/>
      <c r="E364" s="77"/>
      <c r="F364" s="78"/>
      <c r="G364" s="207"/>
      <c r="H364" s="207"/>
      <c r="I364" s="207"/>
      <c r="J364" s="87"/>
      <c r="K364" s="207"/>
      <c r="L364" s="207"/>
      <c r="M364" s="207"/>
      <c r="N364" s="207"/>
      <c r="O364" s="207"/>
      <c r="P364" s="207"/>
      <c r="Q364" s="207"/>
      <c r="R364" s="207"/>
      <c r="S364" s="207"/>
      <c r="T364" s="207"/>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7">
        <f t="shared" ref="BD364:CA364" si="183">COUNTIFS($K$9:$K$338,"x",BD$9:BD$338,"0")</f>
        <v>0</v>
      </c>
      <c r="BE364" s="97">
        <f t="shared" si="183"/>
        <v>0</v>
      </c>
      <c r="BF364" s="97">
        <f t="shared" si="183"/>
        <v>0</v>
      </c>
      <c r="BG364" s="97">
        <f t="shared" si="183"/>
        <v>0</v>
      </c>
      <c r="BH364" s="97">
        <f t="shared" si="183"/>
        <v>0</v>
      </c>
      <c r="BI364" s="97">
        <f t="shared" si="183"/>
        <v>0</v>
      </c>
      <c r="BJ364" s="97">
        <f t="shared" si="183"/>
        <v>0</v>
      </c>
      <c r="BK364" s="97">
        <f t="shared" si="183"/>
        <v>0</v>
      </c>
      <c r="BL364" s="97">
        <f t="shared" si="183"/>
        <v>0</v>
      </c>
      <c r="BM364" s="97">
        <f t="shared" si="183"/>
        <v>0</v>
      </c>
      <c r="BN364" s="97">
        <f t="shared" si="183"/>
        <v>0</v>
      </c>
      <c r="BO364" s="97">
        <f t="shared" si="183"/>
        <v>0</v>
      </c>
      <c r="BP364" s="97">
        <f t="shared" si="183"/>
        <v>0</v>
      </c>
      <c r="BQ364" s="97">
        <f t="shared" si="183"/>
        <v>0</v>
      </c>
      <c r="BR364" s="97">
        <f t="shared" si="183"/>
        <v>0</v>
      </c>
      <c r="BS364" s="97">
        <f t="shared" si="183"/>
        <v>0</v>
      </c>
      <c r="BT364" s="97">
        <f t="shared" si="183"/>
        <v>0</v>
      </c>
      <c r="BU364" s="97">
        <f t="shared" si="183"/>
        <v>0</v>
      </c>
      <c r="BV364" s="97">
        <f t="shared" si="183"/>
        <v>0</v>
      </c>
      <c r="BW364" s="97">
        <f t="shared" si="183"/>
        <v>0</v>
      </c>
      <c r="BX364" s="97">
        <f t="shared" si="183"/>
        <v>0</v>
      </c>
      <c r="BY364" s="97">
        <f t="shared" si="183"/>
        <v>0</v>
      </c>
      <c r="BZ364" s="97">
        <f t="shared" si="183"/>
        <v>0</v>
      </c>
      <c r="CA364" s="97">
        <f t="shared" si="183"/>
        <v>0</v>
      </c>
      <c r="CB364" s="299"/>
      <c r="CC364" s="299"/>
      <c r="CD364" s="299"/>
      <c r="CE364" s="299"/>
      <c r="CF364" s="299"/>
      <c r="CG364" s="299"/>
      <c r="CH364" s="299"/>
      <c r="CI364" s="299"/>
      <c r="CJ364" s="299"/>
    </row>
    <row r="365" spans="1:88" ht="15.75" hidden="1" x14ac:dyDescent="0.25">
      <c r="A365" s="431"/>
      <c r="B365" s="298"/>
      <c r="C365" s="422" t="s">
        <v>1572</v>
      </c>
      <c r="D365" s="287"/>
      <c r="E365" s="82"/>
      <c r="F365" s="83"/>
      <c r="G365" s="207"/>
      <c r="H365" s="207"/>
      <c r="I365" s="207"/>
      <c r="J365" s="87"/>
      <c r="K365" s="207"/>
      <c r="L365" s="207"/>
      <c r="M365" s="207"/>
      <c r="N365" s="207"/>
      <c r="O365" s="207"/>
      <c r="P365" s="207"/>
      <c r="Q365" s="207"/>
      <c r="R365" s="207"/>
      <c r="S365" s="207"/>
      <c r="T365" s="207"/>
      <c r="U365" s="295"/>
      <c r="V365" s="295"/>
      <c r="W365" s="295"/>
      <c r="X365" s="295"/>
      <c r="Y365" s="295"/>
      <c r="Z365" s="295"/>
      <c r="AA365" s="295"/>
      <c r="AB365" s="295"/>
      <c r="AC365" s="295"/>
      <c r="AD365" s="295"/>
      <c r="AE365" s="295"/>
      <c r="AF365" s="295"/>
      <c r="AG365" s="295"/>
      <c r="AH365" s="295"/>
      <c r="AI365" s="295"/>
      <c r="AJ365" s="295"/>
      <c r="AK365" s="295"/>
      <c r="AL365" s="295"/>
      <c r="AM365" s="295"/>
      <c r="AN365" s="295"/>
      <c r="AO365" s="295"/>
      <c r="AP365" s="295"/>
      <c r="AQ365" s="295"/>
      <c r="AR365" s="295"/>
      <c r="AS365" s="295"/>
      <c r="AT365" s="295"/>
      <c r="AU365" s="295"/>
      <c r="AV365" s="295"/>
      <c r="AW365" s="295"/>
      <c r="AX365" s="295"/>
      <c r="AY365" s="295"/>
      <c r="AZ365" s="295"/>
      <c r="BA365" s="295"/>
      <c r="BB365" s="295"/>
      <c r="BC365" s="295"/>
      <c r="BD365" s="98">
        <f>(((BD362*2)+(BD363*1)+(BD364*0)))/(BD362+BD363+BD364)</f>
        <v>2</v>
      </c>
      <c r="BE365" s="98" t="e">
        <f t="shared" ref="BE365:CA365" si="184">(((BE362*2)+(BE363*1)+(BE364*0)))/(BE362+BE363+BE364)</f>
        <v>#DIV/0!</v>
      </c>
      <c r="BF365" s="98" t="e">
        <f t="shared" si="184"/>
        <v>#DIV/0!</v>
      </c>
      <c r="BG365" s="98" t="e">
        <f t="shared" si="184"/>
        <v>#DIV/0!</v>
      </c>
      <c r="BH365" s="98" t="e">
        <f t="shared" si="184"/>
        <v>#DIV/0!</v>
      </c>
      <c r="BI365" s="98" t="e">
        <f t="shared" si="184"/>
        <v>#DIV/0!</v>
      </c>
      <c r="BJ365" s="98" t="e">
        <f t="shared" si="184"/>
        <v>#DIV/0!</v>
      </c>
      <c r="BK365" s="98" t="e">
        <f t="shared" si="184"/>
        <v>#DIV/0!</v>
      </c>
      <c r="BL365" s="98" t="e">
        <f t="shared" si="184"/>
        <v>#DIV/0!</v>
      </c>
      <c r="BM365" s="98" t="e">
        <f t="shared" si="184"/>
        <v>#DIV/0!</v>
      </c>
      <c r="BN365" s="98" t="e">
        <f t="shared" si="184"/>
        <v>#DIV/0!</v>
      </c>
      <c r="BO365" s="98" t="e">
        <f t="shared" si="184"/>
        <v>#DIV/0!</v>
      </c>
      <c r="BP365" s="98" t="e">
        <f t="shared" si="184"/>
        <v>#DIV/0!</v>
      </c>
      <c r="BQ365" s="98" t="e">
        <f t="shared" si="184"/>
        <v>#DIV/0!</v>
      </c>
      <c r="BR365" s="98" t="e">
        <f t="shared" si="184"/>
        <v>#DIV/0!</v>
      </c>
      <c r="BS365" s="98" t="e">
        <f t="shared" si="184"/>
        <v>#DIV/0!</v>
      </c>
      <c r="BT365" s="98" t="e">
        <f t="shared" si="184"/>
        <v>#DIV/0!</v>
      </c>
      <c r="BU365" s="98" t="e">
        <f t="shared" si="184"/>
        <v>#DIV/0!</v>
      </c>
      <c r="BV365" s="98" t="e">
        <f t="shared" si="184"/>
        <v>#DIV/0!</v>
      </c>
      <c r="BW365" s="98" t="e">
        <f t="shared" si="184"/>
        <v>#DIV/0!</v>
      </c>
      <c r="BX365" s="98" t="e">
        <f t="shared" si="184"/>
        <v>#DIV/0!</v>
      </c>
      <c r="BY365" s="98" t="e">
        <f t="shared" si="184"/>
        <v>#DIV/0!</v>
      </c>
      <c r="BZ365" s="98" t="e">
        <f t="shared" si="184"/>
        <v>#DIV/0!</v>
      </c>
      <c r="CA365" s="98" t="e">
        <f t="shared" si="184"/>
        <v>#DIV/0!</v>
      </c>
      <c r="CB365" s="415">
        <f>COUNTIF($BD366:$CA366,"Đ")</f>
        <v>1</v>
      </c>
      <c r="CC365" s="419">
        <f>CB365/COUNTA($BD366:$CA366)</f>
        <v>4.1666666666666664E-2</v>
      </c>
      <c r="CD365" s="415">
        <f>COUNTIF($BD366:$CA366,"CCG")</f>
        <v>0</v>
      </c>
      <c r="CE365" s="419">
        <f>CD365/COUNTA($BD366:$CA366)</f>
        <v>0</v>
      </c>
      <c r="CF365" s="415">
        <f>COUNTIF($BD366:$CA366,"CĐ")</f>
        <v>0</v>
      </c>
      <c r="CG365" s="419">
        <f>CF365/COUNTA($BD366:$CA366)</f>
        <v>0</v>
      </c>
      <c r="CH365" s="413">
        <f>(((CB365*2)+(CD365*1)+(CF365*0)))/(CB365+CD365+CF365)</f>
        <v>2</v>
      </c>
      <c r="CI365" s="413" t="str">
        <f>IF(CH365&gt;=1.6,"Đạt mục tiêu",IF(CH365&gt;=1,"Cần cố gắng","Chưa đạt"))</f>
        <v>Đạt mục tiêu</v>
      </c>
      <c r="CJ365" s="397"/>
    </row>
    <row r="366" spans="1:88" ht="15.75" hidden="1" x14ac:dyDescent="0.25">
      <c r="A366" s="432"/>
      <c r="B366" s="298"/>
      <c r="C366" s="423"/>
      <c r="D366" s="287"/>
      <c r="E366" s="82"/>
      <c r="F366" s="83"/>
      <c r="G366" s="207"/>
      <c r="H366" s="207"/>
      <c r="I366" s="207"/>
      <c r="J366" s="87"/>
      <c r="K366" s="207"/>
      <c r="L366" s="207"/>
      <c r="M366" s="207"/>
      <c r="N366" s="207"/>
      <c r="O366" s="207"/>
      <c r="P366" s="207"/>
      <c r="Q366" s="207"/>
      <c r="R366" s="207"/>
      <c r="S366" s="207"/>
      <c r="T366" s="207"/>
      <c r="U366" s="295"/>
      <c r="V366" s="295"/>
      <c r="W366" s="295"/>
      <c r="X366" s="295"/>
      <c r="Y366" s="295"/>
      <c r="Z366" s="295"/>
      <c r="AA366" s="295"/>
      <c r="AB366" s="295"/>
      <c r="AC366" s="295"/>
      <c r="AD366" s="295"/>
      <c r="AE366" s="295"/>
      <c r="AF366" s="295"/>
      <c r="AG366" s="295"/>
      <c r="AH366" s="295"/>
      <c r="AI366" s="295"/>
      <c r="AJ366" s="295"/>
      <c r="AK366" s="295"/>
      <c r="AL366" s="295"/>
      <c r="AM366" s="295"/>
      <c r="AN366" s="295"/>
      <c r="AO366" s="295"/>
      <c r="AP366" s="295"/>
      <c r="AQ366" s="295"/>
      <c r="AR366" s="295"/>
      <c r="AS366" s="295"/>
      <c r="AT366" s="295"/>
      <c r="AU366" s="295"/>
      <c r="AV366" s="295"/>
      <c r="AW366" s="295"/>
      <c r="AX366" s="295"/>
      <c r="AY366" s="295"/>
      <c r="AZ366" s="295"/>
      <c r="BA366" s="295"/>
      <c r="BB366" s="295"/>
      <c r="BC366" s="295"/>
      <c r="BD366" s="98" t="str">
        <f>IF(BD365&lt;1,"CĐ",IF(BD365&lt;1.6,"CCG","Đ"))</f>
        <v>Đ</v>
      </c>
      <c r="BE366" s="98" t="e">
        <f t="shared" ref="BE366:CA366" si="185">IF(BE365&lt;1,"CĐ",IF(BE365&lt;1.6,"CCG","Đ"))</f>
        <v>#DIV/0!</v>
      </c>
      <c r="BF366" s="98" t="e">
        <f t="shared" si="185"/>
        <v>#DIV/0!</v>
      </c>
      <c r="BG366" s="98" t="e">
        <f t="shared" si="185"/>
        <v>#DIV/0!</v>
      </c>
      <c r="BH366" s="98" t="e">
        <f t="shared" si="185"/>
        <v>#DIV/0!</v>
      </c>
      <c r="BI366" s="98" t="e">
        <f t="shared" si="185"/>
        <v>#DIV/0!</v>
      </c>
      <c r="BJ366" s="98" t="e">
        <f t="shared" si="185"/>
        <v>#DIV/0!</v>
      </c>
      <c r="BK366" s="98" t="e">
        <f t="shared" si="185"/>
        <v>#DIV/0!</v>
      </c>
      <c r="BL366" s="98" t="e">
        <f t="shared" si="185"/>
        <v>#DIV/0!</v>
      </c>
      <c r="BM366" s="98" t="e">
        <f t="shared" si="185"/>
        <v>#DIV/0!</v>
      </c>
      <c r="BN366" s="98" t="e">
        <f t="shared" si="185"/>
        <v>#DIV/0!</v>
      </c>
      <c r="BO366" s="98" t="e">
        <f t="shared" si="185"/>
        <v>#DIV/0!</v>
      </c>
      <c r="BP366" s="98" t="e">
        <f t="shared" si="185"/>
        <v>#DIV/0!</v>
      </c>
      <c r="BQ366" s="98" t="e">
        <f t="shared" si="185"/>
        <v>#DIV/0!</v>
      </c>
      <c r="BR366" s="98" t="e">
        <f t="shared" si="185"/>
        <v>#DIV/0!</v>
      </c>
      <c r="BS366" s="98" t="e">
        <f t="shared" si="185"/>
        <v>#DIV/0!</v>
      </c>
      <c r="BT366" s="98" t="e">
        <f t="shared" si="185"/>
        <v>#DIV/0!</v>
      </c>
      <c r="BU366" s="98" t="e">
        <f t="shared" si="185"/>
        <v>#DIV/0!</v>
      </c>
      <c r="BV366" s="98" t="e">
        <f t="shared" si="185"/>
        <v>#DIV/0!</v>
      </c>
      <c r="BW366" s="98" t="e">
        <f t="shared" si="185"/>
        <v>#DIV/0!</v>
      </c>
      <c r="BX366" s="98" t="e">
        <f t="shared" si="185"/>
        <v>#DIV/0!</v>
      </c>
      <c r="BY366" s="98" t="e">
        <f t="shared" si="185"/>
        <v>#DIV/0!</v>
      </c>
      <c r="BZ366" s="98" t="e">
        <f t="shared" si="185"/>
        <v>#DIV/0!</v>
      </c>
      <c r="CA366" s="98" t="e">
        <f t="shared" si="185"/>
        <v>#DIV/0!</v>
      </c>
      <c r="CB366" s="415"/>
      <c r="CC366" s="419"/>
      <c r="CD366" s="415"/>
      <c r="CE366" s="419"/>
      <c r="CF366" s="415"/>
      <c r="CG366" s="419"/>
      <c r="CH366" s="413"/>
      <c r="CI366" s="413"/>
      <c r="CJ366" s="398"/>
    </row>
    <row r="367" spans="1:88" ht="31.5" hidden="1" x14ac:dyDescent="0.25">
      <c r="A367" s="427" t="s">
        <v>1573</v>
      </c>
      <c r="B367" s="298"/>
      <c r="C367" s="84" t="s">
        <v>1569</v>
      </c>
      <c r="D367" s="288"/>
      <c r="E367" s="85"/>
      <c r="F367" s="5"/>
      <c r="G367" s="207"/>
      <c r="H367" s="207"/>
      <c r="I367" s="207"/>
      <c r="J367" s="87"/>
      <c r="K367" s="207"/>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97">
        <f t="shared" ref="BD367:CA367" si="186">COUNTIFS($L$9:$L$338,"x",BD$9:BD$338,"2")</f>
        <v>0</v>
      </c>
      <c r="BE367" s="97">
        <f t="shared" si="186"/>
        <v>0</v>
      </c>
      <c r="BF367" s="97">
        <f t="shared" si="186"/>
        <v>0</v>
      </c>
      <c r="BG367" s="97">
        <f t="shared" si="186"/>
        <v>0</v>
      </c>
      <c r="BH367" s="97">
        <f t="shared" si="186"/>
        <v>0</v>
      </c>
      <c r="BI367" s="97">
        <f t="shared" si="186"/>
        <v>0</v>
      </c>
      <c r="BJ367" s="97">
        <f t="shared" si="186"/>
        <v>0</v>
      </c>
      <c r="BK367" s="97">
        <f t="shared" si="186"/>
        <v>0</v>
      </c>
      <c r="BL367" s="97">
        <f t="shared" si="186"/>
        <v>0</v>
      </c>
      <c r="BM367" s="97">
        <f t="shared" si="186"/>
        <v>0</v>
      </c>
      <c r="BN367" s="97">
        <f t="shared" si="186"/>
        <v>0</v>
      </c>
      <c r="BO367" s="97">
        <f t="shared" si="186"/>
        <v>0</v>
      </c>
      <c r="BP367" s="97">
        <f t="shared" si="186"/>
        <v>0</v>
      </c>
      <c r="BQ367" s="97">
        <f t="shared" si="186"/>
        <v>0</v>
      </c>
      <c r="BR367" s="97">
        <f t="shared" si="186"/>
        <v>0</v>
      </c>
      <c r="BS367" s="97">
        <f t="shared" si="186"/>
        <v>0</v>
      </c>
      <c r="BT367" s="97">
        <f t="shared" si="186"/>
        <v>0</v>
      </c>
      <c r="BU367" s="97">
        <f t="shared" si="186"/>
        <v>0</v>
      </c>
      <c r="BV367" s="97">
        <f t="shared" si="186"/>
        <v>0</v>
      </c>
      <c r="BW367" s="97">
        <f t="shared" si="186"/>
        <v>0</v>
      </c>
      <c r="BX367" s="97">
        <f t="shared" si="186"/>
        <v>0</v>
      </c>
      <c r="BY367" s="97">
        <f t="shared" si="186"/>
        <v>0</v>
      </c>
      <c r="BZ367" s="97">
        <f t="shared" si="186"/>
        <v>0</v>
      </c>
      <c r="CA367" s="97">
        <f t="shared" si="186"/>
        <v>0</v>
      </c>
      <c r="CB367" s="37"/>
      <c r="CC367" s="37"/>
      <c r="CD367" s="37"/>
      <c r="CE367" s="37"/>
      <c r="CF367" s="37"/>
      <c r="CG367" s="37"/>
      <c r="CH367" s="37"/>
      <c r="CI367" s="37"/>
      <c r="CJ367" s="37"/>
    </row>
    <row r="368" spans="1:88" ht="31.5" hidden="1" x14ac:dyDescent="0.25">
      <c r="A368" s="428"/>
      <c r="B368" s="298"/>
      <c r="C368" s="84" t="s">
        <v>1570</v>
      </c>
      <c r="D368" s="288"/>
      <c r="E368" s="85"/>
      <c r="F368" s="5"/>
      <c r="G368" s="207"/>
      <c r="H368" s="207"/>
      <c r="I368" s="207"/>
      <c r="J368" s="87"/>
      <c r="K368" s="207"/>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97">
        <f t="shared" ref="BD368:CA368" si="187">COUNTIFS($L$9:$L$338,"x",BD$9:BD$338,"1")</f>
        <v>0</v>
      </c>
      <c r="BE368" s="97">
        <f t="shared" si="187"/>
        <v>0</v>
      </c>
      <c r="BF368" s="97">
        <f t="shared" si="187"/>
        <v>0</v>
      </c>
      <c r="BG368" s="97">
        <f t="shared" si="187"/>
        <v>0</v>
      </c>
      <c r="BH368" s="97">
        <f t="shared" si="187"/>
        <v>0</v>
      </c>
      <c r="BI368" s="97">
        <f t="shared" si="187"/>
        <v>0</v>
      </c>
      <c r="BJ368" s="97">
        <f t="shared" si="187"/>
        <v>0</v>
      </c>
      <c r="BK368" s="97">
        <f t="shared" si="187"/>
        <v>0</v>
      </c>
      <c r="BL368" s="97">
        <f t="shared" si="187"/>
        <v>0</v>
      </c>
      <c r="BM368" s="97">
        <f t="shared" si="187"/>
        <v>0</v>
      </c>
      <c r="BN368" s="97">
        <f t="shared" si="187"/>
        <v>0</v>
      </c>
      <c r="BO368" s="97">
        <f t="shared" si="187"/>
        <v>0</v>
      </c>
      <c r="BP368" s="97">
        <f t="shared" si="187"/>
        <v>0</v>
      </c>
      <c r="BQ368" s="97">
        <f t="shared" si="187"/>
        <v>0</v>
      </c>
      <c r="BR368" s="97">
        <f t="shared" si="187"/>
        <v>0</v>
      </c>
      <c r="BS368" s="97">
        <f t="shared" si="187"/>
        <v>0</v>
      </c>
      <c r="BT368" s="97">
        <f t="shared" si="187"/>
        <v>0</v>
      </c>
      <c r="BU368" s="97">
        <f t="shared" si="187"/>
        <v>0</v>
      </c>
      <c r="BV368" s="97">
        <f t="shared" si="187"/>
        <v>0</v>
      </c>
      <c r="BW368" s="97">
        <f t="shared" si="187"/>
        <v>0</v>
      </c>
      <c r="BX368" s="97">
        <f t="shared" si="187"/>
        <v>0</v>
      </c>
      <c r="BY368" s="97">
        <f t="shared" si="187"/>
        <v>0</v>
      </c>
      <c r="BZ368" s="97">
        <f t="shared" si="187"/>
        <v>0</v>
      </c>
      <c r="CA368" s="97">
        <f t="shared" si="187"/>
        <v>0</v>
      </c>
      <c r="CB368" s="37"/>
      <c r="CC368" s="37"/>
      <c r="CD368" s="37"/>
      <c r="CE368" s="37"/>
      <c r="CF368" s="37"/>
      <c r="CG368" s="37"/>
      <c r="CH368" s="37"/>
      <c r="CI368" s="37"/>
      <c r="CJ368" s="37"/>
    </row>
    <row r="369" spans="1:88" ht="31.5" hidden="1" x14ac:dyDescent="0.25">
      <c r="A369" s="428"/>
      <c r="B369" s="298"/>
      <c r="C369" s="84" t="s">
        <v>1571</v>
      </c>
      <c r="D369" s="288"/>
      <c r="E369" s="85"/>
      <c r="F369" s="5"/>
      <c r="G369" s="207"/>
      <c r="H369" s="207"/>
      <c r="I369" s="207"/>
      <c r="J369" s="87"/>
      <c r="K369" s="207"/>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97">
        <f t="shared" ref="BD369:CA369" si="188">COUNTIFS($L$9:$L$338,"x",BD$9:BD$338,"0")</f>
        <v>0</v>
      </c>
      <c r="BE369" s="97">
        <f t="shared" si="188"/>
        <v>0</v>
      </c>
      <c r="BF369" s="97">
        <f t="shared" si="188"/>
        <v>0</v>
      </c>
      <c r="BG369" s="97">
        <f t="shared" si="188"/>
        <v>0</v>
      </c>
      <c r="BH369" s="97">
        <f t="shared" si="188"/>
        <v>0</v>
      </c>
      <c r="BI369" s="97">
        <f t="shared" si="188"/>
        <v>0</v>
      </c>
      <c r="BJ369" s="97">
        <f t="shared" si="188"/>
        <v>0</v>
      </c>
      <c r="BK369" s="97">
        <f t="shared" si="188"/>
        <v>0</v>
      </c>
      <c r="BL369" s="97">
        <f t="shared" si="188"/>
        <v>0</v>
      </c>
      <c r="BM369" s="97">
        <f t="shared" si="188"/>
        <v>0</v>
      </c>
      <c r="BN369" s="97">
        <f t="shared" si="188"/>
        <v>0</v>
      </c>
      <c r="BO369" s="97">
        <f t="shared" si="188"/>
        <v>0</v>
      </c>
      <c r="BP369" s="97">
        <f t="shared" si="188"/>
        <v>0</v>
      </c>
      <c r="BQ369" s="97">
        <f t="shared" si="188"/>
        <v>0</v>
      </c>
      <c r="BR369" s="97">
        <f t="shared" si="188"/>
        <v>0</v>
      </c>
      <c r="BS369" s="97">
        <f t="shared" si="188"/>
        <v>0</v>
      </c>
      <c r="BT369" s="97">
        <f t="shared" si="188"/>
        <v>0</v>
      </c>
      <c r="BU369" s="97">
        <f t="shared" si="188"/>
        <v>0</v>
      </c>
      <c r="BV369" s="97">
        <f t="shared" si="188"/>
        <v>0</v>
      </c>
      <c r="BW369" s="97">
        <f t="shared" si="188"/>
        <v>0</v>
      </c>
      <c r="BX369" s="97">
        <f t="shared" si="188"/>
        <v>0</v>
      </c>
      <c r="BY369" s="97">
        <f t="shared" si="188"/>
        <v>0</v>
      </c>
      <c r="BZ369" s="97">
        <f t="shared" si="188"/>
        <v>0</v>
      </c>
      <c r="CA369" s="97">
        <f t="shared" si="188"/>
        <v>0</v>
      </c>
      <c r="CB369" s="37"/>
      <c r="CC369" s="37"/>
      <c r="CD369" s="37"/>
      <c r="CE369" s="37"/>
      <c r="CF369" s="37"/>
      <c r="CG369" s="37"/>
      <c r="CH369" s="37"/>
      <c r="CI369" s="37"/>
      <c r="CJ369" s="37"/>
    </row>
    <row r="370" spans="1:88" ht="15.75" hidden="1" x14ac:dyDescent="0.25">
      <c r="A370" s="428"/>
      <c r="B370" s="298"/>
      <c r="C370" s="424" t="s">
        <v>1572</v>
      </c>
      <c r="D370" s="288"/>
      <c r="E370" s="85"/>
      <c r="F370" s="5"/>
      <c r="G370" s="207"/>
      <c r="H370" s="207"/>
      <c r="I370" s="207"/>
      <c r="J370" s="87"/>
      <c r="K370" s="207"/>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98" t="e">
        <f>(((BD367*2)+(BD368*1)+(BD369*0)))/(BD367+BD368+BD369)</f>
        <v>#DIV/0!</v>
      </c>
      <c r="BE370" s="98" t="e">
        <f t="shared" ref="BE370:CA370" si="189">(((BE367*2)+(BE368*1)+(BE369*0)))/(BE367+BE368+BE369)</f>
        <v>#DIV/0!</v>
      </c>
      <c r="BF370" s="98" t="e">
        <f t="shared" si="189"/>
        <v>#DIV/0!</v>
      </c>
      <c r="BG370" s="98" t="e">
        <f t="shared" si="189"/>
        <v>#DIV/0!</v>
      </c>
      <c r="BH370" s="98" t="e">
        <f t="shared" si="189"/>
        <v>#DIV/0!</v>
      </c>
      <c r="BI370" s="98" t="e">
        <f t="shared" si="189"/>
        <v>#DIV/0!</v>
      </c>
      <c r="BJ370" s="98" t="e">
        <f t="shared" si="189"/>
        <v>#DIV/0!</v>
      </c>
      <c r="BK370" s="98" t="e">
        <f t="shared" si="189"/>
        <v>#DIV/0!</v>
      </c>
      <c r="BL370" s="98" t="e">
        <f t="shared" si="189"/>
        <v>#DIV/0!</v>
      </c>
      <c r="BM370" s="98" t="e">
        <f t="shared" si="189"/>
        <v>#DIV/0!</v>
      </c>
      <c r="BN370" s="98" t="e">
        <f t="shared" si="189"/>
        <v>#DIV/0!</v>
      </c>
      <c r="BO370" s="98" t="e">
        <f t="shared" si="189"/>
        <v>#DIV/0!</v>
      </c>
      <c r="BP370" s="98" t="e">
        <f t="shared" si="189"/>
        <v>#DIV/0!</v>
      </c>
      <c r="BQ370" s="98" t="e">
        <f t="shared" si="189"/>
        <v>#DIV/0!</v>
      </c>
      <c r="BR370" s="98" t="e">
        <f t="shared" si="189"/>
        <v>#DIV/0!</v>
      </c>
      <c r="BS370" s="98" t="e">
        <f t="shared" si="189"/>
        <v>#DIV/0!</v>
      </c>
      <c r="BT370" s="98" t="e">
        <f t="shared" si="189"/>
        <v>#DIV/0!</v>
      </c>
      <c r="BU370" s="98" t="e">
        <f t="shared" si="189"/>
        <v>#DIV/0!</v>
      </c>
      <c r="BV370" s="98" t="e">
        <f t="shared" si="189"/>
        <v>#DIV/0!</v>
      </c>
      <c r="BW370" s="98" t="e">
        <f t="shared" si="189"/>
        <v>#DIV/0!</v>
      </c>
      <c r="BX370" s="98" t="e">
        <f t="shared" si="189"/>
        <v>#DIV/0!</v>
      </c>
      <c r="BY370" s="98" t="e">
        <f t="shared" si="189"/>
        <v>#DIV/0!</v>
      </c>
      <c r="BZ370" s="98" t="e">
        <f t="shared" si="189"/>
        <v>#DIV/0!</v>
      </c>
      <c r="CA370" s="98" t="e">
        <f t="shared" si="189"/>
        <v>#DIV/0!</v>
      </c>
      <c r="CB370" s="415">
        <f>COUNTIF($BD371:$CA371,"Đ")</f>
        <v>0</v>
      </c>
      <c r="CC370" s="419">
        <f>CB370/COUNTA($BD371:$CA371)</f>
        <v>0</v>
      </c>
      <c r="CD370" s="415">
        <f>COUNTIF($BD371:$CA371,"CCG")</f>
        <v>0</v>
      </c>
      <c r="CE370" s="419">
        <f>CD370/COUNTA($BD371:$CA371)</f>
        <v>0</v>
      </c>
      <c r="CF370" s="415">
        <f>COUNTIF($BD371:$CA371,"CĐ")</f>
        <v>0</v>
      </c>
      <c r="CG370" s="419">
        <f>CF370/COUNTA($BD371:$CA371)</f>
        <v>0</v>
      </c>
      <c r="CH370" s="413" t="e">
        <f>(((CB370*2)+(CD370*1)+(CF370*0)))/(CB370+CD370+CF370)</f>
        <v>#DIV/0!</v>
      </c>
      <c r="CI370" s="413" t="e">
        <f>IF(CH370&gt;=1.6,"Đạt mục tiêu",IF(CH370&gt;=1,"Cần cố gắng","Chưa đạt"))</f>
        <v>#DIV/0!</v>
      </c>
      <c r="CJ370" s="37"/>
    </row>
    <row r="371" spans="1:88" ht="15.75" hidden="1" x14ac:dyDescent="0.25">
      <c r="A371" s="429"/>
      <c r="B371" s="298"/>
      <c r="C371" s="424"/>
      <c r="D371" s="288"/>
      <c r="E371" s="85"/>
      <c r="F371" s="5"/>
      <c r="G371" s="207"/>
      <c r="H371" s="207"/>
      <c r="I371" s="207"/>
      <c r="J371" s="87"/>
      <c r="K371" s="207"/>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98" t="e">
        <f>IF(BD370&lt;1,"CĐ",IF(BD370&lt;1.6,"CCG","Đ"))</f>
        <v>#DIV/0!</v>
      </c>
      <c r="BE371" s="98" t="e">
        <f t="shared" ref="BE371:CA371" si="190">IF(BE370&lt;1,"CĐ",IF(BE370&lt;1.6,"CCG","Đ"))</f>
        <v>#DIV/0!</v>
      </c>
      <c r="BF371" s="98" t="e">
        <f t="shared" si="190"/>
        <v>#DIV/0!</v>
      </c>
      <c r="BG371" s="98" t="e">
        <f t="shared" si="190"/>
        <v>#DIV/0!</v>
      </c>
      <c r="BH371" s="98" t="e">
        <f t="shared" si="190"/>
        <v>#DIV/0!</v>
      </c>
      <c r="BI371" s="98" t="e">
        <f t="shared" si="190"/>
        <v>#DIV/0!</v>
      </c>
      <c r="BJ371" s="98" t="e">
        <f t="shared" si="190"/>
        <v>#DIV/0!</v>
      </c>
      <c r="BK371" s="98" t="e">
        <f t="shared" si="190"/>
        <v>#DIV/0!</v>
      </c>
      <c r="BL371" s="98" t="e">
        <f t="shared" si="190"/>
        <v>#DIV/0!</v>
      </c>
      <c r="BM371" s="98" t="e">
        <f t="shared" si="190"/>
        <v>#DIV/0!</v>
      </c>
      <c r="BN371" s="98" t="e">
        <f t="shared" si="190"/>
        <v>#DIV/0!</v>
      </c>
      <c r="BO371" s="98" t="e">
        <f t="shared" si="190"/>
        <v>#DIV/0!</v>
      </c>
      <c r="BP371" s="98" t="e">
        <f t="shared" si="190"/>
        <v>#DIV/0!</v>
      </c>
      <c r="BQ371" s="98" t="e">
        <f t="shared" si="190"/>
        <v>#DIV/0!</v>
      </c>
      <c r="BR371" s="98" t="e">
        <f t="shared" si="190"/>
        <v>#DIV/0!</v>
      </c>
      <c r="BS371" s="98" t="e">
        <f t="shared" si="190"/>
        <v>#DIV/0!</v>
      </c>
      <c r="BT371" s="98" t="e">
        <f t="shared" si="190"/>
        <v>#DIV/0!</v>
      </c>
      <c r="BU371" s="98" t="e">
        <f t="shared" si="190"/>
        <v>#DIV/0!</v>
      </c>
      <c r="BV371" s="98" t="e">
        <f t="shared" si="190"/>
        <v>#DIV/0!</v>
      </c>
      <c r="BW371" s="98" t="e">
        <f t="shared" si="190"/>
        <v>#DIV/0!</v>
      </c>
      <c r="BX371" s="98" t="e">
        <f t="shared" si="190"/>
        <v>#DIV/0!</v>
      </c>
      <c r="BY371" s="98" t="e">
        <f t="shared" si="190"/>
        <v>#DIV/0!</v>
      </c>
      <c r="BZ371" s="98" t="e">
        <f t="shared" si="190"/>
        <v>#DIV/0!</v>
      </c>
      <c r="CA371" s="98" t="e">
        <f t="shared" si="190"/>
        <v>#DIV/0!</v>
      </c>
      <c r="CB371" s="415"/>
      <c r="CC371" s="419"/>
      <c r="CD371" s="415"/>
      <c r="CE371" s="419"/>
      <c r="CF371" s="415"/>
      <c r="CG371" s="419"/>
      <c r="CH371" s="413"/>
      <c r="CI371" s="413"/>
      <c r="CJ371" s="37"/>
    </row>
    <row r="372" spans="1:88" ht="31.5" hidden="1" x14ac:dyDescent="0.25">
      <c r="A372" s="430" t="s">
        <v>1574</v>
      </c>
      <c r="B372" s="298"/>
      <c r="C372" s="84" t="s">
        <v>1569</v>
      </c>
      <c r="D372" s="288"/>
      <c r="E372" s="85"/>
      <c r="F372" s="5"/>
      <c r="G372" s="207"/>
      <c r="H372" s="207"/>
      <c r="I372" s="207"/>
      <c r="J372" s="87"/>
      <c r="K372" s="207"/>
      <c r="L372" s="207"/>
      <c r="M372" s="207"/>
      <c r="N372" s="207"/>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97">
        <f t="shared" ref="BD372:CA372" si="191">COUNTIFS($M$9:$M$338,"x",BD$9:BD$338,"2")</f>
        <v>0</v>
      </c>
      <c r="BE372" s="97">
        <f t="shared" si="191"/>
        <v>0</v>
      </c>
      <c r="BF372" s="97">
        <f t="shared" si="191"/>
        <v>0</v>
      </c>
      <c r="BG372" s="97">
        <f t="shared" si="191"/>
        <v>0</v>
      </c>
      <c r="BH372" s="97">
        <f t="shared" si="191"/>
        <v>0</v>
      </c>
      <c r="BI372" s="97">
        <f t="shared" si="191"/>
        <v>0</v>
      </c>
      <c r="BJ372" s="97">
        <f t="shared" si="191"/>
        <v>0</v>
      </c>
      <c r="BK372" s="97">
        <f t="shared" si="191"/>
        <v>0</v>
      </c>
      <c r="BL372" s="97">
        <f t="shared" si="191"/>
        <v>0</v>
      </c>
      <c r="BM372" s="97">
        <f t="shared" si="191"/>
        <v>0</v>
      </c>
      <c r="BN372" s="97">
        <f t="shared" si="191"/>
        <v>0</v>
      </c>
      <c r="BO372" s="97">
        <f t="shared" si="191"/>
        <v>0</v>
      </c>
      <c r="BP372" s="97">
        <f t="shared" si="191"/>
        <v>0</v>
      </c>
      <c r="BQ372" s="97">
        <f t="shared" si="191"/>
        <v>0</v>
      </c>
      <c r="BR372" s="97">
        <f t="shared" si="191"/>
        <v>0</v>
      </c>
      <c r="BS372" s="97">
        <f t="shared" si="191"/>
        <v>0</v>
      </c>
      <c r="BT372" s="97">
        <f t="shared" si="191"/>
        <v>0</v>
      </c>
      <c r="BU372" s="97">
        <f t="shared" si="191"/>
        <v>0</v>
      </c>
      <c r="BV372" s="97">
        <f t="shared" si="191"/>
        <v>0</v>
      </c>
      <c r="BW372" s="97">
        <f t="shared" si="191"/>
        <v>0</v>
      </c>
      <c r="BX372" s="97">
        <f t="shared" si="191"/>
        <v>0</v>
      </c>
      <c r="BY372" s="97">
        <f t="shared" si="191"/>
        <v>0</v>
      </c>
      <c r="BZ372" s="97">
        <f t="shared" si="191"/>
        <v>0</v>
      </c>
      <c r="CA372" s="97">
        <f t="shared" si="191"/>
        <v>0</v>
      </c>
      <c r="CB372" s="37"/>
      <c r="CC372" s="37"/>
      <c r="CD372" s="37"/>
      <c r="CE372" s="37"/>
      <c r="CF372" s="37"/>
      <c r="CG372" s="37"/>
      <c r="CH372" s="37"/>
      <c r="CI372" s="37"/>
      <c r="CJ372" s="37"/>
    </row>
    <row r="373" spans="1:88" ht="31.5" hidden="1" x14ac:dyDescent="0.25">
      <c r="A373" s="431"/>
      <c r="B373" s="298"/>
      <c r="C373" s="84" t="s">
        <v>1570</v>
      </c>
      <c r="D373" s="288"/>
      <c r="E373" s="85"/>
      <c r="F373" s="5"/>
      <c r="G373" s="207"/>
      <c r="H373" s="207"/>
      <c r="I373" s="207"/>
      <c r="J373" s="87"/>
      <c r="K373" s="207"/>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97">
        <f t="shared" ref="BD373:CA373" si="192">COUNTIFS($M$9:$M$338,"x",BD$9:BD$338,"1")</f>
        <v>0</v>
      </c>
      <c r="BE373" s="97">
        <f t="shared" si="192"/>
        <v>0</v>
      </c>
      <c r="BF373" s="97">
        <f t="shared" si="192"/>
        <v>0</v>
      </c>
      <c r="BG373" s="97">
        <f t="shared" si="192"/>
        <v>0</v>
      </c>
      <c r="BH373" s="97">
        <f t="shared" si="192"/>
        <v>0</v>
      </c>
      <c r="BI373" s="97">
        <f t="shared" si="192"/>
        <v>0</v>
      </c>
      <c r="BJ373" s="97">
        <f t="shared" si="192"/>
        <v>0</v>
      </c>
      <c r="BK373" s="97">
        <f t="shared" si="192"/>
        <v>0</v>
      </c>
      <c r="BL373" s="97">
        <f t="shared" si="192"/>
        <v>0</v>
      </c>
      <c r="BM373" s="97">
        <f t="shared" si="192"/>
        <v>0</v>
      </c>
      <c r="BN373" s="97">
        <f t="shared" si="192"/>
        <v>0</v>
      </c>
      <c r="BO373" s="97">
        <f t="shared" si="192"/>
        <v>0</v>
      </c>
      <c r="BP373" s="97">
        <f t="shared" si="192"/>
        <v>0</v>
      </c>
      <c r="BQ373" s="97">
        <f t="shared" si="192"/>
        <v>0</v>
      </c>
      <c r="BR373" s="97">
        <f t="shared" si="192"/>
        <v>0</v>
      </c>
      <c r="BS373" s="97">
        <f t="shared" si="192"/>
        <v>0</v>
      </c>
      <c r="BT373" s="97">
        <f t="shared" si="192"/>
        <v>0</v>
      </c>
      <c r="BU373" s="97">
        <f t="shared" si="192"/>
        <v>0</v>
      </c>
      <c r="BV373" s="97">
        <f t="shared" si="192"/>
        <v>0</v>
      </c>
      <c r="BW373" s="97">
        <f t="shared" si="192"/>
        <v>0</v>
      </c>
      <c r="BX373" s="97">
        <f t="shared" si="192"/>
        <v>0</v>
      </c>
      <c r="BY373" s="97">
        <f t="shared" si="192"/>
        <v>0</v>
      </c>
      <c r="BZ373" s="97">
        <f t="shared" si="192"/>
        <v>0</v>
      </c>
      <c r="CA373" s="97">
        <f t="shared" si="192"/>
        <v>0</v>
      </c>
      <c r="CB373" s="37"/>
      <c r="CC373" s="37"/>
      <c r="CD373" s="37"/>
      <c r="CE373" s="37"/>
      <c r="CF373" s="37"/>
      <c r="CG373" s="37"/>
      <c r="CH373" s="37"/>
      <c r="CI373" s="37"/>
      <c r="CJ373" s="37"/>
    </row>
    <row r="374" spans="1:88" ht="31.5" hidden="1" x14ac:dyDescent="0.25">
      <c r="A374" s="431"/>
      <c r="B374" s="298"/>
      <c r="C374" s="84" t="s">
        <v>1571</v>
      </c>
      <c r="D374" s="288"/>
      <c r="E374" s="85"/>
      <c r="F374" s="5"/>
      <c r="G374" s="207"/>
      <c r="H374" s="207"/>
      <c r="I374" s="207"/>
      <c r="J374" s="87"/>
      <c r="K374" s="207"/>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97">
        <f t="shared" ref="BD374:CA374" si="193">COUNTIFS($M$9:$M$338,"x",BD$9:BD$338,"0")</f>
        <v>0</v>
      </c>
      <c r="BE374" s="97">
        <f t="shared" si="193"/>
        <v>0</v>
      </c>
      <c r="BF374" s="97">
        <f t="shared" si="193"/>
        <v>0</v>
      </c>
      <c r="BG374" s="97">
        <f t="shared" si="193"/>
        <v>0</v>
      </c>
      <c r="BH374" s="97">
        <f t="shared" si="193"/>
        <v>0</v>
      </c>
      <c r="BI374" s="97">
        <f t="shared" si="193"/>
        <v>0</v>
      </c>
      <c r="BJ374" s="97">
        <f t="shared" si="193"/>
        <v>0</v>
      </c>
      <c r="BK374" s="97">
        <f t="shared" si="193"/>
        <v>0</v>
      </c>
      <c r="BL374" s="97">
        <f t="shared" si="193"/>
        <v>0</v>
      </c>
      <c r="BM374" s="97">
        <f t="shared" si="193"/>
        <v>0</v>
      </c>
      <c r="BN374" s="97">
        <f t="shared" si="193"/>
        <v>0</v>
      </c>
      <c r="BO374" s="97">
        <f t="shared" si="193"/>
        <v>0</v>
      </c>
      <c r="BP374" s="97">
        <f t="shared" si="193"/>
        <v>0</v>
      </c>
      <c r="BQ374" s="97">
        <f t="shared" si="193"/>
        <v>0</v>
      </c>
      <c r="BR374" s="97">
        <f t="shared" si="193"/>
        <v>0</v>
      </c>
      <c r="BS374" s="97">
        <f t="shared" si="193"/>
        <v>0</v>
      </c>
      <c r="BT374" s="97">
        <f t="shared" si="193"/>
        <v>0</v>
      </c>
      <c r="BU374" s="97">
        <f t="shared" si="193"/>
        <v>0</v>
      </c>
      <c r="BV374" s="97">
        <f t="shared" si="193"/>
        <v>0</v>
      </c>
      <c r="BW374" s="97">
        <f t="shared" si="193"/>
        <v>0</v>
      </c>
      <c r="BX374" s="97">
        <f t="shared" si="193"/>
        <v>0</v>
      </c>
      <c r="BY374" s="97">
        <f t="shared" si="193"/>
        <v>0</v>
      </c>
      <c r="BZ374" s="97">
        <f t="shared" si="193"/>
        <v>0</v>
      </c>
      <c r="CA374" s="97">
        <f t="shared" si="193"/>
        <v>0</v>
      </c>
      <c r="CB374" s="37"/>
      <c r="CC374" s="37"/>
      <c r="CD374" s="37"/>
      <c r="CE374" s="37"/>
      <c r="CF374" s="37"/>
      <c r="CG374" s="37"/>
      <c r="CH374" s="37"/>
      <c r="CI374" s="37"/>
      <c r="CJ374" s="37"/>
    </row>
    <row r="375" spans="1:88" ht="15.75" hidden="1" x14ac:dyDescent="0.25">
      <c r="A375" s="431"/>
      <c r="B375" s="298"/>
      <c r="C375" s="424" t="s">
        <v>1572</v>
      </c>
      <c r="D375" s="288"/>
      <c r="E375" s="85"/>
      <c r="F375" s="5"/>
      <c r="G375" s="207"/>
      <c r="H375" s="207"/>
      <c r="I375" s="207"/>
      <c r="J375" s="87"/>
      <c r="K375" s="207"/>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98" t="e">
        <f>(((BD372*2)+(BD373*1)+(BD374*0)))/(BD372+BD373+BD374)</f>
        <v>#DIV/0!</v>
      </c>
      <c r="BE375" s="98" t="e">
        <f t="shared" ref="BE375:CA375" si="194">(((BE372*2)+(BE373*1)+(BE374*0)))/(BE372+BE373+BE374)</f>
        <v>#DIV/0!</v>
      </c>
      <c r="BF375" s="98" t="e">
        <f t="shared" si="194"/>
        <v>#DIV/0!</v>
      </c>
      <c r="BG375" s="98" t="e">
        <f t="shared" si="194"/>
        <v>#DIV/0!</v>
      </c>
      <c r="BH375" s="98" t="e">
        <f t="shared" si="194"/>
        <v>#DIV/0!</v>
      </c>
      <c r="BI375" s="98" t="e">
        <f t="shared" si="194"/>
        <v>#DIV/0!</v>
      </c>
      <c r="BJ375" s="98" t="e">
        <f t="shared" si="194"/>
        <v>#DIV/0!</v>
      </c>
      <c r="BK375" s="98" t="e">
        <f t="shared" si="194"/>
        <v>#DIV/0!</v>
      </c>
      <c r="BL375" s="98" t="e">
        <f t="shared" si="194"/>
        <v>#DIV/0!</v>
      </c>
      <c r="BM375" s="98" t="e">
        <f t="shared" si="194"/>
        <v>#DIV/0!</v>
      </c>
      <c r="BN375" s="98" t="e">
        <f t="shared" si="194"/>
        <v>#DIV/0!</v>
      </c>
      <c r="BO375" s="98" t="e">
        <f t="shared" si="194"/>
        <v>#DIV/0!</v>
      </c>
      <c r="BP375" s="98" t="e">
        <f t="shared" si="194"/>
        <v>#DIV/0!</v>
      </c>
      <c r="BQ375" s="98" t="e">
        <f t="shared" si="194"/>
        <v>#DIV/0!</v>
      </c>
      <c r="BR375" s="98" t="e">
        <f t="shared" si="194"/>
        <v>#DIV/0!</v>
      </c>
      <c r="BS375" s="98" t="e">
        <f t="shared" si="194"/>
        <v>#DIV/0!</v>
      </c>
      <c r="BT375" s="98" t="e">
        <f t="shared" si="194"/>
        <v>#DIV/0!</v>
      </c>
      <c r="BU375" s="98" t="e">
        <f t="shared" si="194"/>
        <v>#DIV/0!</v>
      </c>
      <c r="BV375" s="98" t="e">
        <f t="shared" si="194"/>
        <v>#DIV/0!</v>
      </c>
      <c r="BW375" s="98" t="e">
        <f t="shared" si="194"/>
        <v>#DIV/0!</v>
      </c>
      <c r="BX375" s="98" t="e">
        <f t="shared" si="194"/>
        <v>#DIV/0!</v>
      </c>
      <c r="BY375" s="98" t="e">
        <f t="shared" si="194"/>
        <v>#DIV/0!</v>
      </c>
      <c r="BZ375" s="98" t="e">
        <f t="shared" si="194"/>
        <v>#DIV/0!</v>
      </c>
      <c r="CA375" s="98" t="e">
        <f t="shared" si="194"/>
        <v>#DIV/0!</v>
      </c>
      <c r="CB375" s="415">
        <f>COUNTIF($BD376:$CA376,"Đ")</f>
        <v>0</v>
      </c>
      <c r="CC375" s="419">
        <f>CB375/COUNTA($BD376:$CA376)</f>
        <v>0</v>
      </c>
      <c r="CD375" s="415">
        <f>COUNTIF($BD376:$CA376,"CCG")</f>
        <v>0</v>
      </c>
      <c r="CE375" s="419">
        <f>CD375/COUNTA($BD376:$CA376)</f>
        <v>0</v>
      </c>
      <c r="CF375" s="415">
        <f>COUNTIF($BD376:$CA376,"CĐ")</f>
        <v>0</v>
      </c>
      <c r="CG375" s="419">
        <f>CF375/COUNTA($BD376:$CA376)</f>
        <v>0</v>
      </c>
      <c r="CH375" s="413" t="e">
        <f>(((CB375*2)+(CD375*1)+(CF375*0)))/(CB375+CD375+CF375)</f>
        <v>#DIV/0!</v>
      </c>
      <c r="CI375" s="413" t="e">
        <f>IF(CH375&gt;=1.6,"Đạt mục tiêu",IF(CH375&gt;=1,"Cần cố gắng","Chưa đạt"))</f>
        <v>#DIV/0!</v>
      </c>
      <c r="CJ375" s="37"/>
    </row>
    <row r="376" spans="1:88" ht="15.75" hidden="1" x14ac:dyDescent="0.25">
      <c r="A376" s="432"/>
      <c r="B376" s="298"/>
      <c r="C376" s="424"/>
      <c r="D376" s="288"/>
      <c r="E376" s="85"/>
      <c r="F376" s="5"/>
      <c r="G376" s="207"/>
      <c r="H376" s="207"/>
      <c r="I376" s="207"/>
      <c r="J376" s="87"/>
      <c r="K376" s="207"/>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98" t="e">
        <f>IF(BD375&lt;1,"CĐ",IF(BD375&lt;1.6,"CCG","Đ"))</f>
        <v>#DIV/0!</v>
      </c>
      <c r="BE376" s="98" t="e">
        <f t="shared" ref="BE376:CA376" si="195">IF(BE375&lt;1,"CĐ",IF(BE375&lt;1.6,"CCG","Đ"))</f>
        <v>#DIV/0!</v>
      </c>
      <c r="BF376" s="98" t="e">
        <f t="shared" si="195"/>
        <v>#DIV/0!</v>
      </c>
      <c r="BG376" s="98" t="e">
        <f t="shared" si="195"/>
        <v>#DIV/0!</v>
      </c>
      <c r="BH376" s="98" t="e">
        <f t="shared" si="195"/>
        <v>#DIV/0!</v>
      </c>
      <c r="BI376" s="98" t="e">
        <f t="shared" si="195"/>
        <v>#DIV/0!</v>
      </c>
      <c r="BJ376" s="98" t="e">
        <f t="shared" si="195"/>
        <v>#DIV/0!</v>
      </c>
      <c r="BK376" s="98" t="e">
        <f t="shared" si="195"/>
        <v>#DIV/0!</v>
      </c>
      <c r="BL376" s="98" t="e">
        <f t="shared" si="195"/>
        <v>#DIV/0!</v>
      </c>
      <c r="BM376" s="98" t="e">
        <f t="shared" si="195"/>
        <v>#DIV/0!</v>
      </c>
      <c r="BN376" s="98" t="e">
        <f t="shared" si="195"/>
        <v>#DIV/0!</v>
      </c>
      <c r="BO376" s="98" t="e">
        <f t="shared" si="195"/>
        <v>#DIV/0!</v>
      </c>
      <c r="BP376" s="98" t="e">
        <f t="shared" si="195"/>
        <v>#DIV/0!</v>
      </c>
      <c r="BQ376" s="98" t="e">
        <f t="shared" si="195"/>
        <v>#DIV/0!</v>
      </c>
      <c r="BR376" s="98" t="e">
        <f t="shared" si="195"/>
        <v>#DIV/0!</v>
      </c>
      <c r="BS376" s="98" t="e">
        <f t="shared" si="195"/>
        <v>#DIV/0!</v>
      </c>
      <c r="BT376" s="98" t="e">
        <f t="shared" si="195"/>
        <v>#DIV/0!</v>
      </c>
      <c r="BU376" s="98" t="e">
        <f t="shared" si="195"/>
        <v>#DIV/0!</v>
      </c>
      <c r="BV376" s="98" t="e">
        <f t="shared" si="195"/>
        <v>#DIV/0!</v>
      </c>
      <c r="BW376" s="98" t="e">
        <f t="shared" si="195"/>
        <v>#DIV/0!</v>
      </c>
      <c r="BX376" s="98" t="e">
        <f t="shared" si="195"/>
        <v>#DIV/0!</v>
      </c>
      <c r="BY376" s="98" t="e">
        <f t="shared" si="195"/>
        <v>#DIV/0!</v>
      </c>
      <c r="BZ376" s="98" t="e">
        <f t="shared" si="195"/>
        <v>#DIV/0!</v>
      </c>
      <c r="CA376" s="98" t="e">
        <f t="shared" si="195"/>
        <v>#DIV/0!</v>
      </c>
      <c r="CB376" s="415"/>
      <c r="CC376" s="419"/>
      <c r="CD376" s="415"/>
      <c r="CE376" s="419"/>
      <c r="CF376" s="415"/>
      <c r="CG376" s="419"/>
      <c r="CH376" s="413"/>
      <c r="CI376" s="413"/>
      <c r="CJ376" s="37"/>
    </row>
    <row r="377" spans="1:88" ht="31.5" hidden="1" x14ac:dyDescent="0.25">
      <c r="A377" s="430" t="s">
        <v>1575</v>
      </c>
      <c r="B377" s="298"/>
      <c r="C377" s="84" t="s">
        <v>1569</v>
      </c>
      <c r="D377" s="288"/>
      <c r="E377" s="85"/>
      <c r="F377" s="5"/>
      <c r="G377" s="207"/>
      <c r="H377" s="207"/>
      <c r="I377" s="207"/>
      <c r="J377" s="87"/>
      <c r="K377" s="207"/>
      <c r="L377" s="207"/>
      <c r="M377" s="207"/>
      <c r="N377" s="207"/>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97">
        <f t="shared" ref="BD377:CA377" si="196">COUNTIFS($N$9:$N$338,"x",BD$9:BD$338,"2")</f>
        <v>0</v>
      </c>
      <c r="BE377" s="97">
        <f t="shared" si="196"/>
        <v>0</v>
      </c>
      <c r="BF377" s="97">
        <f t="shared" si="196"/>
        <v>0</v>
      </c>
      <c r="BG377" s="97">
        <f t="shared" si="196"/>
        <v>0</v>
      </c>
      <c r="BH377" s="97">
        <f t="shared" si="196"/>
        <v>0</v>
      </c>
      <c r="BI377" s="97">
        <f t="shared" si="196"/>
        <v>0</v>
      </c>
      <c r="BJ377" s="97">
        <f t="shared" si="196"/>
        <v>0</v>
      </c>
      <c r="BK377" s="97">
        <f t="shared" si="196"/>
        <v>0</v>
      </c>
      <c r="BL377" s="97">
        <f t="shared" si="196"/>
        <v>0</v>
      </c>
      <c r="BM377" s="97">
        <f t="shared" si="196"/>
        <v>0</v>
      </c>
      <c r="BN377" s="97">
        <f t="shared" si="196"/>
        <v>0</v>
      </c>
      <c r="BO377" s="97">
        <f t="shared" si="196"/>
        <v>0</v>
      </c>
      <c r="BP377" s="97">
        <f t="shared" si="196"/>
        <v>0</v>
      </c>
      <c r="BQ377" s="97">
        <f t="shared" si="196"/>
        <v>0</v>
      </c>
      <c r="BR377" s="97">
        <f t="shared" si="196"/>
        <v>0</v>
      </c>
      <c r="BS377" s="97">
        <f t="shared" si="196"/>
        <v>0</v>
      </c>
      <c r="BT377" s="97">
        <f t="shared" si="196"/>
        <v>0</v>
      </c>
      <c r="BU377" s="97">
        <f t="shared" si="196"/>
        <v>0</v>
      </c>
      <c r="BV377" s="97">
        <f t="shared" si="196"/>
        <v>0</v>
      </c>
      <c r="BW377" s="97">
        <f t="shared" si="196"/>
        <v>0</v>
      </c>
      <c r="BX377" s="97">
        <f t="shared" si="196"/>
        <v>0</v>
      </c>
      <c r="BY377" s="97">
        <f t="shared" si="196"/>
        <v>0</v>
      </c>
      <c r="BZ377" s="97">
        <f t="shared" si="196"/>
        <v>0</v>
      </c>
      <c r="CA377" s="97">
        <f t="shared" si="196"/>
        <v>0</v>
      </c>
      <c r="CB377" s="37"/>
      <c r="CC377" s="37"/>
      <c r="CD377" s="37"/>
      <c r="CE377" s="37"/>
      <c r="CF377" s="37"/>
      <c r="CG377" s="37"/>
      <c r="CH377" s="37"/>
      <c r="CI377" s="37"/>
      <c r="CJ377" s="37"/>
    </row>
    <row r="378" spans="1:88" ht="31.5" hidden="1" x14ac:dyDescent="0.25">
      <c r="A378" s="431"/>
      <c r="B378" s="298"/>
      <c r="C378" s="84" t="s">
        <v>1570</v>
      </c>
      <c r="D378" s="288"/>
      <c r="E378" s="85"/>
      <c r="F378" s="5"/>
      <c r="G378" s="207"/>
      <c r="H378" s="207"/>
      <c r="I378" s="207"/>
      <c r="J378" s="87"/>
      <c r="K378" s="207"/>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97">
        <f t="shared" ref="BD378:CA378" si="197">COUNTIFS($N$9:$N$338,"x",BD$9:BD$338,"1")</f>
        <v>0</v>
      </c>
      <c r="BE378" s="97">
        <f t="shared" si="197"/>
        <v>0</v>
      </c>
      <c r="BF378" s="97">
        <f t="shared" si="197"/>
        <v>0</v>
      </c>
      <c r="BG378" s="97">
        <f t="shared" si="197"/>
        <v>0</v>
      </c>
      <c r="BH378" s="97">
        <f t="shared" si="197"/>
        <v>0</v>
      </c>
      <c r="BI378" s="97">
        <f t="shared" si="197"/>
        <v>0</v>
      </c>
      <c r="BJ378" s="97">
        <f t="shared" si="197"/>
        <v>0</v>
      </c>
      <c r="BK378" s="97">
        <f t="shared" si="197"/>
        <v>0</v>
      </c>
      <c r="BL378" s="97">
        <f t="shared" si="197"/>
        <v>0</v>
      </c>
      <c r="BM378" s="97">
        <f t="shared" si="197"/>
        <v>0</v>
      </c>
      <c r="BN378" s="97">
        <f t="shared" si="197"/>
        <v>0</v>
      </c>
      <c r="BO378" s="97">
        <f t="shared" si="197"/>
        <v>0</v>
      </c>
      <c r="BP378" s="97">
        <f t="shared" si="197"/>
        <v>0</v>
      </c>
      <c r="BQ378" s="97">
        <f t="shared" si="197"/>
        <v>0</v>
      </c>
      <c r="BR378" s="97">
        <f t="shared" si="197"/>
        <v>0</v>
      </c>
      <c r="BS378" s="97">
        <f t="shared" si="197"/>
        <v>0</v>
      </c>
      <c r="BT378" s="97">
        <f t="shared" si="197"/>
        <v>0</v>
      </c>
      <c r="BU378" s="97">
        <f t="shared" si="197"/>
        <v>0</v>
      </c>
      <c r="BV378" s="97">
        <f t="shared" si="197"/>
        <v>0</v>
      </c>
      <c r="BW378" s="97">
        <f t="shared" si="197"/>
        <v>0</v>
      </c>
      <c r="BX378" s="97">
        <f t="shared" si="197"/>
        <v>0</v>
      </c>
      <c r="BY378" s="97">
        <f t="shared" si="197"/>
        <v>0</v>
      </c>
      <c r="BZ378" s="97">
        <f t="shared" si="197"/>
        <v>0</v>
      </c>
      <c r="CA378" s="97">
        <f t="shared" si="197"/>
        <v>0</v>
      </c>
      <c r="CB378" s="37"/>
      <c r="CC378" s="37"/>
      <c r="CD378" s="37"/>
      <c r="CE378" s="37"/>
      <c r="CF378" s="37"/>
      <c r="CG378" s="37"/>
      <c r="CH378" s="37"/>
      <c r="CI378" s="37"/>
      <c r="CJ378" s="37"/>
    </row>
    <row r="379" spans="1:88" ht="31.5" hidden="1" x14ac:dyDescent="0.25">
      <c r="A379" s="431"/>
      <c r="B379" s="298"/>
      <c r="C379" s="84" t="s">
        <v>1571</v>
      </c>
      <c r="D379" s="288"/>
      <c r="E379" s="85"/>
      <c r="F379" s="5"/>
      <c r="G379" s="207"/>
      <c r="H379" s="207"/>
      <c r="I379" s="207"/>
      <c r="J379" s="87"/>
      <c r="K379" s="207"/>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97">
        <f t="shared" ref="BD379:CA379" si="198">COUNTIFS($M$9:$M$338,"x",BD$9:BD$338,"0")</f>
        <v>0</v>
      </c>
      <c r="BE379" s="97">
        <f t="shared" si="198"/>
        <v>0</v>
      </c>
      <c r="BF379" s="97">
        <f t="shared" si="198"/>
        <v>0</v>
      </c>
      <c r="BG379" s="97">
        <f t="shared" si="198"/>
        <v>0</v>
      </c>
      <c r="BH379" s="97">
        <f t="shared" si="198"/>
        <v>0</v>
      </c>
      <c r="BI379" s="97">
        <f t="shared" si="198"/>
        <v>0</v>
      </c>
      <c r="BJ379" s="97">
        <f t="shared" si="198"/>
        <v>0</v>
      </c>
      <c r="BK379" s="97">
        <f t="shared" si="198"/>
        <v>0</v>
      </c>
      <c r="BL379" s="97">
        <f t="shared" si="198"/>
        <v>0</v>
      </c>
      <c r="BM379" s="97">
        <f t="shared" si="198"/>
        <v>0</v>
      </c>
      <c r="BN379" s="97">
        <f t="shared" si="198"/>
        <v>0</v>
      </c>
      <c r="BO379" s="97">
        <f t="shared" si="198"/>
        <v>0</v>
      </c>
      <c r="BP379" s="97">
        <f t="shared" si="198"/>
        <v>0</v>
      </c>
      <c r="BQ379" s="97">
        <f t="shared" si="198"/>
        <v>0</v>
      </c>
      <c r="BR379" s="97">
        <f t="shared" si="198"/>
        <v>0</v>
      </c>
      <c r="BS379" s="97">
        <f t="shared" si="198"/>
        <v>0</v>
      </c>
      <c r="BT379" s="97">
        <f t="shared" si="198"/>
        <v>0</v>
      </c>
      <c r="BU379" s="97">
        <f t="shared" si="198"/>
        <v>0</v>
      </c>
      <c r="BV379" s="97">
        <f t="shared" si="198"/>
        <v>0</v>
      </c>
      <c r="BW379" s="97">
        <f t="shared" si="198"/>
        <v>0</v>
      </c>
      <c r="BX379" s="97">
        <f t="shared" si="198"/>
        <v>0</v>
      </c>
      <c r="BY379" s="97">
        <f t="shared" si="198"/>
        <v>0</v>
      </c>
      <c r="BZ379" s="97">
        <f t="shared" si="198"/>
        <v>0</v>
      </c>
      <c r="CA379" s="97">
        <f t="shared" si="198"/>
        <v>0</v>
      </c>
      <c r="CB379" s="37"/>
      <c r="CC379" s="37"/>
      <c r="CD379" s="37"/>
      <c r="CE379" s="37"/>
      <c r="CF379" s="37"/>
      <c r="CG379" s="37"/>
      <c r="CH379" s="37"/>
      <c r="CI379" s="37"/>
      <c r="CJ379" s="37"/>
    </row>
    <row r="380" spans="1:88" ht="15.75" hidden="1" x14ac:dyDescent="0.25">
      <c r="A380" s="431"/>
      <c r="B380" s="298"/>
      <c r="C380" s="424" t="s">
        <v>1572</v>
      </c>
      <c r="D380" s="288"/>
      <c r="E380" s="85"/>
      <c r="F380" s="5"/>
      <c r="G380" s="207"/>
      <c r="H380" s="207"/>
      <c r="I380" s="207"/>
      <c r="J380" s="87"/>
      <c r="K380" s="207"/>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98" t="e">
        <f>(((BD377*2)+(BD378*1)+(BD379*0)))/(BD377+BD378+BD379)</f>
        <v>#DIV/0!</v>
      </c>
      <c r="BE380" s="98" t="e">
        <f t="shared" ref="BE380:CA380" si="199">(((BE377*2)+(BE378*1)+(BE379*0)))/(BE377+BE378+BE379)</f>
        <v>#DIV/0!</v>
      </c>
      <c r="BF380" s="98" t="e">
        <f t="shared" si="199"/>
        <v>#DIV/0!</v>
      </c>
      <c r="BG380" s="98" t="e">
        <f t="shared" si="199"/>
        <v>#DIV/0!</v>
      </c>
      <c r="BH380" s="98" t="e">
        <f t="shared" si="199"/>
        <v>#DIV/0!</v>
      </c>
      <c r="BI380" s="98" t="e">
        <f t="shared" si="199"/>
        <v>#DIV/0!</v>
      </c>
      <c r="BJ380" s="98" t="e">
        <f t="shared" si="199"/>
        <v>#DIV/0!</v>
      </c>
      <c r="BK380" s="98" t="e">
        <f t="shared" si="199"/>
        <v>#DIV/0!</v>
      </c>
      <c r="BL380" s="98" t="e">
        <f t="shared" si="199"/>
        <v>#DIV/0!</v>
      </c>
      <c r="BM380" s="98" t="e">
        <f t="shared" si="199"/>
        <v>#DIV/0!</v>
      </c>
      <c r="BN380" s="98" t="e">
        <f t="shared" si="199"/>
        <v>#DIV/0!</v>
      </c>
      <c r="BO380" s="98" t="e">
        <f t="shared" si="199"/>
        <v>#DIV/0!</v>
      </c>
      <c r="BP380" s="98" t="e">
        <f t="shared" si="199"/>
        <v>#DIV/0!</v>
      </c>
      <c r="BQ380" s="98" t="e">
        <f t="shared" si="199"/>
        <v>#DIV/0!</v>
      </c>
      <c r="BR380" s="98" t="e">
        <f t="shared" si="199"/>
        <v>#DIV/0!</v>
      </c>
      <c r="BS380" s="98" t="e">
        <f t="shared" si="199"/>
        <v>#DIV/0!</v>
      </c>
      <c r="BT380" s="98" t="e">
        <f t="shared" si="199"/>
        <v>#DIV/0!</v>
      </c>
      <c r="BU380" s="98" t="e">
        <f t="shared" si="199"/>
        <v>#DIV/0!</v>
      </c>
      <c r="BV380" s="98" t="e">
        <f t="shared" si="199"/>
        <v>#DIV/0!</v>
      </c>
      <c r="BW380" s="98" t="e">
        <f t="shared" si="199"/>
        <v>#DIV/0!</v>
      </c>
      <c r="BX380" s="98" t="e">
        <f t="shared" si="199"/>
        <v>#DIV/0!</v>
      </c>
      <c r="BY380" s="98" t="e">
        <f t="shared" si="199"/>
        <v>#DIV/0!</v>
      </c>
      <c r="BZ380" s="98" t="e">
        <f t="shared" si="199"/>
        <v>#DIV/0!</v>
      </c>
      <c r="CA380" s="98" t="e">
        <f t="shared" si="199"/>
        <v>#DIV/0!</v>
      </c>
      <c r="CB380" s="415">
        <f>COUNTIF($BD381:$CA381,"Đ")</f>
        <v>0</v>
      </c>
      <c r="CC380" s="419">
        <f>CB380/COUNTA($BD381:$CA381)</f>
        <v>0</v>
      </c>
      <c r="CD380" s="415">
        <f>COUNTIF($BD381:$CA381,"CCG")</f>
        <v>0</v>
      </c>
      <c r="CE380" s="419">
        <f>CD380/COUNTA($BD381:$CA381)</f>
        <v>0</v>
      </c>
      <c r="CF380" s="415">
        <f>COUNTIF($BD381:$CA381,"CĐ")</f>
        <v>0</v>
      </c>
      <c r="CG380" s="419">
        <f>CF380/COUNTA($BD381:$CA381)</f>
        <v>0</v>
      </c>
      <c r="CH380" s="413" t="e">
        <f>(((CB380*2)+(CD380*1)+(CF380*0)))/(CB380+CD380+CF380)</f>
        <v>#DIV/0!</v>
      </c>
      <c r="CI380" s="413" t="e">
        <f>IF(CH380&gt;=1.6,"Đạt mục tiêu",IF(CH380&gt;=1,"Cần cố gắng","Chưa đạt"))</f>
        <v>#DIV/0!</v>
      </c>
      <c r="CJ380" s="37"/>
    </row>
    <row r="381" spans="1:88" ht="15.75" hidden="1" x14ac:dyDescent="0.25">
      <c r="A381" s="432"/>
      <c r="B381" s="298"/>
      <c r="C381" s="424"/>
      <c r="D381" s="288"/>
      <c r="E381" s="85"/>
      <c r="F381" s="5"/>
      <c r="G381" s="207"/>
      <c r="H381" s="207"/>
      <c r="I381" s="207"/>
      <c r="J381" s="87"/>
      <c r="K381" s="207"/>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98" t="e">
        <f>IF(BD380&lt;1,"CĐ",IF(BD380&lt;1.6,"CCG","Đ"))</f>
        <v>#DIV/0!</v>
      </c>
      <c r="BE381" s="98" t="e">
        <f t="shared" ref="BE381:CA381" si="200">IF(BE380&lt;1,"CĐ",IF(BE380&lt;1.6,"CCG","Đ"))</f>
        <v>#DIV/0!</v>
      </c>
      <c r="BF381" s="98" t="e">
        <f t="shared" si="200"/>
        <v>#DIV/0!</v>
      </c>
      <c r="BG381" s="98" t="e">
        <f t="shared" si="200"/>
        <v>#DIV/0!</v>
      </c>
      <c r="BH381" s="98" t="e">
        <f t="shared" si="200"/>
        <v>#DIV/0!</v>
      </c>
      <c r="BI381" s="98" t="e">
        <f t="shared" si="200"/>
        <v>#DIV/0!</v>
      </c>
      <c r="BJ381" s="98" t="e">
        <f t="shared" si="200"/>
        <v>#DIV/0!</v>
      </c>
      <c r="BK381" s="98" t="e">
        <f t="shared" si="200"/>
        <v>#DIV/0!</v>
      </c>
      <c r="BL381" s="98" t="e">
        <f t="shared" si="200"/>
        <v>#DIV/0!</v>
      </c>
      <c r="BM381" s="98" t="e">
        <f t="shared" si="200"/>
        <v>#DIV/0!</v>
      </c>
      <c r="BN381" s="98" t="e">
        <f t="shared" si="200"/>
        <v>#DIV/0!</v>
      </c>
      <c r="BO381" s="98" t="e">
        <f t="shared" si="200"/>
        <v>#DIV/0!</v>
      </c>
      <c r="BP381" s="98" t="e">
        <f t="shared" si="200"/>
        <v>#DIV/0!</v>
      </c>
      <c r="BQ381" s="98" t="e">
        <f t="shared" si="200"/>
        <v>#DIV/0!</v>
      </c>
      <c r="BR381" s="98" t="e">
        <f t="shared" si="200"/>
        <v>#DIV/0!</v>
      </c>
      <c r="BS381" s="98" t="e">
        <f t="shared" si="200"/>
        <v>#DIV/0!</v>
      </c>
      <c r="BT381" s="98" t="e">
        <f t="shared" si="200"/>
        <v>#DIV/0!</v>
      </c>
      <c r="BU381" s="98" t="e">
        <f t="shared" si="200"/>
        <v>#DIV/0!</v>
      </c>
      <c r="BV381" s="98" t="e">
        <f t="shared" si="200"/>
        <v>#DIV/0!</v>
      </c>
      <c r="BW381" s="98" t="e">
        <f t="shared" si="200"/>
        <v>#DIV/0!</v>
      </c>
      <c r="BX381" s="98" t="e">
        <f t="shared" si="200"/>
        <v>#DIV/0!</v>
      </c>
      <c r="BY381" s="98" t="e">
        <f t="shared" si="200"/>
        <v>#DIV/0!</v>
      </c>
      <c r="BZ381" s="98" t="e">
        <f t="shared" si="200"/>
        <v>#DIV/0!</v>
      </c>
      <c r="CA381" s="98" t="e">
        <f t="shared" si="200"/>
        <v>#DIV/0!</v>
      </c>
      <c r="CB381" s="415"/>
      <c r="CC381" s="419"/>
      <c r="CD381" s="415"/>
      <c r="CE381" s="419"/>
      <c r="CF381" s="415"/>
      <c r="CG381" s="419"/>
      <c r="CH381" s="413"/>
      <c r="CI381" s="413"/>
      <c r="CJ381" s="37"/>
    </row>
    <row r="382" spans="1:88" ht="31.5" hidden="1" x14ac:dyDescent="0.25">
      <c r="A382" s="430" t="s">
        <v>1576</v>
      </c>
      <c r="B382" s="298"/>
      <c r="C382" s="84" t="s">
        <v>1569</v>
      </c>
      <c r="D382" s="288"/>
      <c r="E382" s="85"/>
      <c r="F382" s="5"/>
      <c r="G382" s="207"/>
      <c r="H382" s="207"/>
      <c r="I382" s="207"/>
      <c r="J382" s="87"/>
      <c r="K382" s="207"/>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97">
        <f t="shared" ref="BD382:CA382" si="201">COUNTIFS($O$9:$O$338,"x",BD$9:BD$338,"2")</f>
        <v>0</v>
      </c>
      <c r="BE382" s="97">
        <f t="shared" si="201"/>
        <v>0</v>
      </c>
      <c r="BF382" s="97">
        <f t="shared" si="201"/>
        <v>0</v>
      </c>
      <c r="BG382" s="97">
        <f t="shared" si="201"/>
        <v>0</v>
      </c>
      <c r="BH382" s="97">
        <f t="shared" si="201"/>
        <v>0</v>
      </c>
      <c r="BI382" s="97">
        <f t="shared" si="201"/>
        <v>0</v>
      </c>
      <c r="BJ382" s="97">
        <f t="shared" si="201"/>
        <v>0</v>
      </c>
      <c r="BK382" s="97">
        <f t="shared" si="201"/>
        <v>0</v>
      </c>
      <c r="BL382" s="97">
        <f t="shared" si="201"/>
        <v>0</v>
      </c>
      <c r="BM382" s="97">
        <f t="shared" si="201"/>
        <v>0</v>
      </c>
      <c r="BN382" s="97">
        <f t="shared" si="201"/>
        <v>0</v>
      </c>
      <c r="BO382" s="97">
        <f t="shared" si="201"/>
        <v>0</v>
      </c>
      <c r="BP382" s="97">
        <f t="shared" si="201"/>
        <v>0</v>
      </c>
      <c r="BQ382" s="97">
        <f t="shared" si="201"/>
        <v>0</v>
      </c>
      <c r="BR382" s="97">
        <f t="shared" si="201"/>
        <v>0</v>
      </c>
      <c r="BS382" s="97">
        <f t="shared" si="201"/>
        <v>0</v>
      </c>
      <c r="BT382" s="97">
        <f t="shared" si="201"/>
        <v>0</v>
      </c>
      <c r="BU382" s="97">
        <f t="shared" si="201"/>
        <v>0</v>
      </c>
      <c r="BV382" s="97">
        <f t="shared" si="201"/>
        <v>0</v>
      </c>
      <c r="BW382" s="97">
        <f t="shared" si="201"/>
        <v>0</v>
      </c>
      <c r="BX382" s="97">
        <f t="shared" si="201"/>
        <v>0</v>
      </c>
      <c r="BY382" s="97">
        <f t="shared" si="201"/>
        <v>0</v>
      </c>
      <c r="BZ382" s="97">
        <f t="shared" si="201"/>
        <v>0</v>
      </c>
      <c r="CA382" s="97">
        <f t="shared" si="201"/>
        <v>0</v>
      </c>
      <c r="CB382" s="37"/>
      <c r="CC382" s="37"/>
      <c r="CD382" s="37"/>
      <c r="CE382" s="37"/>
      <c r="CF382" s="37"/>
      <c r="CG382" s="37"/>
      <c r="CH382" s="37"/>
      <c r="CI382" s="37"/>
      <c r="CJ382" s="37"/>
    </row>
    <row r="383" spans="1:88" ht="31.5" hidden="1" x14ac:dyDescent="0.25">
      <c r="A383" s="431"/>
      <c r="B383" s="298"/>
      <c r="C383" s="84" t="s">
        <v>1570</v>
      </c>
      <c r="D383" s="288"/>
      <c r="E383" s="85"/>
      <c r="F383" s="5"/>
      <c r="G383" s="207"/>
      <c r="H383" s="207"/>
      <c r="I383" s="207"/>
      <c r="J383" s="87"/>
      <c r="K383" s="207"/>
      <c r="L383" s="207"/>
      <c r="M383" s="207"/>
      <c r="N383" s="207"/>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97">
        <f t="shared" ref="BD383:CA383" si="202">COUNTIFS($O$9:$O$338,"x",BD$9:BD$338,"1")</f>
        <v>0</v>
      </c>
      <c r="BE383" s="97">
        <f t="shared" si="202"/>
        <v>0</v>
      </c>
      <c r="BF383" s="97">
        <f t="shared" si="202"/>
        <v>0</v>
      </c>
      <c r="BG383" s="97">
        <f t="shared" si="202"/>
        <v>0</v>
      </c>
      <c r="BH383" s="97">
        <f t="shared" si="202"/>
        <v>0</v>
      </c>
      <c r="BI383" s="97">
        <f t="shared" si="202"/>
        <v>0</v>
      </c>
      <c r="BJ383" s="97">
        <f t="shared" si="202"/>
        <v>0</v>
      </c>
      <c r="BK383" s="97">
        <f t="shared" si="202"/>
        <v>0</v>
      </c>
      <c r="BL383" s="97">
        <f t="shared" si="202"/>
        <v>0</v>
      </c>
      <c r="BM383" s="97">
        <f t="shared" si="202"/>
        <v>0</v>
      </c>
      <c r="BN383" s="97">
        <f t="shared" si="202"/>
        <v>0</v>
      </c>
      <c r="BO383" s="97">
        <f t="shared" si="202"/>
        <v>0</v>
      </c>
      <c r="BP383" s="97">
        <f t="shared" si="202"/>
        <v>0</v>
      </c>
      <c r="BQ383" s="97">
        <f t="shared" si="202"/>
        <v>0</v>
      </c>
      <c r="BR383" s="97">
        <f t="shared" si="202"/>
        <v>0</v>
      </c>
      <c r="BS383" s="97">
        <f t="shared" si="202"/>
        <v>0</v>
      </c>
      <c r="BT383" s="97">
        <f t="shared" si="202"/>
        <v>0</v>
      </c>
      <c r="BU383" s="97">
        <f t="shared" si="202"/>
        <v>0</v>
      </c>
      <c r="BV383" s="97">
        <f t="shared" si="202"/>
        <v>0</v>
      </c>
      <c r="BW383" s="97">
        <f t="shared" si="202"/>
        <v>0</v>
      </c>
      <c r="BX383" s="97">
        <f t="shared" si="202"/>
        <v>0</v>
      </c>
      <c r="BY383" s="97">
        <f t="shared" si="202"/>
        <v>0</v>
      </c>
      <c r="BZ383" s="97">
        <f t="shared" si="202"/>
        <v>0</v>
      </c>
      <c r="CA383" s="97">
        <f t="shared" si="202"/>
        <v>0</v>
      </c>
      <c r="CB383" s="37"/>
      <c r="CC383" s="37"/>
      <c r="CD383" s="37"/>
      <c r="CE383" s="37"/>
      <c r="CF383" s="37"/>
      <c r="CG383" s="37"/>
      <c r="CH383" s="37"/>
      <c r="CI383" s="37"/>
      <c r="CJ383" s="37"/>
    </row>
    <row r="384" spans="1:88" ht="31.5" hidden="1" x14ac:dyDescent="0.25">
      <c r="A384" s="431"/>
      <c r="B384" s="298"/>
      <c r="C384" s="84" t="s">
        <v>1571</v>
      </c>
      <c r="D384" s="288"/>
      <c r="E384" s="85"/>
      <c r="F384" s="5"/>
      <c r="G384" s="207"/>
      <c r="H384" s="207"/>
      <c r="I384" s="207"/>
      <c r="J384" s="87"/>
      <c r="K384" s="207"/>
      <c r="L384" s="207"/>
      <c r="M384" s="207"/>
      <c r="N384" s="207"/>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97">
        <f t="shared" ref="BD384:CA384" si="203">COUNTIFS($O$9:$O$338,"x",BD$9:BD$338,"0")</f>
        <v>0</v>
      </c>
      <c r="BE384" s="97">
        <f t="shared" si="203"/>
        <v>0</v>
      </c>
      <c r="BF384" s="97">
        <f t="shared" si="203"/>
        <v>0</v>
      </c>
      <c r="BG384" s="97">
        <f t="shared" si="203"/>
        <v>0</v>
      </c>
      <c r="BH384" s="97">
        <f t="shared" si="203"/>
        <v>0</v>
      </c>
      <c r="BI384" s="97">
        <f t="shared" si="203"/>
        <v>0</v>
      </c>
      <c r="BJ384" s="97">
        <f t="shared" si="203"/>
        <v>0</v>
      </c>
      <c r="BK384" s="97">
        <f t="shared" si="203"/>
        <v>0</v>
      </c>
      <c r="BL384" s="97">
        <f t="shared" si="203"/>
        <v>0</v>
      </c>
      <c r="BM384" s="97">
        <f t="shared" si="203"/>
        <v>0</v>
      </c>
      <c r="BN384" s="97">
        <f t="shared" si="203"/>
        <v>0</v>
      </c>
      <c r="BO384" s="97">
        <f t="shared" si="203"/>
        <v>0</v>
      </c>
      <c r="BP384" s="97">
        <f t="shared" si="203"/>
        <v>0</v>
      </c>
      <c r="BQ384" s="97">
        <f t="shared" si="203"/>
        <v>0</v>
      </c>
      <c r="BR384" s="97">
        <f t="shared" si="203"/>
        <v>0</v>
      </c>
      <c r="BS384" s="97">
        <f t="shared" si="203"/>
        <v>0</v>
      </c>
      <c r="BT384" s="97">
        <f t="shared" si="203"/>
        <v>0</v>
      </c>
      <c r="BU384" s="97">
        <f t="shared" si="203"/>
        <v>0</v>
      </c>
      <c r="BV384" s="97">
        <f t="shared" si="203"/>
        <v>0</v>
      </c>
      <c r="BW384" s="97">
        <f t="shared" si="203"/>
        <v>0</v>
      </c>
      <c r="BX384" s="97">
        <f t="shared" si="203"/>
        <v>0</v>
      </c>
      <c r="BY384" s="97">
        <f t="shared" si="203"/>
        <v>0</v>
      </c>
      <c r="BZ384" s="97">
        <f t="shared" si="203"/>
        <v>0</v>
      </c>
      <c r="CA384" s="97">
        <f t="shared" si="203"/>
        <v>0</v>
      </c>
      <c r="CB384" s="37"/>
      <c r="CC384" s="37"/>
      <c r="CD384" s="37"/>
      <c r="CE384" s="37"/>
      <c r="CF384" s="37"/>
      <c r="CG384" s="37"/>
      <c r="CH384" s="37"/>
      <c r="CI384" s="37"/>
      <c r="CJ384" s="37"/>
    </row>
    <row r="385" spans="1:88" ht="15.75" hidden="1" x14ac:dyDescent="0.25">
      <c r="A385" s="431"/>
      <c r="B385" s="298"/>
      <c r="C385" s="424" t="s">
        <v>1572</v>
      </c>
      <c r="D385" s="288"/>
      <c r="E385" s="85"/>
      <c r="F385" s="5"/>
      <c r="G385" s="207"/>
      <c r="H385" s="207"/>
      <c r="I385" s="207"/>
      <c r="J385" s="87"/>
      <c r="K385" s="207"/>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98" t="e">
        <f>(((BD382*2)+(BD383*1)+(BD384*0)))/(BD382+BD383+BD384)</f>
        <v>#DIV/0!</v>
      </c>
      <c r="BE385" s="98" t="e">
        <f t="shared" ref="BE385:CA385" si="204">(((BE382*2)+(BE383*1)+(BE384*0)))/(BE382+BE383+BE384)</f>
        <v>#DIV/0!</v>
      </c>
      <c r="BF385" s="98" t="e">
        <f t="shared" si="204"/>
        <v>#DIV/0!</v>
      </c>
      <c r="BG385" s="98" t="e">
        <f t="shared" si="204"/>
        <v>#DIV/0!</v>
      </c>
      <c r="BH385" s="98" t="e">
        <f t="shared" si="204"/>
        <v>#DIV/0!</v>
      </c>
      <c r="BI385" s="98" t="e">
        <f t="shared" si="204"/>
        <v>#DIV/0!</v>
      </c>
      <c r="BJ385" s="98" t="e">
        <f t="shared" si="204"/>
        <v>#DIV/0!</v>
      </c>
      <c r="BK385" s="98" t="e">
        <f t="shared" si="204"/>
        <v>#DIV/0!</v>
      </c>
      <c r="BL385" s="98" t="e">
        <f t="shared" si="204"/>
        <v>#DIV/0!</v>
      </c>
      <c r="BM385" s="98" t="e">
        <f t="shared" si="204"/>
        <v>#DIV/0!</v>
      </c>
      <c r="BN385" s="98" t="e">
        <f t="shared" si="204"/>
        <v>#DIV/0!</v>
      </c>
      <c r="BO385" s="98" t="e">
        <f t="shared" si="204"/>
        <v>#DIV/0!</v>
      </c>
      <c r="BP385" s="98" t="e">
        <f t="shared" si="204"/>
        <v>#DIV/0!</v>
      </c>
      <c r="BQ385" s="98" t="e">
        <f t="shared" si="204"/>
        <v>#DIV/0!</v>
      </c>
      <c r="BR385" s="98" t="e">
        <f t="shared" si="204"/>
        <v>#DIV/0!</v>
      </c>
      <c r="BS385" s="98" t="e">
        <f t="shared" si="204"/>
        <v>#DIV/0!</v>
      </c>
      <c r="BT385" s="98" t="e">
        <f t="shared" si="204"/>
        <v>#DIV/0!</v>
      </c>
      <c r="BU385" s="98" t="e">
        <f t="shared" si="204"/>
        <v>#DIV/0!</v>
      </c>
      <c r="BV385" s="98" t="e">
        <f t="shared" si="204"/>
        <v>#DIV/0!</v>
      </c>
      <c r="BW385" s="98" t="e">
        <f t="shared" si="204"/>
        <v>#DIV/0!</v>
      </c>
      <c r="BX385" s="98" t="e">
        <f t="shared" si="204"/>
        <v>#DIV/0!</v>
      </c>
      <c r="BY385" s="98" t="e">
        <f t="shared" si="204"/>
        <v>#DIV/0!</v>
      </c>
      <c r="BZ385" s="98" t="e">
        <f t="shared" si="204"/>
        <v>#DIV/0!</v>
      </c>
      <c r="CA385" s="98" t="e">
        <f t="shared" si="204"/>
        <v>#DIV/0!</v>
      </c>
      <c r="CB385" s="415">
        <f>COUNTIF($BD386:$CA386,"Đ")</f>
        <v>0</v>
      </c>
      <c r="CC385" s="419">
        <f>CB385/COUNTA($BD386:$CA386)</f>
        <v>0</v>
      </c>
      <c r="CD385" s="415">
        <f>COUNTIF($BD386:$CA386,"CCG")</f>
        <v>0</v>
      </c>
      <c r="CE385" s="419">
        <f>CD385/COUNTA($BD386:$CA386)</f>
        <v>0</v>
      </c>
      <c r="CF385" s="415">
        <f>COUNTIF($BD386:$CA386,"CĐ")</f>
        <v>0</v>
      </c>
      <c r="CG385" s="419">
        <f>CF385/COUNTA($BD386:$CA386)</f>
        <v>0</v>
      </c>
      <c r="CH385" s="413" t="e">
        <f>(((CB385*2)+(CD385*1)+(CF385*0)))/(CB385+CD385+CF385)</f>
        <v>#DIV/0!</v>
      </c>
      <c r="CI385" s="413" t="e">
        <f>IF(CH385&gt;=1.6,"Đạt mục tiêu",IF(CH385&gt;=1,"Cần cố gắng","Chưa đạt"))</f>
        <v>#DIV/0!</v>
      </c>
      <c r="CJ385" s="37"/>
    </row>
    <row r="386" spans="1:88" ht="15.75" hidden="1" x14ac:dyDescent="0.25">
      <c r="A386" s="432"/>
      <c r="B386" s="298"/>
      <c r="C386" s="424"/>
      <c r="D386" s="288"/>
      <c r="E386" s="85"/>
      <c r="F386" s="5"/>
      <c r="G386" s="207"/>
      <c r="H386" s="207"/>
      <c r="I386" s="207"/>
      <c r="J386" s="87"/>
      <c r="K386" s="207"/>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98" t="e">
        <f>IF(BD385&lt;1,"CĐ",IF(BD385&lt;1.6,"CCG","Đ"))</f>
        <v>#DIV/0!</v>
      </c>
      <c r="BE386" s="98" t="e">
        <f t="shared" ref="BE386:CA386" si="205">IF(BE385&lt;1,"CĐ",IF(BE385&lt;1.6,"CCG","Đ"))</f>
        <v>#DIV/0!</v>
      </c>
      <c r="BF386" s="98" t="e">
        <f t="shared" si="205"/>
        <v>#DIV/0!</v>
      </c>
      <c r="BG386" s="98" t="e">
        <f t="shared" si="205"/>
        <v>#DIV/0!</v>
      </c>
      <c r="BH386" s="98" t="e">
        <f t="shared" si="205"/>
        <v>#DIV/0!</v>
      </c>
      <c r="BI386" s="98" t="e">
        <f t="shared" si="205"/>
        <v>#DIV/0!</v>
      </c>
      <c r="BJ386" s="98" t="e">
        <f t="shared" si="205"/>
        <v>#DIV/0!</v>
      </c>
      <c r="BK386" s="98" t="e">
        <f t="shared" si="205"/>
        <v>#DIV/0!</v>
      </c>
      <c r="BL386" s="98" t="e">
        <f t="shared" si="205"/>
        <v>#DIV/0!</v>
      </c>
      <c r="BM386" s="98" t="e">
        <f t="shared" si="205"/>
        <v>#DIV/0!</v>
      </c>
      <c r="BN386" s="98" t="e">
        <f t="shared" si="205"/>
        <v>#DIV/0!</v>
      </c>
      <c r="BO386" s="98" t="e">
        <f t="shared" si="205"/>
        <v>#DIV/0!</v>
      </c>
      <c r="BP386" s="98" t="e">
        <f t="shared" si="205"/>
        <v>#DIV/0!</v>
      </c>
      <c r="BQ386" s="98" t="e">
        <f t="shared" si="205"/>
        <v>#DIV/0!</v>
      </c>
      <c r="BR386" s="98" t="e">
        <f t="shared" si="205"/>
        <v>#DIV/0!</v>
      </c>
      <c r="BS386" s="98" t="e">
        <f t="shared" si="205"/>
        <v>#DIV/0!</v>
      </c>
      <c r="BT386" s="98" t="e">
        <f t="shared" si="205"/>
        <v>#DIV/0!</v>
      </c>
      <c r="BU386" s="98" t="e">
        <f t="shared" si="205"/>
        <v>#DIV/0!</v>
      </c>
      <c r="BV386" s="98" t="e">
        <f t="shared" si="205"/>
        <v>#DIV/0!</v>
      </c>
      <c r="BW386" s="98" t="e">
        <f t="shared" si="205"/>
        <v>#DIV/0!</v>
      </c>
      <c r="BX386" s="98" t="e">
        <f t="shared" si="205"/>
        <v>#DIV/0!</v>
      </c>
      <c r="BY386" s="98" t="e">
        <f t="shared" si="205"/>
        <v>#DIV/0!</v>
      </c>
      <c r="BZ386" s="98" t="e">
        <f t="shared" si="205"/>
        <v>#DIV/0!</v>
      </c>
      <c r="CA386" s="98" t="e">
        <f t="shared" si="205"/>
        <v>#DIV/0!</v>
      </c>
      <c r="CB386" s="415"/>
      <c r="CC386" s="419"/>
      <c r="CD386" s="415"/>
      <c r="CE386" s="419"/>
      <c r="CF386" s="415"/>
      <c r="CG386" s="419"/>
      <c r="CH386" s="413"/>
      <c r="CI386" s="413"/>
      <c r="CJ386" s="37"/>
    </row>
    <row r="387" spans="1:88" ht="31.5" hidden="1" x14ac:dyDescent="0.25">
      <c r="A387" s="430" t="s">
        <v>1577</v>
      </c>
      <c r="B387" s="298"/>
      <c r="C387" s="84" t="s">
        <v>1569</v>
      </c>
      <c r="D387" s="288"/>
      <c r="E387" s="85"/>
      <c r="F387" s="5"/>
      <c r="G387" s="207"/>
      <c r="H387" s="207"/>
      <c r="I387" s="207"/>
      <c r="J387" s="87"/>
      <c r="K387" s="207"/>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97">
        <f t="shared" ref="BD387:CA387" si="206">COUNTIFS($P$9:$P$338,"x",BD$9:BD$338,"2")</f>
        <v>0</v>
      </c>
      <c r="BE387" s="97">
        <f t="shared" si="206"/>
        <v>0</v>
      </c>
      <c r="BF387" s="97">
        <f t="shared" si="206"/>
        <v>0</v>
      </c>
      <c r="BG387" s="97">
        <f t="shared" si="206"/>
        <v>0</v>
      </c>
      <c r="BH387" s="97">
        <f t="shared" si="206"/>
        <v>0</v>
      </c>
      <c r="BI387" s="97">
        <f t="shared" si="206"/>
        <v>0</v>
      </c>
      <c r="BJ387" s="97">
        <f t="shared" si="206"/>
        <v>0</v>
      </c>
      <c r="BK387" s="97">
        <f t="shared" si="206"/>
        <v>0</v>
      </c>
      <c r="BL387" s="97">
        <f t="shared" si="206"/>
        <v>0</v>
      </c>
      <c r="BM387" s="97">
        <f t="shared" si="206"/>
        <v>0</v>
      </c>
      <c r="BN387" s="97">
        <f t="shared" si="206"/>
        <v>0</v>
      </c>
      <c r="BO387" s="97">
        <f t="shared" si="206"/>
        <v>0</v>
      </c>
      <c r="BP387" s="97">
        <f t="shared" si="206"/>
        <v>0</v>
      </c>
      <c r="BQ387" s="97">
        <f t="shared" si="206"/>
        <v>0</v>
      </c>
      <c r="BR387" s="97">
        <f t="shared" si="206"/>
        <v>0</v>
      </c>
      <c r="BS387" s="97">
        <f t="shared" si="206"/>
        <v>0</v>
      </c>
      <c r="BT387" s="97">
        <f t="shared" si="206"/>
        <v>0</v>
      </c>
      <c r="BU387" s="97">
        <f t="shared" si="206"/>
        <v>0</v>
      </c>
      <c r="BV387" s="97">
        <f t="shared" si="206"/>
        <v>0</v>
      </c>
      <c r="BW387" s="97">
        <f t="shared" si="206"/>
        <v>0</v>
      </c>
      <c r="BX387" s="97">
        <f t="shared" si="206"/>
        <v>0</v>
      </c>
      <c r="BY387" s="97">
        <f t="shared" si="206"/>
        <v>0</v>
      </c>
      <c r="BZ387" s="97">
        <f t="shared" si="206"/>
        <v>0</v>
      </c>
      <c r="CA387" s="97">
        <f t="shared" si="206"/>
        <v>0</v>
      </c>
      <c r="CB387" s="37"/>
      <c r="CC387" s="37"/>
      <c r="CD387" s="37"/>
      <c r="CE387" s="37"/>
      <c r="CF387" s="37"/>
      <c r="CG387" s="37"/>
      <c r="CH387" s="37"/>
      <c r="CI387" s="37"/>
      <c r="CJ387" s="37"/>
    </row>
    <row r="388" spans="1:88" ht="31.5" hidden="1" x14ac:dyDescent="0.25">
      <c r="A388" s="431"/>
      <c r="B388" s="298"/>
      <c r="C388" s="84" t="s">
        <v>1570</v>
      </c>
      <c r="D388" s="288"/>
      <c r="E388" s="85"/>
      <c r="F388" s="5"/>
      <c r="G388" s="207"/>
      <c r="H388" s="207"/>
      <c r="I388" s="207"/>
      <c r="J388" s="87"/>
      <c r="K388" s="207"/>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97">
        <f t="shared" ref="BD388:CA388" si="207">COUNTIFS($P$9:$P$338,"x",BD$9:BD$338,"1")</f>
        <v>0</v>
      </c>
      <c r="BE388" s="97">
        <f t="shared" si="207"/>
        <v>0</v>
      </c>
      <c r="BF388" s="97">
        <f t="shared" si="207"/>
        <v>0</v>
      </c>
      <c r="BG388" s="97">
        <f t="shared" si="207"/>
        <v>0</v>
      </c>
      <c r="BH388" s="97">
        <f t="shared" si="207"/>
        <v>0</v>
      </c>
      <c r="BI388" s="97">
        <f t="shared" si="207"/>
        <v>0</v>
      </c>
      <c r="BJ388" s="97">
        <f t="shared" si="207"/>
        <v>0</v>
      </c>
      <c r="BK388" s="97">
        <f t="shared" si="207"/>
        <v>0</v>
      </c>
      <c r="BL388" s="97">
        <f t="shared" si="207"/>
        <v>0</v>
      </c>
      <c r="BM388" s="97">
        <f t="shared" si="207"/>
        <v>0</v>
      </c>
      <c r="BN388" s="97">
        <f t="shared" si="207"/>
        <v>0</v>
      </c>
      <c r="BO388" s="97">
        <f t="shared" si="207"/>
        <v>0</v>
      </c>
      <c r="BP388" s="97">
        <f t="shared" si="207"/>
        <v>0</v>
      </c>
      <c r="BQ388" s="97">
        <f t="shared" si="207"/>
        <v>0</v>
      </c>
      <c r="BR388" s="97">
        <f t="shared" si="207"/>
        <v>0</v>
      </c>
      <c r="BS388" s="97">
        <f t="shared" si="207"/>
        <v>0</v>
      </c>
      <c r="BT388" s="97">
        <f t="shared" si="207"/>
        <v>0</v>
      </c>
      <c r="BU388" s="97">
        <f t="shared" si="207"/>
        <v>0</v>
      </c>
      <c r="BV388" s="97">
        <f t="shared" si="207"/>
        <v>0</v>
      </c>
      <c r="BW388" s="97">
        <f t="shared" si="207"/>
        <v>0</v>
      </c>
      <c r="BX388" s="97">
        <f t="shared" si="207"/>
        <v>0</v>
      </c>
      <c r="BY388" s="97">
        <f t="shared" si="207"/>
        <v>0</v>
      </c>
      <c r="BZ388" s="97">
        <f t="shared" si="207"/>
        <v>0</v>
      </c>
      <c r="CA388" s="97">
        <f t="shared" si="207"/>
        <v>0</v>
      </c>
      <c r="CB388" s="37"/>
      <c r="CC388" s="37"/>
      <c r="CD388" s="37"/>
      <c r="CE388" s="37"/>
      <c r="CF388" s="37"/>
      <c r="CG388" s="37"/>
      <c r="CH388" s="37"/>
      <c r="CI388" s="37"/>
      <c r="CJ388" s="37"/>
    </row>
    <row r="389" spans="1:88" ht="31.5" hidden="1" x14ac:dyDescent="0.25">
      <c r="A389" s="431"/>
      <c r="B389" s="298"/>
      <c r="C389" s="84" t="s">
        <v>1571</v>
      </c>
      <c r="D389" s="288"/>
      <c r="E389" s="85"/>
      <c r="F389" s="5"/>
      <c r="G389" s="207"/>
      <c r="H389" s="207"/>
      <c r="I389" s="207"/>
      <c r="J389" s="87"/>
      <c r="K389" s="207"/>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97">
        <f t="shared" ref="BD389:CA389" si="208">COUNTIFS($P$9:$P$338,"x",BD$9:BD$338,"0")</f>
        <v>0</v>
      </c>
      <c r="BE389" s="97">
        <f t="shared" si="208"/>
        <v>0</v>
      </c>
      <c r="BF389" s="97">
        <f t="shared" si="208"/>
        <v>0</v>
      </c>
      <c r="BG389" s="97">
        <f t="shared" si="208"/>
        <v>0</v>
      </c>
      <c r="BH389" s="97">
        <f t="shared" si="208"/>
        <v>0</v>
      </c>
      <c r="BI389" s="97">
        <f t="shared" si="208"/>
        <v>0</v>
      </c>
      <c r="BJ389" s="97">
        <f t="shared" si="208"/>
        <v>0</v>
      </c>
      <c r="BK389" s="97">
        <f t="shared" si="208"/>
        <v>0</v>
      </c>
      <c r="BL389" s="97">
        <f t="shared" si="208"/>
        <v>0</v>
      </c>
      <c r="BM389" s="97">
        <f t="shared" si="208"/>
        <v>0</v>
      </c>
      <c r="BN389" s="97">
        <f t="shared" si="208"/>
        <v>0</v>
      </c>
      <c r="BO389" s="97">
        <f t="shared" si="208"/>
        <v>0</v>
      </c>
      <c r="BP389" s="97">
        <f t="shared" si="208"/>
        <v>0</v>
      </c>
      <c r="BQ389" s="97">
        <f t="shared" si="208"/>
        <v>0</v>
      </c>
      <c r="BR389" s="97">
        <f t="shared" si="208"/>
        <v>0</v>
      </c>
      <c r="BS389" s="97">
        <f t="shared" si="208"/>
        <v>0</v>
      </c>
      <c r="BT389" s="97">
        <f t="shared" si="208"/>
        <v>0</v>
      </c>
      <c r="BU389" s="97">
        <f t="shared" si="208"/>
        <v>0</v>
      </c>
      <c r="BV389" s="97">
        <f t="shared" si="208"/>
        <v>0</v>
      </c>
      <c r="BW389" s="97">
        <f t="shared" si="208"/>
        <v>0</v>
      </c>
      <c r="BX389" s="97">
        <f t="shared" si="208"/>
        <v>0</v>
      </c>
      <c r="BY389" s="97">
        <f t="shared" si="208"/>
        <v>0</v>
      </c>
      <c r="BZ389" s="97">
        <f t="shared" si="208"/>
        <v>0</v>
      </c>
      <c r="CA389" s="97">
        <f t="shared" si="208"/>
        <v>0</v>
      </c>
      <c r="CB389" s="37"/>
      <c r="CC389" s="37"/>
      <c r="CD389" s="37"/>
      <c r="CE389" s="37"/>
      <c r="CF389" s="37"/>
      <c r="CG389" s="37"/>
      <c r="CH389" s="37"/>
      <c r="CI389" s="37"/>
      <c r="CJ389" s="37"/>
    </row>
    <row r="390" spans="1:88" ht="15.75" hidden="1" x14ac:dyDescent="0.25">
      <c r="A390" s="431"/>
      <c r="B390" s="298"/>
      <c r="C390" s="424" t="s">
        <v>1572</v>
      </c>
      <c r="D390" s="288"/>
      <c r="E390" s="85"/>
      <c r="F390" s="5"/>
      <c r="G390" s="207"/>
      <c r="H390" s="207"/>
      <c r="I390" s="207"/>
      <c r="J390" s="87"/>
      <c r="K390" s="207"/>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98" t="e">
        <f>(((BD387*2)+(BD388*1)+(BD389*0)))/(BD387+BD388+BD389)</f>
        <v>#DIV/0!</v>
      </c>
      <c r="BE390" s="98" t="e">
        <f t="shared" ref="BE390:CA390" si="209">(((BE387*2)+(BE388*1)+(BE389*0)))/(BE387+BE388+BE389)</f>
        <v>#DIV/0!</v>
      </c>
      <c r="BF390" s="98" t="e">
        <f t="shared" si="209"/>
        <v>#DIV/0!</v>
      </c>
      <c r="BG390" s="98" t="e">
        <f t="shared" si="209"/>
        <v>#DIV/0!</v>
      </c>
      <c r="BH390" s="98" t="e">
        <f t="shared" si="209"/>
        <v>#DIV/0!</v>
      </c>
      <c r="BI390" s="98" t="e">
        <f t="shared" si="209"/>
        <v>#DIV/0!</v>
      </c>
      <c r="BJ390" s="98" t="e">
        <f t="shared" si="209"/>
        <v>#DIV/0!</v>
      </c>
      <c r="BK390" s="98" t="e">
        <f t="shared" si="209"/>
        <v>#DIV/0!</v>
      </c>
      <c r="BL390" s="98" t="e">
        <f t="shared" si="209"/>
        <v>#DIV/0!</v>
      </c>
      <c r="BM390" s="98" t="e">
        <f t="shared" si="209"/>
        <v>#DIV/0!</v>
      </c>
      <c r="BN390" s="98" t="e">
        <f t="shared" si="209"/>
        <v>#DIV/0!</v>
      </c>
      <c r="BO390" s="98" t="e">
        <f t="shared" si="209"/>
        <v>#DIV/0!</v>
      </c>
      <c r="BP390" s="98" t="e">
        <f t="shared" si="209"/>
        <v>#DIV/0!</v>
      </c>
      <c r="BQ390" s="98" t="e">
        <f t="shared" si="209"/>
        <v>#DIV/0!</v>
      </c>
      <c r="BR390" s="98" t="e">
        <f t="shared" si="209"/>
        <v>#DIV/0!</v>
      </c>
      <c r="BS390" s="98" t="e">
        <f t="shared" si="209"/>
        <v>#DIV/0!</v>
      </c>
      <c r="BT390" s="98" t="e">
        <f t="shared" si="209"/>
        <v>#DIV/0!</v>
      </c>
      <c r="BU390" s="98" t="e">
        <f t="shared" si="209"/>
        <v>#DIV/0!</v>
      </c>
      <c r="BV390" s="98" t="e">
        <f t="shared" si="209"/>
        <v>#DIV/0!</v>
      </c>
      <c r="BW390" s="98" t="e">
        <f t="shared" si="209"/>
        <v>#DIV/0!</v>
      </c>
      <c r="BX390" s="98" t="e">
        <f t="shared" si="209"/>
        <v>#DIV/0!</v>
      </c>
      <c r="BY390" s="98" t="e">
        <f t="shared" si="209"/>
        <v>#DIV/0!</v>
      </c>
      <c r="BZ390" s="98" t="e">
        <f t="shared" si="209"/>
        <v>#DIV/0!</v>
      </c>
      <c r="CA390" s="98" t="e">
        <f t="shared" si="209"/>
        <v>#DIV/0!</v>
      </c>
      <c r="CB390" s="415">
        <f>COUNTIF($BD391:$CA391,"Đ")</f>
        <v>0</v>
      </c>
      <c r="CC390" s="419">
        <f>CB390/COUNTA($BD391:$CA391)</f>
        <v>0</v>
      </c>
      <c r="CD390" s="415">
        <f>COUNTIF($BD391:$CA391,"CCG")</f>
        <v>0</v>
      </c>
      <c r="CE390" s="419">
        <f>CD390/COUNTA($BD391:$CA391)</f>
        <v>0</v>
      </c>
      <c r="CF390" s="415">
        <f>COUNTIF($BD391:$CA391,"CĐ")</f>
        <v>0</v>
      </c>
      <c r="CG390" s="419">
        <f>CF390/COUNTA($BD391:$CA391)</f>
        <v>0</v>
      </c>
      <c r="CH390" s="413" t="e">
        <f>(((CB390*2)+(CD390*1)+(CF390*0)))/(CB390+CD390+CF390)</f>
        <v>#DIV/0!</v>
      </c>
      <c r="CI390" s="413" t="e">
        <f>IF(CH390&gt;=1.6,"Đạt mục tiêu",IF(CH390&gt;=1,"Cần cố gắng","Chưa đạt"))</f>
        <v>#DIV/0!</v>
      </c>
      <c r="CJ390" s="37"/>
    </row>
    <row r="391" spans="1:88" ht="15.75" hidden="1" x14ac:dyDescent="0.25">
      <c r="A391" s="432"/>
      <c r="B391" s="298"/>
      <c r="C391" s="424"/>
      <c r="D391" s="288"/>
      <c r="E391" s="85"/>
      <c r="F391" s="5"/>
      <c r="G391" s="207"/>
      <c r="H391" s="207"/>
      <c r="I391" s="207"/>
      <c r="J391" s="87"/>
      <c r="K391" s="207"/>
      <c r="L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98" t="e">
        <f>IF(BD390&lt;1,"CĐ",IF(BD390&lt;1.6,"CCG","Đ"))</f>
        <v>#DIV/0!</v>
      </c>
      <c r="BE391" s="98" t="e">
        <f t="shared" ref="BE391:CA391" si="210">IF(BE390&lt;1,"CĐ",IF(BE390&lt;1.6,"CCG","Đ"))</f>
        <v>#DIV/0!</v>
      </c>
      <c r="BF391" s="98" t="e">
        <f t="shared" si="210"/>
        <v>#DIV/0!</v>
      </c>
      <c r="BG391" s="98" t="e">
        <f t="shared" si="210"/>
        <v>#DIV/0!</v>
      </c>
      <c r="BH391" s="98" t="e">
        <f t="shared" si="210"/>
        <v>#DIV/0!</v>
      </c>
      <c r="BI391" s="98" t="e">
        <f t="shared" si="210"/>
        <v>#DIV/0!</v>
      </c>
      <c r="BJ391" s="98" t="e">
        <f t="shared" si="210"/>
        <v>#DIV/0!</v>
      </c>
      <c r="BK391" s="98" t="e">
        <f t="shared" si="210"/>
        <v>#DIV/0!</v>
      </c>
      <c r="BL391" s="98" t="e">
        <f t="shared" si="210"/>
        <v>#DIV/0!</v>
      </c>
      <c r="BM391" s="98" t="e">
        <f t="shared" si="210"/>
        <v>#DIV/0!</v>
      </c>
      <c r="BN391" s="98" t="e">
        <f t="shared" si="210"/>
        <v>#DIV/0!</v>
      </c>
      <c r="BO391" s="98" t="e">
        <f t="shared" si="210"/>
        <v>#DIV/0!</v>
      </c>
      <c r="BP391" s="98" t="e">
        <f t="shared" si="210"/>
        <v>#DIV/0!</v>
      </c>
      <c r="BQ391" s="98" t="e">
        <f t="shared" si="210"/>
        <v>#DIV/0!</v>
      </c>
      <c r="BR391" s="98" t="e">
        <f t="shared" si="210"/>
        <v>#DIV/0!</v>
      </c>
      <c r="BS391" s="98" t="e">
        <f t="shared" si="210"/>
        <v>#DIV/0!</v>
      </c>
      <c r="BT391" s="98" t="e">
        <f t="shared" si="210"/>
        <v>#DIV/0!</v>
      </c>
      <c r="BU391" s="98" t="e">
        <f t="shared" si="210"/>
        <v>#DIV/0!</v>
      </c>
      <c r="BV391" s="98" t="e">
        <f t="shared" si="210"/>
        <v>#DIV/0!</v>
      </c>
      <c r="BW391" s="98" t="e">
        <f t="shared" si="210"/>
        <v>#DIV/0!</v>
      </c>
      <c r="BX391" s="98" t="e">
        <f t="shared" si="210"/>
        <v>#DIV/0!</v>
      </c>
      <c r="BY391" s="98" t="e">
        <f t="shared" si="210"/>
        <v>#DIV/0!</v>
      </c>
      <c r="BZ391" s="98" t="e">
        <f t="shared" si="210"/>
        <v>#DIV/0!</v>
      </c>
      <c r="CA391" s="98" t="e">
        <f t="shared" si="210"/>
        <v>#DIV/0!</v>
      </c>
      <c r="CB391" s="415"/>
      <c r="CC391" s="419"/>
      <c r="CD391" s="415"/>
      <c r="CE391" s="419"/>
      <c r="CF391" s="415"/>
      <c r="CG391" s="419"/>
      <c r="CH391" s="413"/>
      <c r="CI391" s="413"/>
      <c r="CJ391" s="37"/>
    </row>
    <row r="392" spans="1:88" ht="31.5" hidden="1" x14ac:dyDescent="0.25">
      <c r="A392" s="430" t="s">
        <v>1578</v>
      </c>
      <c r="B392" s="298"/>
      <c r="C392" s="84" t="s">
        <v>1569</v>
      </c>
      <c r="D392" s="288"/>
      <c r="E392" s="85"/>
      <c r="F392" s="5"/>
      <c r="G392" s="207"/>
      <c r="H392" s="207"/>
      <c r="I392" s="207"/>
      <c r="J392" s="87"/>
      <c r="K392" s="207"/>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97">
        <f t="shared" ref="BD392:CA392" si="211">COUNTIFS($P$9:$P$338,"x",BD$9:BD$338,"2")</f>
        <v>0</v>
      </c>
      <c r="BE392" s="97">
        <f t="shared" si="211"/>
        <v>0</v>
      </c>
      <c r="BF392" s="97">
        <f t="shared" si="211"/>
        <v>0</v>
      </c>
      <c r="BG392" s="97">
        <f t="shared" si="211"/>
        <v>0</v>
      </c>
      <c r="BH392" s="97">
        <f t="shared" si="211"/>
        <v>0</v>
      </c>
      <c r="BI392" s="97">
        <f t="shared" si="211"/>
        <v>0</v>
      </c>
      <c r="BJ392" s="97">
        <f t="shared" si="211"/>
        <v>0</v>
      </c>
      <c r="BK392" s="97">
        <f t="shared" si="211"/>
        <v>0</v>
      </c>
      <c r="BL392" s="97">
        <f t="shared" si="211"/>
        <v>0</v>
      </c>
      <c r="BM392" s="97">
        <f t="shared" si="211"/>
        <v>0</v>
      </c>
      <c r="BN392" s="97">
        <f t="shared" si="211"/>
        <v>0</v>
      </c>
      <c r="BO392" s="97">
        <f t="shared" si="211"/>
        <v>0</v>
      </c>
      <c r="BP392" s="97">
        <f t="shared" si="211"/>
        <v>0</v>
      </c>
      <c r="BQ392" s="97">
        <f t="shared" si="211"/>
        <v>0</v>
      </c>
      <c r="BR392" s="97">
        <f t="shared" si="211"/>
        <v>0</v>
      </c>
      <c r="BS392" s="97">
        <f t="shared" si="211"/>
        <v>0</v>
      </c>
      <c r="BT392" s="97">
        <f t="shared" si="211"/>
        <v>0</v>
      </c>
      <c r="BU392" s="97">
        <f t="shared" si="211"/>
        <v>0</v>
      </c>
      <c r="BV392" s="97">
        <f t="shared" si="211"/>
        <v>0</v>
      </c>
      <c r="BW392" s="97">
        <f t="shared" si="211"/>
        <v>0</v>
      </c>
      <c r="BX392" s="97">
        <f t="shared" si="211"/>
        <v>0</v>
      </c>
      <c r="BY392" s="97">
        <f t="shared" si="211"/>
        <v>0</v>
      </c>
      <c r="BZ392" s="97">
        <f t="shared" si="211"/>
        <v>0</v>
      </c>
      <c r="CA392" s="97">
        <f t="shared" si="211"/>
        <v>0</v>
      </c>
      <c r="CB392" s="37"/>
      <c r="CC392" s="37"/>
      <c r="CD392" s="37"/>
      <c r="CE392" s="37"/>
      <c r="CF392" s="37"/>
      <c r="CG392" s="37"/>
      <c r="CH392" s="37"/>
      <c r="CI392" s="37"/>
      <c r="CJ392" s="37"/>
    </row>
    <row r="393" spans="1:88" ht="31.5" hidden="1" x14ac:dyDescent="0.25">
      <c r="A393" s="431"/>
      <c r="B393" s="298"/>
      <c r="C393" s="84" t="s">
        <v>1570</v>
      </c>
      <c r="D393" s="288"/>
      <c r="E393" s="85"/>
      <c r="F393" s="5"/>
      <c r="G393" s="207"/>
      <c r="H393" s="207"/>
      <c r="I393" s="207"/>
      <c r="J393" s="87"/>
      <c r="K393" s="207"/>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97">
        <f t="shared" ref="BD393:CA393" si="212">COUNTIFS($P$9:$P$338,"x",BD$9:BD$338,"1")</f>
        <v>0</v>
      </c>
      <c r="BE393" s="97">
        <f t="shared" si="212"/>
        <v>0</v>
      </c>
      <c r="BF393" s="97">
        <f t="shared" si="212"/>
        <v>0</v>
      </c>
      <c r="BG393" s="97">
        <f t="shared" si="212"/>
        <v>0</v>
      </c>
      <c r="BH393" s="97">
        <f t="shared" si="212"/>
        <v>0</v>
      </c>
      <c r="BI393" s="97">
        <f t="shared" si="212"/>
        <v>0</v>
      </c>
      <c r="BJ393" s="97">
        <f t="shared" si="212"/>
        <v>0</v>
      </c>
      <c r="BK393" s="97">
        <f t="shared" si="212"/>
        <v>0</v>
      </c>
      <c r="BL393" s="97">
        <f t="shared" si="212"/>
        <v>0</v>
      </c>
      <c r="BM393" s="97">
        <f t="shared" si="212"/>
        <v>0</v>
      </c>
      <c r="BN393" s="97">
        <f t="shared" si="212"/>
        <v>0</v>
      </c>
      <c r="BO393" s="97">
        <f t="shared" si="212"/>
        <v>0</v>
      </c>
      <c r="BP393" s="97">
        <f t="shared" si="212"/>
        <v>0</v>
      </c>
      <c r="BQ393" s="97">
        <f t="shared" si="212"/>
        <v>0</v>
      </c>
      <c r="BR393" s="97">
        <f t="shared" si="212"/>
        <v>0</v>
      </c>
      <c r="BS393" s="97">
        <f t="shared" si="212"/>
        <v>0</v>
      </c>
      <c r="BT393" s="97">
        <f t="shared" si="212"/>
        <v>0</v>
      </c>
      <c r="BU393" s="97">
        <f t="shared" si="212"/>
        <v>0</v>
      </c>
      <c r="BV393" s="97">
        <f t="shared" si="212"/>
        <v>0</v>
      </c>
      <c r="BW393" s="97">
        <f t="shared" si="212"/>
        <v>0</v>
      </c>
      <c r="BX393" s="97">
        <f t="shared" si="212"/>
        <v>0</v>
      </c>
      <c r="BY393" s="97">
        <f t="shared" si="212"/>
        <v>0</v>
      </c>
      <c r="BZ393" s="97">
        <f t="shared" si="212"/>
        <v>0</v>
      </c>
      <c r="CA393" s="97">
        <f t="shared" si="212"/>
        <v>0</v>
      </c>
      <c r="CB393" s="37"/>
      <c r="CC393" s="37"/>
      <c r="CD393" s="37"/>
      <c r="CE393" s="37"/>
      <c r="CF393" s="37"/>
      <c r="CG393" s="37"/>
      <c r="CH393" s="37"/>
      <c r="CI393" s="37"/>
      <c r="CJ393" s="37"/>
    </row>
    <row r="394" spans="1:88" ht="31.5" hidden="1" x14ac:dyDescent="0.25">
      <c r="A394" s="431"/>
      <c r="B394" s="298"/>
      <c r="C394" s="84" t="s">
        <v>1571</v>
      </c>
      <c r="D394" s="288"/>
      <c r="E394" s="85"/>
      <c r="F394" s="5"/>
      <c r="G394" s="207"/>
      <c r="H394" s="207"/>
      <c r="I394" s="207"/>
      <c r="J394" s="87"/>
      <c r="K394" s="207"/>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97">
        <f t="shared" ref="BD394:CA394" si="213">COUNTIFS($P$9:$P$338,"x",BD$9:BD$338,"0")</f>
        <v>0</v>
      </c>
      <c r="BE394" s="97">
        <f t="shared" si="213"/>
        <v>0</v>
      </c>
      <c r="BF394" s="97">
        <f t="shared" si="213"/>
        <v>0</v>
      </c>
      <c r="BG394" s="97">
        <f t="shared" si="213"/>
        <v>0</v>
      </c>
      <c r="BH394" s="97">
        <f t="shared" si="213"/>
        <v>0</v>
      </c>
      <c r="BI394" s="97">
        <f t="shared" si="213"/>
        <v>0</v>
      </c>
      <c r="BJ394" s="97">
        <f t="shared" si="213"/>
        <v>0</v>
      </c>
      <c r="BK394" s="97">
        <f t="shared" si="213"/>
        <v>0</v>
      </c>
      <c r="BL394" s="97">
        <f t="shared" si="213"/>
        <v>0</v>
      </c>
      <c r="BM394" s="97">
        <f t="shared" si="213"/>
        <v>0</v>
      </c>
      <c r="BN394" s="97">
        <f t="shared" si="213"/>
        <v>0</v>
      </c>
      <c r="BO394" s="97">
        <f t="shared" si="213"/>
        <v>0</v>
      </c>
      <c r="BP394" s="97">
        <f t="shared" si="213"/>
        <v>0</v>
      </c>
      <c r="BQ394" s="97">
        <f t="shared" si="213"/>
        <v>0</v>
      </c>
      <c r="BR394" s="97">
        <f t="shared" si="213"/>
        <v>0</v>
      </c>
      <c r="BS394" s="97">
        <f t="shared" si="213"/>
        <v>0</v>
      </c>
      <c r="BT394" s="97">
        <f t="shared" si="213"/>
        <v>0</v>
      </c>
      <c r="BU394" s="97">
        <f t="shared" si="213"/>
        <v>0</v>
      </c>
      <c r="BV394" s="97">
        <f t="shared" si="213"/>
        <v>0</v>
      </c>
      <c r="BW394" s="97">
        <f t="shared" si="213"/>
        <v>0</v>
      </c>
      <c r="BX394" s="97">
        <f t="shared" si="213"/>
        <v>0</v>
      </c>
      <c r="BY394" s="97">
        <f t="shared" si="213"/>
        <v>0</v>
      </c>
      <c r="BZ394" s="97">
        <f t="shared" si="213"/>
        <v>0</v>
      </c>
      <c r="CA394" s="97">
        <f t="shared" si="213"/>
        <v>0</v>
      </c>
      <c r="CB394" s="37"/>
      <c r="CC394" s="37"/>
      <c r="CD394" s="37"/>
      <c r="CE394" s="37"/>
      <c r="CF394" s="37"/>
      <c r="CG394" s="37"/>
      <c r="CH394" s="37"/>
      <c r="CI394" s="37"/>
      <c r="CJ394" s="37"/>
    </row>
    <row r="395" spans="1:88" ht="15.75" hidden="1" x14ac:dyDescent="0.25">
      <c r="A395" s="431"/>
      <c r="B395" s="298"/>
      <c r="C395" s="424" t="s">
        <v>1572</v>
      </c>
      <c r="D395" s="288"/>
      <c r="E395" s="85"/>
      <c r="F395" s="5"/>
      <c r="G395" s="207"/>
      <c r="H395" s="207"/>
      <c r="I395" s="207"/>
      <c r="J395" s="87"/>
      <c r="K395" s="207"/>
      <c r="L395" s="207"/>
      <c r="M395" s="207"/>
      <c r="N395" s="207"/>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98" t="e">
        <f>(((BD392*2)+(BD393*1)+(BD394*0)))/(BD392+BD393+BD394)</f>
        <v>#DIV/0!</v>
      </c>
      <c r="BE395" s="98" t="e">
        <f t="shared" ref="BE395:CA395" si="214">(((BE392*2)+(BE393*1)+(BE394*0)))/(BE392+BE393+BE394)</f>
        <v>#DIV/0!</v>
      </c>
      <c r="BF395" s="98" t="e">
        <f t="shared" si="214"/>
        <v>#DIV/0!</v>
      </c>
      <c r="BG395" s="98" t="e">
        <f t="shared" si="214"/>
        <v>#DIV/0!</v>
      </c>
      <c r="BH395" s="98" t="e">
        <f t="shared" si="214"/>
        <v>#DIV/0!</v>
      </c>
      <c r="BI395" s="98" t="e">
        <f t="shared" si="214"/>
        <v>#DIV/0!</v>
      </c>
      <c r="BJ395" s="98" t="e">
        <f t="shared" si="214"/>
        <v>#DIV/0!</v>
      </c>
      <c r="BK395" s="98" t="e">
        <f t="shared" si="214"/>
        <v>#DIV/0!</v>
      </c>
      <c r="BL395" s="98" t="e">
        <f t="shared" si="214"/>
        <v>#DIV/0!</v>
      </c>
      <c r="BM395" s="98" t="e">
        <f t="shared" si="214"/>
        <v>#DIV/0!</v>
      </c>
      <c r="BN395" s="98" t="e">
        <f t="shared" si="214"/>
        <v>#DIV/0!</v>
      </c>
      <c r="BO395" s="98" t="e">
        <f t="shared" si="214"/>
        <v>#DIV/0!</v>
      </c>
      <c r="BP395" s="98" t="e">
        <f t="shared" si="214"/>
        <v>#DIV/0!</v>
      </c>
      <c r="BQ395" s="98" t="e">
        <f t="shared" si="214"/>
        <v>#DIV/0!</v>
      </c>
      <c r="BR395" s="98" t="e">
        <f t="shared" si="214"/>
        <v>#DIV/0!</v>
      </c>
      <c r="BS395" s="98" t="e">
        <f t="shared" si="214"/>
        <v>#DIV/0!</v>
      </c>
      <c r="BT395" s="98" t="e">
        <f t="shared" si="214"/>
        <v>#DIV/0!</v>
      </c>
      <c r="BU395" s="98" t="e">
        <f t="shared" si="214"/>
        <v>#DIV/0!</v>
      </c>
      <c r="BV395" s="98" t="e">
        <f t="shared" si="214"/>
        <v>#DIV/0!</v>
      </c>
      <c r="BW395" s="98" t="e">
        <f t="shared" si="214"/>
        <v>#DIV/0!</v>
      </c>
      <c r="BX395" s="98" t="e">
        <f t="shared" si="214"/>
        <v>#DIV/0!</v>
      </c>
      <c r="BY395" s="98" t="e">
        <f t="shared" si="214"/>
        <v>#DIV/0!</v>
      </c>
      <c r="BZ395" s="98" t="e">
        <f t="shared" si="214"/>
        <v>#DIV/0!</v>
      </c>
      <c r="CA395" s="98" t="e">
        <f t="shared" si="214"/>
        <v>#DIV/0!</v>
      </c>
      <c r="CB395" s="415">
        <f>COUNTIF($BD396:$CA396,"Đ")</f>
        <v>0</v>
      </c>
      <c r="CC395" s="419">
        <f>CB395/COUNTA($BD396:$CA396)</f>
        <v>0</v>
      </c>
      <c r="CD395" s="415">
        <f>COUNTIF($BD396:$CA396,"CCG")</f>
        <v>0</v>
      </c>
      <c r="CE395" s="419">
        <f>CD395/COUNTA($BD396:$CA396)</f>
        <v>0</v>
      </c>
      <c r="CF395" s="415">
        <f>COUNTIF($BD396:$CA396,"CĐ")</f>
        <v>0</v>
      </c>
      <c r="CG395" s="419">
        <f>CF395/COUNTA($BD396:$CA396)</f>
        <v>0</v>
      </c>
      <c r="CH395" s="413" t="e">
        <f>(((CB395*2)+(CD395*1)+(CF395*0)))/(CB395+CD395+CF395)</f>
        <v>#DIV/0!</v>
      </c>
      <c r="CI395" s="413" t="e">
        <f>IF(CH395&gt;=1.6,"Đạt mục tiêu",IF(CH395&gt;=1,"Cần cố gắng","Chưa đạt"))</f>
        <v>#DIV/0!</v>
      </c>
      <c r="CJ395" s="37"/>
    </row>
    <row r="396" spans="1:88" ht="15.75" hidden="1" x14ac:dyDescent="0.25">
      <c r="A396" s="432"/>
      <c r="B396" s="298"/>
      <c r="C396" s="424"/>
      <c r="D396" s="288"/>
      <c r="E396" s="85"/>
      <c r="F396" s="5"/>
      <c r="G396" s="207"/>
      <c r="H396" s="207"/>
      <c r="I396" s="207"/>
      <c r="J396" s="87"/>
      <c r="K396" s="207"/>
      <c r="L396" s="207"/>
      <c r="M396" s="207"/>
      <c r="N396" s="207"/>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98" t="e">
        <f>IF(BD395&lt;1,"CĐ",IF(BD395&lt;1.6,"CCG","Đ"))</f>
        <v>#DIV/0!</v>
      </c>
      <c r="BE396" s="98" t="e">
        <f t="shared" ref="BE396:CA396" si="215">IF(BE395&lt;1,"CĐ",IF(BE395&lt;1.6,"CCG","Đ"))</f>
        <v>#DIV/0!</v>
      </c>
      <c r="BF396" s="98" t="e">
        <f t="shared" si="215"/>
        <v>#DIV/0!</v>
      </c>
      <c r="BG396" s="98" t="e">
        <f t="shared" si="215"/>
        <v>#DIV/0!</v>
      </c>
      <c r="BH396" s="98" t="e">
        <f t="shared" si="215"/>
        <v>#DIV/0!</v>
      </c>
      <c r="BI396" s="98" t="e">
        <f t="shared" si="215"/>
        <v>#DIV/0!</v>
      </c>
      <c r="BJ396" s="98" t="e">
        <f t="shared" si="215"/>
        <v>#DIV/0!</v>
      </c>
      <c r="BK396" s="98" t="e">
        <f t="shared" si="215"/>
        <v>#DIV/0!</v>
      </c>
      <c r="BL396" s="98" t="e">
        <f t="shared" si="215"/>
        <v>#DIV/0!</v>
      </c>
      <c r="BM396" s="98" t="e">
        <f t="shared" si="215"/>
        <v>#DIV/0!</v>
      </c>
      <c r="BN396" s="98" t="e">
        <f t="shared" si="215"/>
        <v>#DIV/0!</v>
      </c>
      <c r="BO396" s="98" t="e">
        <f t="shared" si="215"/>
        <v>#DIV/0!</v>
      </c>
      <c r="BP396" s="98" t="e">
        <f t="shared" si="215"/>
        <v>#DIV/0!</v>
      </c>
      <c r="BQ396" s="98" t="e">
        <f t="shared" si="215"/>
        <v>#DIV/0!</v>
      </c>
      <c r="BR396" s="98" t="e">
        <f t="shared" si="215"/>
        <v>#DIV/0!</v>
      </c>
      <c r="BS396" s="98" t="e">
        <f t="shared" si="215"/>
        <v>#DIV/0!</v>
      </c>
      <c r="BT396" s="98" t="e">
        <f t="shared" si="215"/>
        <v>#DIV/0!</v>
      </c>
      <c r="BU396" s="98" t="e">
        <f t="shared" si="215"/>
        <v>#DIV/0!</v>
      </c>
      <c r="BV396" s="98" t="e">
        <f t="shared" si="215"/>
        <v>#DIV/0!</v>
      </c>
      <c r="BW396" s="98" t="e">
        <f t="shared" si="215"/>
        <v>#DIV/0!</v>
      </c>
      <c r="BX396" s="98" t="e">
        <f t="shared" si="215"/>
        <v>#DIV/0!</v>
      </c>
      <c r="BY396" s="98" t="e">
        <f t="shared" si="215"/>
        <v>#DIV/0!</v>
      </c>
      <c r="BZ396" s="98" t="e">
        <f t="shared" si="215"/>
        <v>#DIV/0!</v>
      </c>
      <c r="CA396" s="98" t="e">
        <f t="shared" si="215"/>
        <v>#DIV/0!</v>
      </c>
      <c r="CB396" s="415"/>
      <c r="CC396" s="419"/>
      <c r="CD396" s="415"/>
      <c r="CE396" s="419"/>
      <c r="CF396" s="415"/>
      <c r="CG396" s="419"/>
      <c r="CH396" s="413"/>
      <c r="CI396" s="413"/>
      <c r="CJ396" s="37"/>
    </row>
    <row r="397" spans="1:88" ht="31.5" hidden="1" x14ac:dyDescent="0.25">
      <c r="A397" s="430" t="s">
        <v>1579</v>
      </c>
      <c r="B397" s="298"/>
      <c r="C397" s="84" t="s">
        <v>1569</v>
      </c>
      <c r="D397" s="288"/>
      <c r="E397" s="85"/>
      <c r="F397" s="5"/>
      <c r="G397" s="207"/>
      <c r="H397" s="207"/>
      <c r="I397" s="207"/>
      <c r="J397" s="87"/>
      <c r="K397" s="207"/>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97">
        <f t="shared" ref="BD397:CA397" si="216">COUNTIFS($Q$9:$Q$338,"x",BD$9:BD$338,"2")</f>
        <v>0</v>
      </c>
      <c r="BE397" s="97">
        <f t="shared" si="216"/>
        <v>0</v>
      </c>
      <c r="BF397" s="97">
        <f t="shared" si="216"/>
        <v>0</v>
      </c>
      <c r="BG397" s="97">
        <f t="shared" si="216"/>
        <v>0</v>
      </c>
      <c r="BH397" s="97">
        <f t="shared" si="216"/>
        <v>0</v>
      </c>
      <c r="BI397" s="97">
        <f t="shared" si="216"/>
        <v>0</v>
      </c>
      <c r="BJ397" s="97">
        <f t="shared" si="216"/>
        <v>0</v>
      </c>
      <c r="BK397" s="97">
        <f t="shared" si="216"/>
        <v>0</v>
      </c>
      <c r="BL397" s="97">
        <f t="shared" si="216"/>
        <v>0</v>
      </c>
      <c r="BM397" s="97">
        <f t="shared" si="216"/>
        <v>0</v>
      </c>
      <c r="BN397" s="97">
        <f t="shared" si="216"/>
        <v>0</v>
      </c>
      <c r="BO397" s="97">
        <f t="shared" si="216"/>
        <v>0</v>
      </c>
      <c r="BP397" s="97">
        <f t="shared" si="216"/>
        <v>0</v>
      </c>
      <c r="BQ397" s="97">
        <f t="shared" si="216"/>
        <v>0</v>
      </c>
      <c r="BR397" s="97">
        <f t="shared" si="216"/>
        <v>0</v>
      </c>
      <c r="BS397" s="97">
        <f t="shared" si="216"/>
        <v>0</v>
      </c>
      <c r="BT397" s="97">
        <f t="shared" si="216"/>
        <v>0</v>
      </c>
      <c r="BU397" s="97">
        <f t="shared" si="216"/>
        <v>0</v>
      </c>
      <c r="BV397" s="97">
        <f t="shared" si="216"/>
        <v>0</v>
      </c>
      <c r="BW397" s="97">
        <f t="shared" si="216"/>
        <v>0</v>
      </c>
      <c r="BX397" s="97">
        <f t="shared" si="216"/>
        <v>0</v>
      </c>
      <c r="BY397" s="97">
        <f t="shared" si="216"/>
        <v>0</v>
      </c>
      <c r="BZ397" s="97">
        <f t="shared" si="216"/>
        <v>0</v>
      </c>
      <c r="CA397" s="97">
        <f t="shared" si="216"/>
        <v>0</v>
      </c>
      <c r="CB397" s="37"/>
      <c r="CC397" s="37"/>
      <c r="CD397" s="37"/>
      <c r="CE397" s="37"/>
      <c r="CF397" s="37"/>
      <c r="CG397" s="37"/>
      <c r="CH397" s="37"/>
      <c r="CI397" s="37"/>
      <c r="CJ397" s="37"/>
    </row>
    <row r="398" spans="1:88" ht="31.5" hidden="1" x14ac:dyDescent="0.25">
      <c r="A398" s="431"/>
      <c r="B398" s="298"/>
      <c r="C398" s="84" t="s">
        <v>1570</v>
      </c>
      <c r="D398" s="288"/>
      <c r="E398" s="85"/>
      <c r="F398" s="5"/>
      <c r="G398" s="207"/>
      <c r="H398" s="207"/>
      <c r="I398" s="207"/>
      <c r="J398" s="87"/>
      <c r="K398" s="207"/>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97">
        <f t="shared" ref="BD398:CA398" si="217">COUNTIFS($Q$9:$Q$338,"x",BD$9:BD$338,"1")</f>
        <v>0</v>
      </c>
      <c r="BE398" s="97">
        <f t="shared" si="217"/>
        <v>0</v>
      </c>
      <c r="BF398" s="97">
        <f t="shared" si="217"/>
        <v>0</v>
      </c>
      <c r="BG398" s="97">
        <f t="shared" si="217"/>
        <v>0</v>
      </c>
      <c r="BH398" s="97">
        <f t="shared" si="217"/>
        <v>0</v>
      </c>
      <c r="BI398" s="97">
        <f t="shared" si="217"/>
        <v>0</v>
      </c>
      <c r="BJ398" s="97">
        <f t="shared" si="217"/>
        <v>0</v>
      </c>
      <c r="BK398" s="97">
        <f t="shared" si="217"/>
        <v>0</v>
      </c>
      <c r="BL398" s="97">
        <f t="shared" si="217"/>
        <v>0</v>
      </c>
      <c r="BM398" s="97">
        <f t="shared" si="217"/>
        <v>0</v>
      </c>
      <c r="BN398" s="97">
        <f t="shared" si="217"/>
        <v>0</v>
      </c>
      <c r="BO398" s="97">
        <f t="shared" si="217"/>
        <v>0</v>
      </c>
      <c r="BP398" s="97">
        <f t="shared" si="217"/>
        <v>0</v>
      </c>
      <c r="BQ398" s="97">
        <f t="shared" si="217"/>
        <v>0</v>
      </c>
      <c r="BR398" s="97">
        <f t="shared" si="217"/>
        <v>0</v>
      </c>
      <c r="BS398" s="97">
        <f t="shared" si="217"/>
        <v>0</v>
      </c>
      <c r="BT398" s="97">
        <f t="shared" si="217"/>
        <v>0</v>
      </c>
      <c r="BU398" s="97">
        <f t="shared" si="217"/>
        <v>0</v>
      </c>
      <c r="BV398" s="97">
        <f t="shared" si="217"/>
        <v>0</v>
      </c>
      <c r="BW398" s="97">
        <f t="shared" si="217"/>
        <v>0</v>
      </c>
      <c r="BX398" s="97">
        <f t="shared" si="217"/>
        <v>0</v>
      </c>
      <c r="BY398" s="97">
        <f t="shared" si="217"/>
        <v>0</v>
      </c>
      <c r="BZ398" s="97">
        <f t="shared" si="217"/>
        <v>0</v>
      </c>
      <c r="CA398" s="97">
        <f t="shared" si="217"/>
        <v>0</v>
      </c>
      <c r="CB398" s="37"/>
      <c r="CC398" s="37"/>
      <c r="CD398" s="37"/>
      <c r="CE398" s="37"/>
      <c r="CF398" s="37"/>
      <c r="CG398" s="37"/>
      <c r="CH398" s="37"/>
      <c r="CI398" s="37"/>
      <c r="CJ398" s="37"/>
    </row>
    <row r="399" spans="1:88" ht="31.5" hidden="1" x14ac:dyDescent="0.25">
      <c r="A399" s="431"/>
      <c r="B399" s="298"/>
      <c r="C399" s="84" t="s">
        <v>1571</v>
      </c>
      <c r="D399" s="288"/>
      <c r="E399" s="85"/>
      <c r="F399" s="5"/>
      <c r="G399" s="207"/>
      <c r="H399" s="207"/>
      <c r="I399" s="207"/>
      <c r="J399" s="87"/>
      <c r="K399" s="207"/>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97">
        <f t="shared" ref="BD399:CA399" si="218">COUNTIFS($Q$9:$Q$338,"x",BD$9:BD$338,"0")</f>
        <v>0</v>
      </c>
      <c r="BE399" s="97">
        <f t="shared" si="218"/>
        <v>0</v>
      </c>
      <c r="BF399" s="97">
        <f t="shared" si="218"/>
        <v>0</v>
      </c>
      <c r="BG399" s="97">
        <f t="shared" si="218"/>
        <v>0</v>
      </c>
      <c r="BH399" s="97">
        <f t="shared" si="218"/>
        <v>0</v>
      </c>
      <c r="BI399" s="97">
        <f t="shared" si="218"/>
        <v>0</v>
      </c>
      <c r="BJ399" s="97">
        <f t="shared" si="218"/>
        <v>0</v>
      </c>
      <c r="BK399" s="97">
        <f t="shared" si="218"/>
        <v>0</v>
      </c>
      <c r="BL399" s="97">
        <f t="shared" si="218"/>
        <v>0</v>
      </c>
      <c r="BM399" s="97">
        <f t="shared" si="218"/>
        <v>0</v>
      </c>
      <c r="BN399" s="97">
        <f t="shared" si="218"/>
        <v>0</v>
      </c>
      <c r="BO399" s="97">
        <f t="shared" si="218"/>
        <v>0</v>
      </c>
      <c r="BP399" s="97">
        <f t="shared" si="218"/>
        <v>0</v>
      </c>
      <c r="BQ399" s="97">
        <f t="shared" si="218"/>
        <v>0</v>
      </c>
      <c r="BR399" s="97">
        <f t="shared" si="218"/>
        <v>0</v>
      </c>
      <c r="BS399" s="97">
        <f t="shared" si="218"/>
        <v>0</v>
      </c>
      <c r="BT399" s="97">
        <f t="shared" si="218"/>
        <v>0</v>
      </c>
      <c r="BU399" s="97">
        <f t="shared" si="218"/>
        <v>0</v>
      </c>
      <c r="BV399" s="97">
        <f t="shared" si="218"/>
        <v>0</v>
      </c>
      <c r="BW399" s="97">
        <f t="shared" si="218"/>
        <v>0</v>
      </c>
      <c r="BX399" s="97">
        <f t="shared" si="218"/>
        <v>0</v>
      </c>
      <c r="BY399" s="97">
        <f t="shared" si="218"/>
        <v>0</v>
      </c>
      <c r="BZ399" s="97">
        <f t="shared" si="218"/>
        <v>0</v>
      </c>
      <c r="CA399" s="97">
        <f t="shared" si="218"/>
        <v>0</v>
      </c>
      <c r="CB399" s="37"/>
      <c r="CC399" s="37"/>
      <c r="CD399" s="37"/>
      <c r="CE399" s="37"/>
      <c r="CF399" s="37"/>
      <c r="CG399" s="37"/>
      <c r="CH399" s="37"/>
      <c r="CI399" s="37"/>
      <c r="CJ399" s="37"/>
    </row>
    <row r="400" spans="1:88" ht="15.75" hidden="1" x14ac:dyDescent="0.25">
      <c r="A400" s="431"/>
      <c r="B400" s="298"/>
      <c r="C400" s="424" t="s">
        <v>1572</v>
      </c>
      <c r="D400" s="288"/>
      <c r="E400" s="85"/>
      <c r="F400" s="5"/>
      <c r="G400" s="207"/>
      <c r="H400" s="207"/>
      <c r="I400" s="207"/>
      <c r="J400" s="87"/>
      <c r="K400" s="207"/>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98" t="e">
        <f>(((BD397*2)+(BD398*1)+(BD399*0)))/(BD397+BD398+BD399)</f>
        <v>#DIV/0!</v>
      </c>
      <c r="BE400" s="98" t="e">
        <f t="shared" ref="BE400:CA400" si="219">(((BE397*2)+(BE398*1)+(BE399*0)))/(BE397+BE398+BE399)</f>
        <v>#DIV/0!</v>
      </c>
      <c r="BF400" s="98" t="e">
        <f t="shared" si="219"/>
        <v>#DIV/0!</v>
      </c>
      <c r="BG400" s="98" t="e">
        <f t="shared" si="219"/>
        <v>#DIV/0!</v>
      </c>
      <c r="BH400" s="98" t="e">
        <f t="shared" si="219"/>
        <v>#DIV/0!</v>
      </c>
      <c r="BI400" s="98" t="e">
        <f t="shared" si="219"/>
        <v>#DIV/0!</v>
      </c>
      <c r="BJ400" s="98" t="e">
        <f t="shared" si="219"/>
        <v>#DIV/0!</v>
      </c>
      <c r="BK400" s="98" t="e">
        <f t="shared" si="219"/>
        <v>#DIV/0!</v>
      </c>
      <c r="BL400" s="98" t="e">
        <f t="shared" si="219"/>
        <v>#DIV/0!</v>
      </c>
      <c r="BM400" s="98" t="e">
        <f t="shared" si="219"/>
        <v>#DIV/0!</v>
      </c>
      <c r="BN400" s="98" t="e">
        <f t="shared" si="219"/>
        <v>#DIV/0!</v>
      </c>
      <c r="BO400" s="98" t="e">
        <f t="shared" si="219"/>
        <v>#DIV/0!</v>
      </c>
      <c r="BP400" s="98" t="e">
        <f t="shared" si="219"/>
        <v>#DIV/0!</v>
      </c>
      <c r="BQ400" s="98" t="e">
        <f t="shared" si="219"/>
        <v>#DIV/0!</v>
      </c>
      <c r="BR400" s="98" t="e">
        <f t="shared" si="219"/>
        <v>#DIV/0!</v>
      </c>
      <c r="BS400" s="98" t="e">
        <f t="shared" si="219"/>
        <v>#DIV/0!</v>
      </c>
      <c r="BT400" s="98" t="e">
        <f t="shared" si="219"/>
        <v>#DIV/0!</v>
      </c>
      <c r="BU400" s="98" t="e">
        <f t="shared" si="219"/>
        <v>#DIV/0!</v>
      </c>
      <c r="BV400" s="98" t="e">
        <f t="shared" si="219"/>
        <v>#DIV/0!</v>
      </c>
      <c r="BW400" s="98" t="e">
        <f t="shared" si="219"/>
        <v>#DIV/0!</v>
      </c>
      <c r="BX400" s="98" t="e">
        <f t="shared" si="219"/>
        <v>#DIV/0!</v>
      </c>
      <c r="BY400" s="98" t="e">
        <f t="shared" si="219"/>
        <v>#DIV/0!</v>
      </c>
      <c r="BZ400" s="98" t="e">
        <f t="shared" si="219"/>
        <v>#DIV/0!</v>
      </c>
      <c r="CA400" s="98" t="e">
        <f t="shared" si="219"/>
        <v>#DIV/0!</v>
      </c>
      <c r="CB400" s="415">
        <f>COUNTIF($BD401:$CA401,"Đ")</f>
        <v>0</v>
      </c>
      <c r="CC400" s="419">
        <f>CB400/COUNTA($BD401:$CA401)</f>
        <v>0</v>
      </c>
      <c r="CD400" s="415">
        <f>COUNTIF($BD401:$CA401,"CCG")</f>
        <v>0</v>
      </c>
      <c r="CE400" s="419">
        <f>CD400/COUNTA($BD401:$CA401)</f>
        <v>0</v>
      </c>
      <c r="CF400" s="415">
        <f>COUNTIF($BD401:$CA401,"CĐ")</f>
        <v>0</v>
      </c>
      <c r="CG400" s="419">
        <f>CF400/COUNTA($BD401:$CA401)</f>
        <v>0</v>
      </c>
      <c r="CH400" s="413" t="e">
        <f>(((CB400*2)+(CD400*1)+(CF400*0)))/(CB400+CD400+CF400)</f>
        <v>#DIV/0!</v>
      </c>
      <c r="CI400" s="413" t="e">
        <f>IF(CH400&gt;=1.6,"Đạt mục tiêu",IF(CH400&gt;=1,"Cần cố gắng","Chưa đạt"))</f>
        <v>#DIV/0!</v>
      </c>
      <c r="CJ400" s="37"/>
    </row>
    <row r="401" spans="1:88" ht="15.75" hidden="1" x14ac:dyDescent="0.25">
      <c r="A401" s="432"/>
      <c r="B401" s="298"/>
      <c r="C401" s="424"/>
      <c r="D401" s="288"/>
      <c r="E401" s="85"/>
      <c r="F401" s="5"/>
      <c r="G401" s="207"/>
      <c r="H401" s="207"/>
      <c r="I401" s="207"/>
      <c r="J401" s="87"/>
      <c r="K401" s="207"/>
      <c r="L401" s="207"/>
      <c r="M401" s="207"/>
      <c r="N401" s="207"/>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98" t="e">
        <f>IF(BD400&lt;1,"CĐ",IF(BD400&lt;1.6,"CCG","Đ"))</f>
        <v>#DIV/0!</v>
      </c>
      <c r="BE401" s="98" t="e">
        <f t="shared" ref="BE401:CA401" si="220">IF(BE400&lt;1,"CĐ",IF(BE400&lt;1.6,"CCG","Đ"))</f>
        <v>#DIV/0!</v>
      </c>
      <c r="BF401" s="98" t="e">
        <f t="shared" si="220"/>
        <v>#DIV/0!</v>
      </c>
      <c r="BG401" s="98" t="e">
        <f t="shared" si="220"/>
        <v>#DIV/0!</v>
      </c>
      <c r="BH401" s="98" t="e">
        <f t="shared" si="220"/>
        <v>#DIV/0!</v>
      </c>
      <c r="BI401" s="98" t="e">
        <f t="shared" si="220"/>
        <v>#DIV/0!</v>
      </c>
      <c r="BJ401" s="98" t="e">
        <f t="shared" si="220"/>
        <v>#DIV/0!</v>
      </c>
      <c r="BK401" s="98" t="e">
        <f t="shared" si="220"/>
        <v>#DIV/0!</v>
      </c>
      <c r="BL401" s="98" t="e">
        <f t="shared" si="220"/>
        <v>#DIV/0!</v>
      </c>
      <c r="BM401" s="98" t="e">
        <f t="shared" si="220"/>
        <v>#DIV/0!</v>
      </c>
      <c r="BN401" s="98" t="e">
        <f t="shared" si="220"/>
        <v>#DIV/0!</v>
      </c>
      <c r="BO401" s="98" t="e">
        <f t="shared" si="220"/>
        <v>#DIV/0!</v>
      </c>
      <c r="BP401" s="98" t="e">
        <f t="shared" si="220"/>
        <v>#DIV/0!</v>
      </c>
      <c r="BQ401" s="98" t="e">
        <f t="shared" si="220"/>
        <v>#DIV/0!</v>
      </c>
      <c r="BR401" s="98" t="e">
        <f t="shared" si="220"/>
        <v>#DIV/0!</v>
      </c>
      <c r="BS401" s="98" t="e">
        <f t="shared" si="220"/>
        <v>#DIV/0!</v>
      </c>
      <c r="BT401" s="98" t="e">
        <f t="shared" si="220"/>
        <v>#DIV/0!</v>
      </c>
      <c r="BU401" s="98" t="e">
        <f t="shared" si="220"/>
        <v>#DIV/0!</v>
      </c>
      <c r="BV401" s="98" t="e">
        <f t="shared" si="220"/>
        <v>#DIV/0!</v>
      </c>
      <c r="BW401" s="98" t="e">
        <f t="shared" si="220"/>
        <v>#DIV/0!</v>
      </c>
      <c r="BX401" s="98" t="e">
        <f t="shared" si="220"/>
        <v>#DIV/0!</v>
      </c>
      <c r="BY401" s="98" t="e">
        <f t="shared" si="220"/>
        <v>#DIV/0!</v>
      </c>
      <c r="BZ401" s="98" t="e">
        <f t="shared" si="220"/>
        <v>#DIV/0!</v>
      </c>
      <c r="CA401" s="98" t="e">
        <f t="shared" si="220"/>
        <v>#DIV/0!</v>
      </c>
      <c r="CB401" s="415"/>
      <c r="CC401" s="419"/>
      <c r="CD401" s="415"/>
      <c r="CE401" s="419"/>
      <c r="CF401" s="415"/>
      <c r="CG401" s="419"/>
      <c r="CH401" s="413"/>
      <c r="CI401" s="413"/>
      <c r="CJ401" s="37"/>
    </row>
    <row r="402" spans="1:88" ht="31.5" hidden="1" x14ac:dyDescent="0.25">
      <c r="A402" s="430" t="s">
        <v>1580</v>
      </c>
      <c r="B402" s="298"/>
      <c r="C402" s="84" t="s">
        <v>1569</v>
      </c>
      <c r="D402" s="288"/>
      <c r="E402" s="85"/>
      <c r="F402" s="5"/>
      <c r="G402" s="207"/>
      <c r="H402" s="207"/>
      <c r="I402" s="207"/>
      <c r="J402" s="87"/>
      <c r="K402" s="207"/>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97">
        <f t="shared" ref="BD402:CA402" si="221">COUNTIFS($R$9:$R$338,"x",BD$9:BD$338,"2")</f>
        <v>0</v>
      </c>
      <c r="BE402" s="97">
        <f t="shared" si="221"/>
        <v>0</v>
      </c>
      <c r="BF402" s="97">
        <f t="shared" si="221"/>
        <v>0</v>
      </c>
      <c r="BG402" s="97">
        <f t="shared" si="221"/>
        <v>0</v>
      </c>
      <c r="BH402" s="97">
        <f t="shared" si="221"/>
        <v>0</v>
      </c>
      <c r="BI402" s="97">
        <f t="shared" si="221"/>
        <v>0</v>
      </c>
      <c r="BJ402" s="97">
        <f t="shared" si="221"/>
        <v>0</v>
      </c>
      <c r="BK402" s="97">
        <f t="shared" si="221"/>
        <v>0</v>
      </c>
      <c r="BL402" s="97">
        <f t="shared" si="221"/>
        <v>0</v>
      </c>
      <c r="BM402" s="97">
        <f t="shared" si="221"/>
        <v>0</v>
      </c>
      <c r="BN402" s="97">
        <f t="shared" si="221"/>
        <v>0</v>
      </c>
      <c r="BO402" s="97">
        <f t="shared" si="221"/>
        <v>0</v>
      </c>
      <c r="BP402" s="97">
        <f t="shared" si="221"/>
        <v>0</v>
      </c>
      <c r="BQ402" s="97">
        <f t="shared" si="221"/>
        <v>0</v>
      </c>
      <c r="BR402" s="97">
        <f t="shared" si="221"/>
        <v>0</v>
      </c>
      <c r="BS402" s="97">
        <f t="shared" si="221"/>
        <v>0</v>
      </c>
      <c r="BT402" s="97">
        <f t="shared" si="221"/>
        <v>0</v>
      </c>
      <c r="BU402" s="97">
        <f t="shared" si="221"/>
        <v>0</v>
      </c>
      <c r="BV402" s="97">
        <f t="shared" si="221"/>
        <v>0</v>
      </c>
      <c r="BW402" s="97">
        <f t="shared" si="221"/>
        <v>0</v>
      </c>
      <c r="BX402" s="97">
        <f t="shared" si="221"/>
        <v>0</v>
      </c>
      <c r="BY402" s="97">
        <f t="shared" si="221"/>
        <v>0</v>
      </c>
      <c r="BZ402" s="97">
        <f t="shared" si="221"/>
        <v>0</v>
      </c>
      <c r="CA402" s="97">
        <f t="shared" si="221"/>
        <v>0</v>
      </c>
      <c r="CB402" s="37"/>
      <c r="CC402" s="37"/>
      <c r="CD402" s="37"/>
      <c r="CE402" s="37"/>
      <c r="CF402" s="37"/>
      <c r="CG402" s="37"/>
      <c r="CH402" s="37"/>
      <c r="CI402" s="37"/>
      <c r="CJ402" s="37"/>
    </row>
    <row r="403" spans="1:88" ht="31.5" hidden="1" x14ac:dyDescent="0.25">
      <c r="A403" s="431"/>
      <c r="B403" s="298"/>
      <c r="C403" s="84" t="s">
        <v>1570</v>
      </c>
      <c r="D403" s="288"/>
      <c r="E403" s="85"/>
      <c r="F403" s="5"/>
      <c r="G403" s="207"/>
      <c r="H403" s="207"/>
      <c r="I403" s="207"/>
      <c r="J403" s="87"/>
      <c r="K403" s="207"/>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97">
        <f t="shared" ref="BD403:CA403" si="222">COUNTIFS($R$9:$R$338,"x",BD$9:BD$338,"1")</f>
        <v>0</v>
      </c>
      <c r="BE403" s="97">
        <f t="shared" si="222"/>
        <v>0</v>
      </c>
      <c r="BF403" s="97">
        <f t="shared" si="222"/>
        <v>0</v>
      </c>
      <c r="BG403" s="97">
        <f t="shared" si="222"/>
        <v>0</v>
      </c>
      <c r="BH403" s="97">
        <f t="shared" si="222"/>
        <v>0</v>
      </c>
      <c r="BI403" s="97">
        <f t="shared" si="222"/>
        <v>0</v>
      </c>
      <c r="BJ403" s="97">
        <f t="shared" si="222"/>
        <v>0</v>
      </c>
      <c r="BK403" s="97">
        <f t="shared" si="222"/>
        <v>0</v>
      </c>
      <c r="BL403" s="97">
        <f t="shared" si="222"/>
        <v>0</v>
      </c>
      <c r="BM403" s="97">
        <f t="shared" si="222"/>
        <v>0</v>
      </c>
      <c r="BN403" s="97">
        <f t="shared" si="222"/>
        <v>0</v>
      </c>
      <c r="BO403" s="97">
        <f t="shared" si="222"/>
        <v>0</v>
      </c>
      <c r="BP403" s="97">
        <f t="shared" si="222"/>
        <v>0</v>
      </c>
      <c r="BQ403" s="97">
        <f t="shared" si="222"/>
        <v>0</v>
      </c>
      <c r="BR403" s="97">
        <f t="shared" si="222"/>
        <v>0</v>
      </c>
      <c r="BS403" s="97">
        <f t="shared" si="222"/>
        <v>0</v>
      </c>
      <c r="BT403" s="97">
        <f t="shared" si="222"/>
        <v>0</v>
      </c>
      <c r="BU403" s="97">
        <f t="shared" si="222"/>
        <v>0</v>
      </c>
      <c r="BV403" s="97">
        <f t="shared" si="222"/>
        <v>0</v>
      </c>
      <c r="BW403" s="97">
        <f t="shared" si="222"/>
        <v>0</v>
      </c>
      <c r="BX403" s="97">
        <f t="shared" si="222"/>
        <v>0</v>
      </c>
      <c r="BY403" s="97">
        <f t="shared" si="222"/>
        <v>0</v>
      </c>
      <c r="BZ403" s="97">
        <f t="shared" si="222"/>
        <v>0</v>
      </c>
      <c r="CA403" s="97">
        <f t="shared" si="222"/>
        <v>0</v>
      </c>
      <c r="CB403" s="37"/>
      <c r="CC403" s="37"/>
      <c r="CD403" s="37"/>
      <c r="CE403" s="37"/>
      <c r="CF403" s="37"/>
      <c r="CG403" s="37"/>
      <c r="CH403" s="37"/>
      <c r="CI403" s="37"/>
      <c r="CJ403" s="37"/>
    </row>
    <row r="404" spans="1:88" ht="31.5" hidden="1" x14ac:dyDescent="0.25">
      <c r="A404" s="431"/>
      <c r="B404" s="298"/>
      <c r="C404" s="84" t="s">
        <v>1571</v>
      </c>
      <c r="D404" s="288"/>
      <c r="E404" s="85"/>
      <c r="F404" s="5"/>
      <c r="G404" s="207"/>
      <c r="H404" s="207"/>
      <c r="I404" s="207"/>
      <c r="J404" s="87"/>
      <c r="K404" s="207"/>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97">
        <f t="shared" ref="BD404:CA404" si="223">COUNTIFS($R$9:$R$338,"x",BD$9:BD$338,"0")</f>
        <v>0</v>
      </c>
      <c r="BE404" s="97">
        <f t="shared" si="223"/>
        <v>0</v>
      </c>
      <c r="BF404" s="97">
        <f t="shared" si="223"/>
        <v>0</v>
      </c>
      <c r="BG404" s="97">
        <f t="shared" si="223"/>
        <v>0</v>
      </c>
      <c r="BH404" s="97">
        <f t="shared" si="223"/>
        <v>0</v>
      </c>
      <c r="BI404" s="97">
        <f t="shared" si="223"/>
        <v>0</v>
      </c>
      <c r="BJ404" s="97">
        <f t="shared" si="223"/>
        <v>0</v>
      </c>
      <c r="BK404" s="97">
        <f t="shared" si="223"/>
        <v>0</v>
      </c>
      <c r="BL404" s="97">
        <f t="shared" si="223"/>
        <v>0</v>
      </c>
      <c r="BM404" s="97">
        <f t="shared" si="223"/>
        <v>0</v>
      </c>
      <c r="BN404" s="97">
        <f t="shared" si="223"/>
        <v>0</v>
      </c>
      <c r="BO404" s="97">
        <f t="shared" si="223"/>
        <v>0</v>
      </c>
      <c r="BP404" s="97">
        <f t="shared" si="223"/>
        <v>0</v>
      </c>
      <c r="BQ404" s="97">
        <f t="shared" si="223"/>
        <v>0</v>
      </c>
      <c r="BR404" s="97">
        <f t="shared" si="223"/>
        <v>0</v>
      </c>
      <c r="BS404" s="97">
        <f t="shared" si="223"/>
        <v>0</v>
      </c>
      <c r="BT404" s="97">
        <f t="shared" si="223"/>
        <v>0</v>
      </c>
      <c r="BU404" s="97">
        <f t="shared" si="223"/>
        <v>0</v>
      </c>
      <c r="BV404" s="97">
        <f t="shared" si="223"/>
        <v>0</v>
      </c>
      <c r="BW404" s="97">
        <f t="shared" si="223"/>
        <v>0</v>
      </c>
      <c r="BX404" s="97">
        <f t="shared" si="223"/>
        <v>0</v>
      </c>
      <c r="BY404" s="97">
        <f t="shared" si="223"/>
        <v>0</v>
      </c>
      <c r="BZ404" s="97">
        <f t="shared" si="223"/>
        <v>0</v>
      </c>
      <c r="CA404" s="97">
        <f t="shared" si="223"/>
        <v>0</v>
      </c>
      <c r="CB404" s="37"/>
      <c r="CC404" s="37"/>
      <c r="CD404" s="37"/>
      <c r="CE404" s="37"/>
      <c r="CF404" s="37"/>
      <c r="CG404" s="37"/>
      <c r="CH404" s="37"/>
      <c r="CI404" s="37"/>
      <c r="CJ404" s="37"/>
    </row>
    <row r="405" spans="1:88" ht="15.75" hidden="1" x14ac:dyDescent="0.25">
      <c r="A405" s="431"/>
      <c r="B405" s="298"/>
      <c r="C405" s="424" t="s">
        <v>1572</v>
      </c>
      <c r="D405" s="288"/>
      <c r="E405" s="85"/>
      <c r="F405" s="5"/>
      <c r="G405" s="207"/>
      <c r="H405" s="207"/>
      <c r="I405" s="207"/>
      <c r="J405" s="87"/>
      <c r="K405" s="207"/>
      <c r="L405" s="207"/>
      <c r="M405" s="207"/>
      <c r="N405" s="207"/>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98" t="e">
        <f>(((BD402*2)+(BD403*1)+(BD404*0)))/(BD402+BD403+BD404)</f>
        <v>#DIV/0!</v>
      </c>
      <c r="BE405" s="98" t="e">
        <f t="shared" ref="BE405:CA405" si="224">(((BE402*2)+(BE403*1)+(BE404*0)))/(BE402+BE403+BE404)</f>
        <v>#DIV/0!</v>
      </c>
      <c r="BF405" s="98" t="e">
        <f t="shared" si="224"/>
        <v>#DIV/0!</v>
      </c>
      <c r="BG405" s="98" t="e">
        <f t="shared" si="224"/>
        <v>#DIV/0!</v>
      </c>
      <c r="BH405" s="98" t="e">
        <f t="shared" si="224"/>
        <v>#DIV/0!</v>
      </c>
      <c r="BI405" s="98" t="e">
        <f t="shared" si="224"/>
        <v>#DIV/0!</v>
      </c>
      <c r="BJ405" s="98" t="e">
        <f t="shared" si="224"/>
        <v>#DIV/0!</v>
      </c>
      <c r="BK405" s="98" t="e">
        <f t="shared" si="224"/>
        <v>#DIV/0!</v>
      </c>
      <c r="BL405" s="98" t="e">
        <f t="shared" si="224"/>
        <v>#DIV/0!</v>
      </c>
      <c r="BM405" s="98" t="e">
        <f t="shared" si="224"/>
        <v>#DIV/0!</v>
      </c>
      <c r="BN405" s="98" t="e">
        <f t="shared" si="224"/>
        <v>#DIV/0!</v>
      </c>
      <c r="BO405" s="98" t="e">
        <f t="shared" si="224"/>
        <v>#DIV/0!</v>
      </c>
      <c r="BP405" s="98" t="e">
        <f t="shared" si="224"/>
        <v>#DIV/0!</v>
      </c>
      <c r="BQ405" s="98" t="e">
        <f t="shared" si="224"/>
        <v>#DIV/0!</v>
      </c>
      <c r="BR405" s="98" t="e">
        <f t="shared" si="224"/>
        <v>#DIV/0!</v>
      </c>
      <c r="BS405" s="98" t="e">
        <f t="shared" si="224"/>
        <v>#DIV/0!</v>
      </c>
      <c r="BT405" s="98" t="e">
        <f t="shared" si="224"/>
        <v>#DIV/0!</v>
      </c>
      <c r="BU405" s="98" t="e">
        <f t="shared" si="224"/>
        <v>#DIV/0!</v>
      </c>
      <c r="BV405" s="98" t="e">
        <f t="shared" si="224"/>
        <v>#DIV/0!</v>
      </c>
      <c r="BW405" s="98" t="e">
        <f t="shared" si="224"/>
        <v>#DIV/0!</v>
      </c>
      <c r="BX405" s="98" t="e">
        <f t="shared" si="224"/>
        <v>#DIV/0!</v>
      </c>
      <c r="BY405" s="98" t="e">
        <f t="shared" si="224"/>
        <v>#DIV/0!</v>
      </c>
      <c r="BZ405" s="98" t="e">
        <f t="shared" si="224"/>
        <v>#DIV/0!</v>
      </c>
      <c r="CA405" s="98" t="e">
        <f t="shared" si="224"/>
        <v>#DIV/0!</v>
      </c>
      <c r="CB405" s="415">
        <f>COUNTIF($BD406:$CA406,"Đ")</f>
        <v>0</v>
      </c>
      <c r="CC405" s="419">
        <f>CB405/COUNTA($BD406:$CA406)</f>
        <v>0</v>
      </c>
      <c r="CD405" s="415">
        <f>COUNTIF($BD406:$CA406,"CCG")</f>
        <v>0</v>
      </c>
      <c r="CE405" s="419">
        <f>CD405/COUNTA($BD406:$CA406)</f>
        <v>0</v>
      </c>
      <c r="CF405" s="415">
        <f>COUNTIF($BD406:$CA406,"CĐ")</f>
        <v>0</v>
      </c>
      <c r="CG405" s="419">
        <f>CF405/COUNTA($BD406:$CA406)</f>
        <v>0</v>
      </c>
      <c r="CH405" s="413" t="e">
        <f>(((CB405*2)+(CD405*1)+(CF405*0)))/(CB405+CD405+CF405)</f>
        <v>#DIV/0!</v>
      </c>
      <c r="CI405" s="413" t="e">
        <f>IF(CH405&gt;=1.6,"Đạt mục tiêu",IF(CH405&gt;=1,"Cần cố gắng","Chưa đạt"))</f>
        <v>#DIV/0!</v>
      </c>
      <c r="CJ405" s="37"/>
    </row>
    <row r="406" spans="1:88" ht="15.75" hidden="1" x14ac:dyDescent="0.25">
      <c r="A406" s="432"/>
      <c r="B406" s="298"/>
      <c r="C406" s="424"/>
      <c r="D406" s="288"/>
      <c r="E406" s="85"/>
      <c r="F406" s="5"/>
      <c r="G406" s="207"/>
      <c r="H406" s="207"/>
      <c r="I406" s="207"/>
      <c r="J406" s="87"/>
      <c r="K406" s="207"/>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98" t="e">
        <f>IF(BD405&lt;1,"CĐ",IF(BD405&lt;1.6,"CCG","Đ"))</f>
        <v>#DIV/0!</v>
      </c>
      <c r="BE406" s="98" t="e">
        <f t="shared" ref="BE406:CA406" si="225">IF(BE405&lt;1,"CĐ",IF(BE405&lt;1.6,"CCG","Đ"))</f>
        <v>#DIV/0!</v>
      </c>
      <c r="BF406" s="98" t="e">
        <f t="shared" si="225"/>
        <v>#DIV/0!</v>
      </c>
      <c r="BG406" s="98" t="e">
        <f t="shared" si="225"/>
        <v>#DIV/0!</v>
      </c>
      <c r="BH406" s="98" t="e">
        <f t="shared" si="225"/>
        <v>#DIV/0!</v>
      </c>
      <c r="BI406" s="98" t="e">
        <f t="shared" si="225"/>
        <v>#DIV/0!</v>
      </c>
      <c r="BJ406" s="98" t="e">
        <f t="shared" si="225"/>
        <v>#DIV/0!</v>
      </c>
      <c r="BK406" s="98" t="e">
        <f t="shared" si="225"/>
        <v>#DIV/0!</v>
      </c>
      <c r="BL406" s="98" t="e">
        <f t="shared" si="225"/>
        <v>#DIV/0!</v>
      </c>
      <c r="BM406" s="98" t="e">
        <f t="shared" si="225"/>
        <v>#DIV/0!</v>
      </c>
      <c r="BN406" s="98" t="e">
        <f t="shared" si="225"/>
        <v>#DIV/0!</v>
      </c>
      <c r="BO406" s="98" t="e">
        <f t="shared" si="225"/>
        <v>#DIV/0!</v>
      </c>
      <c r="BP406" s="98" t="e">
        <f t="shared" si="225"/>
        <v>#DIV/0!</v>
      </c>
      <c r="BQ406" s="98" t="e">
        <f t="shared" si="225"/>
        <v>#DIV/0!</v>
      </c>
      <c r="BR406" s="98" t="e">
        <f t="shared" si="225"/>
        <v>#DIV/0!</v>
      </c>
      <c r="BS406" s="98" t="e">
        <f t="shared" si="225"/>
        <v>#DIV/0!</v>
      </c>
      <c r="BT406" s="98" t="e">
        <f t="shared" si="225"/>
        <v>#DIV/0!</v>
      </c>
      <c r="BU406" s="98" t="e">
        <f t="shared" si="225"/>
        <v>#DIV/0!</v>
      </c>
      <c r="BV406" s="98" t="e">
        <f t="shared" si="225"/>
        <v>#DIV/0!</v>
      </c>
      <c r="BW406" s="98" t="e">
        <f t="shared" si="225"/>
        <v>#DIV/0!</v>
      </c>
      <c r="BX406" s="98" t="e">
        <f t="shared" si="225"/>
        <v>#DIV/0!</v>
      </c>
      <c r="BY406" s="98" t="e">
        <f t="shared" si="225"/>
        <v>#DIV/0!</v>
      </c>
      <c r="BZ406" s="98" t="e">
        <f t="shared" si="225"/>
        <v>#DIV/0!</v>
      </c>
      <c r="CA406" s="98" t="e">
        <f t="shared" si="225"/>
        <v>#DIV/0!</v>
      </c>
      <c r="CB406" s="415"/>
      <c r="CC406" s="419"/>
      <c r="CD406" s="415"/>
      <c r="CE406" s="419"/>
      <c r="CF406" s="415"/>
      <c r="CG406" s="419"/>
      <c r="CH406" s="413"/>
      <c r="CI406" s="413"/>
      <c r="CJ406" s="37"/>
    </row>
    <row r="407" spans="1:88" ht="31.5" hidden="1" x14ac:dyDescent="0.25">
      <c r="A407" s="430" t="s">
        <v>1581</v>
      </c>
      <c r="B407" s="298"/>
      <c r="C407" s="84" t="s">
        <v>1569</v>
      </c>
      <c r="D407" s="288"/>
      <c r="E407" s="85"/>
      <c r="F407" s="5"/>
      <c r="G407" s="207"/>
      <c r="H407" s="207"/>
      <c r="I407" s="207"/>
      <c r="J407" s="87"/>
      <c r="K407" s="207"/>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97">
        <f t="shared" ref="BD407:CA407" si="226">COUNTIFS($S$9:$S$338,"x",BD$9:BD$338,"2")</f>
        <v>0</v>
      </c>
      <c r="BE407" s="97">
        <f t="shared" si="226"/>
        <v>0</v>
      </c>
      <c r="BF407" s="97">
        <f t="shared" si="226"/>
        <v>0</v>
      </c>
      <c r="BG407" s="97">
        <f t="shared" si="226"/>
        <v>0</v>
      </c>
      <c r="BH407" s="97">
        <f t="shared" si="226"/>
        <v>0</v>
      </c>
      <c r="BI407" s="97">
        <f t="shared" si="226"/>
        <v>0</v>
      </c>
      <c r="BJ407" s="97">
        <f t="shared" si="226"/>
        <v>0</v>
      </c>
      <c r="BK407" s="97">
        <f t="shared" si="226"/>
        <v>0</v>
      </c>
      <c r="BL407" s="97">
        <f t="shared" si="226"/>
        <v>0</v>
      </c>
      <c r="BM407" s="97">
        <f t="shared" si="226"/>
        <v>0</v>
      </c>
      <c r="BN407" s="97">
        <f t="shared" si="226"/>
        <v>0</v>
      </c>
      <c r="BO407" s="97">
        <f t="shared" si="226"/>
        <v>0</v>
      </c>
      <c r="BP407" s="97">
        <f t="shared" si="226"/>
        <v>0</v>
      </c>
      <c r="BQ407" s="97">
        <f t="shared" si="226"/>
        <v>0</v>
      </c>
      <c r="BR407" s="97">
        <f t="shared" si="226"/>
        <v>0</v>
      </c>
      <c r="BS407" s="97">
        <f t="shared" si="226"/>
        <v>0</v>
      </c>
      <c r="BT407" s="97">
        <f t="shared" si="226"/>
        <v>0</v>
      </c>
      <c r="BU407" s="97">
        <f t="shared" si="226"/>
        <v>0</v>
      </c>
      <c r="BV407" s="97">
        <f t="shared" si="226"/>
        <v>0</v>
      </c>
      <c r="BW407" s="97">
        <f t="shared" si="226"/>
        <v>0</v>
      </c>
      <c r="BX407" s="97">
        <f t="shared" si="226"/>
        <v>0</v>
      </c>
      <c r="BY407" s="97">
        <f t="shared" si="226"/>
        <v>0</v>
      </c>
      <c r="BZ407" s="97">
        <f t="shared" si="226"/>
        <v>0</v>
      </c>
      <c r="CA407" s="97">
        <f t="shared" si="226"/>
        <v>0</v>
      </c>
      <c r="CB407" s="37"/>
      <c r="CC407" s="37"/>
      <c r="CD407" s="37"/>
      <c r="CE407" s="37"/>
      <c r="CF407" s="37"/>
      <c r="CG407" s="37"/>
      <c r="CH407" s="37"/>
      <c r="CI407" s="37"/>
      <c r="CJ407" s="37"/>
    </row>
    <row r="408" spans="1:88" ht="31.5" hidden="1" x14ac:dyDescent="0.25">
      <c r="A408" s="431"/>
      <c r="B408" s="298"/>
      <c r="C408" s="84" t="s">
        <v>1570</v>
      </c>
      <c r="D408" s="288"/>
      <c r="E408" s="85"/>
      <c r="F408" s="5"/>
      <c r="G408" s="207"/>
      <c r="H408" s="207"/>
      <c r="I408" s="207"/>
      <c r="J408" s="87"/>
      <c r="K408" s="207"/>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97">
        <f t="shared" ref="BD408:CA408" si="227">COUNTIFS($S$9:$S$338,"x",BD$9:BD$338,"1")</f>
        <v>0</v>
      </c>
      <c r="BE408" s="97">
        <f t="shared" si="227"/>
        <v>0</v>
      </c>
      <c r="BF408" s="97">
        <f t="shared" si="227"/>
        <v>0</v>
      </c>
      <c r="BG408" s="97">
        <f t="shared" si="227"/>
        <v>0</v>
      </c>
      <c r="BH408" s="97">
        <f t="shared" si="227"/>
        <v>0</v>
      </c>
      <c r="BI408" s="97">
        <f t="shared" si="227"/>
        <v>0</v>
      </c>
      <c r="BJ408" s="97">
        <f t="shared" si="227"/>
        <v>0</v>
      </c>
      <c r="BK408" s="97">
        <f t="shared" si="227"/>
        <v>0</v>
      </c>
      <c r="BL408" s="97">
        <f t="shared" si="227"/>
        <v>0</v>
      </c>
      <c r="BM408" s="97">
        <f t="shared" si="227"/>
        <v>0</v>
      </c>
      <c r="BN408" s="97">
        <f t="shared" si="227"/>
        <v>0</v>
      </c>
      <c r="BO408" s="97">
        <f t="shared" si="227"/>
        <v>0</v>
      </c>
      <c r="BP408" s="97">
        <f t="shared" si="227"/>
        <v>0</v>
      </c>
      <c r="BQ408" s="97">
        <f t="shared" si="227"/>
        <v>0</v>
      </c>
      <c r="BR408" s="97">
        <f t="shared" si="227"/>
        <v>0</v>
      </c>
      <c r="BS408" s="97">
        <f t="shared" si="227"/>
        <v>0</v>
      </c>
      <c r="BT408" s="97">
        <f t="shared" si="227"/>
        <v>0</v>
      </c>
      <c r="BU408" s="97">
        <f t="shared" si="227"/>
        <v>0</v>
      </c>
      <c r="BV408" s="97">
        <f t="shared" si="227"/>
        <v>0</v>
      </c>
      <c r="BW408" s="97">
        <f t="shared" si="227"/>
        <v>0</v>
      </c>
      <c r="BX408" s="97">
        <f t="shared" si="227"/>
        <v>0</v>
      </c>
      <c r="BY408" s="97">
        <f t="shared" si="227"/>
        <v>0</v>
      </c>
      <c r="BZ408" s="97">
        <f t="shared" si="227"/>
        <v>0</v>
      </c>
      <c r="CA408" s="97">
        <f t="shared" si="227"/>
        <v>0</v>
      </c>
      <c r="CB408" s="37"/>
      <c r="CC408" s="37"/>
      <c r="CD408" s="37"/>
      <c r="CE408" s="37"/>
      <c r="CF408" s="37"/>
      <c r="CG408" s="37"/>
      <c r="CH408" s="37"/>
      <c r="CI408" s="37"/>
      <c r="CJ408" s="37"/>
    </row>
    <row r="409" spans="1:88" ht="31.5" hidden="1" x14ac:dyDescent="0.25">
      <c r="A409" s="431"/>
      <c r="B409" s="298"/>
      <c r="C409" s="84" t="s">
        <v>1571</v>
      </c>
      <c r="D409" s="288"/>
      <c r="E409" s="85"/>
      <c r="F409" s="5"/>
      <c r="G409" s="207"/>
      <c r="H409" s="207"/>
      <c r="I409" s="207"/>
      <c r="J409" s="87"/>
      <c r="K409" s="207"/>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97">
        <f t="shared" ref="BD409:CA409" si="228">COUNTIFS($S$9:$S$338,"x",BD$9:BD$338,"0")</f>
        <v>0</v>
      </c>
      <c r="BE409" s="97">
        <f t="shared" si="228"/>
        <v>0</v>
      </c>
      <c r="BF409" s="97">
        <f t="shared" si="228"/>
        <v>0</v>
      </c>
      <c r="BG409" s="97">
        <f t="shared" si="228"/>
        <v>0</v>
      </c>
      <c r="BH409" s="97">
        <f t="shared" si="228"/>
        <v>0</v>
      </c>
      <c r="BI409" s="97">
        <f t="shared" si="228"/>
        <v>0</v>
      </c>
      <c r="BJ409" s="97">
        <f t="shared" si="228"/>
        <v>0</v>
      </c>
      <c r="BK409" s="97">
        <f t="shared" si="228"/>
        <v>0</v>
      </c>
      <c r="BL409" s="97">
        <f t="shared" si="228"/>
        <v>0</v>
      </c>
      <c r="BM409" s="97">
        <f t="shared" si="228"/>
        <v>0</v>
      </c>
      <c r="BN409" s="97">
        <f t="shared" si="228"/>
        <v>0</v>
      </c>
      <c r="BO409" s="97">
        <f t="shared" si="228"/>
        <v>0</v>
      </c>
      <c r="BP409" s="97">
        <f t="shared" si="228"/>
        <v>0</v>
      </c>
      <c r="BQ409" s="97">
        <f t="shared" si="228"/>
        <v>0</v>
      </c>
      <c r="BR409" s="97">
        <f t="shared" si="228"/>
        <v>0</v>
      </c>
      <c r="BS409" s="97">
        <f t="shared" si="228"/>
        <v>0</v>
      </c>
      <c r="BT409" s="97">
        <f t="shared" si="228"/>
        <v>0</v>
      </c>
      <c r="BU409" s="97">
        <f t="shared" si="228"/>
        <v>0</v>
      </c>
      <c r="BV409" s="97">
        <f t="shared" si="228"/>
        <v>0</v>
      </c>
      <c r="BW409" s="97">
        <f t="shared" si="228"/>
        <v>0</v>
      </c>
      <c r="BX409" s="97">
        <f t="shared" si="228"/>
        <v>0</v>
      </c>
      <c r="BY409" s="97">
        <f t="shared" si="228"/>
        <v>0</v>
      </c>
      <c r="BZ409" s="97">
        <f t="shared" si="228"/>
        <v>0</v>
      </c>
      <c r="CA409" s="97">
        <f t="shared" si="228"/>
        <v>0</v>
      </c>
      <c r="CB409" s="37"/>
      <c r="CC409" s="37"/>
      <c r="CD409" s="37"/>
      <c r="CE409" s="37"/>
      <c r="CF409" s="37"/>
      <c r="CG409" s="37"/>
      <c r="CH409" s="37"/>
      <c r="CI409" s="37"/>
      <c r="CJ409" s="37"/>
    </row>
    <row r="410" spans="1:88" ht="15.75" hidden="1" x14ac:dyDescent="0.25">
      <c r="A410" s="431"/>
      <c r="B410" s="298"/>
      <c r="C410" s="424" t="s">
        <v>1572</v>
      </c>
      <c r="D410" s="288"/>
      <c r="E410" s="85"/>
      <c r="F410" s="5"/>
      <c r="G410" s="207"/>
      <c r="H410" s="207"/>
      <c r="I410" s="207"/>
      <c r="J410" s="87"/>
      <c r="K410" s="207"/>
      <c r="L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98" t="e">
        <f>(((BD407*2)+(BD408*1)+(BD409*0)))/(BD407+BD408+BD409)</f>
        <v>#DIV/0!</v>
      </c>
      <c r="BE410" s="98" t="e">
        <f t="shared" ref="BE410:CA410" si="229">(((BE407*2)+(BE408*1)+(BE409*0)))/(BE407+BE408+BE409)</f>
        <v>#DIV/0!</v>
      </c>
      <c r="BF410" s="98" t="e">
        <f t="shared" si="229"/>
        <v>#DIV/0!</v>
      </c>
      <c r="BG410" s="98" t="e">
        <f t="shared" si="229"/>
        <v>#DIV/0!</v>
      </c>
      <c r="BH410" s="98" t="e">
        <f t="shared" si="229"/>
        <v>#DIV/0!</v>
      </c>
      <c r="BI410" s="98" t="e">
        <f t="shared" si="229"/>
        <v>#DIV/0!</v>
      </c>
      <c r="BJ410" s="98" t="e">
        <f t="shared" si="229"/>
        <v>#DIV/0!</v>
      </c>
      <c r="BK410" s="98" t="e">
        <f t="shared" si="229"/>
        <v>#DIV/0!</v>
      </c>
      <c r="BL410" s="98" t="e">
        <f t="shared" si="229"/>
        <v>#DIV/0!</v>
      </c>
      <c r="BM410" s="98" t="e">
        <f t="shared" si="229"/>
        <v>#DIV/0!</v>
      </c>
      <c r="BN410" s="98" t="e">
        <f t="shared" si="229"/>
        <v>#DIV/0!</v>
      </c>
      <c r="BO410" s="98" t="e">
        <f t="shared" si="229"/>
        <v>#DIV/0!</v>
      </c>
      <c r="BP410" s="98" t="e">
        <f t="shared" si="229"/>
        <v>#DIV/0!</v>
      </c>
      <c r="BQ410" s="98" t="e">
        <f t="shared" si="229"/>
        <v>#DIV/0!</v>
      </c>
      <c r="BR410" s="98" t="e">
        <f t="shared" si="229"/>
        <v>#DIV/0!</v>
      </c>
      <c r="BS410" s="98" t="e">
        <f t="shared" si="229"/>
        <v>#DIV/0!</v>
      </c>
      <c r="BT410" s="98" t="e">
        <f t="shared" si="229"/>
        <v>#DIV/0!</v>
      </c>
      <c r="BU410" s="98" t="e">
        <f t="shared" si="229"/>
        <v>#DIV/0!</v>
      </c>
      <c r="BV410" s="98" t="e">
        <f t="shared" si="229"/>
        <v>#DIV/0!</v>
      </c>
      <c r="BW410" s="98" t="e">
        <f t="shared" si="229"/>
        <v>#DIV/0!</v>
      </c>
      <c r="BX410" s="98" t="e">
        <f t="shared" si="229"/>
        <v>#DIV/0!</v>
      </c>
      <c r="BY410" s="98" t="e">
        <f t="shared" si="229"/>
        <v>#DIV/0!</v>
      </c>
      <c r="BZ410" s="98" t="e">
        <f t="shared" si="229"/>
        <v>#DIV/0!</v>
      </c>
      <c r="CA410" s="98" t="e">
        <f t="shared" si="229"/>
        <v>#DIV/0!</v>
      </c>
      <c r="CB410" s="415">
        <f>COUNTIF($BD411:$CA411,"Đ")</f>
        <v>0</v>
      </c>
      <c r="CC410" s="419">
        <f>CB410/COUNTA($BD411:$CA411)</f>
        <v>0</v>
      </c>
      <c r="CD410" s="415">
        <f>COUNTIF($BD411:$CA411,"CCG")</f>
        <v>0</v>
      </c>
      <c r="CE410" s="419">
        <f>CD410/COUNTA($BD411:$CA411)</f>
        <v>0</v>
      </c>
      <c r="CF410" s="415">
        <f>COUNTIF($BD411:$CA411,"CĐ")</f>
        <v>0</v>
      </c>
      <c r="CG410" s="419">
        <f>CF410/COUNTA($BD411:$CA411)</f>
        <v>0</v>
      </c>
      <c r="CH410" s="413" t="e">
        <f>(((CB410*2)+(CD410*1)+(CF410*0)))/(CB410+CD410+CF410)</f>
        <v>#DIV/0!</v>
      </c>
      <c r="CI410" s="413" t="e">
        <f>IF(CH410&gt;=1.6,"Đạt mục tiêu",IF(CH410&gt;=1,"Cần cố gắng","Chưa đạt"))</f>
        <v>#DIV/0!</v>
      </c>
      <c r="CJ410" s="37"/>
    </row>
    <row r="411" spans="1:88" ht="15.75" hidden="1" x14ac:dyDescent="0.25">
      <c r="A411" s="432"/>
      <c r="B411" s="298"/>
      <c r="C411" s="424"/>
      <c r="D411" s="288"/>
      <c r="E411" s="85"/>
      <c r="F411" s="5"/>
      <c r="G411" s="207"/>
      <c r="H411" s="207"/>
      <c r="I411" s="207"/>
      <c r="J411" s="87"/>
      <c r="K411" s="207"/>
      <c r="L411" s="207"/>
      <c r="M411" s="207"/>
      <c r="N411" s="207"/>
      <c r="O411" s="207"/>
      <c r="P411" s="207"/>
      <c r="Q411" s="207"/>
      <c r="R411" s="207"/>
      <c r="S411" s="207"/>
      <c r="T411" s="207"/>
      <c r="U411" s="207"/>
      <c r="V411" s="207"/>
      <c r="W411" s="207"/>
      <c r="X411" s="207"/>
      <c r="Y411" s="207"/>
      <c r="Z411" s="207"/>
      <c r="AA411" s="207"/>
      <c r="AB411" s="207"/>
      <c r="AC411" s="207"/>
      <c r="AD411" s="207"/>
      <c r="AE411" s="207"/>
      <c r="AF411" s="207"/>
      <c r="AG411" s="207"/>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98" t="e">
        <f>IF(BD410&lt;1,"CĐ",IF(BD410&lt;1.6,"CCG","Đ"))</f>
        <v>#DIV/0!</v>
      </c>
      <c r="BE411" s="98" t="e">
        <f t="shared" ref="BE411:CA411" si="230">IF(BE410&lt;1,"CĐ",IF(BE410&lt;1.6,"CCG","Đ"))</f>
        <v>#DIV/0!</v>
      </c>
      <c r="BF411" s="98" t="e">
        <f t="shared" si="230"/>
        <v>#DIV/0!</v>
      </c>
      <c r="BG411" s="98" t="e">
        <f t="shared" si="230"/>
        <v>#DIV/0!</v>
      </c>
      <c r="BH411" s="98" t="e">
        <f t="shared" si="230"/>
        <v>#DIV/0!</v>
      </c>
      <c r="BI411" s="98" t="e">
        <f t="shared" si="230"/>
        <v>#DIV/0!</v>
      </c>
      <c r="BJ411" s="98" t="e">
        <f t="shared" si="230"/>
        <v>#DIV/0!</v>
      </c>
      <c r="BK411" s="98" t="e">
        <f t="shared" si="230"/>
        <v>#DIV/0!</v>
      </c>
      <c r="BL411" s="98" t="e">
        <f t="shared" si="230"/>
        <v>#DIV/0!</v>
      </c>
      <c r="BM411" s="98" t="e">
        <f t="shared" si="230"/>
        <v>#DIV/0!</v>
      </c>
      <c r="BN411" s="98" t="e">
        <f t="shared" si="230"/>
        <v>#DIV/0!</v>
      </c>
      <c r="BO411" s="98" t="e">
        <f t="shared" si="230"/>
        <v>#DIV/0!</v>
      </c>
      <c r="BP411" s="98" t="e">
        <f t="shared" si="230"/>
        <v>#DIV/0!</v>
      </c>
      <c r="BQ411" s="98" t="e">
        <f t="shared" si="230"/>
        <v>#DIV/0!</v>
      </c>
      <c r="BR411" s="98" t="e">
        <f t="shared" si="230"/>
        <v>#DIV/0!</v>
      </c>
      <c r="BS411" s="98" t="e">
        <f t="shared" si="230"/>
        <v>#DIV/0!</v>
      </c>
      <c r="BT411" s="98" t="e">
        <f t="shared" si="230"/>
        <v>#DIV/0!</v>
      </c>
      <c r="BU411" s="98" t="e">
        <f t="shared" si="230"/>
        <v>#DIV/0!</v>
      </c>
      <c r="BV411" s="98" t="e">
        <f t="shared" si="230"/>
        <v>#DIV/0!</v>
      </c>
      <c r="BW411" s="98" t="e">
        <f t="shared" si="230"/>
        <v>#DIV/0!</v>
      </c>
      <c r="BX411" s="98" t="e">
        <f t="shared" si="230"/>
        <v>#DIV/0!</v>
      </c>
      <c r="BY411" s="98" t="e">
        <f t="shared" si="230"/>
        <v>#DIV/0!</v>
      </c>
      <c r="BZ411" s="98" t="e">
        <f t="shared" si="230"/>
        <v>#DIV/0!</v>
      </c>
      <c r="CA411" s="98" t="e">
        <f t="shared" si="230"/>
        <v>#DIV/0!</v>
      </c>
      <c r="CB411" s="415"/>
      <c r="CC411" s="419"/>
      <c r="CD411" s="415"/>
      <c r="CE411" s="419"/>
      <c r="CF411" s="415"/>
      <c r="CG411" s="419"/>
      <c r="CH411" s="413"/>
      <c r="CI411" s="413"/>
      <c r="CJ411" s="37"/>
    </row>
    <row r="412" spans="1:88" ht="31.5" hidden="1" x14ac:dyDescent="0.25">
      <c r="A412" s="421" t="s">
        <v>1582</v>
      </c>
      <c r="B412" s="421" t="s">
        <v>14</v>
      </c>
      <c r="C412" s="102" t="s">
        <v>1569</v>
      </c>
      <c r="D412" s="288"/>
      <c r="E412" s="85"/>
      <c r="F412" s="5"/>
      <c r="G412" s="207"/>
      <c r="H412" s="207"/>
      <c r="I412" s="207"/>
      <c r="J412" s="87"/>
      <c r="K412" s="207"/>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103">
        <f t="shared" ref="BD412:CA412" si="231">COUNTIFS($J$9:$J$338,"Thể chất",BD$9:BD$338,"2")</f>
        <v>1</v>
      </c>
      <c r="BE412" s="103">
        <f t="shared" si="231"/>
        <v>0</v>
      </c>
      <c r="BF412" s="103">
        <f t="shared" si="231"/>
        <v>0</v>
      </c>
      <c r="BG412" s="103">
        <f t="shared" si="231"/>
        <v>0</v>
      </c>
      <c r="BH412" s="103">
        <f t="shared" si="231"/>
        <v>0</v>
      </c>
      <c r="BI412" s="103">
        <f t="shared" si="231"/>
        <v>0</v>
      </c>
      <c r="BJ412" s="103">
        <f t="shared" si="231"/>
        <v>0</v>
      </c>
      <c r="BK412" s="103">
        <f t="shared" si="231"/>
        <v>0</v>
      </c>
      <c r="BL412" s="103">
        <f t="shared" si="231"/>
        <v>0</v>
      </c>
      <c r="BM412" s="103">
        <f t="shared" si="231"/>
        <v>0</v>
      </c>
      <c r="BN412" s="103">
        <f t="shared" si="231"/>
        <v>0</v>
      </c>
      <c r="BO412" s="103">
        <f t="shared" si="231"/>
        <v>0</v>
      </c>
      <c r="BP412" s="103">
        <f t="shared" si="231"/>
        <v>0</v>
      </c>
      <c r="BQ412" s="103">
        <f t="shared" si="231"/>
        <v>0</v>
      </c>
      <c r="BR412" s="103">
        <f t="shared" si="231"/>
        <v>0</v>
      </c>
      <c r="BS412" s="103">
        <f t="shared" si="231"/>
        <v>0</v>
      </c>
      <c r="BT412" s="103">
        <f t="shared" si="231"/>
        <v>0</v>
      </c>
      <c r="BU412" s="103">
        <f t="shared" si="231"/>
        <v>0</v>
      </c>
      <c r="BV412" s="103">
        <f t="shared" si="231"/>
        <v>0</v>
      </c>
      <c r="BW412" s="103">
        <f t="shared" si="231"/>
        <v>0</v>
      </c>
      <c r="BX412" s="103">
        <f t="shared" si="231"/>
        <v>0</v>
      </c>
      <c r="BY412" s="103">
        <f t="shared" si="231"/>
        <v>0</v>
      </c>
      <c r="BZ412" s="103">
        <f t="shared" si="231"/>
        <v>0</v>
      </c>
      <c r="CA412" s="103">
        <f t="shared" si="231"/>
        <v>0</v>
      </c>
      <c r="CB412" s="37"/>
      <c r="CC412" s="37"/>
      <c r="CD412" s="37"/>
      <c r="CE412" s="37"/>
      <c r="CF412" s="37"/>
      <c r="CG412" s="37"/>
      <c r="CH412" s="37"/>
      <c r="CI412" s="37"/>
      <c r="CJ412" s="37"/>
    </row>
    <row r="413" spans="1:88" ht="31.5" hidden="1" x14ac:dyDescent="0.25">
      <c r="A413" s="421"/>
      <c r="B413" s="421"/>
      <c r="C413" s="102" t="s">
        <v>1570</v>
      </c>
      <c r="D413" s="288"/>
      <c r="E413" s="85"/>
      <c r="F413" s="5"/>
      <c r="G413" s="207"/>
      <c r="H413" s="207"/>
      <c r="I413" s="207"/>
      <c r="J413" s="87"/>
      <c r="K413" s="207"/>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103">
        <f t="shared" ref="BD413:CA413" si="232">COUNTIFS($J$9:$J$338,"Thể chất",BD$9:BD$338,"1")</f>
        <v>0</v>
      </c>
      <c r="BE413" s="103">
        <f t="shared" si="232"/>
        <v>0</v>
      </c>
      <c r="BF413" s="103">
        <f t="shared" si="232"/>
        <v>0</v>
      </c>
      <c r="BG413" s="103">
        <f t="shared" si="232"/>
        <v>0</v>
      </c>
      <c r="BH413" s="103">
        <f t="shared" si="232"/>
        <v>0</v>
      </c>
      <c r="BI413" s="103">
        <f t="shared" si="232"/>
        <v>0</v>
      </c>
      <c r="BJ413" s="103">
        <f t="shared" si="232"/>
        <v>0</v>
      </c>
      <c r="BK413" s="103">
        <f t="shared" si="232"/>
        <v>0</v>
      </c>
      <c r="BL413" s="103">
        <f t="shared" si="232"/>
        <v>0</v>
      </c>
      <c r="BM413" s="103">
        <f t="shared" si="232"/>
        <v>0</v>
      </c>
      <c r="BN413" s="103">
        <f t="shared" si="232"/>
        <v>0</v>
      </c>
      <c r="BO413" s="103">
        <f t="shared" si="232"/>
        <v>0</v>
      </c>
      <c r="BP413" s="103">
        <f t="shared" si="232"/>
        <v>0</v>
      </c>
      <c r="BQ413" s="103">
        <f t="shared" si="232"/>
        <v>0</v>
      </c>
      <c r="BR413" s="103">
        <f t="shared" si="232"/>
        <v>0</v>
      </c>
      <c r="BS413" s="103">
        <f t="shared" si="232"/>
        <v>0</v>
      </c>
      <c r="BT413" s="103">
        <f t="shared" si="232"/>
        <v>0</v>
      </c>
      <c r="BU413" s="103">
        <f t="shared" si="232"/>
        <v>0</v>
      </c>
      <c r="BV413" s="103">
        <f t="shared" si="232"/>
        <v>0</v>
      </c>
      <c r="BW413" s="103">
        <f t="shared" si="232"/>
        <v>0</v>
      </c>
      <c r="BX413" s="103">
        <f t="shared" si="232"/>
        <v>0</v>
      </c>
      <c r="BY413" s="103">
        <f t="shared" si="232"/>
        <v>0</v>
      </c>
      <c r="BZ413" s="103">
        <f t="shared" si="232"/>
        <v>0</v>
      </c>
      <c r="CA413" s="103">
        <f t="shared" si="232"/>
        <v>0</v>
      </c>
      <c r="CB413" s="37"/>
      <c r="CC413" s="37"/>
      <c r="CD413" s="37"/>
      <c r="CE413" s="37"/>
      <c r="CF413" s="37"/>
      <c r="CG413" s="37"/>
      <c r="CH413" s="37"/>
      <c r="CI413" s="37"/>
      <c r="CJ413" s="37"/>
    </row>
    <row r="414" spans="1:88" ht="31.5" hidden="1" x14ac:dyDescent="0.25">
      <c r="A414" s="421"/>
      <c r="B414" s="421"/>
      <c r="C414" s="102" t="s">
        <v>1571</v>
      </c>
      <c r="D414" s="288"/>
      <c r="E414" s="85"/>
      <c r="F414" s="5"/>
      <c r="G414" s="207"/>
      <c r="H414" s="207"/>
      <c r="I414" s="207"/>
      <c r="J414" s="87"/>
      <c r="K414" s="207"/>
      <c r="L414" s="207"/>
      <c r="M414" s="207"/>
      <c r="N414" s="207"/>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103">
        <f t="shared" ref="BD414:CA414" si="233">COUNTIFS($J$9:$J$338,"Thể chất",BD$9:BD$338,"0")</f>
        <v>0</v>
      </c>
      <c r="BE414" s="103">
        <f t="shared" si="233"/>
        <v>0</v>
      </c>
      <c r="BF414" s="103">
        <f t="shared" si="233"/>
        <v>0</v>
      </c>
      <c r="BG414" s="103">
        <f t="shared" si="233"/>
        <v>0</v>
      </c>
      <c r="BH414" s="103">
        <f t="shared" si="233"/>
        <v>0</v>
      </c>
      <c r="BI414" s="103">
        <f t="shared" si="233"/>
        <v>0</v>
      </c>
      <c r="BJ414" s="103">
        <f t="shared" si="233"/>
        <v>0</v>
      </c>
      <c r="BK414" s="103">
        <f t="shared" si="233"/>
        <v>0</v>
      </c>
      <c r="BL414" s="103">
        <f t="shared" si="233"/>
        <v>0</v>
      </c>
      <c r="BM414" s="103">
        <f t="shared" si="233"/>
        <v>0</v>
      </c>
      <c r="BN414" s="103">
        <f t="shared" si="233"/>
        <v>0</v>
      </c>
      <c r="BO414" s="103">
        <f t="shared" si="233"/>
        <v>0</v>
      </c>
      <c r="BP414" s="103">
        <f t="shared" si="233"/>
        <v>0</v>
      </c>
      <c r="BQ414" s="103">
        <f t="shared" si="233"/>
        <v>0</v>
      </c>
      <c r="BR414" s="103">
        <f t="shared" si="233"/>
        <v>0</v>
      </c>
      <c r="BS414" s="103">
        <f t="shared" si="233"/>
        <v>0</v>
      </c>
      <c r="BT414" s="103">
        <f t="shared" si="233"/>
        <v>0</v>
      </c>
      <c r="BU414" s="103">
        <f t="shared" si="233"/>
        <v>0</v>
      </c>
      <c r="BV414" s="103">
        <f t="shared" si="233"/>
        <v>0</v>
      </c>
      <c r="BW414" s="103">
        <f t="shared" si="233"/>
        <v>0</v>
      </c>
      <c r="BX414" s="103">
        <f t="shared" si="233"/>
        <v>0</v>
      </c>
      <c r="BY414" s="103">
        <f t="shared" si="233"/>
        <v>0</v>
      </c>
      <c r="BZ414" s="103">
        <f t="shared" si="233"/>
        <v>0</v>
      </c>
      <c r="CA414" s="103">
        <f t="shared" si="233"/>
        <v>0</v>
      </c>
      <c r="CB414" s="37"/>
      <c r="CC414" s="37"/>
      <c r="CD414" s="37"/>
      <c r="CE414" s="37"/>
      <c r="CF414" s="37"/>
      <c r="CG414" s="37"/>
      <c r="CH414" s="37"/>
      <c r="CI414" s="37"/>
      <c r="CJ414" s="37"/>
    </row>
    <row r="415" spans="1:88" ht="15.75" hidden="1" x14ac:dyDescent="0.25">
      <c r="A415" s="421"/>
      <c r="B415" s="421"/>
      <c r="C415" s="425" t="s">
        <v>1583</v>
      </c>
      <c r="D415" s="288"/>
      <c r="E415" s="85"/>
      <c r="F415" s="5"/>
      <c r="G415" s="207"/>
      <c r="H415" s="207"/>
      <c r="I415" s="207"/>
      <c r="J415" s="87"/>
      <c r="K415" s="207"/>
      <c r="L415" s="207"/>
      <c r="M415" s="207"/>
      <c r="N415" s="207"/>
      <c r="O415" s="207"/>
      <c r="P415" s="207"/>
      <c r="Q415" s="207"/>
      <c r="R415" s="207"/>
      <c r="S415" s="207"/>
      <c r="T415" s="207"/>
      <c r="U415" s="207"/>
      <c r="V415" s="207"/>
      <c r="W415" s="207"/>
      <c r="X415" s="207"/>
      <c r="Y415" s="207"/>
      <c r="Z415" s="207"/>
      <c r="AA415" s="207"/>
      <c r="AB415" s="207"/>
      <c r="AC415" s="207"/>
      <c r="AD415" s="207"/>
      <c r="AE415" s="207"/>
      <c r="AF415" s="207"/>
      <c r="AG415" s="207"/>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98">
        <f t="shared" ref="BD415:CA415" si="234">(((BD412*2)+(BD413*1)+(BD414*0)))/(BD412+BD413+BD414)</f>
        <v>2</v>
      </c>
      <c r="BE415" s="98" t="e">
        <f t="shared" si="234"/>
        <v>#DIV/0!</v>
      </c>
      <c r="BF415" s="98" t="e">
        <f t="shared" si="234"/>
        <v>#DIV/0!</v>
      </c>
      <c r="BG415" s="98" t="e">
        <f t="shared" si="234"/>
        <v>#DIV/0!</v>
      </c>
      <c r="BH415" s="98" t="e">
        <f t="shared" si="234"/>
        <v>#DIV/0!</v>
      </c>
      <c r="BI415" s="98" t="e">
        <f t="shared" si="234"/>
        <v>#DIV/0!</v>
      </c>
      <c r="BJ415" s="98" t="e">
        <f t="shared" si="234"/>
        <v>#DIV/0!</v>
      </c>
      <c r="BK415" s="98" t="e">
        <f t="shared" si="234"/>
        <v>#DIV/0!</v>
      </c>
      <c r="BL415" s="98" t="e">
        <f t="shared" si="234"/>
        <v>#DIV/0!</v>
      </c>
      <c r="BM415" s="98" t="e">
        <f t="shared" si="234"/>
        <v>#DIV/0!</v>
      </c>
      <c r="BN415" s="98" t="e">
        <f t="shared" si="234"/>
        <v>#DIV/0!</v>
      </c>
      <c r="BO415" s="98" t="e">
        <f t="shared" si="234"/>
        <v>#DIV/0!</v>
      </c>
      <c r="BP415" s="98" t="e">
        <f t="shared" si="234"/>
        <v>#DIV/0!</v>
      </c>
      <c r="BQ415" s="98" t="e">
        <f t="shared" si="234"/>
        <v>#DIV/0!</v>
      </c>
      <c r="BR415" s="98" t="e">
        <f t="shared" si="234"/>
        <v>#DIV/0!</v>
      </c>
      <c r="BS415" s="98" t="e">
        <f t="shared" si="234"/>
        <v>#DIV/0!</v>
      </c>
      <c r="BT415" s="98" t="e">
        <f t="shared" si="234"/>
        <v>#DIV/0!</v>
      </c>
      <c r="BU415" s="98" t="e">
        <f t="shared" si="234"/>
        <v>#DIV/0!</v>
      </c>
      <c r="BV415" s="98" t="e">
        <f t="shared" si="234"/>
        <v>#DIV/0!</v>
      </c>
      <c r="BW415" s="98" t="e">
        <f t="shared" si="234"/>
        <v>#DIV/0!</v>
      </c>
      <c r="BX415" s="98" t="e">
        <f t="shared" si="234"/>
        <v>#DIV/0!</v>
      </c>
      <c r="BY415" s="98" t="e">
        <f t="shared" si="234"/>
        <v>#DIV/0!</v>
      </c>
      <c r="BZ415" s="98" t="e">
        <f t="shared" si="234"/>
        <v>#DIV/0!</v>
      </c>
      <c r="CA415" s="98" t="e">
        <f t="shared" si="234"/>
        <v>#DIV/0!</v>
      </c>
      <c r="CB415" s="415">
        <f>COUNTIF($BD416:$CA416,"Đ")</f>
        <v>1</v>
      </c>
      <c r="CC415" s="419">
        <f>CB415/COUNTA($BD416:$CA416)</f>
        <v>4.1666666666666664E-2</v>
      </c>
      <c r="CD415" s="415">
        <f>COUNTIF($BD416:$CA416,"CCG")</f>
        <v>0</v>
      </c>
      <c r="CE415" s="419">
        <f>CD415/COUNTA($BD416:$CA416)</f>
        <v>0</v>
      </c>
      <c r="CF415" s="415">
        <f>COUNTIF($BD416:$CA416,"CĐ")</f>
        <v>0</v>
      </c>
      <c r="CG415" s="419">
        <f>CF415/COUNTA($BD416:$CA416)</f>
        <v>0</v>
      </c>
      <c r="CH415" s="411">
        <f>(((CB415*2)+(CD415*1)+(CF415*0)))/(CB415+CD415+CF415)</f>
        <v>2</v>
      </c>
      <c r="CI415" s="411" t="str">
        <f>IF(CH415&gt;=1.6,"Đạt mục tiêu",IF(CH415&gt;=1,"Cần cố gắng","Chưa đạt"))</f>
        <v>Đạt mục tiêu</v>
      </c>
      <c r="CJ415" s="37"/>
    </row>
    <row r="416" spans="1:88" ht="15.75" hidden="1" x14ac:dyDescent="0.25">
      <c r="A416" s="421"/>
      <c r="B416" s="421"/>
      <c r="C416" s="426"/>
      <c r="D416" s="288"/>
      <c r="E416" s="85"/>
      <c r="F416" s="5"/>
      <c r="G416" s="207"/>
      <c r="H416" s="207"/>
      <c r="I416" s="207"/>
      <c r="J416" s="87"/>
      <c r="K416" s="207"/>
      <c r="L416" s="207"/>
      <c r="M416" s="207"/>
      <c r="N416" s="207"/>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98" t="str">
        <f t="shared" ref="BD416:CA416" si="235">IF(BD415&lt;1,"CĐ",IF(BD415&lt;1.6,"CCG","Đ"))</f>
        <v>Đ</v>
      </c>
      <c r="BE416" s="98" t="e">
        <f t="shared" si="235"/>
        <v>#DIV/0!</v>
      </c>
      <c r="BF416" s="98" t="e">
        <f t="shared" si="235"/>
        <v>#DIV/0!</v>
      </c>
      <c r="BG416" s="98" t="e">
        <f t="shared" si="235"/>
        <v>#DIV/0!</v>
      </c>
      <c r="BH416" s="98" t="e">
        <f t="shared" si="235"/>
        <v>#DIV/0!</v>
      </c>
      <c r="BI416" s="98" t="e">
        <f t="shared" si="235"/>
        <v>#DIV/0!</v>
      </c>
      <c r="BJ416" s="98" t="e">
        <f t="shared" si="235"/>
        <v>#DIV/0!</v>
      </c>
      <c r="BK416" s="98" t="e">
        <f t="shared" si="235"/>
        <v>#DIV/0!</v>
      </c>
      <c r="BL416" s="98" t="e">
        <f t="shared" si="235"/>
        <v>#DIV/0!</v>
      </c>
      <c r="BM416" s="98" t="e">
        <f t="shared" si="235"/>
        <v>#DIV/0!</v>
      </c>
      <c r="BN416" s="98" t="e">
        <f t="shared" si="235"/>
        <v>#DIV/0!</v>
      </c>
      <c r="BO416" s="98" t="e">
        <f t="shared" si="235"/>
        <v>#DIV/0!</v>
      </c>
      <c r="BP416" s="98" t="e">
        <f t="shared" si="235"/>
        <v>#DIV/0!</v>
      </c>
      <c r="BQ416" s="98" t="e">
        <f t="shared" si="235"/>
        <v>#DIV/0!</v>
      </c>
      <c r="BR416" s="98" t="e">
        <f t="shared" si="235"/>
        <v>#DIV/0!</v>
      </c>
      <c r="BS416" s="98" t="e">
        <f t="shared" si="235"/>
        <v>#DIV/0!</v>
      </c>
      <c r="BT416" s="98" t="e">
        <f t="shared" si="235"/>
        <v>#DIV/0!</v>
      </c>
      <c r="BU416" s="98" t="e">
        <f t="shared" si="235"/>
        <v>#DIV/0!</v>
      </c>
      <c r="BV416" s="98" t="e">
        <f t="shared" si="235"/>
        <v>#DIV/0!</v>
      </c>
      <c r="BW416" s="98" t="e">
        <f t="shared" si="235"/>
        <v>#DIV/0!</v>
      </c>
      <c r="BX416" s="98" t="e">
        <f t="shared" si="235"/>
        <v>#DIV/0!</v>
      </c>
      <c r="BY416" s="98" t="e">
        <f t="shared" si="235"/>
        <v>#DIV/0!</v>
      </c>
      <c r="BZ416" s="98" t="e">
        <f t="shared" si="235"/>
        <v>#DIV/0!</v>
      </c>
      <c r="CA416" s="98" t="e">
        <f t="shared" si="235"/>
        <v>#DIV/0!</v>
      </c>
      <c r="CB416" s="415"/>
      <c r="CC416" s="419"/>
      <c r="CD416" s="415"/>
      <c r="CE416" s="419"/>
      <c r="CF416" s="415"/>
      <c r="CG416" s="419"/>
      <c r="CH416" s="411"/>
      <c r="CI416" s="411"/>
      <c r="CJ416" s="37"/>
    </row>
    <row r="417" spans="1:88" ht="31.5" hidden="1" x14ac:dyDescent="0.25">
      <c r="A417" s="421"/>
      <c r="B417" s="421" t="s">
        <v>402</v>
      </c>
      <c r="C417" s="102" t="s">
        <v>1569</v>
      </c>
      <c r="D417" s="288"/>
      <c r="E417" s="85"/>
      <c r="F417" s="5"/>
      <c r="G417" s="207"/>
      <c r="H417" s="207"/>
      <c r="I417" s="207"/>
      <c r="J417" s="87"/>
      <c r="K417" s="207"/>
      <c r="L417" s="207"/>
      <c r="M417" s="207"/>
      <c r="N417" s="207"/>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104">
        <f t="shared" ref="BD417:CA417" si="236">COUNTIFS($J$9:$J$338,"Nhận thức",BD$9:BD$338,"2")</f>
        <v>0</v>
      </c>
      <c r="BE417" s="104">
        <f t="shared" si="236"/>
        <v>0</v>
      </c>
      <c r="BF417" s="104">
        <f t="shared" si="236"/>
        <v>0</v>
      </c>
      <c r="BG417" s="104">
        <f t="shared" si="236"/>
        <v>0</v>
      </c>
      <c r="BH417" s="104">
        <f t="shared" si="236"/>
        <v>0</v>
      </c>
      <c r="BI417" s="104">
        <f t="shared" si="236"/>
        <v>0</v>
      </c>
      <c r="BJ417" s="104">
        <f t="shared" si="236"/>
        <v>0</v>
      </c>
      <c r="BK417" s="104">
        <f t="shared" si="236"/>
        <v>0</v>
      </c>
      <c r="BL417" s="104">
        <f t="shared" si="236"/>
        <v>0</v>
      </c>
      <c r="BM417" s="104">
        <f t="shared" si="236"/>
        <v>0</v>
      </c>
      <c r="BN417" s="104">
        <f t="shared" si="236"/>
        <v>0</v>
      </c>
      <c r="BO417" s="104">
        <f t="shared" si="236"/>
        <v>0</v>
      </c>
      <c r="BP417" s="104">
        <f t="shared" si="236"/>
        <v>0</v>
      </c>
      <c r="BQ417" s="104">
        <f t="shared" si="236"/>
        <v>0</v>
      </c>
      <c r="BR417" s="104">
        <f t="shared" si="236"/>
        <v>0</v>
      </c>
      <c r="BS417" s="104">
        <f t="shared" si="236"/>
        <v>0</v>
      </c>
      <c r="BT417" s="104">
        <f t="shared" si="236"/>
        <v>0</v>
      </c>
      <c r="BU417" s="104">
        <f t="shared" si="236"/>
        <v>0</v>
      </c>
      <c r="BV417" s="104">
        <f t="shared" si="236"/>
        <v>0</v>
      </c>
      <c r="BW417" s="104">
        <f t="shared" si="236"/>
        <v>0</v>
      </c>
      <c r="BX417" s="104">
        <f t="shared" si="236"/>
        <v>0</v>
      </c>
      <c r="BY417" s="104">
        <f t="shared" si="236"/>
        <v>0</v>
      </c>
      <c r="BZ417" s="104">
        <f t="shared" si="236"/>
        <v>0</v>
      </c>
      <c r="CA417" s="104">
        <f t="shared" si="236"/>
        <v>0</v>
      </c>
      <c r="CB417" s="37"/>
      <c r="CC417" s="37"/>
      <c r="CD417" s="37"/>
      <c r="CE417" s="37"/>
      <c r="CF417" s="37"/>
      <c r="CG417" s="37"/>
      <c r="CH417" s="37"/>
      <c r="CI417" s="37"/>
      <c r="CJ417" s="37"/>
    </row>
    <row r="418" spans="1:88" ht="31.5" hidden="1" x14ac:dyDescent="0.25">
      <c r="A418" s="421"/>
      <c r="B418" s="421"/>
      <c r="C418" s="102" t="s">
        <v>1570</v>
      </c>
      <c r="D418" s="288"/>
      <c r="E418" s="85"/>
      <c r="F418" s="5"/>
      <c r="G418" s="207"/>
      <c r="H418" s="207"/>
      <c r="I418" s="207"/>
      <c r="J418" s="87"/>
      <c r="K418" s="207"/>
      <c r="L418" s="207"/>
      <c r="M418" s="207"/>
      <c r="N418" s="207"/>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104">
        <f t="shared" ref="BD418:CA418" si="237">COUNTIFS($J$9:$J$338,"Nhận thức",BD$9:BD$338,"1")</f>
        <v>0</v>
      </c>
      <c r="BE418" s="104">
        <f t="shared" si="237"/>
        <v>0</v>
      </c>
      <c r="BF418" s="104">
        <f t="shared" si="237"/>
        <v>0</v>
      </c>
      <c r="BG418" s="104">
        <f t="shared" si="237"/>
        <v>0</v>
      </c>
      <c r="BH418" s="104">
        <f t="shared" si="237"/>
        <v>0</v>
      </c>
      <c r="BI418" s="104">
        <f t="shared" si="237"/>
        <v>0</v>
      </c>
      <c r="BJ418" s="104">
        <f t="shared" si="237"/>
        <v>0</v>
      </c>
      <c r="BK418" s="104">
        <f t="shared" si="237"/>
        <v>0</v>
      </c>
      <c r="BL418" s="104">
        <f t="shared" si="237"/>
        <v>0</v>
      </c>
      <c r="BM418" s="104">
        <f t="shared" si="237"/>
        <v>0</v>
      </c>
      <c r="BN418" s="104">
        <f t="shared" si="237"/>
        <v>0</v>
      </c>
      <c r="BO418" s="104">
        <f t="shared" si="237"/>
        <v>0</v>
      </c>
      <c r="BP418" s="104">
        <f t="shared" si="237"/>
        <v>0</v>
      </c>
      <c r="BQ418" s="104">
        <f t="shared" si="237"/>
        <v>0</v>
      </c>
      <c r="BR418" s="104">
        <f t="shared" si="237"/>
        <v>0</v>
      </c>
      <c r="BS418" s="104">
        <f t="shared" si="237"/>
        <v>0</v>
      </c>
      <c r="BT418" s="104">
        <f t="shared" si="237"/>
        <v>0</v>
      </c>
      <c r="BU418" s="104">
        <f t="shared" si="237"/>
        <v>0</v>
      </c>
      <c r="BV418" s="104">
        <f t="shared" si="237"/>
        <v>0</v>
      </c>
      <c r="BW418" s="104">
        <f t="shared" si="237"/>
        <v>0</v>
      </c>
      <c r="BX418" s="104">
        <f t="shared" si="237"/>
        <v>0</v>
      </c>
      <c r="BY418" s="104">
        <f t="shared" si="237"/>
        <v>0</v>
      </c>
      <c r="BZ418" s="104">
        <f t="shared" si="237"/>
        <v>0</v>
      </c>
      <c r="CA418" s="104">
        <f t="shared" si="237"/>
        <v>0</v>
      </c>
      <c r="CB418" s="37"/>
      <c r="CC418" s="37"/>
      <c r="CD418" s="37"/>
      <c r="CE418" s="37"/>
      <c r="CF418" s="37"/>
      <c r="CG418" s="37"/>
      <c r="CH418" s="37"/>
      <c r="CI418" s="37"/>
      <c r="CJ418" s="37"/>
    </row>
    <row r="419" spans="1:88" ht="31.5" hidden="1" x14ac:dyDescent="0.25">
      <c r="A419" s="421"/>
      <c r="B419" s="421"/>
      <c r="C419" s="102" t="s">
        <v>1571</v>
      </c>
      <c r="D419" s="288"/>
      <c r="E419" s="85"/>
      <c r="F419" s="5"/>
      <c r="G419" s="207"/>
      <c r="H419" s="207"/>
      <c r="I419" s="207"/>
      <c r="J419" s="87"/>
      <c r="K419" s="207"/>
      <c r="L419" s="207"/>
      <c r="M419" s="207"/>
      <c r="N419" s="207"/>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104">
        <f t="shared" ref="BD419:CA419" si="238">COUNTIFS($J$9:$J$338,"Nhận thức",BD$9:BD$338,"0")</f>
        <v>0</v>
      </c>
      <c r="BE419" s="104">
        <f t="shared" si="238"/>
        <v>0</v>
      </c>
      <c r="BF419" s="104">
        <f t="shared" si="238"/>
        <v>0</v>
      </c>
      <c r="BG419" s="104">
        <f t="shared" si="238"/>
        <v>0</v>
      </c>
      <c r="BH419" s="104">
        <f t="shared" si="238"/>
        <v>0</v>
      </c>
      <c r="BI419" s="104">
        <f t="shared" si="238"/>
        <v>0</v>
      </c>
      <c r="BJ419" s="104">
        <f t="shared" si="238"/>
        <v>0</v>
      </c>
      <c r="BK419" s="104">
        <f t="shared" si="238"/>
        <v>0</v>
      </c>
      <c r="BL419" s="104">
        <f t="shared" si="238"/>
        <v>0</v>
      </c>
      <c r="BM419" s="104">
        <f t="shared" si="238"/>
        <v>0</v>
      </c>
      <c r="BN419" s="104">
        <f t="shared" si="238"/>
        <v>0</v>
      </c>
      <c r="BO419" s="104">
        <f t="shared" si="238"/>
        <v>0</v>
      </c>
      <c r="BP419" s="104">
        <f t="shared" si="238"/>
        <v>0</v>
      </c>
      <c r="BQ419" s="104">
        <f t="shared" si="238"/>
        <v>0</v>
      </c>
      <c r="BR419" s="104">
        <f t="shared" si="238"/>
        <v>0</v>
      </c>
      <c r="BS419" s="104">
        <f t="shared" si="238"/>
        <v>0</v>
      </c>
      <c r="BT419" s="104">
        <f t="shared" si="238"/>
        <v>0</v>
      </c>
      <c r="BU419" s="104">
        <f t="shared" si="238"/>
        <v>0</v>
      </c>
      <c r="BV419" s="104">
        <f t="shared" si="238"/>
        <v>0</v>
      </c>
      <c r="BW419" s="104">
        <f t="shared" si="238"/>
        <v>0</v>
      </c>
      <c r="BX419" s="104">
        <f t="shared" si="238"/>
        <v>0</v>
      </c>
      <c r="BY419" s="104">
        <f t="shared" si="238"/>
        <v>0</v>
      </c>
      <c r="BZ419" s="104">
        <f t="shared" si="238"/>
        <v>0</v>
      </c>
      <c r="CA419" s="104">
        <f t="shared" si="238"/>
        <v>0</v>
      </c>
      <c r="CB419" s="37"/>
      <c r="CC419" s="37"/>
      <c r="CD419" s="37"/>
      <c r="CE419" s="37"/>
      <c r="CF419" s="37"/>
      <c r="CG419" s="37"/>
      <c r="CH419" s="37"/>
      <c r="CI419" s="37"/>
      <c r="CJ419" s="37"/>
    </row>
    <row r="420" spans="1:88" ht="15.75" hidden="1" x14ac:dyDescent="0.25">
      <c r="A420" s="421"/>
      <c r="B420" s="421"/>
      <c r="C420" s="425" t="s">
        <v>1584</v>
      </c>
      <c r="D420" s="288"/>
      <c r="E420" s="85"/>
      <c r="F420" s="5"/>
      <c r="G420" s="207"/>
      <c r="H420" s="207"/>
      <c r="I420" s="207"/>
      <c r="J420" s="87"/>
      <c r="K420" s="207"/>
      <c r="L420" s="207"/>
      <c r="M420" s="207"/>
      <c r="N420" s="207"/>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105" t="e">
        <f>(((BD417*2)+(BD418*1)+(BD419*0)))/(BD417+BD418+BD419)</f>
        <v>#DIV/0!</v>
      </c>
      <c r="BE420" s="105" t="e">
        <f t="shared" ref="BE420:CA420" si="239">(((BE417*2)+(BE418*1)+(BE419*0)))/(BE417+BE418+BE419)</f>
        <v>#DIV/0!</v>
      </c>
      <c r="BF420" s="105" t="e">
        <f t="shared" si="239"/>
        <v>#DIV/0!</v>
      </c>
      <c r="BG420" s="105" t="e">
        <f t="shared" si="239"/>
        <v>#DIV/0!</v>
      </c>
      <c r="BH420" s="105" t="e">
        <f t="shared" si="239"/>
        <v>#DIV/0!</v>
      </c>
      <c r="BI420" s="105" t="e">
        <f t="shared" si="239"/>
        <v>#DIV/0!</v>
      </c>
      <c r="BJ420" s="105" t="e">
        <f t="shared" si="239"/>
        <v>#DIV/0!</v>
      </c>
      <c r="BK420" s="105" t="e">
        <f t="shared" si="239"/>
        <v>#DIV/0!</v>
      </c>
      <c r="BL420" s="105" t="e">
        <f t="shared" si="239"/>
        <v>#DIV/0!</v>
      </c>
      <c r="BM420" s="105" t="e">
        <f t="shared" si="239"/>
        <v>#DIV/0!</v>
      </c>
      <c r="BN420" s="105" t="e">
        <f t="shared" si="239"/>
        <v>#DIV/0!</v>
      </c>
      <c r="BO420" s="105" t="e">
        <f t="shared" si="239"/>
        <v>#DIV/0!</v>
      </c>
      <c r="BP420" s="105" t="e">
        <f t="shared" si="239"/>
        <v>#DIV/0!</v>
      </c>
      <c r="BQ420" s="105" t="e">
        <f t="shared" si="239"/>
        <v>#DIV/0!</v>
      </c>
      <c r="BR420" s="105" t="e">
        <f t="shared" si="239"/>
        <v>#DIV/0!</v>
      </c>
      <c r="BS420" s="105" t="e">
        <f t="shared" si="239"/>
        <v>#DIV/0!</v>
      </c>
      <c r="BT420" s="105" t="e">
        <f t="shared" si="239"/>
        <v>#DIV/0!</v>
      </c>
      <c r="BU420" s="105" t="e">
        <f t="shared" si="239"/>
        <v>#DIV/0!</v>
      </c>
      <c r="BV420" s="105" t="e">
        <f t="shared" si="239"/>
        <v>#DIV/0!</v>
      </c>
      <c r="BW420" s="105" t="e">
        <f t="shared" si="239"/>
        <v>#DIV/0!</v>
      </c>
      <c r="BX420" s="105" t="e">
        <f t="shared" si="239"/>
        <v>#DIV/0!</v>
      </c>
      <c r="BY420" s="105" t="e">
        <f t="shared" si="239"/>
        <v>#DIV/0!</v>
      </c>
      <c r="BZ420" s="105" t="e">
        <f t="shared" si="239"/>
        <v>#DIV/0!</v>
      </c>
      <c r="CA420" s="105" t="e">
        <f t="shared" si="239"/>
        <v>#DIV/0!</v>
      </c>
      <c r="CB420" s="416">
        <f>COUNTIF($BD421:$CA421,"Đ")</f>
        <v>0</v>
      </c>
      <c r="CC420" s="420">
        <f>CB420/COUNTA($BD421:$CA421)</f>
        <v>0</v>
      </c>
      <c r="CD420" s="416">
        <f>COUNTIF($BD421:$CA421,"CCG")</f>
        <v>0</v>
      </c>
      <c r="CE420" s="420">
        <f>CD420/COUNTA($BD421:$CA421)</f>
        <v>0</v>
      </c>
      <c r="CF420" s="416">
        <f>COUNTIF($BD421:$CA421,"CĐ")</f>
        <v>0</v>
      </c>
      <c r="CG420" s="420">
        <f>CF420/COUNTA($BD421:$CA421)</f>
        <v>0</v>
      </c>
      <c r="CH420" s="412" t="e">
        <f>(((CB420*2)+(CD420*1)+(CF420*0)))/(CB420+CD420+CF420)</f>
        <v>#DIV/0!</v>
      </c>
      <c r="CI420" s="412" t="e">
        <f>IF(CH420&gt;=1.6,"Đạt mục tiêu",IF(CH420&gt;=1,"Cần cố gắng","Chưa đạt"))</f>
        <v>#DIV/0!</v>
      </c>
      <c r="CJ420" s="37"/>
    </row>
    <row r="421" spans="1:88" ht="15.75" hidden="1" x14ac:dyDescent="0.25">
      <c r="A421" s="421"/>
      <c r="B421" s="421"/>
      <c r="C421" s="426"/>
      <c r="D421" s="288"/>
      <c r="E421" s="85"/>
      <c r="F421" s="5"/>
      <c r="G421" s="207"/>
      <c r="H421" s="207"/>
      <c r="I421" s="207"/>
      <c r="J421" s="87"/>
      <c r="K421" s="207"/>
      <c r="L421" s="207"/>
      <c r="M421" s="207"/>
      <c r="N421" s="207"/>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105" t="e">
        <f t="shared" ref="BD421:CA421" si="240">IF(BD420&lt;1,"CĐ",IF(BD420&lt;1.6,"CCG","Đ"))</f>
        <v>#DIV/0!</v>
      </c>
      <c r="BE421" s="105" t="e">
        <f t="shared" si="240"/>
        <v>#DIV/0!</v>
      </c>
      <c r="BF421" s="105" t="e">
        <f t="shared" si="240"/>
        <v>#DIV/0!</v>
      </c>
      <c r="BG421" s="105" t="e">
        <f t="shared" si="240"/>
        <v>#DIV/0!</v>
      </c>
      <c r="BH421" s="105" t="e">
        <f t="shared" si="240"/>
        <v>#DIV/0!</v>
      </c>
      <c r="BI421" s="105" t="e">
        <f t="shared" si="240"/>
        <v>#DIV/0!</v>
      </c>
      <c r="BJ421" s="105" t="e">
        <f t="shared" si="240"/>
        <v>#DIV/0!</v>
      </c>
      <c r="BK421" s="105" t="e">
        <f t="shared" si="240"/>
        <v>#DIV/0!</v>
      </c>
      <c r="BL421" s="105" t="e">
        <f t="shared" si="240"/>
        <v>#DIV/0!</v>
      </c>
      <c r="BM421" s="105" t="e">
        <f t="shared" si="240"/>
        <v>#DIV/0!</v>
      </c>
      <c r="BN421" s="105" t="e">
        <f t="shared" si="240"/>
        <v>#DIV/0!</v>
      </c>
      <c r="BO421" s="105" t="e">
        <f t="shared" si="240"/>
        <v>#DIV/0!</v>
      </c>
      <c r="BP421" s="105" t="e">
        <f t="shared" si="240"/>
        <v>#DIV/0!</v>
      </c>
      <c r="BQ421" s="105" t="e">
        <f t="shared" si="240"/>
        <v>#DIV/0!</v>
      </c>
      <c r="BR421" s="105" t="e">
        <f t="shared" si="240"/>
        <v>#DIV/0!</v>
      </c>
      <c r="BS421" s="105" t="e">
        <f t="shared" si="240"/>
        <v>#DIV/0!</v>
      </c>
      <c r="BT421" s="105" t="e">
        <f t="shared" si="240"/>
        <v>#DIV/0!</v>
      </c>
      <c r="BU421" s="105" t="e">
        <f t="shared" si="240"/>
        <v>#DIV/0!</v>
      </c>
      <c r="BV421" s="105" t="e">
        <f t="shared" si="240"/>
        <v>#DIV/0!</v>
      </c>
      <c r="BW421" s="105" t="e">
        <f t="shared" si="240"/>
        <v>#DIV/0!</v>
      </c>
      <c r="BX421" s="105" t="e">
        <f t="shared" si="240"/>
        <v>#DIV/0!</v>
      </c>
      <c r="BY421" s="105" t="e">
        <f t="shared" si="240"/>
        <v>#DIV/0!</v>
      </c>
      <c r="BZ421" s="105" t="e">
        <f t="shared" si="240"/>
        <v>#DIV/0!</v>
      </c>
      <c r="CA421" s="105" t="e">
        <f t="shared" si="240"/>
        <v>#DIV/0!</v>
      </c>
      <c r="CB421" s="416"/>
      <c r="CC421" s="420"/>
      <c r="CD421" s="416"/>
      <c r="CE421" s="420"/>
      <c r="CF421" s="416"/>
      <c r="CG421" s="420"/>
      <c r="CH421" s="412"/>
      <c r="CI421" s="412"/>
      <c r="CJ421" s="37"/>
    </row>
    <row r="422" spans="1:88" ht="31.5" hidden="1" x14ac:dyDescent="0.25">
      <c r="A422" s="421"/>
      <c r="B422" s="421" t="s">
        <v>617</v>
      </c>
      <c r="C422" s="102" t="s">
        <v>1569</v>
      </c>
      <c r="D422" s="288"/>
      <c r="E422" s="85"/>
      <c r="F422" s="5"/>
      <c r="G422" s="207"/>
      <c r="H422" s="207"/>
      <c r="I422" s="207"/>
      <c r="J422" s="87"/>
      <c r="K422" s="207"/>
      <c r="L422" s="207"/>
      <c r="M422" s="207"/>
      <c r="N422" s="207"/>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103">
        <f t="shared" ref="BD422:CA422" si="241">COUNTIFS($J$9:$J$338,"Ngôn ngữ",BD$9:BD$338,"2")</f>
        <v>0</v>
      </c>
      <c r="BE422" s="103">
        <f t="shared" si="241"/>
        <v>0</v>
      </c>
      <c r="BF422" s="103">
        <f t="shared" si="241"/>
        <v>0</v>
      </c>
      <c r="BG422" s="103">
        <f t="shared" si="241"/>
        <v>0</v>
      </c>
      <c r="BH422" s="103">
        <f t="shared" si="241"/>
        <v>0</v>
      </c>
      <c r="BI422" s="103">
        <f t="shared" si="241"/>
        <v>0</v>
      </c>
      <c r="BJ422" s="103">
        <f t="shared" si="241"/>
        <v>0</v>
      </c>
      <c r="BK422" s="103">
        <f t="shared" si="241"/>
        <v>0</v>
      </c>
      <c r="BL422" s="103">
        <f t="shared" si="241"/>
        <v>0</v>
      </c>
      <c r="BM422" s="103">
        <f t="shared" si="241"/>
        <v>0</v>
      </c>
      <c r="BN422" s="103">
        <f t="shared" si="241"/>
        <v>0</v>
      </c>
      <c r="BO422" s="103">
        <f t="shared" si="241"/>
        <v>0</v>
      </c>
      <c r="BP422" s="103">
        <f t="shared" si="241"/>
        <v>0</v>
      </c>
      <c r="BQ422" s="103">
        <f t="shared" si="241"/>
        <v>0</v>
      </c>
      <c r="BR422" s="103">
        <f t="shared" si="241"/>
        <v>0</v>
      </c>
      <c r="BS422" s="103">
        <f t="shared" si="241"/>
        <v>0</v>
      </c>
      <c r="BT422" s="103">
        <f t="shared" si="241"/>
        <v>0</v>
      </c>
      <c r="BU422" s="103">
        <f t="shared" si="241"/>
        <v>0</v>
      </c>
      <c r="BV422" s="103">
        <f t="shared" si="241"/>
        <v>0</v>
      </c>
      <c r="BW422" s="103">
        <f t="shared" si="241"/>
        <v>0</v>
      </c>
      <c r="BX422" s="103">
        <f t="shared" si="241"/>
        <v>0</v>
      </c>
      <c r="BY422" s="103">
        <f t="shared" si="241"/>
        <v>0</v>
      </c>
      <c r="BZ422" s="103">
        <f t="shared" si="241"/>
        <v>0</v>
      </c>
      <c r="CA422" s="103">
        <f t="shared" si="241"/>
        <v>0</v>
      </c>
      <c r="CB422" s="37"/>
      <c r="CC422" s="37"/>
      <c r="CD422" s="37"/>
      <c r="CE422" s="37"/>
      <c r="CF422" s="37"/>
      <c r="CG422" s="37"/>
      <c r="CH422" s="37"/>
      <c r="CI422" s="37"/>
      <c r="CJ422" s="37"/>
    </row>
    <row r="423" spans="1:88" ht="31.5" hidden="1" x14ac:dyDescent="0.25">
      <c r="A423" s="421"/>
      <c r="B423" s="421"/>
      <c r="C423" s="102" t="s">
        <v>1570</v>
      </c>
      <c r="D423" s="288"/>
      <c r="E423" s="85"/>
      <c r="F423" s="5"/>
      <c r="G423" s="207"/>
      <c r="H423" s="207"/>
      <c r="I423" s="207"/>
      <c r="J423" s="87"/>
      <c r="K423" s="207"/>
      <c r="L423" s="207"/>
      <c r="M423" s="207"/>
      <c r="N423" s="207"/>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103">
        <f t="shared" ref="BD423:CA423" si="242">COUNTIFS($J$9:$J$338,"Ngôn ngữ",BD$9:BD$338,"1")</f>
        <v>0</v>
      </c>
      <c r="BE423" s="103">
        <f t="shared" si="242"/>
        <v>0</v>
      </c>
      <c r="BF423" s="103">
        <f t="shared" si="242"/>
        <v>0</v>
      </c>
      <c r="BG423" s="103">
        <f t="shared" si="242"/>
        <v>0</v>
      </c>
      <c r="BH423" s="103">
        <f t="shared" si="242"/>
        <v>0</v>
      </c>
      <c r="BI423" s="103">
        <f t="shared" si="242"/>
        <v>0</v>
      </c>
      <c r="BJ423" s="103">
        <f t="shared" si="242"/>
        <v>0</v>
      </c>
      <c r="BK423" s="103">
        <f t="shared" si="242"/>
        <v>0</v>
      </c>
      <c r="BL423" s="103">
        <f t="shared" si="242"/>
        <v>0</v>
      </c>
      <c r="BM423" s="103">
        <f t="shared" si="242"/>
        <v>0</v>
      </c>
      <c r="BN423" s="103">
        <f t="shared" si="242"/>
        <v>0</v>
      </c>
      <c r="BO423" s="103">
        <f t="shared" si="242"/>
        <v>0</v>
      </c>
      <c r="BP423" s="103">
        <f t="shared" si="242"/>
        <v>0</v>
      </c>
      <c r="BQ423" s="103">
        <f t="shared" si="242"/>
        <v>0</v>
      </c>
      <c r="BR423" s="103">
        <f t="shared" si="242"/>
        <v>0</v>
      </c>
      <c r="BS423" s="103">
        <f t="shared" si="242"/>
        <v>0</v>
      </c>
      <c r="BT423" s="103">
        <f t="shared" si="242"/>
        <v>0</v>
      </c>
      <c r="BU423" s="103">
        <f t="shared" si="242"/>
        <v>0</v>
      </c>
      <c r="BV423" s="103">
        <f t="shared" si="242"/>
        <v>0</v>
      </c>
      <c r="BW423" s="103">
        <f t="shared" si="242"/>
        <v>0</v>
      </c>
      <c r="BX423" s="103">
        <f t="shared" si="242"/>
        <v>0</v>
      </c>
      <c r="BY423" s="103">
        <f t="shared" si="242"/>
        <v>0</v>
      </c>
      <c r="BZ423" s="103">
        <f t="shared" si="242"/>
        <v>0</v>
      </c>
      <c r="CA423" s="103">
        <f t="shared" si="242"/>
        <v>0</v>
      </c>
      <c r="CB423" s="37"/>
      <c r="CC423" s="37"/>
      <c r="CD423" s="37"/>
      <c r="CE423" s="37"/>
      <c r="CF423" s="37"/>
      <c r="CG423" s="37"/>
      <c r="CH423" s="37"/>
      <c r="CI423" s="37"/>
      <c r="CJ423" s="37"/>
    </row>
    <row r="424" spans="1:88" ht="31.5" hidden="1" x14ac:dyDescent="0.25">
      <c r="A424" s="421"/>
      <c r="B424" s="421"/>
      <c r="C424" s="102" t="s">
        <v>1571</v>
      </c>
      <c r="D424" s="288"/>
      <c r="E424" s="85"/>
      <c r="F424" s="5"/>
      <c r="G424" s="207"/>
      <c r="H424" s="207"/>
      <c r="I424" s="207"/>
      <c r="J424" s="87"/>
      <c r="K424" s="207"/>
      <c r="L424" s="207"/>
      <c r="M424" s="207"/>
      <c r="N424" s="207"/>
      <c r="O424" s="207"/>
      <c r="P424" s="207"/>
      <c r="Q424" s="207"/>
      <c r="R424" s="207"/>
      <c r="S424" s="207"/>
      <c r="T424" s="207"/>
      <c r="U424" s="207"/>
      <c r="V424" s="207"/>
      <c r="W424" s="207"/>
      <c r="X424" s="207"/>
      <c r="Y424" s="207"/>
      <c r="Z424" s="207"/>
      <c r="AA424" s="207"/>
      <c r="AB424" s="207"/>
      <c r="AC424" s="207"/>
      <c r="AD424" s="207"/>
      <c r="AE424" s="207"/>
      <c r="AF424" s="207"/>
      <c r="AG424" s="207"/>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103">
        <f t="shared" ref="BD424:CA424" si="243">COUNTIFS($J$9:$J$338,"Ngôn ngữ",BD$9:BD$338,"0")</f>
        <v>0</v>
      </c>
      <c r="BE424" s="103">
        <f t="shared" si="243"/>
        <v>0</v>
      </c>
      <c r="BF424" s="103">
        <f t="shared" si="243"/>
        <v>0</v>
      </c>
      <c r="BG424" s="103">
        <f t="shared" si="243"/>
        <v>0</v>
      </c>
      <c r="BH424" s="103">
        <f t="shared" si="243"/>
        <v>0</v>
      </c>
      <c r="BI424" s="103">
        <f t="shared" si="243"/>
        <v>0</v>
      </c>
      <c r="BJ424" s="103">
        <f t="shared" si="243"/>
        <v>0</v>
      </c>
      <c r="BK424" s="103">
        <f t="shared" si="243"/>
        <v>0</v>
      </c>
      <c r="BL424" s="103">
        <f t="shared" si="243"/>
        <v>0</v>
      </c>
      <c r="BM424" s="103">
        <f t="shared" si="243"/>
        <v>0</v>
      </c>
      <c r="BN424" s="103">
        <f t="shared" si="243"/>
        <v>0</v>
      </c>
      <c r="BO424" s="103">
        <f t="shared" si="243"/>
        <v>0</v>
      </c>
      <c r="BP424" s="103">
        <f t="shared" si="243"/>
        <v>0</v>
      </c>
      <c r="BQ424" s="103">
        <f t="shared" si="243"/>
        <v>0</v>
      </c>
      <c r="BR424" s="103">
        <f t="shared" si="243"/>
        <v>0</v>
      </c>
      <c r="BS424" s="103">
        <f t="shared" si="243"/>
        <v>0</v>
      </c>
      <c r="BT424" s="103">
        <f t="shared" si="243"/>
        <v>0</v>
      </c>
      <c r="BU424" s="103">
        <f t="shared" si="243"/>
        <v>0</v>
      </c>
      <c r="BV424" s="103">
        <f t="shared" si="243"/>
        <v>0</v>
      </c>
      <c r="BW424" s="103">
        <f t="shared" si="243"/>
        <v>0</v>
      </c>
      <c r="BX424" s="103">
        <f t="shared" si="243"/>
        <v>0</v>
      </c>
      <c r="BY424" s="103">
        <f t="shared" si="243"/>
        <v>0</v>
      </c>
      <c r="BZ424" s="103">
        <f t="shared" si="243"/>
        <v>0</v>
      </c>
      <c r="CA424" s="103">
        <f t="shared" si="243"/>
        <v>0</v>
      </c>
      <c r="CB424" s="37"/>
      <c r="CC424" s="37"/>
      <c r="CD424" s="37"/>
      <c r="CE424" s="37"/>
      <c r="CF424" s="37"/>
      <c r="CG424" s="37"/>
      <c r="CH424" s="37"/>
      <c r="CI424" s="37"/>
      <c r="CJ424" s="37"/>
    </row>
    <row r="425" spans="1:88" ht="15.75" hidden="1" x14ac:dyDescent="0.25">
      <c r="A425" s="421"/>
      <c r="B425" s="421"/>
      <c r="C425" s="425" t="s">
        <v>1585</v>
      </c>
      <c r="D425" s="288"/>
      <c r="E425" s="85"/>
      <c r="F425" s="5"/>
      <c r="G425" s="207"/>
      <c r="H425" s="207"/>
      <c r="I425" s="207"/>
      <c r="J425" s="87"/>
      <c r="K425" s="207"/>
      <c r="L425" s="207"/>
      <c r="M425" s="207"/>
      <c r="N425" s="207"/>
      <c r="O425" s="207"/>
      <c r="P425" s="207"/>
      <c r="Q425" s="207"/>
      <c r="R425" s="207"/>
      <c r="S425" s="207"/>
      <c r="T425" s="207"/>
      <c r="U425" s="207"/>
      <c r="V425" s="207"/>
      <c r="W425" s="207"/>
      <c r="X425" s="207"/>
      <c r="Y425" s="207"/>
      <c r="Z425" s="207"/>
      <c r="AA425" s="207"/>
      <c r="AB425" s="207"/>
      <c r="AC425" s="207"/>
      <c r="AD425" s="207"/>
      <c r="AE425" s="207"/>
      <c r="AF425" s="207"/>
      <c r="AG425" s="207"/>
      <c r="AH425" s="207"/>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98" t="e">
        <f t="shared" ref="BD425:CA425" si="244">(((BD422*2)+(BD423*1)+(BD424*0)))/(BD422+BD423+BD424)</f>
        <v>#DIV/0!</v>
      </c>
      <c r="BE425" s="98" t="e">
        <f t="shared" si="244"/>
        <v>#DIV/0!</v>
      </c>
      <c r="BF425" s="98" t="e">
        <f t="shared" si="244"/>
        <v>#DIV/0!</v>
      </c>
      <c r="BG425" s="98" t="e">
        <f t="shared" si="244"/>
        <v>#DIV/0!</v>
      </c>
      <c r="BH425" s="98" t="e">
        <f t="shared" si="244"/>
        <v>#DIV/0!</v>
      </c>
      <c r="BI425" s="98" t="e">
        <f t="shared" si="244"/>
        <v>#DIV/0!</v>
      </c>
      <c r="BJ425" s="98" t="e">
        <f t="shared" si="244"/>
        <v>#DIV/0!</v>
      </c>
      <c r="BK425" s="98" t="e">
        <f t="shared" si="244"/>
        <v>#DIV/0!</v>
      </c>
      <c r="BL425" s="98" t="e">
        <f t="shared" si="244"/>
        <v>#DIV/0!</v>
      </c>
      <c r="BM425" s="98" t="e">
        <f t="shared" si="244"/>
        <v>#DIV/0!</v>
      </c>
      <c r="BN425" s="98" t="e">
        <f t="shared" si="244"/>
        <v>#DIV/0!</v>
      </c>
      <c r="BO425" s="98" t="e">
        <f t="shared" si="244"/>
        <v>#DIV/0!</v>
      </c>
      <c r="BP425" s="98" t="e">
        <f t="shared" si="244"/>
        <v>#DIV/0!</v>
      </c>
      <c r="BQ425" s="98" t="e">
        <f t="shared" si="244"/>
        <v>#DIV/0!</v>
      </c>
      <c r="BR425" s="98" t="e">
        <f t="shared" si="244"/>
        <v>#DIV/0!</v>
      </c>
      <c r="BS425" s="98" t="e">
        <f t="shared" si="244"/>
        <v>#DIV/0!</v>
      </c>
      <c r="BT425" s="98" t="e">
        <f t="shared" si="244"/>
        <v>#DIV/0!</v>
      </c>
      <c r="BU425" s="98" t="e">
        <f t="shared" si="244"/>
        <v>#DIV/0!</v>
      </c>
      <c r="BV425" s="98" t="e">
        <f t="shared" si="244"/>
        <v>#DIV/0!</v>
      </c>
      <c r="BW425" s="98" t="e">
        <f t="shared" si="244"/>
        <v>#DIV/0!</v>
      </c>
      <c r="BX425" s="98" t="e">
        <f t="shared" si="244"/>
        <v>#DIV/0!</v>
      </c>
      <c r="BY425" s="98" t="e">
        <f t="shared" si="244"/>
        <v>#DIV/0!</v>
      </c>
      <c r="BZ425" s="98" t="e">
        <f t="shared" si="244"/>
        <v>#DIV/0!</v>
      </c>
      <c r="CA425" s="98" t="e">
        <f t="shared" si="244"/>
        <v>#DIV/0!</v>
      </c>
      <c r="CB425" s="415">
        <f>COUNTIF($BD426:$CA426,"Đ")</f>
        <v>0</v>
      </c>
      <c r="CC425" s="419">
        <f>CB425/COUNTA($BD426:$CA426)</f>
        <v>0</v>
      </c>
      <c r="CD425" s="415">
        <f>COUNTIF($BD426:$CA426,"CCG")</f>
        <v>0</v>
      </c>
      <c r="CE425" s="419">
        <f>CD425/COUNTA($BD426:$CA426)</f>
        <v>0</v>
      </c>
      <c r="CF425" s="415">
        <f>COUNTIF($BD426:$CA426,"CĐ")</f>
        <v>0</v>
      </c>
      <c r="CG425" s="419">
        <f>CF425/COUNTA($BD426:$CA426)</f>
        <v>0</v>
      </c>
      <c r="CH425" s="411" t="e">
        <f>(((CB425*2)+(CD425*1)+(CF425*0)))/(CB425+CD425+CF425)</f>
        <v>#DIV/0!</v>
      </c>
      <c r="CI425" s="411" t="e">
        <f>IF(CH425&gt;=1.6,"Đạt mục tiêu",IF(CH425&gt;=1,"Cần cố gắng","Chưa đạt"))</f>
        <v>#DIV/0!</v>
      </c>
      <c r="CJ425" s="37"/>
    </row>
    <row r="426" spans="1:88" ht="15.75" hidden="1" x14ac:dyDescent="0.25">
      <c r="A426" s="421"/>
      <c r="B426" s="421"/>
      <c r="C426" s="426"/>
      <c r="D426" s="288"/>
      <c r="E426" s="85"/>
      <c r="F426" s="5"/>
      <c r="G426" s="207"/>
      <c r="H426" s="207"/>
      <c r="I426" s="207"/>
      <c r="J426" s="87"/>
      <c r="K426" s="207"/>
      <c r="L426" s="207"/>
      <c r="M426" s="207"/>
      <c r="N426" s="207"/>
      <c r="O426" s="207"/>
      <c r="P426" s="207"/>
      <c r="Q426" s="207"/>
      <c r="R426" s="207"/>
      <c r="S426" s="207"/>
      <c r="T426" s="207"/>
      <c r="U426" s="207"/>
      <c r="V426" s="207"/>
      <c r="W426" s="207"/>
      <c r="X426" s="207"/>
      <c r="Y426" s="207"/>
      <c r="Z426" s="207"/>
      <c r="AA426" s="207"/>
      <c r="AB426" s="207"/>
      <c r="AC426" s="207"/>
      <c r="AD426" s="207"/>
      <c r="AE426" s="207"/>
      <c r="AF426" s="207"/>
      <c r="AG426" s="207"/>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98" t="e">
        <f t="shared" ref="BD426:CA426" si="245">IF(BD425&lt;1,"CĐ",IF(BD425&lt;1.6,"CCG","Đ"))</f>
        <v>#DIV/0!</v>
      </c>
      <c r="BE426" s="98" t="e">
        <f t="shared" si="245"/>
        <v>#DIV/0!</v>
      </c>
      <c r="BF426" s="98" t="e">
        <f t="shared" si="245"/>
        <v>#DIV/0!</v>
      </c>
      <c r="BG426" s="98" t="e">
        <f t="shared" si="245"/>
        <v>#DIV/0!</v>
      </c>
      <c r="BH426" s="98" t="e">
        <f t="shared" si="245"/>
        <v>#DIV/0!</v>
      </c>
      <c r="BI426" s="98" t="e">
        <f t="shared" si="245"/>
        <v>#DIV/0!</v>
      </c>
      <c r="BJ426" s="98" t="e">
        <f t="shared" si="245"/>
        <v>#DIV/0!</v>
      </c>
      <c r="BK426" s="98" t="e">
        <f t="shared" si="245"/>
        <v>#DIV/0!</v>
      </c>
      <c r="BL426" s="98" t="e">
        <f t="shared" si="245"/>
        <v>#DIV/0!</v>
      </c>
      <c r="BM426" s="98" t="e">
        <f t="shared" si="245"/>
        <v>#DIV/0!</v>
      </c>
      <c r="BN426" s="98" t="e">
        <f t="shared" si="245"/>
        <v>#DIV/0!</v>
      </c>
      <c r="BO426" s="98" t="e">
        <f t="shared" si="245"/>
        <v>#DIV/0!</v>
      </c>
      <c r="BP426" s="98" t="e">
        <f t="shared" si="245"/>
        <v>#DIV/0!</v>
      </c>
      <c r="BQ426" s="98" t="e">
        <f t="shared" si="245"/>
        <v>#DIV/0!</v>
      </c>
      <c r="BR426" s="98" t="e">
        <f t="shared" si="245"/>
        <v>#DIV/0!</v>
      </c>
      <c r="BS426" s="98" t="e">
        <f t="shared" si="245"/>
        <v>#DIV/0!</v>
      </c>
      <c r="BT426" s="98" t="e">
        <f t="shared" si="245"/>
        <v>#DIV/0!</v>
      </c>
      <c r="BU426" s="98" t="e">
        <f t="shared" si="245"/>
        <v>#DIV/0!</v>
      </c>
      <c r="BV426" s="98" t="e">
        <f t="shared" si="245"/>
        <v>#DIV/0!</v>
      </c>
      <c r="BW426" s="98" t="e">
        <f t="shared" si="245"/>
        <v>#DIV/0!</v>
      </c>
      <c r="BX426" s="98" t="e">
        <f t="shared" si="245"/>
        <v>#DIV/0!</v>
      </c>
      <c r="BY426" s="98" t="e">
        <f t="shared" si="245"/>
        <v>#DIV/0!</v>
      </c>
      <c r="BZ426" s="98" t="e">
        <f t="shared" si="245"/>
        <v>#DIV/0!</v>
      </c>
      <c r="CA426" s="98" t="e">
        <f t="shared" si="245"/>
        <v>#DIV/0!</v>
      </c>
      <c r="CB426" s="415"/>
      <c r="CC426" s="419"/>
      <c r="CD426" s="415"/>
      <c r="CE426" s="419"/>
      <c r="CF426" s="415"/>
      <c r="CG426" s="419"/>
      <c r="CH426" s="411"/>
      <c r="CI426" s="411"/>
      <c r="CJ426" s="37"/>
    </row>
    <row r="427" spans="1:88" ht="31.5" hidden="1" x14ac:dyDescent="0.25">
      <c r="A427" s="421"/>
      <c r="B427" s="421" t="s">
        <v>744</v>
      </c>
      <c r="C427" s="102" t="s">
        <v>1569</v>
      </c>
      <c r="D427" s="288"/>
      <c r="E427" s="85"/>
      <c r="F427" s="5"/>
      <c r="G427" s="207"/>
      <c r="H427" s="207"/>
      <c r="I427" s="207"/>
      <c r="J427" s="87"/>
      <c r="K427" s="207"/>
      <c r="L427" s="207"/>
      <c r="M427" s="207"/>
      <c r="N427" s="207"/>
      <c r="O427" s="207"/>
      <c r="P427" s="207"/>
      <c r="Q427" s="207"/>
      <c r="R427" s="207"/>
      <c r="S427" s="207"/>
      <c r="T427" s="207"/>
      <c r="U427" s="207"/>
      <c r="V427" s="207"/>
      <c r="W427" s="207"/>
      <c r="X427" s="207"/>
      <c r="Y427" s="207"/>
      <c r="Z427" s="207"/>
      <c r="AA427" s="207"/>
      <c r="AB427" s="207"/>
      <c r="AC427" s="207"/>
      <c r="AD427" s="207"/>
      <c r="AE427" s="207"/>
      <c r="AF427" s="207"/>
      <c r="AG427" s="207"/>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104">
        <f t="shared" ref="BD427:CA427" si="246">COUNTIFS($J$9:$J$338,"TCKNXH",BD$9:BD$338,"2")</f>
        <v>0</v>
      </c>
      <c r="BE427" s="104">
        <f t="shared" si="246"/>
        <v>0</v>
      </c>
      <c r="BF427" s="104">
        <f t="shared" si="246"/>
        <v>0</v>
      </c>
      <c r="BG427" s="104">
        <f t="shared" si="246"/>
        <v>0</v>
      </c>
      <c r="BH427" s="104">
        <f t="shared" si="246"/>
        <v>0</v>
      </c>
      <c r="BI427" s="104">
        <f t="shared" si="246"/>
        <v>0</v>
      </c>
      <c r="BJ427" s="104">
        <f t="shared" si="246"/>
        <v>0</v>
      </c>
      <c r="BK427" s="104">
        <f t="shared" si="246"/>
        <v>0</v>
      </c>
      <c r="BL427" s="104">
        <f t="shared" si="246"/>
        <v>0</v>
      </c>
      <c r="BM427" s="104">
        <f t="shared" si="246"/>
        <v>0</v>
      </c>
      <c r="BN427" s="104">
        <f t="shared" si="246"/>
        <v>0</v>
      </c>
      <c r="BO427" s="104">
        <f t="shared" si="246"/>
        <v>0</v>
      </c>
      <c r="BP427" s="104">
        <f t="shared" si="246"/>
        <v>0</v>
      </c>
      <c r="BQ427" s="104">
        <f t="shared" si="246"/>
        <v>0</v>
      </c>
      <c r="BR427" s="104">
        <f t="shared" si="246"/>
        <v>0</v>
      </c>
      <c r="BS427" s="104">
        <f t="shared" si="246"/>
        <v>0</v>
      </c>
      <c r="BT427" s="104">
        <f t="shared" si="246"/>
        <v>0</v>
      </c>
      <c r="BU427" s="104">
        <f t="shared" si="246"/>
        <v>0</v>
      </c>
      <c r="BV427" s="104">
        <f t="shared" si="246"/>
        <v>0</v>
      </c>
      <c r="BW427" s="104">
        <f t="shared" si="246"/>
        <v>0</v>
      </c>
      <c r="BX427" s="104">
        <f t="shared" si="246"/>
        <v>0</v>
      </c>
      <c r="BY427" s="104">
        <f t="shared" si="246"/>
        <v>0</v>
      </c>
      <c r="BZ427" s="104">
        <f t="shared" si="246"/>
        <v>0</v>
      </c>
      <c r="CA427" s="104">
        <f t="shared" si="246"/>
        <v>0</v>
      </c>
      <c r="CB427" s="37"/>
      <c r="CC427" s="37"/>
      <c r="CD427" s="37"/>
      <c r="CE427" s="37"/>
      <c r="CF427" s="37"/>
      <c r="CG427" s="37"/>
      <c r="CH427" s="37"/>
      <c r="CI427" s="37"/>
      <c r="CJ427" s="37"/>
    </row>
    <row r="428" spans="1:88" ht="31.5" hidden="1" x14ac:dyDescent="0.25">
      <c r="A428" s="421"/>
      <c r="B428" s="421"/>
      <c r="C428" s="102" t="s">
        <v>1570</v>
      </c>
      <c r="D428" s="288"/>
      <c r="E428" s="85"/>
      <c r="F428" s="5"/>
      <c r="G428" s="207"/>
      <c r="H428" s="207"/>
      <c r="I428" s="207"/>
      <c r="J428" s="87"/>
      <c r="K428" s="207"/>
      <c r="L428" s="207"/>
      <c r="M428" s="207"/>
      <c r="N428" s="207"/>
      <c r="O428" s="207"/>
      <c r="P428" s="207"/>
      <c r="Q428" s="207"/>
      <c r="R428" s="207"/>
      <c r="S428" s="207"/>
      <c r="T428" s="207"/>
      <c r="U428" s="207"/>
      <c r="V428" s="207"/>
      <c r="W428" s="207"/>
      <c r="X428" s="207"/>
      <c r="Y428" s="207"/>
      <c r="Z428" s="207"/>
      <c r="AA428" s="207"/>
      <c r="AB428" s="207"/>
      <c r="AC428" s="207"/>
      <c r="AD428" s="207"/>
      <c r="AE428" s="207"/>
      <c r="AF428" s="207"/>
      <c r="AG428" s="207"/>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104">
        <f t="shared" ref="BD428:CA428" si="247">COUNTIFS($J$9:$J$338,"TCKNXH",BD$9:BD$338,"1")</f>
        <v>0</v>
      </c>
      <c r="BE428" s="104">
        <f t="shared" si="247"/>
        <v>0</v>
      </c>
      <c r="BF428" s="104">
        <f t="shared" si="247"/>
        <v>0</v>
      </c>
      <c r="BG428" s="104">
        <f t="shared" si="247"/>
        <v>0</v>
      </c>
      <c r="BH428" s="104">
        <f t="shared" si="247"/>
        <v>0</v>
      </c>
      <c r="BI428" s="104">
        <f t="shared" si="247"/>
        <v>0</v>
      </c>
      <c r="BJ428" s="104">
        <f t="shared" si="247"/>
        <v>0</v>
      </c>
      <c r="BK428" s="104">
        <f t="shared" si="247"/>
        <v>0</v>
      </c>
      <c r="BL428" s="104">
        <f t="shared" si="247"/>
        <v>0</v>
      </c>
      <c r="BM428" s="104">
        <f t="shared" si="247"/>
        <v>0</v>
      </c>
      <c r="BN428" s="104">
        <f t="shared" si="247"/>
        <v>0</v>
      </c>
      <c r="BO428" s="104">
        <f t="shared" si="247"/>
        <v>0</v>
      </c>
      <c r="BP428" s="104">
        <f t="shared" si="247"/>
        <v>0</v>
      </c>
      <c r="BQ428" s="104">
        <f t="shared" si="247"/>
        <v>0</v>
      </c>
      <c r="BR428" s="104">
        <f t="shared" si="247"/>
        <v>0</v>
      </c>
      <c r="BS428" s="104">
        <f t="shared" si="247"/>
        <v>0</v>
      </c>
      <c r="BT428" s="104">
        <f t="shared" si="247"/>
        <v>0</v>
      </c>
      <c r="BU428" s="104">
        <f t="shared" si="247"/>
        <v>0</v>
      </c>
      <c r="BV428" s="104">
        <f t="shared" si="247"/>
        <v>0</v>
      </c>
      <c r="BW428" s="104">
        <f t="shared" si="247"/>
        <v>0</v>
      </c>
      <c r="BX428" s="104">
        <f t="shared" si="247"/>
        <v>0</v>
      </c>
      <c r="BY428" s="104">
        <f t="shared" si="247"/>
        <v>0</v>
      </c>
      <c r="BZ428" s="104">
        <f t="shared" si="247"/>
        <v>0</v>
      </c>
      <c r="CA428" s="104">
        <f t="shared" si="247"/>
        <v>0</v>
      </c>
      <c r="CB428" s="37"/>
      <c r="CC428" s="37"/>
      <c r="CD428" s="37"/>
      <c r="CE428" s="37"/>
      <c r="CF428" s="37"/>
      <c r="CG428" s="37"/>
      <c r="CH428" s="37"/>
      <c r="CI428" s="37"/>
      <c r="CJ428" s="37"/>
    </row>
    <row r="429" spans="1:88" ht="31.5" hidden="1" x14ac:dyDescent="0.25">
      <c r="A429" s="421"/>
      <c r="B429" s="421"/>
      <c r="C429" s="102" t="s">
        <v>1571</v>
      </c>
      <c r="D429" s="288"/>
      <c r="E429" s="85"/>
      <c r="F429" s="5"/>
      <c r="G429" s="207"/>
      <c r="H429" s="207"/>
      <c r="I429" s="207"/>
      <c r="J429" s="87"/>
      <c r="K429" s="207"/>
      <c r="L429" s="207"/>
      <c r="M429" s="207"/>
      <c r="N429" s="207"/>
      <c r="O429" s="207"/>
      <c r="P429" s="207"/>
      <c r="Q429" s="207"/>
      <c r="R429" s="207"/>
      <c r="S429" s="207"/>
      <c r="T429" s="207"/>
      <c r="U429" s="207"/>
      <c r="V429" s="207"/>
      <c r="W429" s="207"/>
      <c r="X429" s="207"/>
      <c r="Y429" s="207"/>
      <c r="Z429" s="207"/>
      <c r="AA429" s="207"/>
      <c r="AB429" s="207"/>
      <c r="AC429" s="207"/>
      <c r="AD429" s="207"/>
      <c r="AE429" s="207"/>
      <c r="AF429" s="207"/>
      <c r="AG429" s="207"/>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104">
        <f t="shared" ref="BD429:CA429" si="248">COUNTIFS($J$9:$J$338,"TCKNXH",BD$9:BD$338,"0")</f>
        <v>0</v>
      </c>
      <c r="BE429" s="104">
        <f t="shared" si="248"/>
        <v>0</v>
      </c>
      <c r="BF429" s="104">
        <f t="shared" si="248"/>
        <v>0</v>
      </c>
      <c r="BG429" s="104">
        <f t="shared" si="248"/>
        <v>0</v>
      </c>
      <c r="BH429" s="104">
        <f t="shared" si="248"/>
        <v>0</v>
      </c>
      <c r="BI429" s="104">
        <f t="shared" si="248"/>
        <v>0</v>
      </c>
      <c r="BJ429" s="104">
        <f t="shared" si="248"/>
        <v>0</v>
      </c>
      <c r="BK429" s="104">
        <f t="shared" si="248"/>
        <v>0</v>
      </c>
      <c r="BL429" s="104">
        <f t="shared" si="248"/>
        <v>0</v>
      </c>
      <c r="BM429" s="104">
        <f t="shared" si="248"/>
        <v>0</v>
      </c>
      <c r="BN429" s="104">
        <f t="shared" si="248"/>
        <v>0</v>
      </c>
      <c r="BO429" s="104">
        <f t="shared" si="248"/>
        <v>0</v>
      </c>
      <c r="BP429" s="104">
        <f t="shared" si="248"/>
        <v>0</v>
      </c>
      <c r="BQ429" s="104">
        <f t="shared" si="248"/>
        <v>0</v>
      </c>
      <c r="BR429" s="104">
        <f t="shared" si="248"/>
        <v>0</v>
      </c>
      <c r="BS429" s="104">
        <f t="shared" si="248"/>
        <v>0</v>
      </c>
      <c r="BT429" s="104">
        <f t="shared" si="248"/>
        <v>0</v>
      </c>
      <c r="BU429" s="104">
        <f t="shared" si="248"/>
        <v>0</v>
      </c>
      <c r="BV429" s="104">
        <f t="shared" si="248"/>
        <v>0</v>
      </c>
      <c r="BW429" s="104">
        <f t="shared" si="248"/>
        <v>0</v>
      </c>
      <c r="BX429" s="104">
        <f t="shared" si="248"/>
        <v>0</v>
      </c>
      <c r="BY429" s="104">
        <f t="shared" si="248"/>
        <v>0</v>
      </c>
      <c r="BZ429" s="104">
        <f t="shared" si="248"/>
        <v>0</v>
      </c>
      <c r="CA429" s="104">
        <f t="shared" si="248"/>
        <v>0</v>
      </c>
      <c r="CB429" s="37"/>
      <c r="CC429" s="37"/>
      <c r="CD429" s="37"/>
      <c r="CE429" s="37"/>
      <c r="CF429" s="37"/>
      <c r="CG429" s="37"/>
      <c r="CH429" s="37"/>
      <c r="CI429" s="37"/>
      <c r="CJ429" s="37"/>
    </row>
    <row r="430" spans="1:88" ht="15.75" hidden="1" x14ac:dyDescent="0.25">
      <c r="A430" s="421"/>
      <c r="B430" s="421"/>
      <c r="C430" s="425" t="s">
        <v>1586</v>
      </c>
      <c r="D430" s="288"/>
      <c r="E430" s="85"/>
      <c r="F430" s="5"/>
      <c r="G430" s="207"/>
      <c r="H430" s="207"/>
      <c r="I430" s="207"/>
      <c r="J430" s="87"/>
      <c r="K430" s="207"/>
      <c r="L430" s="207"/>
      <c r="M430" s="207"/>
      <c r="N430" s="207"/>
      <c r="O430" s="207"/>
      <c r="P430" s="207"/>
      <c r="Q430" s="207"/>
      <c r="R430" s="207"/>
      <c r="S430" s="207"/>
      <c r="T430" s="207"/>
      <c r="U430" s="207"/>
      <c r="V430" s="207"/>
      <c r="W430" s="207"/>
      <c r="X430" s="207"/>
      <c r="Y430" s="207"/>
      <c r="Z430" s="207"/>
      <c r="AA430" s="207"/>
      <c r="AB430" s="207"/>
      <c r="AC430" s="207"/>
      <c r="AD430" s="207"/>
      <c r="AE430" s="207"/>
      <c r="AF430" s="207"/>
      <c r="AG430" s="207"/>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105" t="e">
        <f t="shared" ref="BD430:CA430" si="249">(((BD427*2)+(BD428*1)+(BD429*0)))/(BD427+BD428+BD429)</f>
        <v>#DIV/0!</v>
      </c>
      <c r="BE430" s="105" t="e">
        <f t="shared" si="249"/>
        <v>#DIV/0!</v>
      </c>
      <c r="BF430" s="105" t="e">
        <f t="shared" si="249"/>
        <v>#DIV/0!</v>
      </c>
      <c r="BG430" s="105" t="e">
        <f t="shared" si="249"/>
        <v>#DIV/0!</v>
      </c>
      <c r="BH430" s="105" t="e">
        <f t="shared" si="249"/>
        <v>#DIV/0!</v>
      </c>
      <c r="BI430" s="105" t="e">
        <f t="shared" si="249"/>
        <v>#DIV/0!</v>
      </c>
      <c r="BJ430" s="105" t="e">
        <f t="shared" si="249"/>
        <v>#DIV/0!</v>
      </c>
      <c r="BK430" s="105" t="e">
        <f t="shared" si="249"/>
        <v>#DIV/0!</v>
      </c>
      <c r="BL430" s="105" t="e">
        <f t="shared" si="249"/>
        <v>#DIV/0!</v>
      </c>
      <c r="BM430" s="105" t="e">
        <f t="shared" si="249"/>
        <v>#DIV/0!</v>
      </c>
      <c r="BN430" s="105" t="e">
        <f t="shared" si="249"/>
        <v>#DIV/0!</v>
      </c>
      <c r="BO430" s="105" t="e">
        <f t="shared" si="249"/>
        <v>#DIV/0!</v>
      </c>
      <c r="BP430" s="105" t="e">
        <f t="shared" si="249"/>
        <v>#DIV/0!</v>
      </c>
      <c r="BQ430" s="105" t="e">
        <f t="shared" si="249"/>
        <v>#DIV/0!</v>
      </c>
      <c r="BR430" s="105" t="e">
        <f t="shared" si="249"/>
        <v>#DIV/0!</v>
      </c>
      <c r="BS430" s="105" t="e">
        <f t="shared" si="249"/>
        <v>#DIV/0!</v>
      </c>
      <c r="BT430" s="105" t="e">
        <f t="shared" si="249"/>
        <v>#DIV/0!</v>
      </c>
      <c r="BU430" s="105" t="e">
        <f t="shared" si="249"/>
        <v>#DIV/0!</v>
      </c>
      <c r="BV430" s="105" t="e">
        <f t="shared" si="249"/>
        <v>#DIV/0!</v>
      </c>
      <c r="BW430" s="105" t="e">
        <f t="shared" si="249"/>
        <v>#DIV/0!</v>
      </c>
      <c r="BX430" s="105" t="e">
        <f t="shared" si="249"/>
        <v>#DIV/0!</v>
      </c>
      <c r="BY430" s="105" t="e">
        <f t="shared" si="249"/>
        <v>#DIV/0!</v>
      </c>
      <c r="BZ430" s="105" t="e">
        <f t="shared" si="249"/>
        <v>#DIV/0!</v>
      </c>
      <c r="CA430" s="105" t="e">
        <f t="shared" si="249"/>
        <v>#DIV/0!</v>
      </c>
      <c r="CB430" s="416">
        <f>COUNTIF($BD431:$CA431,"Đ")</f>
        <v>0</v>
      </c>
      <c r="CC430" s="420">
        <f>CB430/COUNTA($BD431:$CA431)</f>
        <v>0</v>
      </c>
      <c r="CD430" s="416">
        <f>COUNTIF($BD431:$CA431,"CCG")</f>
        <v>0</v>
      </c>
      <c r="CE430" s="420">
        <f>CD430/COUNTA($BD431:$CA431)</f>
        <v>0</v>
      </c>
      <c r="CF430" s="416">
        <f>COUNTIF($BD431:$CA431,"CĐ")</f>
        <v>0</v>
      </c>
      <c r="CG430" s="420">
        <f>CF430/COUNTA($BD431:$CA431)</f>
        <v>0</v>
      </c>
      <c r="CH430" s="412" t="e">
        <f>(((CB430*2)+(CD430*1)+(CF430*0)))/(CB430+CD430+CF430)</f>
        <v>#DIV/0!</v>
      </c>
      <c r="CI430" s="412" t="e">
        <f>IF(CH430&gt;=1.6,"Đạt mục tiêu",IF(CH430&gt;=1,"Cần cố gắng","Chưa đạt"))</f>
        <v>#DIV/0!</v>
      </c>
      <c r="CJ430" s="37"/>
    </row>
    <row r="431" spans="1:88" ht="15.75" hidden="1" x14ac:dyDescent="0.25">
      <c r="A431" s="421"/>
      <c r="B431" s="421"/>
      <c r="C431" s="426"/>
      <c r="D431" s="288"/>
      <c r="E431" s="85"/>
      <c r="F431" s="5"/>
      <c r="G431" s="207"/>
      <c r="H431" s="207"/>
      <c r="I431" s="207"/>
      <c r="J431" s="87"/>
      <c r="K431" s="207"/>
      <c r="L431" s="207"/>
      <c r="M431" s="207"/>
      <c r="N431" s="207"/>
      <c r="O431" s="207"/>
      <c r="P431" s="207"/>
      <c r="Q431" s="207"/>
      <c r="R431" s="207"/>
      <c r="S431" s="207"/>
      <c r="T431" s="207"/>
      <c r="U431" s="207"/>
      <c r="V431" s="207"/>
      <c r="W431" s="207"/>
      <c r="X431" s="207"/>
      <c r="Y431" s="207"/>
      <c r="Z431" s="207"/>
      <c r="AA431" s="207"/>
      <c r="AB431" s="207"/>
      <c r="AC431" s="207"/>
      <c r="AD431" s="207"/>
      <c r="AE431" s="207"/>
      <c r="AF431" s="207"/>
      <c r="AG431" s="207"/>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105" t="e">
        <f t="shared" ref="BD431:CA431" si="250">IF(BD430&lt;1,"CĐ",IF(BD430&lt;1.6,"CCG","Đ"))</f>
        <v>#DIV/0!</v>
      </c>
      <c r="BE431" s="105" t="e">
        <f t="shared" si="250"/>
        <v>#DIV/0!</v>
      </c>
      <c r="BF431" s="105" t="e">
        <f t="shared" si="250"/>
        <v>#DIV/0!</v>
      </c>
      <c r="BG431" s="105" t="e">
        <f t="shared" si="250"/>
        <v>#DIV/0!</v>
      </c>
      <c r="BH431" s="105" t="e">
        <f t="shared" si="250"/>
        <v>#DIV/0!</v>
      </c>
      <c r="BI431" s="105" t="e">
        <f t="shared" si="250"/>
        <v>#DIV/0!</v>
      </c>
      <c r="BJ431" s="105" t="e">
        <f t="shared" si="250"/>
        <v>#DIV/0!</v>
      </c>
      <c r="BK431" s="105" t="e">
        <f t="shared" si="250"/>
        <v>#DIV/0!</v>
      </c>
      <c r="BL431" s="105" t="e">
        <f t="shared" si="250"/>
        <v>#DIV/0!</v>
      </c>
      <c r="BM431" s="105" t="e">
        <f t="shared" si="250"/>
        <v>#DIV/0!</v>
      </c>
      <c r="BN431" s="105" t="e">
        <f t="shared" si="250"/>
        <v>#DIV/0!</v>
      </c>
      <c r="BO431" s="105" t="e">
        <f t="shared" si="250"/>
        <v>#DIV/0!</v>
      </c>
      <c r="BP431" s="105" t="e">
        <f t="shared" si="250"/>
        <v>#DIV/0!</v>
      </c>
      <c r="BQ431" s="105" t="e">
        <f t="shared" si="250"/>
        <v>#DIV/0!</v>
      </c>
      <c r="BR431" s="105" t="e">
        <f t="shared" si="250"/>
        <v>#DIV/0!</v>
      </c>
      <c r="BS431" s="105" t="e">
        <f t="shared" si="250"/>
        <v>#DIV/0!</v>
      </c>
      <c r="BT431" s="105" t="e">
        <f t="shared" si="250"/>
        <v>#DIV/0!</v>
      </c>
      <c r="BU431" s="105" t="e">
        <f t="shared" si="250"/>
        <v>#DIV/0!</v>
      </c>
      <c r="BV431" s="105" t="e">
        <f t="shared" si="250"/>
        <v>#DIV/0!</v>
      </c>
      <c r="BW431" s="105" t="e">
        <f t="shared" si="250"/>
        <v>#DIV/0!</v>
      </c>
      <c r="BX431" s="105" t="e">
        <f t="shared" si="250"/>
        <v>#DIV/0!</v>
      </c>
      <c r="BY431" s="105" t="e">
        <f t="shared" si="250"/>
        <v>#DIV/0!</v>
      </c>
      <c r="BZ431" s="105" t="e">
        <f t="shared" si="250"/>
        <v>#DIV/0!</v>
      </c>
      <c r="CA431" s="105" t="e">
        <f t="shared" si="250"/>
        <v>#DIV/0!</v>
      </c>
      <c r="CB431" s="416"/>
      <c r="CC431" s="420"/>
      <c r="CD431" s="416"/>
      <c r="CE431" s="420"/>
      <c r="CF431" s="416"/>
      <c r="CG431" s="420"/>
      <c r="CH431" s="412"/>
      <c r="CI431" s="412"/>
      <c r="CJ431" s="37"/>
    </row>
    <row r="432" spans="1:88" ht="31.5" hidden="1" x14ac:dyDescent="0.25">
      <c r="A432" s="421"/>
      <c r="B432" s="421" t="s">
        <v>862</v>
      </c>
      <c r="C432" s="102" t="s">
        <v>1569</v>
      </c>
      <c r="D432" s="288"/>
      <c r="E432" s="85"/>
      <c r="F432" s="5"/>
      <c r="G432" s="207"/>
      <c r="H432" s="207"/>
      <c r="I432" s="207"/>
      <c r="J432" s="87"/>
      <c r="K432" s="207"/>
      <c r="L432" s="207"/>
      <c r="M432" s="207"/>
      <c r="N432" s="207"/>
      <c r="O432" s="207"/>
      <c r="P432" s="207"/>
      <c r="Q432" s="207"/>
      <c r="R432" s="207"/>
      <c r="S432" s="207"/>
      <c r="T432" s="207"/>
      <c r="U432" s="207"/>
      <c r="V432" s="207"/>
      <c r="W432" s="207"/>
      <c r="X432" s="207"/>
      <c r="Y432" s="207"/>
      <c r="Z432" s="207"/>
      <c r="AA432" s="207"/>
      <c r="AB432" s="207"/>
      <c r="AC432" s="207"/>
      <c r="AD432" s="207"/>
      <c r="AE432" s="207"/>
      <c r="AF432" s="207"/>
      <c r="AG432" s="207"/>
      <c r="AH432" s="207"/>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103">
        <f t="shared" ref="BD432:CA432" si="251">COUNTIFS($J$9:$J$338,"Thẩm mỹ",BD$9:BD$338,"2")</f>
        <v>0</v>
      </c>
      <c r="BE432" s="103">
        <f t="shared" si="251"/>
        <v>0</v>
      </c>
      <c r="BF432" s="103">
        <f t="shared" si="251"/>
        <v>0</v>
      </c>
      <c r="BG432" s="103">
        <f t="shared" si="251"/>
        <v>0</v>
      </c>
      <c r="BH432" s="103">
        <f t="shared" si="251"/>
        <v>0</v>
      </c>
      <c r="BI432" s="103">
        <f t="shared" si="251"/>
        <v>0</v>
      </c>
      <c r="BJ432" s="103">
        <f t="shared" si="251"/>
        <v>0</v>
      </c>
      <c r="BK432" s="103">
        <f t="shared" si="251"/>
        <v>0</v>
      </c>
      <c r="BL432" s="103">
        <f t="shared" si="251"/>
        <v>0</v>
      </c>
      <c r="BM432" s="103">
        <f t="shared" si="251"/>
        <v>0</v>
      </c>
      <c r="BN432" s="103">
        <f t="shared" si="251"/>
        <v>0</v>
      </c>
      <c r="BO432" s="103">
        <f t="shared" si="251"/>
        <v>0</v>
      </c>
      <c r="BP432" s="103">
        <f t="shared" si="251"/>
        <v>0</v>
      </c>
      <c r="BQ432" s="103">
        <f t="shared" si="251"/>
        <v>0</v>
      </c>
      <c r="BR432" s="103">
        <f t="shared" si="251"/>
        <v>0</v>
      </c>
      <c r="BS432" s="103">
        <f t="shared" si="251"/>
        <v>0</v>
      </c>
      <c r="BT432" s="103">
        <f t="shared" si="251"/>
        <v>0</v>
      </c>
      <c r="BU432" s="103">
        <f t="shared" si="251"/>
        <v>0</v>
      </c>
      <c r="BV432" s="103">
        <f t="shared" si="251"/>
        <v>0</v>
      </c>
      <c r="BW432" s="103">
        <f t="shared" si="251"/>
        <v>0</v>
      </c>
      <c r="BX432" s="103">
        <f t="shared" si="251"/>
        <v>0</v>
      </c>
      <c r="BY432" s="103">
        <f t="shared" si="251"/>
        <v>0</v>
      </c>
      <c r="BZ432" s="103">
        <f t="shared" si="251"/>
        <v>0</v>
      </c>
      <c r="CA432" s="103">
        <f t="shared" si="251"/>
        <v>0</v>
      </c>
      <c r="CB432" s="37"/>
      <c r="CC432" s="37"/>
      <c r="CD432" s="37"/>
      <c r="CE432" s="37"/>
      <c r="CF432" s="37"/>
      <c r="CG432" s="37"/>
      <c r="CH432" s="37"/>
      <c r="CI432" s="37"/>
      <c r="CJ432" s="37"/>
    </row>
    <row r="433" spans="1:88" ht="31.5" hidden="1" x14ac:dyDescent="0.25">
      <c r="A433" s="421"/>
      <c r="B433" s="421"/>
      <c r="C433" s="102" t="s">
        <v>1570</v>
      </c>
      <c r="D433" s="288"/>
      <c r="E433" s="85"/>
      <c r="F433" s="5"/>
      <c r="G433" s="207"/>
      <c r="H433" s="207"/>
      <c r="I433" s="207"/>
      <c r="J433" s="87"/>
      <c r="K433" s="207"/>
      <c r="L433" s="207"/>
      <c r="M433" s="207"/>
      <c r="N433" s="207"/>
      <c r="O433" s="207"/>
      <c r="P433" s="207"/>
      <c r="Q433" s="207"/>
      <c r="R433" s="207"/>
      <c r="S433" s="207"/>
      <c r="T433" s="207"/>
      <c r="U433" s="207"/>
      <c r="V433" s="207"/>
      <c r="W433" s="207"/>
      <c r="X433" s="207"/>
      <c r="Y433" s="207"/>
      <c r="Z433" s="207"/>
      <c r="AA433" s="207"/>
      <c r="AB433" s="207"/>
      <c r="AC433" s="207"/>
      <c r="AD433" s="207"/>
      <c r="AE433" s="207"/>
      <c r="AF433" s="207"/>
      <c r="AG433" s="207"/>
      <c r="AH433" s="207"/>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103">
        <f t="shared" ref="BD433:CA433" si="252">COUNTIFS($J$9:$J$338,"Thẩm mỹ",BD$9:BD$338,"1")</f>
        <v>0</v>
      </c>
      <c r="BE433" s="103">
        <f t="shared" si="252"/>
        <v>0</v>
      </c>
      <c r="BF433" s="103">
        <f t="shared" si="252"/>
        <v>0</v>
      </c>
      <c r="BG433" s="103">
        <f t="shared" si="252"/>
        <v>0</v>
      </c>
      <c r="BH433" s="103">
        <f t="shared" si="252"/>
        <v>0</v>
      </c>
      <c r="BI433" s="103">
        <f t="shared" si="252"/>
        <v>0</v>
      </c>
      <c r="BJ433" s="103">
        <f t="shared" si="252"/>
        <v>0</v>
      </c>
      <c r="BK433" s="103">
        <f t="shared" si="252"/>
        <v>0</v>
      </c>
      <c r="BL433" s="103">
        <f t="shared" si="252"/>
        <v>0</v>
      </c>
      <c r="BM433" s="103">
        <f t="shared" si="252"/>
        <v>0</v>
      </c>
      <c r="BN433" s="103">
        <f t="shared" si="252"/>
        <v>0</v>
      </c>
      <c r="BO433" s="103">
        <f t="shared" si="252"/>
        <v>0</v>
      </c>
      <c r="BP433" s="103">
        <f t="shared" si="252"/>
        <v>0</v>
      </c>
      <c r="BQ433" s="103">
        <f t="shared" si="252"/>
        <v>0</v>
      </c>
      <c r="BR433" s="103">
        <f t="shared" si="252"/>
        <v>0</v>
      </c>
      <c r="BS433" s="103">
        <f t="shared" si="252"/>
        <v>0</v>
      </c>
      <c r="BT433" s="103">
        <f t="shared" si="252"/>
        <v>0</v>
      </c>
      <c r="BU433" s="103">
        <f t="shared" si="252"/>
        <v>0</v>
      </c>
      <c r="BV433" s="103">
        <f t="shared" si="252"/>
        <v>0</v>
      </c>
      <c r="BW433" s="103">
        <f t="shared" si="252"/>
        <v>0</v>
      </c>
      <c r="BX433" s="103">
        <f t="shared" si="252"/>
        <v>0</v>
      </c>
      <c r="BY433" s="103">
        <f t="shared" si="252"/>
        <v>0</v>
      </c>
      <c r="BZ433" s="103">
        <f t="shared" si="252"/>
        <v>0</v>
      </c>
      <c r="CA433" s="103">
        <f t="shared" si="252"/>
        <v>0</v>
      </c>
      <c r="CB433" s="37"/>
      <c r="CC433" s="37"/>
      <c r="CD433" s="37"/>
      <c r="CE433" s="37"/>
      <c r="CF433" s="37"/>
      <c r="CG433" s="37"/>
      <c r="CH433" s="37"/>
      <c r="CI433" s="37"/>
      <c r="CJ433" s="37"/>
    </row>
    <row r="434" spans="1:88" ht="31.5" hidden="1" x14ac:dyDescent="0.25">
      <c r="A434" s="421"/>
      <c r="B434" s="421"/>
      <c r="C434" s="102" t="s">
        <v>1571</v>
      </c>
      <c r="D434" s="288"/>
      <c r="E434" s="85"/>
      <c r="F434" s="5"/>
      <c r="G434" s="207"/>
      <c r="H434" s="207"/>
      <c r="I434" s="207"/>
      <c r="J434" s="87"/>
      <c r="K434" s="207"/>
      <c r="L434" s="207"/>
      <c r="M434" s="207"/>
      <c r="N434" s="207"/>
      <c r="O434" s="207"/>
      <c r="P434" s="207"/>
      <c r="Q434" s="207"/>
      <c r="R434" s="207"/>
      <c r="S434" s="207"/>
      <c r="T434" s="207"/>
      <c r="U434" s="207"/>
      <c r="V434" s="207"/>
      <c r="W434" s="207"/>
      <c r="X434" s="207"/>
      <c r="Y434" s="207"/>
      <c r="Z434" s="207"/>
      <c r="AA434" s="207"/>
      <c r="AB434" s="207"/>
      <c r="AC434" s="207"/>
      <c r="AD434" s="207"/>
      <c r="AE434" s="207"/>
      <c r="AF434" s="207"/>
      <c r="AG434" s="207"/>
      <c r="AH434" s="207"/>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103">
        <f t="shared" ref="BD434:CA434" si="253">COUNTIFS($J$9:$J$338,"Thẩm mỹ",BD$9:BD$338,"0")</f>
        <v>0</v>
      </c>
      <c r="BE434" s="103">
        <f t="shared" si="253"/>
        <v>0</v>
      </c>
      <c r="BF434" s="103">
        <f t="shared" si="253"/>
        <v>0</v>
      </c>
      <c r="BG434" s="103">
        <f t="shared" si="253"/>
        <v>0</v>
      </c>
      <c r="BH434" s="103">
        <f t="shared" si="253"/>
        <v>0</v>
      </c>
      <c r="BI434" s="103">
        <f t="shared" si="253"/>
        <v>0</v>
      </c>
      <c r="BJ434" s="103">
        <f t="shared" si="253"/>
        <v>0</v>
      </c>
      <c r="BK434" s="103">
        <f t="shared" si="253"/>
        <v>0</v>
      </c>
      <c r="BL434" s="103">
        <f t="shared" si="253"/>
        <v>0</v>
      </c>
      <c r="BM434" s="103">
        <f t="shared" si="253"/>
        <v>0</v>
      </c>
      <c r="BN434" s="103">
        <f t="shared" si="253"/>
        <v>0</v>
      </c>
      <c r="BO434" s="103">
        <f t="shared" si="253"/>
        <v>0</v>
      </c>
      <c r="BP434" s="103">
        <f t="shared" si="253"/>
        <v>0</v>
      </c>
      <c r="BQ434" s="103">
        <f t="shared" si="253"/>
        <v>0</v>
      </c>
      <c r="BR434" s="103">
        <f t="shared" si="253"/>
        <v>0</v>
      </c>
      <c r="BS434" s="103">
        <f t="shared" si="253"/>
        <v>0</v>
      </c>
      <c r="BT434" s="103">
        <f t="shared" si="253"/>
        <v>0</v>
      </c>
      <c r="BU434" s="103">
        <f t="shared" si="253"/>
        <v>0</v>
      </c>
      <c r="BV434" s="103">
        <f t="shared" si="253"/>
        <v>0</v>
      </c>
      <c r="BW434" s="103">
        <f t="shared" si="253"/>
        <v>0</v>
      </c>
      <c r="BX434" s="103">
        <f t="shared" si="253"/>
        <v>0</v>
      </c>
      <c r="BY434" s="103">
        <f t="shared" si="253"/>
        <v>0</v>
      </c>
      <c r="BZ434" s="103">
        <f t="shared" si="253"/>
        <v>0</v>
      </c>
      <c r="CA434" s="103">
        <f t="shared" si="253"/>
        <v>0</v>
      </c>
      <c r="CB434" s="37"/>
      <c r="CC434" s="37"/>
      <c r="CD434" s="37"/>
      <c r="CE434" s="37"/>
      <c r="CF434" s="37"/>
      <c r="CG434" s="37"/>
      <c r="CH434" s="37"/>
      <c r="CI434" s="37"/>
      <c r="CJ434" s="37"/>
    </row>
    <row r="435" spans="1:88" ht="15.75" hidden="1" x14ac:dyDescent="0.25">
      <c r="A435" s="421"/>
      <c r="B435" s="421"/>
      <c r="C435" s="425" t="s">
        <v>1587</v>
      </c>
      <c r="D435" s="288"/>
      <c r="E435" s="85"/>
      <c r="F435" s="5"/>
      <c r="G435" s="207"/>
      <c r="H435" s="207"/>
      <c r="I435" s="207"/>
      <c r="J435" s="87"/>
      <c r="K435" s="207"/>
      <c r="L435" s="207"/>
      <c r="M435" s="207"/>
      <c r="N435" s="207"/>
      <c r="O435" s="207"/>
      <c r="P435" s="207"/>
      <c r="Q435" s="207"/>
      <c r="R435" s="207"/>
      <c r="S435" s="207"/>
      <c r="T435" s="207"/>
      <c r="U435" s="207"/>
      <c r="V435" s="207"/>
      <c r="W435" s="207"/>
      <c r="X435" s="207"/>
      <c r="Y435" s="207"/>
      <c r="Z435" s="207"/>
      <c r="AA435" s="207"/>
      <c r="AB435" s="207"/>
      <c r="AC435" s="207"/>
      <c r="AD435" s="207"/>
      <c r="AE435" s="207"/>
      <c r="AF435" s="207"/>
      <c r="AG435" s="207"/>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98" t="e">
        <f>(((BD432*2)+(BD433*1)+(BD434*0)))/(BD432+BD433+BD434)</f>
        <v>#DIV/0!</v>
      </c>
      <c r="BE435" s="98" t="e">
        <f t="shared" ref="BE435:CA435" si="254">(((BE432*2)+(BE433*1)+(BE434*0)))/(BE432+BE433+BE434)</f>
        <v>#DIV/0!</v>
      </c>
      <c r="BF435" s="98" t="e">
        <f t="shared" si="254"/>
        <v>#DIV/0!</v>
      </c>
      <c r="BG435" s="98" t="e">
        <f t="shared" si="254"/>
        <v>#DIV/0!</v>
      </c>
      <c r="BH435" s="98" t="e">
        <f t="shared" si="254"/>
        <v>#DIV/0!</v>
      </c>
      <c r="BI435" s="98" t="e">
        <f t="shared" si="254"/>
        <v>#DIV/0!</v>
      </c>
      <c r="BJ435" s="98" t="e">
        <f t="shared" si="254"/>
        <v>#DIV/0!</v>
      </c>
      <c r="BK435" s="98" t="e">
        <f t="shared" si="254"/>
        <v>#DIV/0!</v>
      </c>
      <c r="BL435" s="98" t="e">
        <f t="shared" si="254"/>
        <v>#DIV/0!</v>
      </c>
      <c r="BM435" s="98" t="e">
        <f t="shared" si="254"/>
        <v>#DIV/0!</v>
      </c>
      <c r="BN435" s="98" t="e">
        <f t="shared" si="254"/>
        <v>#DIV/0!</v>
      </c>
      <c r="BO435" s="98" t="e">
        <f t="shared" si="254"/>
        <v>#DIV/0!</v>
      </c>
      <c r="BP435" s="98" t="e">
        <f t="shared" si="254"/>
        <v>#DIV/0!</v>
      </c>
      <c r="BQ435" s="98" t="e">
        <f t="shared" si="254"/>
        <v>#DIV/0!</v>
      </c>
      <c r="BR435" s="98" t="e">
        <f t="shared" si="254"/>
        <v>#DIV/0!</v>
      </c>
      <c r="BS435" s="98" t="e">
        <f t="shared" si="254"/>
        <v>#DIV/0!</v>
      </c>
      <c r="BT435" s="98" t="e">
        <f t="shared" si="254"/>
        <v>#DIV/0!</v>
      </c>
      <c r="BU435" s="98" t="e">
        <f t="shared" si="254"/>
        <v>#DIV/0!</v>
      </c>
      <c r="BV435" s="98" t="e">
        <f t="shared" si="254"/>
        <v>#DIV/0!</v>
      </c>
      <c r="BW435" s="98" t="e">
        <f t="shared" si="254"/>
        <v>#DIV/0!</v>
      </c>
      <c r="BX435" s="98" t="e">
        <f t="shared" si="254"/>
        <v>#DIV/0!</v>
      </c>
      <c r="BY435" s="98" t="e">
        <f t="shared" si="254"/>
        <v>#DIV/0!</v>
      </c>
      <c r="BZ435" s="98" t="e">
        <f t="shared" si="254"/>
        <v>#DIV/0!</v>
      </c>
      <c r="CA435" s="98" t="e">
        <f t="shared" si="254"/>
        <v>#DIV/0!</v>
      </c>
      <c r="CB435" s="415">
        <f>COUNTIF($BD436:$CA436,"Đ")</f>
        <v>0</v>
      </c>
      <c r="CC435" s="419">
        <f>CB435/COUNTA($BD436:$CA436)</f>
        <v>0</v>
      </c>
      <c r="CD435" s="415">
        <f>COUNTIF($BD436:$CA436,"CCG")</f>
        <v>0</v>
      </c>
      <c r="CE435" s="419">
        <f>CD435/COUNTA($BD436:$CA436)</f>
        <v>0</v>
      </c>
      <c r="CF435" s="415">
        <f>COUNTIF($BD436:$CA436,"CĐ")</f>
        <v>0</v>
      </c>
      <c r="CG435" s="419">
        <f>CF435/COUNTA($BD436:$CA436)</f>
        <v>0</v>
      </c>
      <c r="CH435" s="411" t="e">
        <f>(((CB435*2)+(CD435*1)+(CF435*0)))/(CB435+CD435+CF435)</f>
        <v>#DIV/0!</v>
      </c>
      <c r="CI435" s="411" t="e">
        <f>IF(CH435&gt;=1.6,"Đạt mục tiêu",IF(CH435&gt;=1,"Cần cố gắng","Chưa đạt"))</f>
        <v>#DIV/0!</v>
      </c>
      <c r="CJ435" s="37"/>
    </row>
    <row r="436" spans="1:88" ht="15.75" hidden="1" x14ac:dyDescent="0.25">
      <c r="A436" s="421"/>
      <c r="B436" s="421"/>
      <c r="C436" s="426"/>
      <c r="D436" s="288"/>
      <c r="E436" s="85"/>
      <c r="F436" s="5"/>
      <c r="G436" s="207"/>
      <c r="H436" s="207"/>
      <c r="I436" s="207"/>
      <c r="J436" s="87"/>
      <c r="K436" s="207"/>
      <c r="L436" s="207"/>
      <c r="M436" s="207"/>
      <c r="N436" s="207"/>
      <c r="O436" s="207"/>
      <c r="P436" s="207"/>
      <c r="Q436" s="207"/>
      <c r="R436" s="207"/>
      <c r="S436" s="207"/>
      <c r="T436" s="207"/>
      <c r="U436" s="207"/>
      <c r="V436" s="207"/>
      <c r="W436" s="207"/>
      <c r="X436" s="207"/>
      <c r="Y436" s="207"/>
      <c r="Z436" s="207"/>
      <c r="AA436" s="207"/>
      <c r="AB436" s="207"/>
      <c r="AC436" s="207"/>
      <c r="AD436" s="207"/>
      <c r="AE436" s="207"/>
      <c r="AF436" s="207"/>
      <c r="AG436" s="207"/>
      <c r="AH436" s="207"/>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98" t="e">
        <f t="shared" ref="BD436:CA436" si="255">IF(BD435&lt;1,"CĐ",IF(BD435&lt;1.6,"CCG","Đ"))</f>
        <v>#DIV/0!</v>
      </c>
      <c r="BE436" s="98" t="e">
        <f t="shared" si="255"/>
        <v>#DIV/0!</v>
      </c>
      <c r="BF436" s="98" t="e">
        <f t="shared" si="255"/>
        <v>#DIV/0!</v>
      </c>
      <c r="BG436" s="98" t="e">
        <f t="shared" si="255"/>
        <v>#DIV/0!</v>
      </c>
      <c r="BH436" s="98" t="e">
        <f t="shared" si="255"/>
        <v>#DIV/0!</v>
      </c>
      <c r="BI436" s="98" t="e">
        <f t="shared" si="255"/>
        <v>#DIV/0!</v>
      </c>
      <c r="BJ436" s="98" t="e">
        <f t="shared" si="255"/>
        <v>#DIV/0!</v>
      </c>
      <c r="BK436" s="98" t="e">
        <f t="shared" si="255"/>
        <v>#DIV/0!</v>
      </c>
      <c r="BL436" s="98" t="e">
        <f t="shared" si="255"/>
        <v>#DIV/0!</v>
      </c>
      <c r="BM436" s="98" t="e">
        <f t="shared" si="255"/>
        <v>#DIV/0!</v>
      </c>
      <c r="BN436" s="98" t="e">
        <f t="shared" si="255"/>
        <v>#DIV/0!</v>
      </c>
      <c r="BO436" s="98" t="e">
        <f t="shared" si="255"/>
        <v>#DIV/0!</v>
      </c>
      <c r="BP436" s="98" t="e">
        <f t="shared" si="255"/>
        <v>#DIV/0!</v>
      </c>
      <c r="BQ436" s="98" t="e">
        <f t="shared" si="255"/>
        <v>#DIV/0!</v>
      </c>
      <c r="BR436" s="98" t="e">
        <f t="shared" si="255"/>
        <v>#DIV/0!</v>
      </c>
      <c r="BS436" s="98" t="e">
        <f t="shared" si="255"/>
        <v>#DIV/0!</v>
      </c>
      <c r="BT436" s="98" t="e">
        <f t="shared" si="255"/>
        <v>#DIV/0!</v>
      </c>
      <c r="BU436" s="98" t="e">
        <f t="shared" si="255"/>
        <v>#DIV/0!</v>
      </c>
      <c r="BV436" s="98" t="e">
        <f t="shared" si="255"/>
        <v>#DIV/0!</v>
      </c>
      <c r="BW436" s="98" t="e">
        <f t="shared" si="255"/>
        <v>#DIV/0!</v>
      </c>
      <c r="BX436" s="98" t="e">
        <f t="shared" si="255"/>
        <v>#DIV/0!</v>
      </c>
      <c r="BY436" s="98" t="e">
        <f t="shared" si="255"/>
        <v>#DIV/0!</v>
      </c>
      <c r="BZ436" s="98" t="e">
        <f t="shared" si="255"/>
        <v>#DIV/0!</v>
      </c>
      <c r="CA436" s="98" t="e">
        <f t="shared" si="255"/>
        <v>#DIV/0!</v>
      </c>
      <c r="CB436" s="415"/>
      <c r="CC436" s="419"/>
      <c r="CD436" s="415"/>
      <c r="CE436" s="419"/>
      <c r="CF436" s="415"/>
      <c r="CG436" s="419"/>
      <c r="CH436" s="411"/>
      <c r="CI436" s="411"/>
      <c r="CJ436" s="37"/>
    </row>
    <row r="437" spans="1:88" ht="31.5" hidden="1" x14ac:dyDescent="0.25">
      <c r="A437" s="421"/>
      <c r="B437" s="421" t="s">
        <v>1588</v>
      </c>
      <c r="C437" s="102" t="s">
        <v>1569</v>
      </c>
      <c r="D437" s="288"/>
      <c r="E437" s="85"/>
      <c r="F437" s="5"/>
      <c r="G437" s="207"/>
      <c r="H437" s="207"/>
      <c r="I437" s="207"/>
      <c r="J437" s="87"/>
      <c r="K437" s="207"/>
      <c r="L437" s="207"/>
      <c r="M437" s="207"/>
      <c r="N437" s="207"/>
      <c r="O437" s="207"/>
      <c r="P437" s="207"/>
      <c r="Q437" s="207"/>
      <c r="R437" s="207"/>
      <c r="S437" s="207"/>
      <c r="T437" s="207"/>
      <c r="U437" s="207"/>
      <c r="V437" s="207"/>
      <c r="W437" s="207"/>
      <c r="X437" s="207"/>
      <c r="Y437" s="207"/>
      <c r="Z437" s="207"/>
      <c r="AA437" s="207"/>
      <c r="AB437" s="207"/>
      <c r="AC437" s="207"/>
      <c r="AD437" s="207"/>
      <c r="AE437" s="207"/>
      <c r="AF437" s="207"/>
      <c r="AG437" s="207"/>
      <c r="AH437" s="207"/>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104">
        <f>BD412+BD417+BD422+BD427+BD432</f>
        <v>1</v>
      </c>
      <c r="BE437" s="104">
        <f t="shared" ref="BD437:CA439" si="256">BE412+BE417+BE422+BE427+BE432</f>
        <v>0</v>
      </c>
      <c r="BF437" s="104">
        <f t="shared" si="256"/>
        <v>0</v>
      </c>
      <c r="BG437" s="104">
        <f t="shared" si="256"/>
        <v>0</v>
      </c>
      <c r="BH437" s="104">
        <f t="shared" si="256"/>
        <v>0</v>
      </c>
      <c r="BI437" s="104">
        <f t="shared" si="256"/>
        <v>0</v>
      </c>
      <c r="BJ437" s="104">
        <f t="shared" si="256"/>
        <v>0</v>
      </c>
      <c r="BK437" s="104">
        <f t="shared" si="256"/>
        <v>0</v>
      </c>
      <c r="BL437" s="104">
        <f t="shared" si="256"/>
        <v>0</v>
      </c>
      <c r="BM437" s="104">
        <f t="shared" si="256"/>
        <v>0</v>
      </c>
      <c r="BN437" s="104">
        <f t="shared" si="256"/>
        <v>0</v>
      </c>
      <c r="BO437" s="104">
        <f t="shared" si="256"/>
        <v>0</v>
      </c>
      <c r="BP437" s="104">
        <f t="shared" si="256"/>
        <v>0</v>
      </c>
      <c r="BQ437" s="104">
        <f t="shared" si="256"/>
        <v>0</v>
      </c>
      <c r="BR437" s="104">
        <f t="shared" si="256"/>
        <v>0</v>
      </c>
      <c r="BS437" s="104">
        <f t="shared" si="256"/>
        <v>0</v>
      </c>
      <c r="BT437" s="104">
        <f t="shared" si="256"/>
        <v>0</v>
      </c>
      <c r="BU437" s="104">
        <f t="shared" si="256"/>
        <v>0</v>
      </c>
      <c r="BV437" s="104">
        <f t="shared" si="256"/>
        <v>0</v>
      </c>
      <c r="BW437" s="104">
        <f t="shared" si="256"/>
        <v>0</v>
      </c>
      <c r="BX437" s="104">
        <f t="shared" si="256"/>
        <v>0</v>
      </c>
      <c r="BY437" s="104">
        <f t="shared" si="256"/>
        <v>0</v>
      </c>
      <c r="BZ437" s="104">
        <f t="shared" si="256"/>
        <v>0</v>
      </c>
      <c r="CA437" s="104">
        <f t="shared" si="256"/>
        <v>0</v>
      </c>
      <c r="CB437" s="37"/>
      <c r="CC437" s="37"/>
      <c r="CD437" s="37"/>
      <c r="CE437" s="37"/>
      <c r="CF437" s="37"/>
      <c r="CG437" s="37"/>
      <c r="CH437" s="37"/>
      <c r="CI437" s="37"/>
      <c r="CJ437" s="37"/>
    </row>
    <row r="438" spans="1:88" ht="31.5" hidden="1" x14ac:dyDescent="0.25">
      <c r="A438" s="421"/>
      <c r="B438" s="421"/>
      <c r="C438" s="102" t="s">
        <v>1570</v>
      </c>
      <c r="D438" s="288"/>
      <c r="E438" s="85"/>
      <c r="F438" s="5"/>
      <c r="G438" s="207"/>
      <c r="H438" s="207"/>
      <c r="I438" s="207"/>
      <c r="J438" s="87"/>
      <c r="K438" s="207"/>
      <c r="L438" s="207"/>
      <c r="M438" s="207"/>
      <c r="N438" s="207"/>
      <c r="O438" s="207"/>
      <c r="P438" s="207"/>
      <c r="Q438" s="207"/>
      <c r="R438" s="207"/>
      <c r="S438" s="207"/>
      <c r="T438" s="207"/>
      <c r="U438" s="207"/>
      <c r="V438" s="207"/>
      <c r="W438" s="207"/>
      <c r="X438" s="207"/>
      <c r="Y438" s="207"/>
      <c r="Z438" s="207"/>
      <c r="AA438" s="207"/>
      <c r="AB438" s="207"/>
      <c r="AC438" s="207"/>
      <c r="AD438" s="207"/>
      <c r="AE438" s="207"/>
      <c r="AF438" s="207"/>
      <c r="AG438" s="207"/>
      <c r="AH438" s="207"/>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104">
        <f t="shared" si="256"/>
        <v>0</v>
      </c>
      <c r="BE438" s="104">
        <f t="shared" si="256"/>
        <v>0</v>
      </c>
      <c r="BF438" s="104">
        <f t="shared" si="256"/>
        <v>0</v>
      </c>
      <c r="BG438" s="104">
        <f t="shared" si="256"/>
        <v>0</v>
      </c>
      <c r="BH438" s="104">
        <f t="shared" si="256"/>
        <v>0</v>
      </c>
      <c r="BI438" s="104">
        <f t="shared" si="256"/>
        <v>0</v>
      </c>
      <c r="BJ438" s="104">
        <f t="shared" si="256"/>
        <v>0</v>
      </c>
      <c r="BK438" s="104">
        <f t="shared" si="256"/>
        <v>0</v>
      </c>
      <c r="BL438" s="104">
        <f t="shared" si="256"/>
        <v>0</v>
      </c>
      <c r="BM438" s="104">
        <f t="shared" si="256"/>
        <v>0</v>
      </c>
      <c r="BN438" s="104">
        <f t="shared" si="256"/>
        <v>0</v>
      </c>
      <c r="BO438" s="104">
        <f t="shared" si="256"/>
        <v>0</v>
      </c>
      <c r="BP438" s="104">
        <f t="shared" si="256"/>
        <v>0</v>
      </c>
      <c r="BQ438" s="104">
        <f t="shared" si="256"/>
        <v>0</v>
      </c>
      <c r="BR438" s="104">
        <f t="shared" si="256"/>
        <v>0</v>
      </c>
      <c r="BS438" s="104">
        <f t="shared" si="256"/>
        <v>0</v>
      </c>
      <c r="BT438" s="104">
        <f t="shared" si="256"/>
        <v>0</v>
      </c>
      <c r="BU438" s="104">
        <f t="shared" si="256"/>
        <v>0</v>
      </c>
      <c r="BV438" s="104">
        <f t="shared" si="256"/>
        <v>0</v>
      </c>
      <c r="BW438" s="104">
        <f t="shared" si="256"/>
        <v>0</v>
      </c>
      <c r="BX438" s="104">
        <f t="shared" si="256"/>
        <v>0</v>
      </c>
      <c r="BY438" s="104">
        <f t="shared" si="256"/>
        <v>0</v>
      </c>
      <c r="BZ438" s="104">
        <f t="shared" si="256"/>
        <v>0</v>
      </c>
      <c r="CA438" s="104">
        <f t="shared" si="256"/>
        <v>0</v>
      </c>
      <c r="CB438" s="37"/>
      <c r="CC438" s="37"/>
      <c r="CD438" s="37"/>
      <c r="CE438" s="37"/>
      <c r="CF438" s="37"/>
      <c r="CG438" s="37"/>
      <c r="CH438" s="37"/>
      <c r="CI438" s="37"/>
      <c r="CJ438" s="37"/>
    </row>
    <row r="439" spans="1:88" ht="31.5" hidden="1" x14ac:dyDescent="0.25">
      <c r="A439" s="421"/>
      <c r="B439" s="421"/>
      <c r="C439" s="102" t="s">
        <v>1571</v>
      </c>
      <c r="D439" s="288"/>
      <c r="E439" s="85"/>
      <c r="F439" s="5"/>
      <c r="G439" s="207"/>
      <c r="H439" s="207"/>
      <c r="I439" s="207"/>
      <c r="J439" s="87"/>
      <c r="K439" s="207"/>
      <c r="L439" s="207"/>
      <c r="M439" s="207"/>
      <c r="N439" s="207"/>
      <c r="O439" s="207"/>
      <c r="P439" s="207"/>
      <c r="Q439" s="207"/>
      <c r="R439" s="207"/>
      <c r="S439" s="207"/>
      <c r="T439" s="207"/>
      <c r="U439" s="207"/>
      <c r="V439" s="207"/>
      <c r="W439" s="207"/>
      <c r="X439" s="207"/>
      <c r="Y439" s="207"/>
      <c r="Z439" s="207"/>
      <c r="AA439" s="207"/>
      <c r="AB439" s="207"/>
      <c r="AC439" s="207"/>
      <c r="AD439" s="207"/>
      <c r="AE439" s="207"/>
      <c r="AF439" s="207"/>
      <c r="AG439" s="207"/>
      <c r="AH439" s="207"/>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104">
        <f t="shared" si="256"/>
        <v>0</v>
      </c>
      <c r="BE439" s="104">
        <f t="shared" si="256"/>
        <v>0</v>
      </c>
      <c r="BF439" s="104">
        <f t="shared" si="256"/>
        <v>0</v>
      </c>
      <c r="BG439" s="104">
        <f t="shared" si="256"/>
        <v>0</v>
      </c>
      <c r="BH439" s="104">
        <f t="shared" si="256"/>
        <v>0</v>
      </c>
      <c r="BI439" s="104">
        <f t="shared" si="256"/>
        <v>0</v>
      </c>
      <c r="BJ439" s="104">
        <f t="shared" si="256"/>
        <v>0</v>
      </c>
      <c r="BK439" s="104">
        <f t="shared" si="256"/>
        <v>0</v>
      </c>
      <c r="BL439" s="104">
        <f t="shared" si="256"/>
        <v>0</v>
      </c>
      <c r="BM439" s="104">
        <f t="shared" si="256"/>
        <v>0</v>
      </c>
      <c r="BN439" s="104">
        <f t="shared" si="256"/>
        <v>0</v>
      </c>
      <c r="BO439" s="104">
        <f t="shared" si="256"/>
        <v>0</v>
      </c>
      <c r="BP439" s="104">
        <f t="shared" si="256"/>
        <v>0</v>
      </c>
      <c r="BQ439" s="104">
        <f t="shared" si="256"/>
        <v>0</v>
      </c>
      <c r="BR439" s="104">
        <f t="shared" si="256"/>
        <v>0</v>
      </c>
      <c r="BS439" s="104">
        <f t="shared" si="256"/>
        <v>0</v>
      </c>
      <c r="BT439" s="104">
        <f t="shared" si="256"/>
        <v>0</v>
      </c>
      <c r="BU439" s="104">
        <f t="shared" si="256"/>
        <v>0</v>
      </c>
      <c r="BV439" s="104">
        <f t="shared" si="256"/>
        <v>0</v>
      </c>
      <c r="BW439" s="104">
        <f t="shared" si="256"/>
        <v>0</v>
      </c>
      <c r="BX439" s="104">
        <f t="shared" si="256"/>
        <v>0</v>
      </c>
      <c r="BY439" s="104">
        <f t="shared" si="256"/>
        <v>0</v>
      </c>
      <c r="BZ439" s="104">
        <f t="shared" si="256"/>
        <v>0</v>
      </c>
      <c r="CA439" s="104">
        <f t="shared" si="256"/>
        <v>0</v>
      </c>
      <c r="CB439" s="37"/>
      <c r="CC439" s="37"/>
      <c r="CD439" s="37"/>
      <c r="CE439" s="37"/>
      <c r="CF439" s="37"/>
      <c r="CG439" s="37"/>
      <c r="CH439" s="37"/>
      <c r="CI439" s="37"/>
      <c r="CJ439" s="37"/>
    </row>
    <row r="440" spans="1:88" ht="15.75" hidden="1" x14ac:dyDescent="0.25">
      <c r="A440" s="421"/>
      <c r="B440" s="421"/>
      <c r="C440" s="425" t="s">
        <v>1572</v>
      </c>
      <c r="D440" s="288"/>
      <c r="E440" s="85"/>
      <c r="F440" s="5"/>
      <c r="G440" s="207"/>
      <c r="H440" s="207"/>
      <c r="I440" s="207"/>
      <c r="J440" s="87"/>
      <c r="K440" s="207"/>
      <c r="L440" s="207"/>
      <c r="M440" s="207"/>
      <c r="N440" s="207"/>
      <c r="O440" s="207"/>
      <c r="P440" s="207"/>
      <c r="Q440" s="207"/>
      <c r="R440" s="207"/>
      <c r="S440" s="207"/>
      <c r="T440" s="207"/>
      <c r="U440" s="207"/>
      <c r="V440" s="207"/>
      <c r="W440" s="207"/>
      <c r="X440" s="207"/>
      <c r="Y440" s="207"/>
      <c r="Z440" s="207"/>
      <c r="AA440" s="207"/>
      <c r="AB440" s="207"/>
      <c r="AC440" s="207"/>
      <c r="AD440" s="207"/>
      <c r="AE440" s="207"/>
      <c r="AF440" s="207"/>
      <c r="AG440" s="207"/>
      <c r="AH440" s="207"/>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105">
        <f t="shared" ref="BD440:CA440" si="257">(((BD437*2)+(BD438*1)+(BD439*0)))/(BD437+BD438+BD439)</f>
        <v>2</v>
      </c>
      <c r="BE440" s="105" t="e">
        <f t="shared" si="257"/>
        <v>#DIV/0!</v>
      </c>
      <c r="BF440" s="105" t="e">
        <f t="shared" si="257"/>
        <v>#DIV/0!</v>
      </c>
      <c r="BG440" s="105" t="e">
        <f t="shared" si="257"/>
        <v>#DIV/0!</v>
      </c>
      <c r="BH440" s="105" t="e">
        <f t="shared" si="257"/>
        <v>#DIV/0!</v>
      </c>
      <c r="BI440" s="105" t="e">
        <f t="shared" si="257"/>
        <v>#DIV/0!</v>
      </c>
      <c r="BJ440" s="105" t="e">
        <f t="shared" si="257"/>
        <v>#DIV/0!</v>
      </c>
      <c r="BK440" s="105" t="e">
        <f t="shared" si="257"/>
        <v>#DIV/0!</v>
      </c>
      <c r="BL440" s="105" t="e">
        <f t="shared" si="257"/>
        <v>#DIV/0!</v>
      </c>
      <c r="BM440" s="105" t="e">
        <f t="shared" si="257"/>
        <v>#DIV/0!</v>
      </c>
      <c r="BN440" s="105" t="e">
        <f t="shared" si="257"/>
        <v>#DIV/0!</v>
      </c>
      <c r="BO440" s="105" t="e">
        <f t="shared" si="257"/>
        <v>#DIV/0!</v>
      </c>
      <c r="BP440" s="105" t="e">
        <f t="shared" si="257"/>
        <v>#DIV/0!</v>
      </c>
      <c r="BQ440" s="105" t="e">
        <f t="shared" si="257"/>
        <v>#DIV/0!</v>
      </c>
      <c r="BR440" s="105" t="e">
        <f t="shared" si="257"/>
        <v>#DIV/0!</v>
      </c>
      <c r="BS440" s="105" t="e">
        <f t="shared" si="257"/>
        <v>#DIV/0!</v>
      </c>
      <c r="BT440" s="105" t="e">
        <f t="shared" si="257"/>
        <v>#DIV/0!</v>
      </c>
      <c r="BU440" s="105" t="e">
        <f t="shared" si="257"/>
        <v>#DIV/0!</v>
      </c>
      <c r="BV440" s="105" t="e">
        <f t="shared" si="257"/>
        <v>#DIV/0!</v>
      </c>
      <c r="BW440" s="105" t="e">
        <f t="shared" si="257"/>
        <v>#DIV/0!</v>
      </c>
      <c r="BX440" s="105" t="e">
        <f t="shared" si="257"/>
        <v>#DIV/0!</v>
      </c>
      <c r="BY440" s="105" t="e">
        <f t="shared" si="257"/>
        <v>#DIV/0!</v>
      </c>
      <c r="BZ440" s="105" t="e">
        <f t="shared" si="257"/>
        <v>#DIV/0!</v>
      </c>
      <c r="CA440" s="105" t="e">
        <f t="shared" si="257"/>
        <v>#DIV/0!</v>
      </c>
      <c r="CB440" s="415">
        <f>COUNTIF($BD441:$CA441,"Đ")</f>
        <v>1</v>
      </c>
      <c r="CC440" s="419">
        <f>CB440/COUNTA($BD441:$CA441)</f>
        <v>4.1666666666666664E-2</v>
      </c>
      <c r="CD440" s="415">
        <f>COUNTIF($BD441:$CA441,"CCG")</f>
        <v>0</v>
      </c>
      <c r="CE440" s="419">
        <f>CD440/COUNTA($BD441:$CA441)</f>
        <v>0</v>
      </c>
      <c r="CF440" s="415">
        <f>COUNTIF($BD441:$CA441,"CĐ")</f>
        <v>0</v>
      </c>
      <c r="CG440" s="419">
        <f>CF440/COUNTA($BD441:$CA441)</f>
        <v>0</v>
      </c>
      <c r="CH440" s="411">
        <f>(((CB440*2)+(CD440*1)+(CF440*0)))/(CB440+CD440+CF440)</f>
        <v>2</v>
      </c>
      <c r="CI440" s="411" t="str">
        <f>IF(CH440&gt;=1.6,"Đạt mục tiêu",IF(CH440&gt;=1,"Cần cố gắng","Chưa đạt"))</f>
        <v>Đạt mục tiêu</v>
      </c>
      <c r="CJ440" s="37"/>
    </row>
    <row r="441" spans="1:88" ht="15.75" hidden="1" x14ac:dyDescent="0.25">
      <c r="A441" s="421"/>
      <c r="B441" s="421"/>
      <c r="C441" s="426"/>
      <c r="D441" s="288"/>
      <c r="E441" s="85"/>
      <c r="F441" s="5"/>
      <c r="G441" s="207"/>
      <c r="H441" s="207"/>
      <c r="I441" s="207"/>
      <c r="J441" s="87"/>
      <c r="K441" s="207"/>
      <c r="L441" s="207"/>
      <c r="M441" s="207"/>
      <c r="N441" s="207"/>
      <c r="O441" s="207"/>
      <c r="P441" s="207"/>
      <c r="Q441" s="207"/>
      <c r="R441" s="207"/>
      <c r="S441" s="207"/>
      <c r="T441" s="207"/>
      <c r="U441" s="207"/>
      <c r="V441" s="207"/>
      <c r="W441" s="207"/>
      <c r="X441" s="207"/>
      <c r="Y441" s="207"/>
      <c r="Z441" s="207"/>
      <c r="AA441" s="207"/>
      <c r="AB441" s="207"/>
      <c r="AC441" s="207"/>
      <c r="AD441" s="207"/>
      <c r="AE441" s="207"/>
      <c r="AF441" s="207"/>
      <c r="AG441" s="207"/>
      <c r="AH441" s="207"/>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105" t="str">
        <f t="shared" ref="BD441:CA441" si="258">IF(BD440&lt;1,"CĐ",IF(BD440&lt;1.6,"CCG","Đ"))</f>
        <v>Đ</v>
      </c>
      <c r="BE441" s="105" t="e">
        <f t="shared" si="258"/>
        <v>#DIV/0!</v>
      </c>
      <c r="BF441" s="105" t="e">
        <f t="shared" si="258"/>
        <v>#DIV/0!</v>
      </c>
      <c r="BG441" s="105" t="e">
        <f t="shared" si="258"/>
        <v>#DIV/0!</v>
      </c>
      <c r="BH441" s="105" t="e">
        <f t="shared" si="258"/>
        <v>#DIV/0!</v>
      </c>
      <c r="BI441" s="105" t="e">
        <f t="shared" si="258"/>
        <v>#DIV/0!</v>
      </c>
      <c r="BJ441" s="105" t="e">
        <f t="shared" si="258"/>
        <v>#DIV/0!</v>
      </c>
      <c r="BK441" s="105" t="e">
        <f t="shared" si="258"/>
        <v>#DIV/0!</v>
      </c>
      <c r="BL441" s="105" t="e">
        <f t="shared" si="258"/>
        <v>#DIV/0!</v>
      </c>
      <c r="BM441" s="105" t="e">
        <f t="shared" si="258"/>
        <v>#DIV/0!</v>
      </c>
      <c r="BN441" s="105" t="e">
        <f t="shared" si="258"/>
        <v>#DIV/0!</v>
      </c>
      <c r="BO441" s="105" t="e">
        <f t="shared" si="258"/>
        <v>#DIV/0!</v>
      </c>
      <c r="BP441" s="105" t="e">
        <f t="shared" si="258"/>
        <v>#DIV/0!</v>
      </c>
      <c r="BQ441" s="105" t="e">
        <f t="shared" si="258"/>
        <v>#DIV/0!</v>
      </c>
      <c r="BR441" s="105" t="e">
        <f t="shared" si="258"/>
        <v>#DIV/0!</v>
      </c>
      <c r="BS441" s="105" t="e">
        <f t="shared" si="258"/>
        <v>#DIV/0!</v>
      </c>
      <c r="BT441" s="105" t="e">
        <f t="shared" si="258"/>
        <v>#DIV/0!</v>
      </c>
      <c r="BU441" s="105" t="e">
        <f t="shared" si="258"/>
        <v>#DIV/0!</v>
      </c>
      <c r="BV441" s="105" t="e">
        <f t="shared" si="258"/>
        <v>#DIV/0!</v>
      </c>
      <c r="BW441" s="105" t="e">
        <f t="shared" si="258"/>
        <v>#DIV/0!</v>
      </c>
      <c r="BX441" s="105" t="e">
        <f t="shared" si="258"/>
        <v>#DIV/0!</v>
      </c>
      <c r="BY441" s="105" t="e">
        <f t="shared" si="258"/>
        <v>#DIV/0!</v>
      </c>
      <c r="BZ441" s="105" t="e">
        <f t="shared" si="258"/>
        <v>#DIV/0!</v>
      </c>
      <c r="CA441" s="105" t="e">
        <f t="shared" si="258"/>
        <v>#DIV/0!</v>
      </c>
      <c r="CB441" s="415"/>
      <c r="CC441" s="419"/>
      <c r="CD441" s="415"/>
      <c r="CE441" s="419"/>
      <c r="CF441" s="415"/>
      <c r="CG441" s="419"/>
      <c r="CH441" s="411"/>
      <c r="CI441" s="411"/>
      <c r="CJ441" s="37"/>
    </row>
    <row r="442" spans="1:88" hidden="1" x14ac:dyDescent="0.25"/>
    <row r="443" spans="1:88" hidden="1" x14ac:dyDescent="0.25"/>
    <row r="444" spans="1:88" hidden="1" x14ac:dyDescent="0.25"/>
    <row r="445" spans="1:88" hidden="1" x14ac:dyDescent="0.25"/>
    <row r="446" spans="1:88" hidden="1" x14ac:dyDescent="0.25"/>
    <row r="447" spans="1:88" hidden="1" x14ac:dyDescent="0.25"/>
    <row r="448" spans="1:8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spans="7:96" hidden="1" x14ac:dyDescent="0.25"/>
    <row r="530" spans="7:96" ht="18.75" x14ac:dyDescent="0.3">
      <c r="G530" s="305" t="s">
        <v>2018</v>
      </c>
      <c r="H530" s="478" t="s">
        <v>2019</v>
      </c>
      <c r="I530" s="478"/>
      <c r="J530" s="478"/>
      <c r="K530" s="494"/>
      <c r="L530" s="478"/>
      <c r="Y530" s="478" t="s">
        <v>2020</v>
      </c>
      <c r="Z530" s="493"/>
      <c r="AA530" s="493"/>
      <c r="AB530" s="493"/>
    </row>
    <row r="531" spans="7:96" x14ac:dyDescent="0.25">
      <c r="G531" s="289"/>
      <c r="H531" s="289"/>
      <c r="I531" s="289"/>
      <c r="J531" s="289"/>
      <c r="K531" s="313"/>
      <c r="L531" s="289"/>
      <c r="M531" s="313"/>
      <c r="N531" s="313"/>
      <c r="O531" s="313"/>
      <c r="P531" s="313"/>
      <c r="Q531" s="313"/>
      <c r="R531" s="313"/>
      <c r="S531" s="313"/>
      <c r="T531" s="313"/>
      <c r="U531" s="313"/>
      <c r="V531" s="313"/>
      <c r="W531" s="313"/>
      <c r="X531" s="313"/>
      <c r="Y531" s="289"/>
      <c r="Z531" s="289"/>
      <c r="AA531" s="289"/>
      <c r="AB531" s="289"/>
    </row>
    <row r="532" spans="7:96" ht="20.25" x14ac:dyDescent="0.25">
      <c r="G532" s="289"/>
      <c r="H532" s="289"/>
      <c r="I532" s="289"/>
      <c r="J532" s="289"/>
      <c r="K532" s="313"/>
      <c r="L532" s="289"/>
      <c r="M532" s="313"/>
      <c r="N532" s="313"/>
      <c r="O532" s="313"/>
      <c r="P532" s="313"/>
      <c r="Q532" s="313"/>
      <c r="R532" s="313"/>
      <c r="S532" s="313"/>
      <c r="T532" s="313"/>
      <c r="U532" s="313"/>
      <c r="V532" s="313"/>
      <c r="W532" s="313"/>
      <c r="X532" s="313"/>
      <c r="Y532" s="289"/>
      <c r="Z532" s="289"/>
      <c r="AA532" s="289"/>
      <c r="AB532" s="289"/>
      <c r="CL532" s="314"/>
    </row>
    <row r="533" spans="7:96" ht="20.25" x14ac:dyDescent="0.25">
      <c r="G533" s="289"/>
      <c r="H533" s="289"/>
      <c r="I533" s="289"/>
      <c r="J533" s="289"/>
      <c r="K533" s="313"/>
      <c r="L533" s="289"/>
      <c r="M533" s="313"/>
      <c r="N533" s="313"/>
      <c r="O533" s="313"/>
      <c r="P533" s="313"/>
      <c r="Q533" s="313"/>
      <c r="R533" s="313"/>
      <c r="S533" s="313"/>
      <c r="T533" s="313"/>
      <c r="U533" s="313"/>
      <c r="V533" s="313"/>
      <c r="W533" s="313"/>
      <c r="X533" s="313"/>
      <c r="Y533" s="289"/>
      <c r="Z533" s="289"/>
      <c r="AA533" s="289"/>
      <c r="AB533" s="289"/>
      <c r="CL533" s="314"/>
    </row>
    <row r="534" spans="7:96" ht="18.75" customHeight="1" x14ac:dyDescent="0.25">
      <c r="G534" s="289"/>
      <c r="H534" s="289"/>
      <c r="I534" s="289"/>
      <c r="J534" s="289"/>
      <c r="K534" s="313"/>
      <c r="L534" s="289"/>
      <c r="M534" s="313"/>
      <c r="N534" s="313"/>
      <c r="O534" s="313"/>
      <c r="P534" s="313"/>
      <c r="Q534" s="313"/>
      <c r="R534" s="313"/>
      <c r="S534" s="313"/>
      <c r="T534" s="313"/>
      <c r="U534" s="313"/>
      <c r="V534" s="313"/>
      <c r="W534" s="313"/>
      <c r="X534" s="313"/>
      <c r="Y534" s="289"/>
      <c r="Z534" s="289"/>
      <c r="AA534" s="289"/>
      <c r="AB534" s="289"/>
      <c r="CL534" s="485"/>
      <c r="CM534" s="485"/>
      <c r="CN534" s="485"/>
      <c r="CO534" s="485"/>
      <c r="CP534" s="485"/>
      <c r="CQ534" s="485"/>
      <c r="CR534" s="316"/>
    </row>
    <row r="535" spans="7:96" ht="18.75" x14ac:dyDescent="0.25">
      <c r="G535" s="289"/>
      <c r="H535" s="289"/>
      <c r="I535" s="289"/>
      <c r="J535" s="289"/>
      <c r="K535" s="313"/>
      <c r="L535" s="289"/>
      <c r="M535" s="313"/>
      <c r="N535" s="313"/>
      <c r="O535" s="313"/>
      <c r="P535" s="313"/>
      <c r="Q535" s="313"/>
      <c r="R535" s="313"/>
      <c r="S535" s="313"/>
      <c r="T535" s="313"/>
      <c r="U535" s="313"/>
      <c r="V535" s="313"/>
      <c r="W535" s="313"/>
      <c r="X535" s="313"/>
      <c r="Y535" s="289"/>
      <c r="Z535" s="289"/>
      <c r="AA535" s="289"/>
      <c r="AB535" s="289"/>
      <c r="CL535" s="485"/>
      <c r="CM535" s="485"/>
      <c r="CN535" s="485"/>
      <c r="CO535" s="485"/>
      <c r="CP535" s="485"/>
      <c r="CQ535" s="485"/>
      <c r="CR535" s="316"/>
    </row>
    <row r="536" spans="7:96" ht="18.75" x14ac:dyDescent="0.3">
      <c r="G536" s="321" t="s">
        <v>1981</v>
      </c>
      <c r="H536" s="478" t="s">
        <v>1955</v>
      </c>
      <c r="I536" s="478"/>
      <c r="J536" s="478"/>
      <c r="K536" s="487"/>
      <c r="L536" s="478"/>
      <c r="M536" s="313"/>
      <c r="N536" s="313"/>
      <c r="O536" s="313"/>
      <c r="P536" s="313"/>
      <c r="Q536" s="313"/>
      <c r="R536" s="313"/>
      <c r="S536" s="313"/>
      <c r="T536" s="313"/>
      <c r="U536" s="313"/>
      <c r="V536" s="313"/>
      <c r="W536" s="313"/>
      <c r="X536" s="313"/>
      <c r="Y536" s="478" t="s">
        <v>1957</v>
      </c>
      <c r="Z536" s="478"/>
      <c r="AA536" s="478"/>
      <c r="AB536" s="478"/>
      <c r="CL536" s="485"/>
      <c r="CM536" s="485"/>
      <c r="CN536" s="316"/>
      <c r="CO536" s="316"/>
      <c r="CP536" s="316"/>
      <c r="CQ536" s="316"/>
      <c r="CR536" s="317"/>
    </row>
    <row r="537" spans="7:96" ht="33" hidden="1" customHeight="1" x14ac:dyDescent="0.25">
      <c r="G537" s="289"/>
      <c r="H537" s="289"/>
      <c r="I537" s="289"/>
      <c r="J537" s="289"/>
      <c r="K537" s="313"/>
      <c r="L537" s="289"/>
      <c r="M537" s="313"/>
      <c r="N537" s="313"/>
      <c r="O537" s="313"/>
      <c r="P537" s="313"/>
      <c r="Q537" s="313"/>
      <c r="R537" s="313"/>
      <c r="S537" s="313"/>
      <c r="T537" s="313"/>
      <c r="U537" s="313"/>
      <c r="V537" s="313"/>
      <c r="W537" s="313"/>
      <c r="X537" s="313"/>
      <c r="Y537" s="289"/>
      <c r="Z537" s="289"/>
      <c r="AA537" s="289"/>
      <c r="AB537" s="289"/>
      <c r="CL537" s="482"/>
      <c r="CM537" s="482"/>
      <c r="CN537" s="483"/>
      <c r="CO537" s="483"/>
      <c r="CP537" s="483"/>
      <c r="CQ537" s="318"/>
      <c r="CR537" s="484"/>
    </row>
    <row r="538" spans="7:96" ht="23.25" hidden="1" customHeight="1" x14ac:dyDescent="0.3">
      <c r="G538" s="225"/>
      <c r="H538" s="478"/>
      <c r="I538" s="486"/>
      <c r="J538" s="486"/>
      <c r="K538" s="487"/>
      <c r="L538" s="486"/>
      <c r="Y538" s="478"/>
      <c r="Z538" s="486"/>
      <c r="AA538" s="486"/>
      <c r="AB538" s="486"/>
      <c r="CL538" s="482"/>
      <c r="CM538" s="482"/>
      <c r="CN538" s="483"/>
      <c r="CO538" s="483"/>
      <c r="CP538" s="483"/>
      <c r="CQ538" s="318"/>
      <c r="CR538" s="484"/>
    </row>
    <row r="539" spans="7:96" ht="18.75" hidden="1" x14ac:dyDescent="0.25">
      <c r="CL539" s="319"/>
      <c r="CM539" s="319"/>
      <c r="CN539" s="318"/>
      <c r="CO539" s="318"/>
      <c r="CP539" s="318"/>
      <c r="CQ539" s="318"/>
      <c r="CR539" s="320"/>
    </row>
    <row r="540" spans="7:96" ht="18.75" hidden="1" customHeight="1" x14ac:dyDescent="0.25">
      <c r="CL540" s="482"/>
      <c r="CM540" s="482"/>
      <c r="CN540" s="483"/>
      <c r="CO540" s="483"/>
      <c r="CP540" s="483"/>
      <c r="CQ540" s="318"/>
      <c r="CR540" s="484"/>
    </row>
    <row r="541" spans="7:96" ht="18.75" hidden="1" x14ac:dyDescent="0.25">
      <c r="CL541" s="482"/>
      <c r="CM541" s="482"/>
      <c r="CN541" s="483"/>
      <c r="CO541" s="483"/>
      <c r="CP541" s="483"/>
      <c r="CQ541" s="318"/>
      <c r="CR541" s="484"/>
    </row>
    <row r="542" spans="7:96" ht="18.75" hidden="1" customHeight="1" x14ac:dyDescent="0.25">
      <c r="CL542" s="482"/>
      <c r="CM542" s="482"/>
      <c r="CN542" s="483"/>
      <c r="CO542" s="483"/>
      <c r="CP542" s="483"/>
      <c r="CQ542" s="318"/>
      <c r="CR542" s="484"/>
    </row>
    <row r="543" spans="7:96" ht="18.75" hidden="1" x14ac:dyDescent="0.25">
      <c r="CL543" s="482"/>
      <c r="CM543" s="482"/>
      <c r="CN543" s="483"/>
      <c r="CO543" s="483"/>
      <c r="CP543" s="483"/>
      <c r="CQ543" s="318"/>
      <c r="CR543" s="484"/>
    </row>
    <row r="544" spans="7:96" ht="18.75" hidden="1" customHeight="1" x14ac:dyDescent="0.25">
      <c r="CL544" s="482"/>
      <c r="CM544" s="482"/>
      <c r="CN544" s="483"/>
      <c r="CO544" s="483"/>
      <c r="CP544" s="483"/>
      <c r="CQ544" s="318"/>
      <c r="CR544" s="484"/>
    </row>
    <row r="545" spans="90:96" ht="18.75" hidden="1" x14ac:dyDescent="0.25">
      <c r="CL545" s="482"/>
      <c r="CM545" s="482"/>
      <c r="CN545" s="483"/>
      <c r="CO545" s="483"/>
      <c r="CP545" s="483"/>
      <c r="CQ545" s="318"/>
      <c r="CR545" s="484"/>
    </row>
    <row r="546" spans="90:96" ht="18.75" hidden="1" customHeight="1" x14ac:dyDescent="0.25">
      <c r="CL546" s="482"/>
      <c r="CM546" s="482"/>
      <c r="CN546" s="483"/>
      <c r="CO546" s="483"/>
      <c r="CP546" s="483"/>
      <c r="CQ546" s="318"/>
      <c r="CR546" s="484"/>
    </row>
    <row r="547" spans="90:96" ht="18.75" hidden="1" x14ac:dyDescent="0.25">
      <c r="CL547" s="482"/>
      <c r="CM547" s="482"/>
      <c r="CN547" s="483"/>
      <c r="CO547" s="483"/>
      <c r="CP547" s="483"/>
      <c r="CQ547" s="318"/>
      <c r="CR547" s="484"/>
    </row>
    <row r="548" spans="90:96" ht="18.75" hidden="1" customHeight="1" x14ac:dyDescent="0.25">
      <c r="CL548" s="482"/>
      <c r="CM548" s="482"/>
      <c r="CN548" s="483"/>
      <c r="CO548" s="483"/>
      <c r="CP548" s="483"/>
      <c r="CQ548" s="318"/>
      <c r="CR548" s="484"/>
    </row>
    <row r="549" spans="90:96" ht="18.75" hidden="1" x14ac:dyDescent="0.25">
      <c r="CL549" s="482"/>
      <c r="CM549" s="482"/>
      <c r="CN549" s="483"/>
      <c r="CO549" s="483"/>
      <c r="CP549" s="483"/>
      <c r="CQ549" s="318"/>
      <c r="CR549" s="484"/>
    </row>
    <row r="550" spans="90:96" ht="18.75" hidden="1" customHeight="1" x14ac:dyDescent="0.25">
      <c r="CL550" s="482"/>
      <c r="CM550" s="482"/>
      <c r="CN550" s="483"/>
      <c r="CO550" s="483"/>
      <c r="CP550" s="483"/>
      <c r="CQ550" s="318"/>
      <c r="CR550" s="484"/>
    </row>
    <row r="551" spans="90:96" ht="18.75" hidden="1" x14ac:dyDescent="0.25">
      <c r="CL551" s="482"/>
      <c r="CM551" s="482"/>
      <c r="CN551" s="483"/>
      <c r="CO551" s="483"/>
      <c r="CP551" s="483"/>
      <c r="CQ551" s="318"/>
      <c r="CR551" s="484"/>
    </row>
    <row r="552" spans="90:96" ht="36.75" hidden="1" customHeight="1" x14ac:dyDescent="0.25">
      <c r="CL552" s="482"/>
      <c r="CM552" s="482"/>
      <c r="CN552" s="483"/>
      <c r="CO552" s="483"/>
      <c r="CP552" s="483"/>
      <c r="CQ552" s="318"/>
      <c r="CR552" s="484"/>
    </row>
    <row r="553" spans="90:96" ht="18.75" hidden="1" x14ac:dyDescent="0.25">
      <c r="CL553" s="482"/>
      <c r="CM553" s="482"/>
      <c r="CN553" s="483"/>
      <c r="CO553" s="483"/>
      <c r="CP553" s="483"/>
      <c r="CQ553" s="318"/>
      <c r="CR553" s="484"/>
    </row>
    <row r="554" spans="90:96" ht="59.25" hidden="1" customHeight="1" x14ac:dyDescent="0.25">
      <c r="CL554" s="482"/>
      <c r="CM554" s="482"/>
      <c r="CN554" s="483"/>
      <c r="CO554" s="483"/>
      <c r="CP554" s="483"/>
      <c r="CQ554" s="483"/>
      <c r="CR554" s="484"/>
    </row>
    <row r="555" spans="90:96" ht="15.75" hidden="1" customHeight="1" x14ac:dyDescent="0.25">
      <c r="CL555" s="482"/>
      <c r="CM555" s="482"/>
      <c r="CN555" s="483"/>
      <c r="CO555" s="483"/>
      <c r="CP555" s="483"/>
      <c r="CQ555" s="483"/>
      <c r="CR555" s="484"/>
    </row>
    <row r="556" spans="90:96" ht="18.75" hidden="1" customHeight="1" x14ac:dyDescent="0.25">
      <c r="CL556" s="482"/>
      <c r="CM556" s="482"/>
      <c r="CN556" s="483"/>
      <c r="CO556" s="483"/>
      <c r="CP556" s="483"/>
      <c r="CQ556" s="318"/>
      <c r="CR556" s="484"/>
    </row>
    <row r="557" spans="90:96" ht="18.75" hidden="1" x14ac:dyDescent="0.25">
      <c r="CL557" s="482"/>
      <c r="CM557" s="482"/>
      <c r="CN557" s="483"/>
      <c r="CO557" s="483"/>
      <c r="CP557" s="483"/>
      <c r="CQ557" s="318"/>
      <c r="CR557" s="484"/>
    </row>
    <row r="558" spans="90:96" ht="40.5" hidden="1" customHeight="1" x14ac:dyDescent="0.25">
      <c r="CL558" s="482"/>
      <c r="CM558" s="482"/>
      <c r="CN558" s="483"/>
      <c r="CO558" s="483"/>
      <c r="CP558" s="483"/>
      <c r="CQ558" s="483"/>
      <c r="CR558" s="484"/>
    </row>
    <row r="559" spans="90:96" ht="15.75" hidden="1" customHeight="1" x14ac:dyDescent="0.25">
      <c r="CL559" s="482"/>
      <c r="CM559" s="482"/>
      <c r="CN559" s="483"/>
      <c r="CO559" s="483"/>
      <c r="CP559" s="483"/>
      <c r="CQ559" s="483"/>
      <c r="CR559" s="484"/>
    </row>
    <row r="560" spans="90:96" ht="18.75" hidden="1" x14ac:dyDescent="0.25">
      <c r="CL560" s="319"/>
      <c r="CM560" s="319"/>
      <c r="CN560" s="318"/>
      <c r="CO560" s="318"/>
      <c r="CP560" s="318"/>
      <c r="CQ560" s="318"/>
      <c r="CR560" s="320"/>
    </row>
    <row r="561" spans="90:96" ht="40.5" hidden="1" customHeight="1" x14ac:dyDescent="0.25">
      <c r="CL561" s="482"/>
      <c r="CM561" s="482"/>
      <c r="CN561" s="483"/>
      <c r="CO561" s="483"/>
      <c r="CP561" s="483"/>
      <c r="CQ561" s="483"/>
      <c r="CR561" s="484"/>
    </row>
    <row r="562" spans="90:96" ht="15.75" hidden="1" customHeight="1" x14ac:dyDescent="0.25">
      <c r="CL562" s="482"/>
      <c r="CM562" s="482"/>
      <c r="CN562" s="483"/>
      <c r="CO562" s="483"/>
      <c r="CP562" s="483"/>
      <c r="CQ562" s="483"/>
      <c r="CR562" s="484"/>
    </row>
    <row r="563" spans="90:96" ht="40.5" hidden="1" customHeight="1" x14ac:dyDescent="0.25">
      <c r="CL563" s="482"/>
      <c r="CM563" s="482"/>
      <c r="CN563" s="483"/>
      <c r="CO563" s="483"/>
      <c r="CP563" s="483"/>
      <c r="CQ563" s="483"/>
      <c r="CR563" s="484"/>
    </row>
    <row r="564" spans="90:96" ht="15.75" hidden="1" customHeight="1" x14ac:dyDescent="0.25">
      <c r="CL564" s="482"/>
      <c r="CM564" s="482"/>
      <c r="CN564" s="483"/>
      <c r="CO564" s="483"/>
      <c r="CP564" s="483"/>
      <c r="CQ564" s="483"/>
      <c r="CR564" s="484"/>
    </row>
    <row r="565" spans="90:96" ht="59.25" hidden="1" customHeight="1" x14ac:dyDescent="0.25">
      <c r="CL565" s="482"/>
      <c r="CM565" s="482"/>
      <c r="CN565" s="483"/>
      <c r="CO565" s="483"/>
      <c r="CP565" s="483"/>
      <c r="CQ565" s="483"/>
      <c r="CR565" s="484"/>
    </row>
    <row r="566" spans="90:96" ht="15.75" hidden="1" customHeight="1" x14ac:dyDescent="0.25">
      <c r="CL566" s="482"/>
      <c r="CM566" s="482"/>
      <c r="CN566" s="483"/>
      <c r="CO566" s="483"/>
      <c r="CP566" s="483"/>
      <c r="CQ566" s="483"/>
      <c r="CR566" s="484"/>
    </row>
    <row r="567" spans="90:96" ht="40.5" hidden="1" customHeight="1" x14ac:dyDescent="0.25">
      <c r="CL567" s="482"/>
      <c r="CM567" s="482"/>
      <c r="CN567" s="483"/>
      <c r="CO567" s="483"/>
      <c r="CP567" s="483"/>
      <c r="CQ567" s="483"/>
      <c r="CR567" s="484"/>
    </row>
    <row r="568" spans="90:96" ht="15.75" hidden="1" customHeight="1" x14ac:dyDescent="0.25">
      <c r="CL568" s="482"/>
      <c r="CM568" s="482"/>
      <c r="CN568" s="483"/>
      <c r="CO568" s="483"/>
      <c r="CP568" s="483"/>
      <c r="CQ568" s="483"/>
      <c r="CR568" s="484"/>
    </row>
    <row r="569" spans="90:96" ht="36.75" hidden="1" customHeight="1" x14ac:dyDescent="0.25">
      <c r="CL569" s="482"/>
      <c r="CM569" s="482"/>
      <c r="CN569" s="483"/>
      <c r="CO569" s="483"/>
      <c r="CP569" s="483"/>
      <c r="CQ569" s="318"/>
      <c r="CR569" s="482"/>
    </row>
    <row r="570" spans="90:96" ht="18.75" hidden="1" x14ac:dyDescent="0.25">
      <c r="CL570" s="482"/>
      <c r="CM570" s="482"/>
      <c r="CN570" s="483"/>
      <c r="CO570" s="483"/>
      <c r="CP570" s="483"/>
      <c r="CQ570" s="318"/>
      <c r="CR570" s="482"/>
    </row>
    <row r="571" spans="90:96" ht="18.75" hidden="1" x14ac:dyDescent="0.25">
      <c r="CL571" s="315"/>
    </row>
    <row r="572" spans="90:96" hidden="1" x14ac:dyDescent="0.25"/>
    <row r="573" spans="90:96" hidden="1" x14ac:dyDescent="0.25"/>
    <row r="574" spans="90:96" hidden="1" x14ac:dyDescent="0.25"/>
    <row r="575" spans="90:96" hidden="1" x14ac:dyDescent="0.25"/>
    <row r="576" spans="90:9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t="14.25" hidden="1" customHeight="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t="14.25" customHeight="1" x14ac:dyDescent="0.25"/>
    <row r="3215" ht="0.75" customHeight="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sheetData>
  <autoFilter ref="C5:BC441">
    <filterColumn colId="9">
      <filters>
        <filter val="x"/>
      </filters>
    </filterColumn>
  </autoFilter>
  <mergeCells count="455">
    <mergeCell ref="C1:AB1"/>
    <mergeCell ref="A347:C360"/>
    <mergeCell ref="CF440:CF441"/>
    <mergeCell ref="CG440:CG441"/>
    <mergeCell ref="CH440:CH441"/>
    <mergeCell ref="CI440:CI441"/>
    <mergeCell ref="Y530:AB530"/>
    <mergeCell ref="H530:L530"/>
    <mergeCell ref="CF435:CF436"/>
    <mergeCell ref="CG435:CG436"/>
    <mergeCell ref="CH435:CH436"/>
    <mergeCell ref="CI435:CI436"/>
    <mergeCell ref="B437:B441"/>
    <mergeCell ref="C440:C441"/>
    <mergeCell ref="CB440:CB441"/>
    <mergeCell ref="CC440:CC441"/>
    <mergeCell ref="CD440:CD441"/>
    <mergeCell ref="CE440:CE441"/>
    <mergeCell ref="CF430:CF431"/>
    <mergeCell ref="CG430:CG431"/>
    <mergeCell ref="CH430:CH431"/>
    <mergeCell ref="CI430:CI431"/>
    <mergeCell ref="CH415:CH416"/>
    <mergeCell ref="CI415:CI416"/>
    <mergeCell ref="CC420:CC421"/>
    <mergeCell ref="CD420:CD421"/>
    <mergeCell ref="CE420:CE421"/>
    <mergeCell ref="CI425:CI426"/>
    <mergeCell ref="CF420:CF421"/>
    <mergeCell ref="CG420:CG421"/>
    <mergeCell ref="CH420:CH421"/>
    <mergeCell ref="CI420:CI421"/>
    <mergeCell ref="B422:B426"/>
    <mergeCell ref="C425:C426"/>
    <mergeCell ref="CB425:CB426"/>
    <mergeCell ref="CC425:CC426"/>
    <mergeCell ref="CD425:CD426"/>
    <mergeCell ref="CE425:CE426"/>
    <mergeCell ref="CF425:CF426"/>
    <mergeCell ref="CG425:CG426"/>
    <mergeCell ref="CH425:CH426"/>
    <mergeCell ref="A412:A441"/>
    <mergeCell ref="B412:B416"/>
    <mergeCell ref="C415:C416"/>
    <mergeCell ref="CB415:CB416"/>
    <mergeCell ref="CC415:CC416"/>
    <mergeCell ref="CD415:CD416"/>
    <mergeCell ref="CE415:CE416"/>
    <mergeCell ref="CF415:CF416"/>
    <mergeCell ref="CG415:CG416"/>
    <mergeCell ref="B427:B431"/>
    <mergeCell ref="C430:C431"/>
    <mergeCell ref="CB430:CB431"/>
    <mergeCell ref="CC430:CC431"/>
    <mergeCell ref="CD430:CD431"/>
    <mergeCell ref="CE430:CE431"/>
    <mergeCell ref="B432:B436"/>
    <mergeCell ref="C435:C436"/>
    <mergeCell ref="CB435:CB436"/>
    <mergeCell ref="CC435:CC436"/>
    <mergeCell ref="CD435:CD436"/>
    <mergeCell ref="CE435:CE436"/>
    <mergeCell ref="B417:B421"/>
    <mergeCell ref="C420:C421"/>
    <mergeCell ref="CB420:CB421"/>
    <mergeCell ref="CI405:CI406"/>
    <mergeCell ref="A407:A411"/>
    <mergeCell ref="C410:C411"/>
    <mergeCell ref="CB410:CB411"/>
    <mergeCell ref="CC410:CC411"/>
    <mergeCell ref="CD410:CD411"/>
    <mergeCell ref="CE410:CE411"/>
    <mergeCell ref="CF410:CF411"/>
    <mergeCell ref="CG410:CG411"/>
    <mergeCell ref="CH410:CH411"/>
    <mergeCell ref="CI410:CI411"/>
    <mergeCell ref="A402:A406"/>
    <mergeCell ref="C405:C406"/>
    <mergeCell ref="CB405:CB406"/>
    <mergeCell ref="CC405:CC406"/>
    <mergeCell ref="CD405:CD406"/>
    <mergeCell ref="CE405:CE406"/>
    <mergeCell ref="CF405:CF406"/>
    <mergeCell ref="CG405:CG406"/>
    <mergeCell ref="CH405:CH406"/>
    <mergeCell ref="CI395:CI396"/>
    <mergeCell ref="A397:A401"/>
    <mergeCell ref="C400:C401"/>
    <mergeCell ref="CB400:CB401"/>
    <mergeCell ref="CC400:CC401"/>
    <mergeCell ref="CD400:CD401"/>
    <mergeCell ref="CE400:CE401"/>
    <mergeCell ref="CF400:CF401"/>
    <mergeCell ref="CG400:CG401"/>
    <mergeCell ref="CH400:CH401"/>
    <mergeCell ref="CI400:CI401"/>
    <mergeCell ref="A392:A396"/>
    <mergeCell ref="C395:C396"/>
    <mergeCell ref="CB395:CB396"/>
    <mergeCell ref="CC395:CC396"/>
    <mergeCell ref="CD395:CD396"/>
    <mergeCell ref="CE395:CE396"/>
    <mergeCell ref="CF395:CF396"/>
    <mergeCell ref="CG395:CG396"/>
    <mergeCell ref="CH395:CH396"/>
    <mergeCell ref="CI385:CI386"/>
    <mergeCell ref="A387:A391"/>
    <mergeCell ref="C390:C391"/>
    <mergeCell ref="CB390:CB391"/>
    <mergeCell ref="CC390:CC391"/>
    <mergeCell ref="CD390:CD391"/>
    <mergeCell ref="CE390:CE391"/>
    <mergeCell ref="CF390:CF391"/>
    <mergeCell ref="CG390:CG391"/>
    <mergeCell ref="CH390:CH391"/>
    <mergeCell ref="CI390:CI391"/>
    <mergeCell ref="A382:A386"/>
    <mergeCell ref="C385:C386"/>
    <mergeCell ref="CB385:CB386"/>
    <mergeCell ref="CC385:CC386"/>
    <mergeCell ref="CD385:CD386"/>
    <mergeCell ref="CE385:CE386"/>
    <mergeCell ref="CF385:CF386"/>
    <mergeCell ref="CG385:CG386"/>
    <mergeCell ref="CH385:CH386"/>
    <mergeCell ref="CI375:CI376"/>
    <mergeCell ref="A377:A381"/>
    <mergeCell ref="C380:C381"/>
    <mergeCell ref="CB380:CB381"/>
    <mergeCell ref="CC380:CC381"/>
    <mergeCell ref="CD380:CD381"/>
    <mergeCell ref="CE380:CE381"/>
    <mergeCell ref="CF380:CF381"/>
    <mergeCell ref="CG380:CG381"/>
    <mergeCell ref="CH380:CH381"/>
    <mergeCell ref="CI380:CI381"/>
    <mergeCell ref="A372:A376"/>
    <mergeCell ref="C375:C376"/>
    <mergeCell ref="CB375:CB376"/>
    <mergeCell ref="CC375:CC376"/>
    <mergeCell ref="CD375:CD376"/>
    <mergeCell ref="CE375:CE376"/>
    <mergeCell ref="CF375:CF376"/>
    <mergeCell ref="CG375:CG376"/>
    <mergeCell ref="CH375:CH376"/>
    <mergeCell ref="CH365:CH366"/>
    <mergeCell ref="CI365:CI366"/>
    <mergeCell ref="CJ365:CJ366"/>
    <mergeCell ref="A367:A371"/>
    <mergeCell ref="C370:C371"/>
    <mergeCell ref="CB370:CB371"/>
    <mergeCell ref="CC370:CC371"/>
    <mergeCell ref="CD370:CD371"/>
    <mergeCell ref="CE370:CE371"/>
    <mergeCell ref="CF370:CF371"/>
    <mergeCell ref="CB365:CB366"/>
    <mergeCell ref="CC365:CC366"/>
    <mergeCell ref="CD365:CD366"/>
    <mergeCell ref="CE365:CE366"/>
    <mergeCell ref="CF365:CF366"/>
    <mergeCell ref="CG365:CG366"/>
    <mergeCell ref="CG370:CG371"/>
    <mergeCell ref="CH370:CH371"/>
    <mergeCell ref="CI370:CI371"/>
    <mergeCell ref="E359:F359"/>
    <mergeCell ref="G359:H359"/>
    <mergeCell ref="E360:F360"/>
    <mergeCell ref="G360:H360"/>
    <mergeCell ref="A362:A366"/>
    <mergeCell ref="C365:C366"/>
    <mergeCell ref="E356:F356"/>
    <mergeCell ref="G356:H356"/>
    <mergeCell ref="E357:F357"/>
    <mergeCell ref="G357:H357"/>
    <mergeCell ref="E358:F358"/>
    <mergeCell ref="G358:H358"/>
    <mergeCell ref="E353:F353"/>
    <mergeCell ref="G353:H353"/>
    <mergeCell ref="E354:F354"/>
    <mergeCell ref="G354:H354"/>
    <mergeCell ref="E355:F355"/>
    <mergeCell ref="G355:H355"/>
    <mergeCell ref="E350:F350"/>
    <mergeCell ref="G350:H350"/>
    <mergeCell ref="E351:F351"/>
    <mergeCell ref="G351:H351"/>
    <mergeCell ref="E352:F352"/>
    <mergeCell ref="G352:H352"/>
    <mergeCell ref="E347:F347"/>
    <mergeCell ref="G347:H347"/>
    <mergeCell ref="E348:F348"/>
    <mergeCell ref="G348:H348"/>
    <mergeCell ref="E349:F349"/>
    <mergeCell ref="G349:H349"/>
    <mergeCell ref="E343:F343"/>
    <mergeCell ref="G343:H343"/>
    <mergeCell ref="E344:F344"/>
    <mergeCell ref="G344:H344"/>
    <mergeCell ref="E346:F346"/>
    <mergeCell ref="G346:H346"/>
    <mergeCell ref="E340:F340"/>
    <mergeCell ref="G340:H340"/>
    <mergeCell ref="E341:F341"/>
    <mergeCell ref="G341:H341"/>
    <mergeCell ref="E342:F342"/>
    <mergeCell ref="G342:H342"/>
    <mergeCell ref="B325:B331"/>
    <mergeCell ref="C325:C331"/>
    <mergeCell ref="B333:B335"/>
    <mergeCell ref="C333:C335"/>
    <mergeCell ref="E339:F339"/>
    <mergeCell ref="G339:H339"/>
    <mergeCell ref="B307:B313"/>
    <mergeCell ref="C307:C313"/>
    <mergeCell ref="B314:B318"/>
    <mergeCell ref="C314:C318"/>
    <mergeCell ref="B319:B320"/>
    <mergeCell ref="C319:C320"/>
    <mergeCell ref="B291:B298"/>
    <mergeCell ref="C291:C298"/>
    <mergeCell ref="B299:B300"/>
    <mergeCell ref="C299:C300"/>
    <mergeCell ref="B301:B306"/>
    <mergeCell ref="C301:C306"/>
    <mergeCell ref="C270:E270"/>
    <mergeCell ref="C275:H275"/>
    <mergeCell ref="C276:H276"/>
    <mergeCell ref="C280:E280"/>
    <mergeCell ref="B282:B290"/>
    <mergeCell ref="C282:C290"/>
    <mergeCell ref="C253:E253"/>
    <mergeCell ref="B255:B256"/>
    <mergeCell ref="C255:C256"/>
    <mergeCell ref="C257:E257"/>
    <mergeCell ref="C262:E262"/>
    <mergeCell ref="C263:E263"/>
    <mergeCell ref="B234:B235"/>
    <mergeCell ref="C234:C235"/>
    <mergeCell ref="C240:E240"/>
    <mergeCell ref="C248:E248"/>
    <mergeCell ref="C249:E249"/>
    <mergeCell ref="C250:E250"/>
    <mergeCell ref="B210:B211"/>
    <mergeCell ref="C210:C211"/>
    <mergeCell ref="C214:E214"/>
    <mergeCell ref="B219:B227"/>
    <mergeCell ref="C219:C227"/>
    <mergeCell ref="B228:B233"/>
    <mergeCell ref="C228:C233"/>
    <mergeCell ref="C186:E186"/>
    <mergeCell ref="C188:E188"/>
    <mergeCell ref="C196:E196"/>
    <mergeCell ref="C197:E197"/>
    <mergeCell ref="B201:B209"/>
    <mergeCell ref="C201:C209"/>
    <mergeCell ref="C165:E165"/>
    <mergeCell ref="C167:E167"/>
    <mergeCell ref="C170:E170"/>
    <mergeCell ref="C176:E176"/>
    <mergeCell ref="C180:E180"/>
    <mergeCell ref="C181:E181"/>
    <mergeCell ref="C143:E143"/>
    <mergeCell ref="C146:E146"/>
    <mergeCell ref="C148:E148"/>
    <mergeCell ref="C150:E150"/>
    <mergeCell ref="C151:E151"/>
    <mergeCell ref="C163:E163"/>
    <mergeCell ref="C125:E125"/>
    <mergeCell ref="C133:E133"/>
    <mergeCell ref="C134:E134"/>
    <mergeCell ref="C136:E136"/>
    <mergeCell ref="C138:E138"/>
    <mergeCell ref="F138:H138"/>
    <mergeCell ref="C112:E112"/>
    <mergeCell ref="C113:E113"/>
    <mergeCell ref="C114:E114"/>
    <mergeCell ref="C117:E117"/>
    <mergeCell ref="C118:E118"/>
    <mergeCell ref="C124:E124"/>
    <mergeCell ref="C71:E71"/>
    <mergeCell ref="C72:E72"/>
    <mergeCell ref="C80:E80"/>
    <mergeCell ref="B88:B91"/>
    <mergeCell ref="C88:C91"/>
    <mergeCell ref="C103:E103"/>
    <mergeCell ref="C22:C23"/>
    <mergeCell ref="C30:E30"/>
    <mergeCell ref="C36:E36"/>
    <mergeCell ref="C43:E43"/>
    <mergeCell ref="C53:E53"/>
    <mergeCell ref="C60:E60"/>
    <mergeCell ref="CH3:CH4"/>
    <mergeCell ref="BT3:BT4"/>
    <mergeCell ref="BU3:BU4"/>
    <mergeCell ref="BV3:BV4"/>
    <mergeCell ref="BW3:BW4"/>
    <mergeCell ref="BX3:BX4"/>
    <mergeCell ref="BY3:BY4"/>
    <mergeCell ref="BN3:BN4"/>
    <mergeCell ref="BO3:BO4"/>
    <mergeCell ref="BP3:BP4"/>
    <mergeCell ref="BQ3:BQ4"/>
    <mergeCell ref="BR3:BR4"/>
    <mergeCell ref="BS3:BS4"/>
    <mergeCell ref="C6:E6"/>
    <mergeCell ref="C7:E7"/>
    <mergeCell ref="C8:E8"/>
    <mergeCell ref="C18:E18"/>
    <mergeCell ref="C19:E19"/>
    <mergeCell ref="BZ3:BZ4"/>
    <mergeCell ref="CA3:CA4"/>
    <mergeCell ref="CB3:CC4"/>
    <mergeCell ref="CD3:CE4"/>
    <mergeCell ref="CB2:CI2"/>
    <mergeCell ref="CJ2:CJ5"/>
    <mergeCell ref="BD3:BD4"/>
    <mergeCell ref="BE3:BE4"/>
    <mergeCell ref="BF3:BF4"/>
    <mergeCell ref="BG3:BG4"/>
    <mergeCell ref="U2:X3"/>
    <mergeCell ref="Y2:AB3"/>
    <mergeCell ref="AC2:AF3"/>
    <mergeCell ref="AG2:AJ3"/>
    <mergeCell ref="AK2:AN3"/>
    <mergeCell ref="AO2:AR3"/>
    <mergeCell ref="BH3:BH4"/>
    <mergeCell ref="BI3:BI4"/>
    <mergeCell ref="BJ3:BJ4"/>
    <mergeCell ref="BK3:BK4"/>
    <mergeCell ref="BL3:BL4"/>
    <mergeCell ref="BM3:BM4"/>
    <mergeCell ref="AS2:AV3"/>
    <mergeCell ref="AW2:AZ3"/>
    <mergeCell ref="BA2:BC3"/>
    <mergeCell ref="BD2:CA2"/>
    <mergeCell ref="CI3:CI4"/>
    <mergeCell ref="CF3:CG4"/>
    <mergeCell ref="A2:A4"/>
    <mergeCell ref="B2:B4"/>
    <mergeCell ref="C2:D4"/>
    <mergeCell ref="E2:F4"/>
    <mergeCell ref="G2:G4"/>
    <mergeCell ref="H2:H4"/>
    <mergeCell ref="I2:I4"/>
    <mergeCell ref="J2:J4"/>
    <mergeCell ref="K2:S2"/>
    <mergeCell ref="CL534:CL536"/>
    <mergeCell ref="CM534:CM536"/>
    <mergeCell ref="CN534:CQ535"/>
    <mergeCell ref="CL537:CL538"/>
    <mergeCell ref="CM537:CM538"/>
    <mergeCell ref="CN537:CN538"/>
    <mergeCell ref="CO537:CO538"/>
    <mergeCell ref="CP537:CP538"/>
    <mergeCell ref="H538:L538"/>
    <mergeCell ref="Y538:AB538"/>
    <mergeCell ref="H536:L536"/>
    <mergeCell ref="Y536:AB536"/>
    <mergeCell ref="CR537:CR538"/>
    <mergeCell ref="CL540:CL541"/>
    <mergeCell ref="CM540:CM541"/>
    <mergeCell ref="CN540:CN541"/>
    <mergeCell ref="CO540:CO541"/>
    <mergeCell ref="CP540:CP541"/>
    <mergeCell ref="CR540:CR541"/>
    <mergeCell ref="CL542:CL543"/>
    <mergeCell ref="CM542:CM543"/>
    <mergeCell ref="CN542:CN543"/>
    <mergeCell ref="CO542:CO543"/>
    <mergeCell ref="CP542:CP543"/>
    <mergeCell ref="CR542:CR543"/>
    <mergeCell ref="CL544:CL545"/>
    <mergeCell ref="CM544:CM545"/>
    <mergeCell ref="CN544:CN545"/>
    <mergeCell ref="CO544:CO545"/>
    <mergeCell ref="CP544:CP545"/>
    <mergeCell ref="CR544:CR545"/>
    <mergeCell ref="CL546:CL547"/>
    <mergeCell ref="CM546:CM547"/>
    <mergeCell ref="CN546:CN547"/>
    <mergeCell ref="CO546:CO547"/>
    <mergeCell ref="CP546:CP547"/>
    <mergeCell ref="CR546:CR547"/>
    <mergeCell ref="CL548:CL549"/>
    <mergeCell ref="CM548:CM549"/>
    <mergeCell ref="CN548:CN549"/>
    <mergeCell ref="CO548:CO549"/>
    <mergeCell ref="CP548:CP549"/>
    <mergeCell ref="CR548:CR549"/>
    <mergeCell ref="CL550:CL551"/>
    <mergeCell ref="CM550:CM551"/>
    <mergeCell ref="CN550:CN551"/>
    <mergeCell ref="CO550:CO551"/>
    <mergeCell ref="CP550:CP551"/>
    <mergeCell ref="CR550:CR551"/>
    <mergeCell ref="CL552:CL553"/>
    <mergeCell ref="CM552:CM553"/>
    <mergeCell ref="CN552:CN553"/>
    <mergeCell ref="CO552:CO553"/>
    <mergeCell ref="CP552:CP553"/>
    <mergeCell ref="CR552:CR553"/>
    <mergeCell ref="CL554:CL555"/>
    <mergeCell ref="CM554:CM555"/>
    <mergeCell ref="CN554:CN555"/>
    <mergeCell ref="CO554:CO555"/>
    <mergeCell ref="CP554:CP555"/>
    <mergeCell ref="CQ554:CQ555"/>
    <mergeCell ref="CR554:CR555"/>
    <mergeCell ref="CL556:CL557"/>
    <mergeCell ref="CM556:CM557"/>
    <mergeCell ref="CN556:CN557"/>
    <mergeCell ref="CO556:CO557"/>
    <mergeCell ref="CP556:CP557"/>
    <mergeCell ref="CR556:CR557"/>
    <mergeCell ref="CL558:CL559"/>
    <mergeCell ref="CM558:CM559"/>
    <mergeCell ref="CN558:CN559"/>
    <mergeCell ref="CO558:CO559"/>
    <mergeCell ref="CP558:CP559"/>
    <mergeCell ref="CQ558:CQ559"/>
    <mergeCell ref="CR558:CR559"/>
    <mergeCell ref="CL561:CL562"/>
    <mergeCell ref="CM561:CM562"/>
    <mergeCell ref="CN561:CN562"/>
    <mergeCell ref="CO561:CO562"/>
    <mergeCell ref="CP561:CP562"/>
    <mergeCell ref="CQ561:CQ562"/>
    <mergeCell ref="CR561:CR562"/>
    <mergeCell ref="CL563:CL564"/>
    <mergeCell ref="CM563:CM564"/>
    <mergeCell ref="CN563:CN564"/>
    <mergeCell ref="CO563:CO564"/>
    <mergeCell ref="CP563:CP564"/>
    <mergeCell ref="CQ563:CQ564"/>
    <mergeCell ref="CR563:CR564"/>
    <mergeCell ref="CL569:CL570"/>
    <mergeCell ref="CM569:CM570"/>
    <mergeCell ref="CN569:CN570"/>
    <mergeCell ref="CO569:CO570"/>
    <mergeCell ref="CP569:CP570"/>
    <mergeCell ref="CR569:CR570"/>
    <mergeCell ref="CL565:CL566"/>
    <mergeCell ref="CM565:CM566"/>
    <mergeCell ref="CN565:CN566"/>
    <mergeCell ref="CO565:CO566"/>
    <mergeCell ref="CP565:CP566"/>
    <mergeCell ref="CQ565:CQ566"/>
    <mergeCell ref="CR565:CR566"/>
    <mergeCell ref="CL567:CL568"/>
    <mergeCell ref="CM567:CM568"/>
    <mergeCell ref="CN567:CN568"/>
    <mergeCell ref="CO567:CO568"/>
    <mergeCell ref="CP567:CP568"/>
    <mergeCell ref="CQ567:CQ568"/>
    <mergeCell ref="CR567:CR568"/>
  </mergeCells>
  <dataValidations count="16">
    <dataValidation type="list" allowBlank="1" showInputMessage="1" showErrorMessage="1" sqref="AB156">
      <formula1>"ĐTT, TDS, HĐH, HĐG+HĐC, HĐNT, VS-AN, HĐC, TQDN, LH, x,#, HĐH+HĐC, HĐH+HĐNT, HĐH+HĐG"</formula1>
    </dataValidation>
    <dataValidation type="list" allowBlank="1" showInputMessage="1" showErrorMessage="1" sqref="AB255">
      <formula1>"ĐTT, TDS, HĐH, HĐG, HĐNT, VS-AN, HĐC+HĐNT, TQDN, LH, x,#, HĐH+HĐC, HĐH+HĐNT, HĐH+HĐG"</formula1>
    </dataValidation>
    <dataValidation type="list" allowBlank="1" showInputMessage="1" showErrorMessage="1" sqref="AA166">
      <formula1>"ĐTT, TDS, HĐH, HĐG, HĐNT,HĐG+HĐC, VS-AN, HĐC, TQDN, LH, x,#, HĐH+HĐC, HĐH+HĐNT, HĐH+HĐG"</formula1>
    </dataValidation>
    <dataValidation type="list" allowBlank="1" showInputMessage="1" showErrorMessage="1" sqref="AA156">
      <formula1>"ĐTT, TDS, HĐH, HĐG, HĐNT, VS-AN, HĐG+HĐC, HĐC, TQDN, LH, x,#, HĐH+HĐC, HĐH+HĐNT, HĐH+HĐG"</formula1>
    </dataValidation>
    <dataValidation type="list" allowBlank="1" showInputMessage="1" showErrorMessage="1" sqref="AB234">
      <formula1>"ĐTT, TDS, HĐH, HĐG, HĐNT, VS-AN, HĐC, HĐG+HĐC, TQDN, LH, x,#, HĐH+HĐC, HĐH+HĐNT, HĐH+HĐG"</formula1>
    </dataValidation>
    <dataValidation type="list" allowBlank="1" showInputMessage="1" showErrorMessage="1" sqref="AB166">
      <formula1>"ĐTT, TDS, HĐH, HĐG, HĐNT, VS-AN, HĐC, TQDN, HĐG+HĐC, LH, x,#, HĐH+HĐC, HĐH+HĐNT, HĐH+HĐG"</formula1>
    </dataValidation>
    <dataValidation type="list" allowBlank="1" showInputMessage="1" showErrorMessage="1" sqref="AA325">
      <formula1>"ĐTT, TDS, HĐH, HĐG, HĐNT, VS-AN, HĐC,HĐC+HĐG,TQDN, LH, x,#, HĐH+HĐC, HĐH+HĐNT, HĐH+HĐG"</formula1>
    </dataValidation>
    <dataValidation type="list" allowBlank="1" showInputMessage="1" showErrorMessage="1" sqref="AA68">
      <formula1>"ĐTT, TDS, HĐH, HĐG, HĐNT, VS-AN, HĐC, TQDN,HĐG+HĐC, LH, x,#, HĐH+HĐC, HĐH+HĐNT, HĐH+HĐG"</formula1>
    </dataValidation>
    <dataValidation type="list" allowBlank="1" showInputMessage="1" showErrorMessage="1" sqref="AA189">
      <formula1>"ĐTT, TDS, HĐH, HĐG, HĐNT, VS-AN, HĐC, TQDN, HĐH+LH, x,#, HĐH+HĐC, HĐH+HĐNT, HĐH+HĐG"</formula1>
    </dataValidation>
    <dataValidation type="list" allowBlank="1" showInputMessage="1" showErrorMessage="1" sqref="AC166:BC166 U271:BC274 U241:BC247 U198:BC213 U182:BC185 U277:BC279 U177:BC179 U171:BC175 U81:BC102 U168:BC169 AB235:AB239 U139:BC147 U251:BC252 U115:BC116 AA69:AA70 U126:BC132 U104:BC111 U281:BC323 AA190:AA195 U54:BC59 U44:BC52 U264:BC269 U37:BC42 U73:BC79 U9:BC17 U20:BC35 U119:BC123 U187:BC187 AA326:AA338 U164:BC164 U149:BC149 U137:BC137 U135:BC135 U166:Z166 U258:BC261 U189:Z195 AB189:BC195 U61:Z70 AB61:BC70 AA61:AA67 U325:Z338 AB325:BC338 AA157:AB162 U215:AA239 AC215:BC239 AB215:AB233 U152:Z162 AB256 AA152:AB155 U254:AA256 AC254:BC256 AB254 AC152:BC162">
      <formula1>"ĐTT, TDS, HĐH, HĐG, HĐNT, VS-AN, HĐC, TQDN, LH, x,#, HĐH+HĐC, HĐH+HĐNT, HĐH+HĐG"</formula1>
    </dataValidation>
    <dataValidation type="list" allowBlank="1" showInputMessage="1" showErrorMessage="1" sqref="BD135:CA135 BD137:CA137 BD149:CA149 BD164:CA164 BD166:CA166 BD187:CA187 BD9:CA17 BD119:CA123 BD20:CA35 BD37:CA42 BD264:CA269 BD44:CA52 BD54:CA59 BD61:CA70 BD73:CA79 BD81:CA102 BD104:CA111 BD126:CA132 BD189:CA195 BD115:CA116 BD251:CA252 BD139:CA147 BD152:CA162 BD168:CA169 BD215:CA239 BD171:CA175 BD177:CA179 BD277:CA279 BD182:CA185 BD198:CA213 BD241:CA247 BD271:CA274 BD325:CA338 BD254:CA256 BD258:CA261 BD281:CA323">
      <formula1>"2, 1, 0, KĐG,#"</formula1>
    </dataValidation>
    <dataValidation type="list" allowBlank="1" showInputMessage="1" showErrorMessage="1" sqref="I135 I137 I147 I149 I164 I166 I187 I9:I17 I20:I29 I31:I35 I37:I42 I44:I52 I54:I59 I61:I70 I73:I79 I81:I102 I104:I111 I115:I116 I119:I123 I126:I132 I139:I142 I144:I145 I152:I162 I168:I169 I171:I175 I177:I179 I182:I185 I189:I195 I198:I213 I241:I247 I251:I252 I215:I239 I264:I269 I271:I274 I277:I279 I325:I338 I258:I261 I254:I256 I281:I323">
      <formula1>"Lớp học, Sân chơi, Phòng chức năng, Ngoài nhà trường"</formula1>
    </dataValidation>
    <dataValidation type="list" allowBlank="1" showInputMessage="1" showErrorMessage="1" sqref="K135:S135 K137:S137 K147:S147 K149:S149 M152:S152 P153:S153 R154:S154 Q155 S155 P158 R158:S158 P159:Q159 S159 L160 P160 K164:S164 L166:S166 K168:S169 K187:S187 K281:L281 K282 K291 K81:K102 K152:K162 M309:M310 N154:N155 N157:N162 O158:O160 K20:S29 K31:S35 K37:S42 K264:S269 K44:S52 K54:S59 K61:S70 K198:S213 K104:S111 L161:M162 K189:S195 K115:S116 K251:S252 K119:S123 K139:S142 K144:S145 K215:S239 K177:S179 K277:S279 K182:S185 K241:S247 O161:Q162 Q156:S157 O309:S310 K126:S132 K271:S274 O154:P156 K283:L290 K73:S79 L83:S102 P81:S82 L81:N82 K171:S175 K325:S338 K9:S17 R160:S162 L153:M159 O81 K254:S256 K258:S261 M281:S308 K311:S323 K292:L310">
      <formula1>"x"</formula1>
    </dataValidation>
    <dataValidation type="list" allowBlank="1" showInputMessage="1" showErrorMessage="1" sqref="D135 F135 D137 D147 F147 D149 F149 D164 F164 D166 F166 D82:D102 F195 D261 D9:D17 F21:F29 D31:D35 D37:D42 D44:D52 D54:D59 D61:D70 D73:D79 F325:F338 D104:D111 D115:D116 D119:D123 D126:D132 F187 D144:D145 D152:D162 D168:D169 D171:D175 D177:D179 D182:D185 D189:D195 D198:D213 D241:D247 D251:D252 F256 D264:D269 D271:D274 D277:D279 D325:D338 F9:F17 F281:F323 F31:F35 F37:F42 F44:F52 F54:F59 F61:F70 F73:F79 F83:F102 F104:F111 F115:F116 F119:F123 F126:F132 F277:F279 F144:F145 F152:F162 F168:F169 F171:F175 F177:F179 F182:F185 F189:F193 F198:F213 F241:F247 F251:F252 F215:F239 F258:F261 F264:F269 F271:F274 D140:D142 D215:D239 F254 D254:D256 D258:D259 D281:D323 D21:D29 F137 F139:F142">
      <formula1>"KQMĐ, NDCT, TLHD, BC, ĐP"</formula1>
    </dataValidation>
    <dataValidation type="list" allowBlank="1" showInputMessage="1" showErrorMessage="1" sqref="J135 J137 J147 J149 J164 J166 J187 J9:J17 J20:J29 J31:J35 J37:J42 J44:J52 J54:J59 J61:J70 J73:J79 J81:J102 J104:J111 J115:J116 J119:J123 J126:J132 J139:J142 J144:J145 J152:J162 J168:J169 J171:J175 J177:J179 J182:J185 J189:J195 J198:J213 J241:J247 J251:J252 J215:J239 J264:J269 J271:J274 J277:J279 J325:J338 J254:J256 J258:J261 J281:J323">
      <formula1>"Thể chất, Nhận thức, Ngôn ngữ, TCKNXH, Thẩm mỹ"</formula1>
    </dataValidation>
    <dataValidation type="list" allowBlank="1" showInputMessage="1" showErrorMessage="1" prompt=".,thể chất,thẩm mỹ,TCKNXH,nhận thức,ngôn ngữ" sqref="J5">
      <formula1>".,thể chất,thẩm mỹ,TCKNXH,nhận thức,ngôn ngữ"</formula1>
    </dataValidation>
  </dataValidations>
  <pageMargins left="0.78740157480314998" right="0.78740157480314998" top="0.39370078740157499" bottom="0.39370078740157499" header="0.31496062992126" footer="0.31496062992126"/>
  <pageSetup paperSize="9"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CK470"/>
  <sheetViews>
    <sheetView tabSelected="1" zoomScale="85" zoomScaleNormal="85" workbookViewId="0">
      <pane xSplit="2" ySplit="5" topLeftCell="C6" activePane="bottomRight" state="frozen"/>
      <selection pane="topRight" activeCell="C1" sqref="C1"/>
      <selection pane="bottomLeft" activeCell="A6" sqref="A6"/>
      <selection pane="bottomRight" activeCell="H314" sqref="H314"/>
    </sheetView>
  </sheetViews>
  <sheetFormatPr defaultColWidth="9" defaultRowHeight="15" x14ac:dyDescent="0.25"/>
  <cols>
    <col min="1" max="1" width="4.28515625" customWidth="1"/>
    <col min="2" max="2" width="0.85546875" hidden="1" customWidth="1"/>
    <col min="3" max="3" width="30" customWidth="1"/>
    <col min="4" max="4" width="9" style="289" hidden="1" customWidth="1"/>
    <col min="5" max="5" width="28.7109375" hidden="1" customWidth="1"/>
    <col min="6" max="6" width="8.5703125" hidden="1" customWidth="1"/>
    <col min="7" max="7" width="21.7109375" customWidth="1"/>
    <col min="8" max="8" width="21.85546875" customWidth="1"/>
    <col min="9" max="9" width="8.28515625" customWidth="1"/>
    <col min="10" max="10" width="5.28515625" customWidth="1"/>
    <col min="11" max="11" width="5.5703125" hidden="1" customWidth="1"/>
    <col min="12" max="12" width="7.42578125" hidden="1" customWidth="1"/>
    <col min="13" max="13" width="6.140625" customWidth="1"/>
    <col min="14" max="19" width="5.5703125" hidden="1" customWidth="1"/>
    <col min="20" max="20" width="8.28515625" hidden="1" customWidth="1"/>
    <col min="21" max="24" width="9.140625" hidden="1" customWidth="1"/>
    <col min="25" max="25" width="10.140625" hidden="1" customWidth="1"/>
    <col min="26" max="26" width="10.85546875" hidden="1" customWidth="1"/>
    <col min="27" max="27" width="10.28515625" hidden="1" customWidth="1"/>
    <col min="28" max="28" width="9.85546875" hidden="1" customWidth="1"/>
    <col min="29" max="29" width="7.42578125" customWidth="1"/>
    <col min="30" max="30" width="8.42578125" customWidth="1"/>
    <col min="31" max="32" width="7.7109375" customWidth="1"/>
    <col min="33" max="86" width="9.140625" hidden="1" customWidth="1"/>
    <col min="87" max="87" width="2.140625" hidden="1" customWidth="1"/>
    <col min="88" max="88" width="0.140625" hidden="1" customWidth="1"/>
    <col min="89" max="89" width="9" hidden="1" customWidth="1"/>
    <col min="90" max="90" width="9" customWidth="1"/>
  </cols>
  <sheetData>
    <row r="1" spans="1:88" ht="30" customHeight="1" x14ac:dyDescent="0.3">
      <c r="A1" t="s">
        <v>1674</v>
      </c>
      <c r="C1" s="384" t="s">
        <v>2048</v>
      </c>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row>
    <row r="2" spans="1:88" ht="30" customHeight="1" x14ac:dyDescent="0.3">
      <c r="A2" s="399" t="s">
        <v>0</v>
      </c>
      <c r="B2" s="399" t="s">
        <v>0</v>
      </c>
      <c r="C2" s="399" t="s">
        <v>1</v>
      </c>
      <c r="D2" s="399"/>
      <c r="E2" s="399" t="s">
        <v>2</v>
      </c>
      <c r="F2" s="399"/>
      <c r="G2" s="399" t="s">
        <v>1151</v>
      </c>
      <c r="H2" s="399" t="s">
        <v>1152</v>
      </c>
      <c r="I2" s="399" t="s">
        <v>1153</v>
      </c>
      <c r="J2" s="457" t="s">
        <v>3</v>
      </c>
      <c r="K2" s="453" t="s">
        <v>1675</v>
      </c>
      <c r="L2" s="453"/>
      <c r="M2" s="453"/>
      <c r="N2" s="453"/>
      <c r="O2" s="453"/>
      <c r="P2" s="453"/>
      <c r="Q2" s="453"/>
      <c r="R2" s="454"/>
      <c r="S2" s="453"/>
      <c r="T2" s="323" t="s">
        <v>1154</v>
      </c>
      <c r="U2" s="400" t="s">
        <v>1155</v>
      </c>
      <c r="V2" s="400"/>
      <c r="W2" s="400"/>
      <c r="X2" s="400"/>
      <c r="Y2" s="401" t="s">
        <v>1602</v>
      </c>
      <c r="Z2" s="401"/>
      <c r="AA2" s="401"/>
      <c r="AB2" s="401"/>
      <c r="AC2" s="401" t="s">
        <v>1156</v>
      </c>
      <c r="AD2" s="401"/>
      <c r="AE2" s="401"/>
      <c r="AF2" s="401"/>
      <c r="AG2" s="401" t="s">
        <v>1157</v>
      </c>
      <c r="AH2" s="401"/>
      <c r="AI2" s="401"/>
      <c r="AJ2" s="401"/>
      <c r="AK2" s="402" t="s">
        <v>1158</v>
      </c>
      <c r="AL2" s="403"/>
      <c r="AM2" s="403"/>
      <c r="AN2" s="404"/>
      <c r="AO2" s="402" t="s">
        <v>1622</v>
      </c>
      <c r="AP2" s="403"/>
      <c r="AQ2" s="403"/>
      <c r="AR2" s="404"/>
      <c r="AS2" s="401" t="s">
        <v>1159</v>
      </c>
      <c r="AT2" s="401"/>
      <c r="AU2" s="401"/>
      <c r="AV2" s="401"/>
      <c r="AW2" s="400" t="s">
        <v>1609</v>
      </c>
      <c r="AX2" s="400"/>
      <c r="AY2" s="400"/>
      <c r="AZ2" s="400"/>
      <c r="BA2" s="401" t="s">
        <v>1160</v>
      </c>
      <c r="BB2" s="401"/>
      <c r="BC2" s="401"/>
      <c r="BD2" s="455" t="s">
        <v>1161</v>
      </c>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396" t="s">
        <v>1162</v>
      </c>
    </row>
    <row r="3" spans="1:88" ht="13.5" hidden="1" customHeight="1" x14ac:dyDescent="0.25">
      <c r="A3" s="399"/>
      <c r="B3" s="399"/>
      <c r="C3" s="399"/>
      <c r="D3" s="399"/>
      <c r="E3" s="399"/>
      <c r="F3" s="399"/>
      <c r="G3" s="399"/>
      <c r="H3" s="399"/>
      <c r="I3" s="399"/>
      <c r="J3" s="457"/>
      <c r="K3" s="184" t="s">
        <v>1163</v>
      </c>
      <c r="L3" s="184" t="s">
        <v>1597</v>
      </c>
      <c r="M3" s="184" t="s">
        <v>1164</v>
      </c>
      <c r="N3" s="184" t="s">
        <v>1165</v>
      </c>
      <c r="O3" s="184" t="s">
        <v>1167</v>
      </c>
      <c r="P3" s="184" t="s">
        <v>1166</v>
      </c>
      <c r="Q3" s="184" t="s">
        <v>1168</v>
      </c>
      <c r="R3" s="185" t="s">
        <v>1598</v>
      </c>
      <c r="S3" s="184" t="s">
        <v>1169</v>
      </c>
      <c r="T3" s="323"/>
      <c r="U3" s="400"/>
      <c r="V3" s="400"/>
      <c r="W3" s="400"/>
      <c r="X3" s="400"/>
      <c r="Y3" s="401"/>
      <c r="Z3" s="401"/>
      <c r="AA3" s="401"/>
      <c r="AB3" s="401"/>
      <c r="AC3" s="401"/>
      <c r="AD3" s="401"/>
      <c r="AE3" s="401"/>
      <c r="AF3" s="401"/>
      <c r="AG3" s="401"/>
      <c r="AH3" s="401"/>
      <c r="AI3" s="401"/>
      <c r="AJ3" s="401"/>
      <c r="AK3" s="405"/>
      <c r="AL3" s="406"/>
      <c r="AM3" s="406"/>
      <c r="AN3" s="407"/>
      <c r="AO3" s="405"/>
      <c r="AP3" s="406"/>
      <c r="AQ3" s="406"/>
      <c r="AR3" s="407"/>
      <c r="AS3" s="401"/>
      <c r="AT3" s="401"/>
      <c r="AU3" s="401"/>
      <c r="AV3" s="401"/>
      <c r="AW3" s="400"/>
      <c r="AX3" s="400"/>
      <c r="AY3" s="400"/>
      <c r="AZ3" s="400"/>
      <c r="BA3" s="401"/>
      <c r="BB3" s="401"/>
      <c r="BC3" s="401"/>
      <c r="BD3" s="417" t="s">
        <v>1170</v>
      </c>
      <c r="BE3" s="417" t="s">
        <v>1171</v>
      </c>
      <c r="BF3" s="417" t="s">
        <v>1172</v>
      </c>
      <c r="BG3" s="417" t="s">
        <v>1173</v>
      </c>
      <c r="BH3" s="417" t="s">
        <v>1174</v>
      </c>
      <c r="BI3" s="417" t="s">
        <v>1175</v>
      </c>
      <c r="BJ3" s="417" t="s">
        <v>1176</v>
      </c>
      <c r="BK3" s="417" t="s">
        <v>1177</v>
      </c>
      <c r="BL3" s="417" t="s">
        <v>1178</v>
      </c>
      <c r="BM3" s="417" t="s">
        <v>1179</v>
      </c>
      <c r="BN3" s="417" t="s">
        <v>1180</v>
      </c>
      <c r="BO3" s="417" t="s">
        <v>1181</v>
      </c>
      <c r="BP3" s="417" t="s">
        <v>1182</v>
      </c>
      <c r="BQ3" s="417" t="s">
        <v>1183</v>
      </c>
      <c r="BR3" s="417" t="s">
        <v>1184</v>
      </c>
      <c r="BS3" s="417" t="s">
        <v>1185</v>
      </c>
      <c r="BT3" s="417" t="s">
        <v>1186</v>
      </c>
      <c r="BU3" s="417" t="s">
        <v>1187</v>
      </c>
      <c r="BV3" s="417" t="s">
        <v>1188</v>
      </c>
      <c r="BW3" s="417" t="s">
        <v>1189</v>
      </c>
      <c r="BX3" s="417" t="s">
        <v>1190</v>
      </c>
      <c r="BY3" s="417" t="s">
        <v>1191</v>
      </c>
      <c r="BZ3" s="417" t="s">
        <v>1192</v>
      </c>
      <c r="CA3" s="417" t="s">
        <v>1193</v>
      </c>
      <c r="CB3" s="408" t="s">
        <v>1200</v>
      </c>
      <c r="CC3" s="408"/>
      <c r="CD3" s="408" t="s">
        <v>1201</v>
      </c>
      <c r="CE3" s="408"/>
      <c r="CF3" s="408" t="s">
        <v>1202</v>
      </c>
      <c r="CG3" s="408"/>
      <c r="CH3" s="417" t="s">
        <v>1203</v>
      </c>
      <c r="CI3" s="409" t="s">
        <v>1204</v>
      </c>
      <c r="CJ3" s="396"/>
    </row>
    <row r="4" spans="1:88" ht="36" customHeight="1" x14ac:dyDescent="0.25">
      <c r="A4" s="399"/>
      <c r="B4" s="399"/>
      <c r="C4" s="399"/>
      <c r="D4" s="399"/>
      <c r="E4" s="399"/>
      <c r="F4" s="399"/>
      <c r="G4" s="399"/>
      <c r="H4" s="399"/>
      <c r="I4" s="399"/>
      <c r="J4" s="457"/>
      <c r="K4" s="186" t="s">
        <v>1205</v>
      </c>
      <c r="L4" s="186" t="s">
        <v>1205</v>
      </c>
      <c r="M4" s="186" t="s">
        <v>1205</v>
      </c>
      <c r="N4" s="186" t="s">
        <v>1205</v>
      </c>
      <c r="O4" s="186" t="s">
        <v>1205</v>
      </c>
      <c r="P4" s="186" t="s">
        <v>1205</v>
      </c>
      <c r="Q4" s="186" t="s">
        <v>1205</v>
      </c>
      <c r="R4" s="187" t="s">
        <v>1205</v>
      </c>
      <c r="S4" s="186" t="s">
        <v>1206</v>
      </c>
      <c r="T4" s="188"/>
      <c r="U4" s="25" t="s">
        <v>1207</v>
      </c>
      <c r="V4" s="25" t="s">
        <v>1208</v>
      </c>
      <c r="W4" s="25" t="s">
        <v>1209</v>
      </c>
      <c r="X4" s="25" t="s">
        <v>1210</v>
      </c>
      <c r="Y4" s="332" t="s">
        <v>1207</v>
      </c>
      <c r="Z4" s="332" t="s">
        <v>1208</v>
      </c>
      <c r="AA4" s="332" t="s">
        <v>1209</v>
      </c>
      <c r="AB4" s="332" t="s">
        <v>1210</v>
      </c>
      <c r="AC4" s="332" t="s">
        <v>2044</v>
      </c>
      <c r="AD4" s="332" t="s">
        <v>2043</v>
      </c>
      <c r="AE4" s="332" t="s">
        <v>2042</v>
      </c>
      <c r="AF4" s="332" t="s">
        <v>2041</v>
      </c>
      <c r="AG4" s="332" t="s">
        <v>1207</v>
      </c>
      <c r="AH4" s="332" t="s">
        <v>1208</v>
      </c>
      <c r="AI4" s="332" t="s">
        <v>1209</v>
      </c>
      <c r="AJ4" s="332" t="s">
        <v>1210</v>
      </c>
      <c r="AK4" s="332" t="s">
        <v>1207</v>
      </c>
      <c r="AL4" s="332" t="s">
        <v>1208</v>
      </c>
      <c r="AM4" s="332" t="s">
        <v>1209</v>
      </c>
      <c r="AN4" s="332" t="s">
        <v>1210</v>
      </c>
      <c r="AO4" s="332" t="s">
        <v>1207</v>
      </c>
      <c r="AP4" s="332" t="s">
        <v>1208</v>
      </c>
      <c r="AQ4" s="332" t="s">
        <v>1209</v>
      </c>
      <c r="AR4" s="332" t="s">
        <v>1210</v>
      </c>
      <c r="AS4" s="332" t="s">
        <v>1207</v>
      </c>
      <c r="AT4" s="332" t="s">
        <v>1208</v>
      </c>
      <c r="AU4" s="332" t="s">
        <v>1209</v>
      </c>
      <c r="AV4" s="332" t="s">
        <v>1210</v>
      </c>
      <c r="AW4" s="332" t="s">
        <v>1207</v>
      </c>
      <c r="AX4" s="332" t="s">
        <v>1208</v>
      </c>
      <c r="AY4" s="332" t="s">
        <v>1209</v>
      </c>
      <c r="AZ4" s="332" t="s">
        <v>1210</v>
      </c>
      <c r="BA4" s="168" t="s">
        <v>1207</v>
      </c>
      <c r="BB4" s="332" t="s">
        <v>1208</v>
      </c>
      <c r="BC4" s="332" t="s">
        <v>1209</v>
      </c>
      <c r="BD4" s="418"/>
      <c r="BE4" s="418"/>
      <c r="BF4" s="418"/>
      <c r="BG4" s="418"/>
      <c r="BH4" s="418"/>
      <c r="BI4" s="418"/>
      <c r="BJ4" s="418"/>
      <c r="BK4" s="418"/>
      <c r="BL4" s="418"/>
      <c r="BM4" s="418"/>
      <c r="BN4" s="418"/>
      <c r="BO4" s="418"/>
      <c r="BP4" s="418"/>
      <c r="BQ4" s="418"/>
      <c r="BR4" s="418"/>
      <c r="BS4" s="418"/>
      <c r="BT4" s="418"/>
      <c r="BU4" s="418"/>
      <c r="BV4" s="418"/>
      <c r="BW4" s="418"/>
      <c r="BX4" s="418"/>
      <c r="BY4" s="418"/>
      <c r="BZ4" s="418"/>
      <c r="CA4" s="418"/>
      <c r="CB4" s="408"/>
      <c r="CC4" s="408"/>
      <c r="CD4" s="408"/>
      <c r="CE4" s="408"/>
      <c r="CF4" s="408"/>
      <c r="CG4" s="408"/>
      <c r="CH4" s="418"/>
      <c r="CI4" s="410"/>
      <c r="CJ4" s="396"/>
    </row>
    <row r="5" spans="1:88" ht="74.25" customHeight="1" x14ac:dyDescent="0.25">
      <c r="A5" s="325"/>
      <c r="B5" s="325"/>
      <c r="C5" s="325" t="s">
        <v>6</v>
      </c>
      <c r="D5" s="274" t="s">
        <v>7</v>
      </c>
      <c r="E5" s="325" t="s">
        <v>8</v>
      </c>
      <c r="F5" s="83" t="s">
        <v>7</v>
      </c>
      <c r="G5" s="190"/>
      <c r="H5" s="190"/>
      <c r="I5" s="190"/>
      <c r="J5" s="326"/>
      <c r="K5" s="186" t="s">
        <v>1940</v>
      </c>
      <c r="L5" s="186" t="s">
        <v>1941</v>
      </c>
      <c r="M5" s="200" t="s">
        <v>1942</v>
      </c>
      <c r="N5" s="186" t="s">
        <v>1943</v>
      </c>
      <c r="O5" s="186" t="s">
        <v>1944</v>
      </c>
      <c r="P5" s="186" t="s">
        <v>1945</v>
      </c>
      <c r="Q5" s="186" t="s">
        <v>1946</v>
      </c>
      <c r="R5" s="187" t="s">
        <v>1947</v>
      </c>
      <c r="S5" s="186" t="s">
        <v>1948</v>
      </c>
      <c r="T5" s="188"/>
      <c r="U5" s="332" t="s">
        <v>1600</v>
      </c>
      <c r="V5" s="165" t="s">
        <v>1980</v>
      </c>
      <c r="W5" s="332" t="s">
        <v>1975</v>
      </c>
      <c r="X5" s="332" t="s">
        <v>1601</v>
      </c>
      <c r="Y5" s="332" t="s">
        <v>1833</v>
      </c>
      <c r="Z5" s="166" t="s">
        <v>1603</v>
      </c>
      <c r="AA5" s="167" t="s">
        <v>1834</v>
      </c>
      <c r="AB5" s="167" t="s">
        <v>1604</v>
      </c>
      <c r="AC5" s="332" t="s">
        <v>1213</v>
      </c>
      <c r="AD5" s="332" t="s">
        <v>1620</v>
      </c>
      <c r="AE5" s="332" t="s">
        <v>1590</v>
      </c>
      <c r="AF5" s="332" t="s">
        <v>1837</v>
      </c>
      <c r="AG5" s="332" t="s">
        <v>1214</v>
      </c>
      <c r="AH5" s="166" t="s">
        <v>1605</v>
      </c>
      <c r="AI5" s="166" t="s">
        <v>1621</v>
      </c>
      <c r="AJ5" s="166" t="s">
        <v>1606</v>
      </c>
      <c r="AK5" s="332" t="s">
        <v>1623</v>
      </c>
      <c r="AL5" s="332" t="s">
        <v>1608</v>
      </c>
      <c r="AM5" s="332" t="s">
        <v>1624</v>
      </c>
      <c r="AN5" s="332" t="s">
        <v>1607</v>
      </c>
      <c r="AO5" s="166" t="s">
        <v>1625</v>
      </c>
      <c r="AP5" s="166" t="s">
        <v>1626</v>
      </c>
      <c r="AQ5" s="166" t="s">
        <v>1627</v>
      </c>
      <c r="AR5" s="166" t="s">
        <v>1628</v>
      </c>
      <c r="AS5" s="332" t="s">
        <v>1629</v>
      </c>
      <c r="AT5" s="29" t="s">
        <v>1630</v>
      </c>
      <c r="AU5" s="332" t="s">
        <v>1631</v>
      </c>
      <c r="AV5" s="332" t="s">
        <v>1632</v>
      </c>
      <c r="AW5" s="166" t="s">
        <v>1610</v>
      </c>
      <c r="AX5" s="166" t="s">
        <v>1611</v>
      </c>
      <c r="AY5" s="166" t="s">
        <v>1612</v>
      </c>
      <c r="AZ5" s="166" t="s">
        <v>1633</v>
      </c>
      <c r="BA5" s="332" t="s">
        <v>1215</v>
      </c>
      <c r="BB5" s="332" t="s">
        <v>1614</v>
      </c>
      <c r="BC5" s="332" t="s">
        <v>1216</v>
      </c>
      <c r="BD5" s="327" t="s">
        <v>1984</v>
      </c>
      <c r="BE5" s="327" t="s">
        <v>1985</v>
      </c>
      <c r="BF5" s="327" t="s">
        <v>1986</v>
      </c>
      <c r="BG5" s="327" t="s">
        <v>1987</v>
      </c>
      <c r="BH5" s="327" t="s">
        <v>1988</v>
      </c>
      <c r="BI5" s="327" t="s">
        <v>1989</v>
      </c>
      <c r="BJ5" s="327" t="s">
        <v>1990</v>
      </c>
      <c r="BK5" s="327" t="s">
        <v>1226</v>
      </c>
      <c r="BL5" s="327" t="s">
        <v>1991</v>
      </c>
      <c r="BM5" s="327" t="s">
        <v>1992</v>
      </c>
      <c r="BN5" s="327" t="s">
        <v>1993</v>
      </c>
      <c r="BO5" s="327" t="s">
        <v>1232</v>
      </c>
      <c r="BP5" s="327" t="s">
        <v>1994</v>
      </c>
      <c r="BQ5" s="327" t="s">
        <v>1995</v>
      </c>
      <c r="BR5" s="327" t="s">
        <v>1996</v>
      </c>
      <c r="BS5" s="327" t="s">
        <v>1997</v>
      </c>
      <c r="BT5" s="327" t="s">
        <v>1998</v>
      </c>
      <c r="BU5" s="327" t="s">
        <v>1999</v>
      </c>
      <c r="BV5" s="327" t="s">
        <v>2000</v>
      </c>
      <c r="BW5" s="327" t="s">
        <v>2001</v>
      </c>
      <c r="BX5" s="327" t="s">
        <v>2002</v>
      </c>
      <c r="BY5" s="327" t="s">
        <v>2003</v>
      </c>
      <c r="BZ5" s="327" t="s">
        <v>2004</v>
      </c>
      <c r="CA5" s="327" t="s">
        <v>2005</v>
      </c>
      <c r="CB5" s="334" t="s">
        <v>1247</v>
      </c>
      <c r="CC5" s="334" t="s">
        <v>1248</v>
      </c>
      <c r="CD5" s="334" t="s">
        <v>1247</v>
      </c>
      <c r="CE5" s="334" t="s">
        <v>1248</v>
      </c>
      <c r="CF5" s="334" t="s">
        <v>1247</v>
      </c>
      <c r="CG5" s="334" t="s">
        <v>1248</v>
      </c>
      <c r="CH5" s="35"/>
      <c r="CI5" s="36"/>
      <c r="CJ5" s="396"/>
    </row>
    <row r="6" spans="1:88" ht="14.25" hidden="1" customHeight="1" x14ac:dyDescent="0.25">
      <c r="A6" s="6">
        <v>1</v>
      </c>
      <c r="B6" s="7">
        <v>1</v>
      </c>
      <c r="C6" s="440" t="s">
        <v>12</v>
      </c>
      <c r="D6" s="440"/>
      <c r="E6" s="440"/>
      <c r="F6" s="9" t="s">
        <v>1249</v>
      </c>
      <c r="G6" s="9" t="s">
        <v>1249</v>
      </c>
      <c r="H6" s="9" t="s">
        <v>1249</v>
      </c>
      <c r="I6" s="9" t="s">
        <v>1249</v>
      </c>
      <c r="J6" s="9" t="s">
        <v>1249</v>
      </c>
      <c r="K6" s="21" t="s">
        <v>1249</v>
      </c>
      <c r="L6" s="21" t="s">
        <v>1249</v>
      </c>
      <c r="M6" s="21" t="s">
        <v>1249</v>
      </c>
      <c r="N6" s="21" t="s">
        <v>1249</v>
      </c>
      <c r="O6" s="21" t="s">
        <v>1249</v>
      </c>
      <c r="P6" s="21" t="s">
        <v>1249</v>
      </c>
      <c r="Q6" s="21" t="s">
        <v>1249</v>
      </c>
      <c r="R6" s="21" t="s">
        <v>1249</v>
      </c>
      <c r="S6" s="21" t="s">
        <v>1249</v>
      </c>
      <c r="T6" s="21"/>
      <c r="U6" s="21" t="s">
        <v>1249</v>
      </c>
      <c r="V6" s="21" t="s">
        <v>1249</v>
      </c>
      <c r="W6" s="21" t="s">
        <v>1249</v>
      </c>
      <c r="X6" s="21" t="s">
        <v>1249</v>
      </c>
      <c r="Y6" s="21" t="s">
        <v>1249</v>
      </c>
      <c r="Z6" s="21" t="s">
        <v>1249</v>
      </c>
      <c r="AA6" s="21" t="s">
        <v>1249</v>
      </c>
      <c r="AB6" s="21" t="s">
        <v>1249</v>
      </c>
      <c r="AC6" s="21" t="s">
        <v>1249</v>
      </c>
      <c r="AD6" s="21" t="s">
        <v>1249</v>
      </c>
      <c r="AE6" s="21" t="s">
        <v>1249</v>
      </c>
      <c r="AF6" s="21" t="s">
        <v>1249</v>
      </c>
      <c r="AG6" s="21" t="s">
        <v>1249</v>
      </c>
      <c r="AH6" s="21" t="s">
        <v>1249</v>
      </c>
      <c r="AI6" s="21" t="s">
        <v>1249</v>
      </c>
      <c r="AJ6" s="21" t="s">
        <v>1249</v>
      </c>
      <c r="AK6" s="21" t="s">
        <v>1249</v>
      </c>
      <c r="AL6" s="21" t="s">
        <v>1249</v>
      </c>
      <c r="AM6" s="21" t="s">
        <v>1249</v>
      </c>
      <c r="AN6" s="21" t="s">
        <v>1249</v>
      </c>
      <c r="AO6" s="21" t="s">
        <v>1249</v>
      </c>
      <c r="AP6" s="21" t="s">
        <v>1249</v>
      </c>
      <c r="AQ6" s="21" t="s">
        <v>1249</v>
      </c>
      <c r="AR6" s="21" t="s">
        <v>1249</v>
      </c>
      <c r="AS6" s="21" t="s">
        <v>1249</v>
      </c>
      <c r="AT6" s="21" t="s">
        <v>1249</v>
      </c>
      <c r="AU6" s="21" t="s">
        <v>1249</v>
      </c>
      <c r="AV6" s="21" t="s">
        <v>1249</v>
      </c>
      <c r="AW6" s="21" t="s">
        <v>1249</v>
      </c>
      <c r="AX6" s="21" t="s">
        <v>1249</v>
      </c>
      <c r="AY6" s="21" t="s">
        <v>1249</v>
      </c>
      <c r="AZ6" s="21" t="s">
        <v>1249</v>
      </c>
      <c r="BA6" s="21" t="s">
        <v>1249</v>
      </c>
      <c r="BB6" s="21"/>
      <c r="BC6" s="21" t="s">
        <v>1249</v>
      </c>
      <c r="BD6" s="21" t="s">
        <v>1249</v>
      </c>
      <c r="BE6" s="21" t="s">
        <v>1249</v>
      </c>
      <c r="BF6" s="21" t="s">
        <v>1249</v>
      </c>
      <c r="BG6" s="21" t="s">
        <v>1249</v>
      </c>
      <c r="BH6" s="21" t="s">
        <v>1249</v>
      </c>
      <c r="BI6" s="21" t="s">
        <v>1249</v>
      </c>
      <c r="BJ6" s="21" t="s">
        <v>1249</v>
      </c>
      <c r="BK6" s="21" t="s">
        <v>1249</v>
      </c>
      <c r="BL6" s="21" t="s">
        <v>1249</v>
      </c>
      <c r="BM6" s="21" t="s">
        <v>1249</v>
      </c>
      <c r="BN6" s="21" t="s">
        <v>1249</v>
      </c>
      <c r="BO6" s="21" t="s">
        <v>1249</v>
      </c>
      <c r="BP6" s="21" t="s">
        <v>1249</v>
      </c>
      <c r="BQ6" s="21" t="s">
        <v>1249</v>
      </c>
      <c r="BR6" s="21" t="s">
        <v>1249</v>
      </c>
      <c r="BS6" s="21" t="s">
        <v>1249</v>
      </c>
      <c r="BT6" s="21" t="s">
        <v>1249</v>
      </c>
      <c r="BU6" s="21" t="s">
        <v>1249</v>
      </c>
      <c r="BV6" s="21" t="s">
        <v>1249</v>
      </c>
      <c r="BW6" s="21" t="s">
        <v>1249</v>
      </c>
      <c r="BX6" s="21" t="s">
        <v>1249</v>
      </c>
      <c r="BY6" s="21" t="s">
        <v>1249</v>
      </c>
      <c r="BZ6" s="21" t="s">
        <v>1249</v>
      </c>
      <c r="CA6" s="21" t="s">
        <v>1249</v>
      </c>
      <c r="CB6" s="21" t="s">
        <v>1249</v>
      </c>
      <c r="CC6" s="21" t="s">
        <v>1249</v>
      </c>
      <c r="CD6" s="21" t="s">
        <v>1249</v>
      </c>
      <c r="CE6" s="21" t="s">
        <v>1249</v>
      </c>
      <c r="CF6" s="21" t="s">
        <v>1249</v>
      </c>
      <c r="CG6" s="21" t="s">
        <v>1249</v>
      </c>
      <c r="CH6" s="21" t="s">
        <v>1249</v>
      </c>
      <c r="CI6" s="21" t="s">
        <v>1249</v>
      </c>
      <c r="CJ6" s="21" t="s">
        <v>1249</v>
      </c>
    </row>
    <row r="7" spans="1:88" ht="14.25" hidden="1" customHeight="1" x14ac:dyDescent="0.25">
      <c r="A7" s="6">
        <v>2</v>
      </c>
      <c r="B7" s="7">
        <v>2</v>
      </c>
      <c r="C7" s="440" t="s">
        <v>15</v>
      </c>
      <c r="D7" s="440"/>
      <c r="E7" s="440"/>
      <c r="F7" s="9" t="s">
        <v>1249</v>
      </c>
      <c r="G7" s="9" t="s">
        <v>1249</v>
      </c>
      <c r="H7" s="9" t="s">
        <v>1249</v>
      </c>
      <c r="I7" s="9" t="s">
        <v>1249</v>
      </c>
      <c r="J7" s="9" t="s">
        <v>1249</v>
      </c>
      <c r="K7" s="21" t="s">
        <v>1249</v>
      </c>
      <c r="L7" s="21" t="s">
        <v>1249</v>
      </c>
      <c r="M7" s="21" t="s">
        <v>1249</v>
      </c>
      <c r="N7" s="21" t="s">
        <v>1249</v>
      </c>
      <c r="O7" s="21" t="s">
        <v>1249</v>
      </c>
      <c r="P7" s="21" t="s">
        <v>1249</v>
      </c>
      <c r="Q7" s="21" t="s">
        <v>1249</v>
      </c>
      <c r="R7" s="21" t="s">
        <v>1249</v>
      </c>
      <c r="S7" s="21" t="s">
        <v>1249</v>
      </c>
      <c r="T7" s="21"/>
      <c r="U7" s="21" t="s">
        <v>1249</v>
      </c>
      <c r="V7" s="21" t="s">
        <v>1249</v>
      </c>
      <c r="W7" s="21" t="s">
        <v>1249</v>
      </c>
      <c r="X7" s="21" t="s">
        <v>1249</v>
      </c>
      <c r="Y7" s="21" t="s">
        <v>1249</v>
      </c>
      <c r="Z7" s="21" t="s">
        <v>1249</v>
      </c>
      <c r="AA7" s="21" t="s">
        <v>1249</v>
      </c>
      <c r="AB7" s="21" t="s">
        <v>1249</v>
      </c>
      <c r="AC7" s="21" t="s">
        <v>1249</v>
      </c>
      <c r="AD7" s="21" t="s">
        <v>1249</v>
      </c>
      <c r="AE7" s="21" t="s">
        <v>1249</v>
      </c>
      <c r="AF7" s="21" t="s">
        <v>1249</v>
      </c>
      <c r="AG7" s="21" t="s">
        <v>1249</v>
      </c>
      <c r="AH7" s="21" t="s">
        <v>1249</v>
      </c>
      <c r="AI7" s="21" t="s">
        <v>1249</v>
      </c>
      <c r="AJ7" s="21" t="s">
        <v>1249</v>
      </c>
      <c r="AK7" s="21" t="s">
        <v>1249</v>
      </c>
      <c r="AL7" s="21" t="s">
        <v>1249</v>
      </c>
      <c r="AM7" s="21" t="s">
        <v>1249</v>
      </c>
      <c r="AN7" s="21" t="s">
        <v>1249</v>
      </c>
      <c r="AO7" s="21" t="s">
        <v>1249</v>
      </c>
      <c r="AP7" s="21" t="s">
        <v>1249</v>
      </c>
      <c r="AQ7" s="21" t="s">
        <v>1249</v>
      </c>
      <c r="AR7" s="21" t="s">
        <v>1249</v>
      </c>
      <c r="AS7" s="21" t="s">
        <v>1249</v>
      </c>
      <c r="AT7" s="21" t="s">
        <v>1249</v>
      </c>
      <c r="AU7" s="21" t="s">
        <v>1249</v>
      </c>
      <c r="AV7" s="21" t="s">
        <v>1249</v>
      </c>
      <c r="AW7" s="21" t="s">
        <v>1249</v>
      </c>
      <c r="AX7" s="21" t="s">
        <v>1249</v>
      </c>
      <c r="AY7" s="21" t="s">
        <v>1249</v>
      </c>
      <c r="AZ7" s="21" t="s">
        <v>1249</v>
      </c>
      <c r="BA7" s="21" t="s">
        <v>1249</v>
      </c>
      <c r="BB7" s="21"/>
      <c r="BC7" s="21" t="s">
        <v>1249</v>
      </c>
      <c r="BD7" s="21" t="s">
        <v>1249</v>
      </c>
      <c r="BE7" s="21" t="s">
        <v>1249</v>
      </c>
      <c r="BF7" s="21" t="s">
        <v>1249</v>
      </c>
      <c r="BG7" s="21" t="s">
        <v>1249</v>
      </c>
      <c r="BH7" s="21" t="s">
        <v>1249</v>
      </c>
      <c r="BI7" s="21" t="s">
        <v>1249</v>
      </c>
      <c r="BJ7" s="21" t="s">
        <v>1249</v>
      </c>
      <c r="BK7" s="21" t="s">
        <v>1249</v>
      </c>
      <c r="BL7" s="21" t="s">
        <v>1249</v>
      </c>
      <c r="BM7" s="21" t="s">
        <v>1249</v>
      </c>
      <c r="BN7" s="21" t="s">
        <v>1249</v>
      </c>
      <c r="BO7" s="21" t="s">
        <v>1249</v>
      </c>
      <c r="BP7" s="21" t="s">
        <v>1249</v>
      </c>
      <c r="BQ7" s="21" t="s">
        <v>1249</v>
      </c>
      <c r="BR7" s="21" t="s">
        <v>1249</v>
      </c>
      <c r="BS7" s="21" t="s">
        <v>1249</v>
      </c>
      <c r="BT7" s="21" t="s">
        <v>1249</v>
      </c>
      <c r="BU7" s="21" t="s">
        <v>1249</v>
      </c>
      <c r="BV7" s="21" t="s">
        <v>1249</v>
      </c>
      <c r="BW7" s="21" t="s">
        <v>1249</v>
      </c>
      <c r="BX7" s="21" t="s">
        <v>1249</v>
      </c>
      <c r="BY7" s="21" t="s">
        <v>1249</v>
      </c>
      <c r="BZ7" s="21" t="s">
        <v>1249</v>
      </c>
      <c r="CA7" s="21" t="s">
        <v>1249</v>
      </c>
      <c r="CB7" s="21" t="s">
        <v>1249</v>
      </c>
      <c r="CC7" s="21" t="s">
        <v>1249</v>
      </c>
      <c r="CD7" s="21" t="s">
        <v>1249</v>
      </c>
      <c r="CE7" s="21" t="s">
        <v>1249</v>
      </c>
      <c r="CF7" s="21" t="s">
        <v>1249</v>
      </c>
      <c r="CG7" s="21" t="s">
        <v>1249</v>
      </c>
      <c r="CH7" s="21" t="s">
        <v>1249</v>
      </c>
      <c r="CI7" s="21" t="s">
        <v>1249</v>
      </c>
      <c r="CJ7" s="21" t="s">
        <v>1249</v>
      </c>
    </row>
    <row r="8" spans="1:88" ht="13.5" hidden="1" customHeight="1" x14ac:dyDescent="0.25">
      <c r="A8" s="6">
        <v>3</v>
      </c>
      <c r="B8" s="7">
        <v>3</v>
      </c>
      <c r="C8" s="440" t="s">
        <v>16</v>
      </c>
      <c r="D8" s="440"/>
      <c r="E8" s="440"/>
      <c r="F8" s="9" t="s">
        <v>1249</v>
      </c>
      <c r="G8" s="9" t="s">
        <v>1249</v>
      </c>
      <c r="H8" s="9" t="s">
        <v>1249</v>
      </c>
      <c r="I8" s="9" t="s">
        <v>1249</v>
      </c>
      <c r="J8" s="9" t="s">
        <v>1249</v>
      </c>
      <c r="K8" s="21" t="s">
        <v>1249</v>
      </c>
      <c r="L8" s="21" t="s">
        <v>1249</v>
      </c>
      <c r="M8" s="21" t="s">
        <v>1249</v>
      </c>
      <c r="N8" s="21" t="s">
        <v>1249</v>
      </c>
      <c r="O8" s="21" t="s">
        <v>1249</v>
      </c>
      <c r="P8" s="21" t="s">
        <v>1249</v>
      </c>
      <c r="Q8" s="21" t="s">
        <v>1249</v>
      </c>
      <c r="R8" s="21" t="s">
        <v>1249</v>
      </c>
      <c r="S8" s="21" t="s">
        <v>1249</v>
      </c>
      <c r="T8" s="21"/>
      <c r="U8" s="21" t="s">
        <v>1249</v>
      </c>
      <c r="V8" s="21" t="s">
        <v>1249</v>
      </c>
      <c r="W8" s="21" t="s">
        <v>1249</v>
      </c>
      <c r="X8" s="21" t="s">
        <v>1249</v>
      </c>
      <c r="Y8" s="21" t="s">
        <v>1249</v>
      </c>
      <c r="Z8" s="21" t="s">
        <v>1249</v>
      </c>
      <c r="AA8" s="21" t="s">
        <v>1249</v>
      </c>
      <c r="AB8" s="21" t="s">
        <v>1249</v>
      </c>
      <c r="AC8" s="21" t="s">
        <v>1249</v>
      </c>
      <c r="AD8" s="21" t="s">
        <v>1249</v>
      </c>
      <c r="AE8" s="21" t="s">
        <v>1249</v>
      </c>
      <c r="AF8" s="21" t="s">
        <v>1249</v>
      </c>
      <c r="AG8" s="21" t="s">
        <v>1249</v>
      </c>
      <c r="AH8" s="21" t="s">
        <v>1249</v>
      </c>
      <c r="AI8" s="21" t="s">
        <v>1249</v>
      </c>
      <c r="AJ8" s="21" t="s">
        <v>1249</v>
      </c>
      <c r="AK8" s="21" t="s">
        <v>1249</v>
      </c>
      <c r="AL8" s="21" t="s">
        <v>1249</v>
      </c>
      <c r="AM8" s="21" t="s">
        <v>1249</v>
      </c>
      <c r="AN8" s="21" t="s">
        <v>1249</v>
      </c>
      <c r="AO8" s="21" t="s">
        <v>1249</v>
      </c>
      <c r="AP8" s="21" t="s">
        <v>1249</v>
      </c>
      <c r="AQ8" s="21" t="s">
        <v>1249</v>
      </c>
      <c r="AR8" s="21" t="s">
        <v>1249</v>
      </c>
      <c r="AS8" s="21" t="s">
        <v>1249</v>
      </c>
      <c r="AT8" s="21" t="s">
        <v>1249</v>
      </c>
      <c r="AU8" s="21" t="s">
        <v>1249</v>
      </c>
      <c r="AV8" s="21" t="s">
        <v>1249</v>
      </c>
      <c r="AW8" s="21" t="s">
        <v>1249</v>
      </c>
      <c r="AX8" s="21" t="s">
        <v>1249</v>
      </c>
      <c r="AY8" s="21" t="s">
        <v>1249</v>
      </c>
      <c r="AZ8" s="21" t="s">
        <v>1249</v>
      </c>
      <c r="BA8" s="21" t="s">
        <v>1249</v>
      </c>
      <c r="BB8" s="21"/>
      <c r="BC8" s="21" t="s">
        <v>1249</v>
      </c>
      <c r="BD8" s="21" t="s">
        <v>1249</v>
      </c>
      <c r="BE8" s="21" t="s">
        <v>1249</v>
      </c>
      <c r="BF8" s="21" t="s">
        <v>1249</v>
      </c>
      <c r="BG8" s="21" t="s">
        <v>1249</v>
      </c>
      <c r="BH8" s="21" t="s">
        <v>1249</v>
      </c>
      <c r="BI8" s="21" t="s">
        <v>1249</v>
      </c>
      <c r="BJ8" s="21" t="s">
        <v>1249</v>
      </c>
      <c r="BK8" s="21" t="s">
        <v>1249</v>
      </c>
      <c r="BL8" s="21" t="s">
        <v>1249</v>
      </c>
      <c r="BM8" s="21" t="s">
        <v>1249</v>
      </c>
      <c r="BN8" s="21" t="s">
        <v>1249</v>
      </c>
      <c r="BO8" s="21" t="s">
        <v>1249</v>
      </c>
      <c r="BP8" s="21" t="s">
        <v>1249</v>
      </c>
      <c r="BQ8" s="21" t="s">
        <v>1249</v>
      </c>
      <c r="BR8" s="21" t="s">
        <v>1249</v>
      </c>
      <c r="BS8" s="21" t="s">
        <v>1249</v>
      </c>
      <c r="BT8" s="21" t="s">
        <v>1249</v>
      </c>
      <c r="BU8" s="21" t="s">
        <v>1249</v>
      </c>
      <c r="BV8" s="21" t="s">
        <v>1249</v>
      </c>
      <c r="BW8" s="21" t="s">
        <v>1249</v>
      </c>
      <c r="BX8" s="21" t="s">
        <v>1249</v>
      </c>
      <c r="BY8" s="21" t="s">
        <v>1249</v>
      </c>
      <c r="BZ8" s="21" t="s">
        <v>1249</v>
      </c>
      <c r="CA8" s="21" t="s">
        <v>1249</v>
      </c>
      <c r="CB8" s="21" t="s">
        <v>1249</v>
      </c>
      <c r="CC8" s="21" t="s">
        <v>1249</v>
      </c>
      <c r="CD8" s="21" t="s">
        <v>1249</v>
      </c>
      <c r="CE8" s="21" t="s">
        <v>1249</v>
      </c>
      <c r="CF8" s="21" t="s">
        <v>1249</v>
      </c>
      <c r="CG8" s="21" t="s">
        <v>1249</v>
      </c>
      <c r="CH8" s="21" t="s">
        <v>1249</v>
      </c>
      <c r="CI8" s="21" t="s">
        <v>1249</v>
      </c>
      <c r="CJ8" s="21" t="s">
        <v>1249</v>
      </c>
    </row>
    <row r="9" spans="1:88" ht="213" hidden="1" customHeight="1" x14ac:dyDescent="0.25">
      <c r="A9" s="6">
        <v>4</v>
      </c>
      <c r="B9" s="11">
        <v>5</v>
      </c>
      <c r="C9" s="12" t="s">
        <v>22</v>
      </c>
      <c r="D9" s="275" t="s">
        <v>18</v>
      </c>
      <c r="E9" s="14" t="s">
        <v>19</v>
      </c>
      <c r="F9" s="14" t="s">
        <v>20</v>
      </c>
      <c r="G9" s="14" t="s">
        <v>19</v>
      </c>
      <c r="H9" s="15" t="s">
        <v>1250</v>
      </c>
      <c r="I9" s="332" t="s">
        <v>1251</v>
      </c>
      <c r="J9" s="22" t="s">
        <v>14</v>
      </c>
      <c r="K9" s="207" t="s">
        <v>21</v>
      </c>
      <c r="L9" s="207"/>
      <c r="M9" s="207"/>
      <c r="N9" s="207"/>
      <c r="O9" s="207"/>
      <c r="P9" s="207"/>
      <c r="Q9" s="207"/>
      <c r="R9" s="207"/>
      <c r="S9" s="207"/>
      <c r="T9" s="26">
        <f>COUNTIF(K9:S9,"x")</f>
        <v>1</v>
      </c>
      <c r="U9" s="207" t="s">
        <v>1252</v>
      </c>
      <c r="V9" s="207" t="s">
        <v>1252</v>
      </c>
      <c r="W9" s="207" t="s">
        <v>1252</v>
      </c>
      <c r="X9" s="207" t="s">
        <v>1252</v>
      </c>
      <c r="Y9" s="207" t="s">
        <v>1302</v>
      </c>
      <c r="Z9" s="207" t="s">
        <v>1302</v>
      </c>
      <c r="AA9" s="207" t="s">
        <v>1302</v>
      </c>
      <c r="AB9" s="207" t="s">
        <v>1302</v>
      </c>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v>2</v>
      </c>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3">
        <f t="shared" ref="CB9:CB17" si="0">COUNTIF($BD9:$CA9,2)</f>
        <v>1</v>
      </c>
      <c r="CC9" s="32">
        <f t="shared" ref="CC9:CC17" si="1">CB9/COUNTA($BD9:$CA9)</f>
        <v>1</v>
      </c>
      <c r="CD9" s="23">
        <f t="shared" ref="CD9:CD17" si="2">COUNTIF($BD9:$CA9,1)</f>
        <v>0</v>
      </c>
      <c r="CE9" s="32">
        <f t="shared" ref="CE9:CE17" si="3">CD9/COUNTA($BD9:$CA9)</f>
        <v>0</v>
      </c>
      <c r="CF9" s="23">
        <f t="shared" ref="CF9:CF17" si="4">COUNTIF($BD9:$CA9,0)</f>
        <v>0</v>
      </c>
      <c r="CG9" s="32">
        <f t="shared" ref="CG9:CG17" si="5">CF9/COUNTA($BD9:$CA9)</f>
        <v>0</v>
      </c>
      <c r="CH9" s="23">
        <f t="shared" ref="CH9:CH17" si="6">(((CB9*2)+(CD9*1)+(CF9*0)))/COUNTA($BD9:$CA9)</f>
        <v>2</v>
      </c>
      <c r="CI9" s="23" t="str">
        <f>IF(CH9&gt;=1.6,"Đạt mục tiêu",IF(CH9&gt;=1,"Cần cố gắng","Chưa đạt"))</f>
        <v>Đạt mục tiêu</v>
      </c>
      <c r="CJ9" s="37"/>
    </row>
    <row r="10" spans="1:88" ht="204" hidden="1" customHeight="1" x14ac:dyDescent="0.25">
      <c r="A10" s="6">
        <v>4</v>
      </c>
      <c r="B10" s="11">
        <v>5</v>
      </c>
      <c r="C10" s="12" t="s">
        <v>22</v>
      </c>
      <c r="D10" s="275" t="s">
        <v>18</v>
      </c>
      <c r="E10" s="14" t="s">
        <v>19</v>
      </c>
      <c r="F10" s="14" t="s">
        <v>20</v>
      </c>
      <c r="G10" s="14" t="s">
        <v>19</v>
      </c>
      <c r="H10" s="15" t="s">
        <v>1253</v>
      </c>
      <c r="I10" s="332" t="s">
        <v>1251</v>
      </c>
      <c r="J10" s="22" t="s">
        <v>14</v>
      </c>
      <c r="K10" s="207"/>
      <c r="L10" s="207" t="s">
        <v>21</v>
      </c>
      <c r="M10" s="207"/>
      <c r="N10" s="207"/>
      <c r="O10" s="207"/>
      <c r="P10" s="207"/>
      <c r="Q10" s="207"/>
      <c r="R10" s="207"/>
      <c r="S10" s="207"/>
      <c r="T10" s="26">
        <f t="shared" ref="T10:T73" si="7">COUNTIF(K10:S10,"x")</f>
        <v>1</v>
      </c>
      <c r="U10" s="207" t="s">
        <v>1252</v>
      </c>
      <c r="V10" s="207" t="s">
        <v>1252</v>
      </c>
      <c r="W10" s="207" t="s">
        <v>1252</v>
      </c>
      <c r="X10" s="207" t="s">
        <v>1252</v>
      </c>
      <c r="Y10" s="207" t="s">
        <v>1252</v>
      </c>
      <c r="Z10" s="207" t="s">
        <v>1252</v>
      </c>
      <c r="AA10" s="207" t="s">
        <v>1252</v>
      </c>
      <c r="AB10" s="207" t="s">
        <v>1252</v>
      </c>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3">
        <f t="shared" si="0"/>
        <v>0</v>
      </c>
      <c r="CC10" s="32" t="e">
        <f t="shared" si="1"/>
        <v>#DIV/0!</v>
      </c>
      <c r="CD10" s="23">
        <f t="shared" si="2"/>
        <v>0</v>
      </c>
      <c r="CE10" s="32" t="e">
        <f t="shared" si="3"/>
        <v>#DIV/0!</v>
      </c>
      <c r="CF10" s="23">
        <f t="shared" si="4"/>
        <v>0</v>
      </c>
      <c r="CG10" s="32" t="e">
        <f t="shared" si="5"/>
        <v>#DIV/0!</v>
      </c>
      <c r="CH10" s="23" t="e">
        <f t="shared" si="6"/>
        <v>#DIV/0!</v>
      </c>
      <c r="CI10" s="23" t="e">
        <f t="shared" ref="CI10:CI73" si="8">IF(CH10&gt;=1.6,"Đạt mục tiêu",IF(CH10&gt;=1,"Cần cố gắng","Chưa đạt"))</f>
        <v>#DIV/0!</v>
      </c>
      <c r="CJ10" s="37"/>
    </row>
    <row r="11" spans="1:88" ht="200.25" customHeight="1" x14ac:dyDescent="0.25">
      <c r="A11" s="6">
        <v>4</v>
      </c>
      <c r="B11" s="11">
        <v>5</v>
      </c>
      <c r="C11" s="12" t="s">
        <v>22</v>
      </c>
      <c r="D11" s="275" t="s">
        <v>18</v>
      </c>
      <c r="E11" s="14" t="s">
        <v>19</v>
      </c>
      <c r="F11" s="14" t="s">
        <v>20</v>
      </c>
      <c r="G11" s="14" t="s">
        <v>19</v>
      </c>
      <c r="H11" s="15" t="s">
        <v>1254</v>
      </c>
      <c r="I11" s="332" t="s">
        <v>1251</v>
      </c>
      <c r="J11" s="22" t="s">
        <v>14</v>
      </c>
      <c r="K11" s="207"/>
      <c r="L11" s="207"/>
      <c r="M11" s="207" t="s">
        <v>21</v>
      </c>
      <c r="N11" s="207"/>
      <c r="O11" s="207"/>
      <c r="P11" s="207"/>
      <c r="Q11" s="207"/>
      <c r="R11" s="207"/>
      <c r="S11" s="207"/>
      <c r="T11" s="26">
        <f t="shared" si="7"/>
        <v>1</v>
      </c>
      <c r="U11" s="207" t="s">
        <v>1252</v>
      </c>
      <c r="V11" s="207" t="s">
        <v>1252</v>
      </c>
      <c r="W11" s="207" t="s">
        <v>1252</v>
      </c>
      <c r="X11" s="207" t="s">
        <v>1252</v>
      </c>
      <c r="Y11" s="207"/>
      <c r="Z11" s="207"/>
      <c r="AA11" s="207"/>
      <c r="AB11" s="207"/>
      <c r="AC11" s="207" t="s">
        <v>1252</v>
      </c>
      <c r="AD11" s="207" t="s">
        <v>1252</v>
      </c>
      <c r="AE11" s="207" t="s">
        <v>1252</v>
      </c>
      <c r="AF11" s="207" t="s">
        <v>1252</v>
      </c>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3">
        <f t="shared" si="0"/>
        <v>0</v>
      </c>
      <c r="CC11" s="32" t="e">
        <f t="shared" si="1"/>
        <v>#DIV/0!</v>
      </c>
      <c r="CD11" s="23">
        <f t="shared" si="2"/>
        <v>0</v>
      </c>
      <c r="CE11" s="32" t="e">
        <f t="shared" si="3"/>
        <v>#DIV/0!</v>
      </c>
      <c r="CF11" s="23">
        <f t="shared" si="4"/>
        <v>0</v>
      </c>
      <c r="CG11" s="32" t="e">
        <f t="shared" si="5"/>
        <v>#DIV/0!</v>
      </c>
      <c r="CH11" s="23" t="e">
        <f t="shared" si="6"/>
        <v>#DIV/0!</v>
      </c>
      <c r="CI11" s="23" t="e">
        <f t="shared" si="8"/>
        <v>#DIV/0!</v>
      </c>
      <c r="CJ11" s="37"/>
    </row>
    <row r="12" spans="1:88" ht="204" hidden="1" customHeight="1" x14ac:dyDescent="0.25">
      <c r="A12" s="6">
        <v>4</v>
      </c>
      <c r="B12" s="11">
        <v>5</v>
      </c>
      <c r="C12" s="12" t="s">
        <v>22</v>
      </c>
      <c r="D12" s="275" t="s">
        <v>18</v>
      </c>
      <c r="E12" s="14" t="s">
        <v>19</v>
      </c>
      <c r="F12" s="14" t="s">
        <v>20</v>
      </c>
      <c r="G12" s="14" t="s">
        <v>19</v>
      </c>
      <c r="H12" s="15" t="s">
        <v>1255</v>
      </c>
      <c r="I12" s="332" t="s">
        <v>1251</v>
      </c>
      <c r="J12" s="22" t="s">
        <v>14</v>
      </c>
      <c r="K12" s="207"/>
      <c r="L12" s="207"/>
      <c r="M12" s="207"/>
      <c r="N12" s="207" t="s">
        <v>21</v>
      </c>
      <c r="O12" s="207"/>
      <c r="P12" s="207"/>
      <c r="Q12" s="207"/>
      <c r="R12" s="207"/>
      <c r="S12" s="207"/>
      <c r="T12" s="26">
        <f t="shared" si="7"/>
        <v>1</v>
      </c>
      <c r="U12" s="207" t="s">
        <v>1252</v>
      </c>
      <c r="V12" s="207" t="s">
        <v>1252</v>
      </c>
      <c r="W12" s="207" t="s">
        <v>1252</v>
      </c>
      <c r="X12" s="207" t="s">
        <v>1252</v>
      </c>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3">
        <f t="shared" si="0"/>
        <v>0</v>
      </c>
      <c r="CC12" s="32" t="e">
        <f t="shared" si="1"/>
        <v>#DIV/0!</v>
      </c>
      <c r="CD12" s="23">
        <f t="shared" si="2"/>
        <v>0</v>
      </c>
      <c r="CE12" s="32" t="e">
        <f t="shared" si="3"/>
        <v>#DIV/0!</v>
      </c>
      <c r="CF12" s="23">
        <f t="shared" si="4"/>
        <v>0</v>
      </c>
      <c r="CG12" s="32" t="e">
        <f t="shared" si="5"/>
        <v>#DIV/0!</v>
      </c>
      <c r="CH12" s="23" t="e">
        <f t="shared" si="6"/>
        <v>#DIV/0!</v>
      </c>
      <c r="CI12" s="23" t="e">
        <f t="shared" si="8"/>
        <v>#DIV/0!</v>
      </c>
      <c r="CJ12" s="37"/>
    </row>
    <row r="13" spans="1:88" ht="204" hidden="1" customHeight="1" x14ac:dyDescent="0.25">
      <c r="A13" s="6">
        <v>4</v>
      </c>
      <c r="B13" s="11">
        <v>5</v>
      </c>
      <c r="C13" s="12" t="s">
        <v>22</v>
      </c>
      <c r="D13" s="275" t="s">
        <v>18</v>
      </c>
      <c r="E13" s="14" t="s">
        <v>19</v>
      </c>
      <c r="F13" s="14" t="s">
        <v>20</v>
      </c>
      <c r="G13" s="14" t="s">
        <v>19</v>
      </c>
      <c r="H13" s="15" t="s">
        <v>1256</v>
      </c>
      <c r="I13" s="332" t="s">
        <v>1251</v>
      </c>
      <c r="J13" s="22" t="s">
        <v>14</v>
      </c>
      <c r="K13" s="207"/>
      <c r="L13" s="207"/>
      <c r="M13" s="207"/>
      <c r="N13" s="207"/>
      <c r="O13" s="207" t="s">
        <v>21</v>
      </c>
      <c r="P13" s="207"/>
      <c r="Q13" s="207"/>
      <c r="R13" s="207"/>
      <c r="S13" s="207"/>
      <c r="T13" s="26">
        <f t="shared" si="7"/>
        <v>1</v>
      </c>
      <c r="U13" s="207" t="s">
        <v>1252</v>
      </c>
      <c r="V13" s="207" t="s">
        <v>1252</v>
      </c>
      <c r="W13" s="207" t="s">
        <v>1252</v>
      </c>
      <c r="X13" s="207" t="s">
        <v>1252</v>
      </c>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3">
        <f t="shared" si="0"/>
        <v>0</v>
      </c>
      <c r="CC13" s="32" t="e">
        <f t="shared" si="1"/>
        <v>#DIV/0!</v>
      </c>
      <c r="CD13" s="23">
        <f t="shared" si="2"/>
        <v>0</v>
      </c>
      <c r="CE13" s="32" t="e">
        <f t="shared" si="3"/>
        <v>#DIV/0!</v>
      </c>
      <c r="CF13" s="23">
        <f t="shared" si="4"/>
        <v>0</v>
      </c>
      <c r="CG13" s="32" t="e">
        <f t="shared" si="5"/>
        <v>#DIV/0!</v>
      </c>
      <c r="CH13" s="23" t="e">
        <f t="shared" si="6"/>
        <v>#DIV/0!</v>
      </c>
      <c r="CI13" s="23" t="e">
        <f t="shared" si="8"/>
        <v>#DIV/0!</v>
      </c>
      <c r="CJ13" s="37"/>
    </row>
    <row r="14" spans="1:88" ht="204" hidden="1" customHeight="1" x14ac:dyDescent="0.25">
      <c r="A14" s="6">
        <v>4</v>
      </c>
      <c r="B14" s="11">
        <v>5</v>
      </c>
      <c r="C14" s="12" t="s">
        <v>22</v>
      </c>
      <c r="D14" s="275" t="s">
        <v>18</v>
      </c>
      <c r="E14" s="14" t="s">
        <v>19</v>
      </c>
      <c r="F14" s="14" t="s">
        <v>20</v>
      </c>
      <c r="G14" s="14" t="s">
        <v>19</v>
      </c>
      <c r="H14" s="15" t="s">
        <v>1257</v>
      </c>
      <c r="I14" s="332" t="s">
        <v>1251</v>
      </c>
      <c r="J14" s="22" t="s">
        <v>14</v>
      </c>
      <c r="K14" s="207"/>
      <c r="L14" s="207"/>
      <c r="M14" s="207"/>
      <c r="N14" s="207"/>
      <c r="O14" s="207"/>
      <c r="P14" s="207" t="s">
        <v>21</v>
      </c>
      <c r="Q14" s="207"/>
      <c r="R14" s="207"/>
      <c r="S14" s="207"/>
      <c r="T14" s="26">
        <f t="shared" si="7"/>
        <v>1</v>
      </c>
      <c r="U14" s="207" t="s">
        <v>1252</v>
      </c>
      <c r="V14" s="207" t="s">
        <v>1252</v>
      </c>
      <c r="W14" s="207" t="s">
        <v>1252</v>
      </c>
      <c r="X14" s="207" t="s">
        <v>1252</v>
      </c>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3">
        <f t="shared" si="0"/>
        <v>0</v>
      </c>
      <c r="CC14" s="32" t="e">
        <f t="shared" si="1"/>
        <v>#DIV/0!</v>
      </c>
      <c r="CD14" s="23">
        <f t="shared" si="2"/>
        <v>0</v>
      </c>
      <c r="CE14" s="32" t="e">
        <f t="shared" si="3"/>
        <v>#DIV/0!</v>
      </c>
      <c r="CF14" s="23">
        <f t="shared" si="4"/>
        <v>0</v>
      </c>
      <c r="CG14" s="32" t="e">
        <f t="shared" si="5"/>
        <v>#DIV/0!</v>
      </c>
      <c r="CH14" s="23" t="e">
        <f t="shared" si="6"/>
        <v>#DIV/0!</v>
      </c>
      <c r="CI14" s="23" t="e">
        <f t="shared" si="8"/>
        <v>#DIV/0!</v>
      </c>
      <c r="CJ14" s="37"/>
    </row>
    <row r="15" spans="1:88" ht="204" hidden="1" customHeight="1" x14ac:dyDescent="0.25">
      <c r="A15" s="6">
        <v>4</v>
      </c>
      <c r="B15" s="11">
        <v>5</v>
      </c>
      <c r="C15" s="12" t="s">
        <v>22</v>
      </c>
      <c r="D15" s="275" t="s">
        <v>18</v>
      </c>
      <c r="E15" s="14" t="s">
        <v>19</v>
      </c>
      <c r="F15" s="14" t="s">
        <v>20</v>
      </c>
      <c r="G15" s="14" t="s">
        <v>19</v>
      </c>
      <c r="H15" s="15" t="s">
        <v>1258</v>
      </c>
      <c r="I15" s="332" t="s">
        <v>1251</v>
      </c>
      <c r="J15" s="22" t="s">
        <v>14</v>
      </c>
      <c r="K15" s="207"/>
      <c r="L15" s="207"/>
      <c r="M15" s="207"/>
      <c r="N15" s="207"/>
      <c r="O15" s="207"/>
      <c r="P15" s="207"/>
      <c r="Q15" s="207" t="s">
        <v>21</v>
      </c>
      <c r="R15" s="207"/>
      <c r="S15" s="207"/>
      <c r="T15" s="26">
        <f t="shared" si="7"/>
        <v>1</v>
      </c>
      <c r="U15" s="207" t="s">
        <v>1252</v>
      </c>
      <c r="V15" s="207" t="s">
        <v>1252</v>
      </c>
      <c r="W15" s="207" t="s">
        <v>1252</v>
      </c>
      <c r="X15" s="207" t="s">
        <v>1252</v>
      </c>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3">
        <f t="shared" si="0"/>
        <v>0</v>
      </c>
      <c r="CC15" s="32" t="e">
        <f t="shared" si="1"/>
        <v>#DIV/0!</v>
      </c>
      <c r="CD15" s="23">
        <f t="shared" si="2"/>
        <v>0</v>
      </c>
      <c r="CE15" s="32" t="e">
        <f t="shared" si="3"/>
        <v>#DIV/0!</v>
      </c>
      <c r="CF15" s="23">
        <f t="shared" si="4"/>
        <v>0</v>
      </c>
      <c r="CG15" s="32" t="e">
        <f t="shared" si="5"/>
        <v>#DIV/0!</v>
      </c>
      <c r="CH15" s="23" t="e">
        <f t="shared" si="6"/>
        <v>#DIV/0!</v>
      </c>
      <c r="CI15" s="23" t="e">
        <f t="shared" si="8"/>
        <v>#DIV/0!</v>
      </c>
      <c r="CJ15" s="37"/>
    </row>
    <row r="16" spans="1:88" ht="204" hidden="1" customHeight="1" x14ac:dyDescent="0.25">
      <c r="A16" s="6">
        <v>4</v>
      </c>
      <c r="B16" s="11">
        <v>5</v>
      </c>
      <c r="C16" s="12" t="s">
        <v>22</v>
      </c>
      <c r="D16" s="275" t="s">
        <v>18</v>
      </c>
      <c r="E16" s="14" t="s">
        <v>19</v>
      </c>
      <c r="F16" s="14" t="s">
        <v>20</v>
      </c>
      <c r="G16" s="14" t="s">
        <v>19</v>
      </c>
      <c r="H16" s="15" t="s">
        <v>1259</v>
      </c>
      <c r="I16" s="332" t="s">
        <v>1251</v>
      </c>
      <c r="J16" s="22" t="s">
        <v>14</v>
      </c>
      <c r="K16" s="207"/>
      <c r="L16" s="207"/>
      <c r="M16" s="207"/>
      <c r="N16" s="207"/>
      <c r="O16" s="207"/>
      <c r="P16" s="207"/>
      <c r="Q16" s="207"/>
      <c r="R16" s="207" t="s">
        <v>21</v>
      </c>
      <c r="S16" s="207"/>
      <c r="T16" s="26">
        <f t="shared" si="7"/>
        <v>1</v>
      </c>
      <c r="U16" s="207" t="s">
        <v>1252</v>
      </c>
      <c r="V16" s="207" t="s">
        <v>1252</v>
      </c>
      <c r="W16" s="207" t="s">
        <v>1252</v>
      </c>
      <c r="X16" s="207" t="s">
        <v>1252</v>
      </c>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3">
        <f t="shared" si="0"/>
        <v>0</v>
      </c>
      <c r="CC16" s="32" t="e">
        <f t="shared" si="1"/>
        <v>#DIV/0!</v>
      </c>
      <c r="CD16" s="23">
        <f t="shared" si="2"/>
        <v>0</v>
      </c>
      <c r="CE16" s="32" t="e">
        <f t="shared" si="3"/>
        <v>#DIV/0!</v>
      </c>
      <c r="CF16" s="23">
        <f t="shared" si="4"/>
        <v>0</v>
      </c>
      <c r="CG16" s="32" t="e">
        <f t="shared" si="5"/>
        <v>#DIV/0!</v>
      </c>
      <c r="CH16" s="23" t="e">
        <f t="shared" si="6"/>
        <v>#DIV/0!</v>
      </c>
      <c r="CI16" s="23" t="e">
        <f t="shared" si="8"/>
        <v>#DIV/0!</v>
      </c>
      <c r="CJ16" s="37"/>
    </row>
    <row r="17" spans="1:88" ht="204.75" hidden="1" customHeight="1" x14ac:dyDescent="0.25">
      <c r="A17" s="6">
        <v>4</v>
      </c>
      <c r="B17" s="11">
        <v>5</v>
      </c>
      <c r="C17" s="12" t="s">
        <v>22</v>
      </c>
      <c r="D17" s="275" t="s">
        <v>18</v>
      </c>
      <c r="E17" s="14" t="s">
        <v>19</v>
      </c>
      <c r="F17" s="14" t="s">
        <v>20</v>
      </c>
      <c r="G17" s="14" t="s">
        <v>19</v>
      </c>
      <c r="H17" s="15" t="s">
        <v>1260</v>
      </c>
      <c r="I17" s="332" t="s">
        <v>1251</v>
      </c>
      <c r="J17" s="22" t="s">
        <v>14</v>
      </c>
      <c r="K17" s="207"/>
      <c r="L17" s="207"/>
      <c r="M17" s="207"/>
      <c r="N17" s="207"/>
      <c r="O17" s="207"/>
      <c r="P17" s="207"/>
      <c r="Q17" s="207"/>
      <c r="R17" s="207"/>
      <c r="S17" s="207" t="s">
        <v>21</v>
      </c>
      <c r="T17" s="26">
        <f t="shared" si="7"/>
        <v>1</v>
      </c>
      <c r="U17" s="207" t="s">
        <v>1252</v>
      </c>
      <c r="V17" s="207" t="s">
        <v>1252</v>
      </c>
      <c r="W17" s="207" t="s">
        <v>1252</v>
      </c>
      <c r="X17" s="207" t="s">
        <v>1252</v>
      </c>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3">
        <f t="shared" si="0"/>
        <v>0</v>
      </c>
      <c r="CC17" s="32" t="e">
        <f t="shared" si="1"/>
        <v>#DIV/0!</v>
      </c>
      <c r="CD17" s="23">
        <f t="shared" si="2"/>
        <v>0</v>
      </c>
      <c r="CE17" s="32" t="e">
        <f t="shared" si="3"/>
        <v>#DIV/0!</v>
      </c>
      <c r="CF17" s="23">
        <f t="shared" si="4"/>
        <v>0</v>
      </c>
      <c r="CG17" s="32" t="e">
        <f t="shared" si="5"/>
        <v>#DIV/0!</v>
      </c>
      <c r="CH17" s="23" t="e">
        <f t="shared" si="6"/>
        <v>#DIV/0!</v>
      </c>
      <c r="CI17" s="23" t="e">
        <f t="shared" si="8"/>
        <v>#DIV/0!</v>
      </c>
      <c r="CJ17" s="37"/>
    </row>
    <row r="18" spans="1:88" ht="32.25" hidden="1" customHeight="1" x14ac:dyDescent="0.25">
      <c r="A18" s="6">
        <v>5</v>
      </c>
      <c r="B18" s="7">
        <v>7</v>
      </c>
      <c r="C18" s="441" t="s">
        <v>24</v>
      </c>
      <c r="D18" s="442"/>
      <c r="E18" s="443"/>
      <c r="F18" s="9" t="s">
        <v>1249</v>
      </c>
      <c r="G18" s="9" t="s">
        <v>1249</v>
      </c>
      <c r="H18" s="9" t="s">
        <v>1249</v>
      </c>
      <c r="I18" s="9" t="s">
        <v>1249</v>
      </c>
      <c r="J18" s="21" t="s">
        <v>1249</v>
      </c>
      <c r="K18" s="21" t="s">
        <v>1249</v>
      </c>
      <c r="L18" s="21" t="s">
        <v>1249</v>
      </c>
      <c r="M18" s="21" t="s">
        <v>1249</v>
      </c>
      <c r="N18" s="21" t="s">
        <v>1249</v>
      </c>
      <c r="O18" s="21" t="s">
        <v>1249</v>
      </c>
      <c r="P18" s="21" t="s">
        <v>1249</v>
      </c>
      <c r="Q18" s="21" t="s">
        <v>1249</v>
      </c>
      <c r="R18" s="21" t="s">
        <v>1249</v>
      </c>
      <c r="S18" s="21" t="s">
        <v>1249</v>
      </c>
      <c r="T18" s="21" t="s">
        <v>1249</v>
      </c>
      <c r="U18" s="21" t="s">
        <v>1249</v>
      </c>
      <c r="V18" s="21" t="s">
        <v>1249</v>
      </c>
      <c r="W18" s="21" t="s">
        <v>1249</v>
      </c>
      <c r="X18" s="21" t="s">
        <v>1249</v>
      </c>
      <c r="Y18" s="21" t="s">
        <v>1249</v>
      </c>
      <c r="Z18" s="21" t="s">
        <v>1249</v>
      </c>
      <c r="AA18" s="21" t="s">
        <v>1249</v>
      </c>
      <c r="AB18" s="21" t="s">
        <v>1249</v>
      </c>
      <c r="AC18" s="21" t="s">
        <v>1249</v>
      </c>
      <c r="AD18" s="21" t="s">
        <v>1249</v>
      </c>
      <c r="AE18" s="21" t="s">
        <v>1249</v>
      </c>
      <c r="AF18" s="21" t="s">
        <v>1249</v>
      </c>
      <c r="AG18" s="21" t="s">
        <v>1249</v>
      </c>
      <c r="AH18" s="21" t="s">
        <v>1249</v>
      </c>
      <c r="AI18" s="21" t="s">
        <v>1249</v>
      </c>
      <c r="AJ18" s="21" t="s">
        <v>1249</v>
      </c>
      <c r="AK18" s="21" t="s">
        <v>1249</v>
      </c>
      <c r="AL18" s="21" t="s">
        <v>1249</v>
      </c>
      <c r="AM18" s="21" t="s">
        <v>1249</v>
      </c>
      <c r="AN18" s="21" t="s">
        <v>1249</v>
      </c>
      <c r="AO18" s="21" t="s">
        <v>1249</v>
      </c>
      <c r="AP18" s="21" t="s">
        <v>1249</v>
      </c>
      <c r="AQ18" s="21" t="s">
        <v>1249</v>
      </c>
      <c r="AR18" s="21" t="s">
        <v>1249</v>
      </c>
      <c r="AS18" s="21" t="s">
        <v>1249</v>
      </c>
      <c r="AT18" s="21" t="s">
        <v>1249</v>
      </c>
      <c r="AU18" s="21" t="s">
        <v>1249</v>
      </c>
      <c r="AV18" s="21" t="s">
        <v>1249</v>
      </c>
      <c r="AW18" s="21" t="s">
        <v>1249</v>
      </c>
      <c r="AX18" s="21" t="s">
        <v>1249</v>
      </c>
      <c r="AY18" s="21" t="s">
        <v>1249</v>
      </c>
      <c r="AZ18" s="21" t="s">
        <v>1249</v>
      </c>
      <c r="BA18" s="21" t="s">
        <v>1249</v>
      </c>
      <c r="BB18" s="21"/>
      <c r="BC18" s="21" t="s">
        <v>1249</v>
      </c>
      <c r="BD18" s="21" t="s">
        <v>1249</v>
      </c>
      <c r="BE18" s="21" t="s">
        <v>1249</v>
      </c>
      <c r="BF18" s="21" t="s">
        <v>1249</v>
      </c>
      <c r="BG18" s="21" t="s">
        <v>1249</v>
      </c>
      <c r="BH18" s="21" t="s">
        <v>1249</v>
      </c>
      <c r="BI18" s="21" t="s">
        <v>1249</v>
      </c>
      <c r="BJ18" s="21" t="s">
        <v>1249</v>
      </c>
      <c r="BK18" s="21" t="s">
        <v>1249</v>
      </c>
      <c r="BL18" s="21" t="s">
        <v>1249</v>
      </c>
      <c r="BM18" s="21" t="s">
        <v>1249</v>
      </c>
      <c r="BN18" s="21" t="s">
        <v>1249</v>
      </c>
      <c r="BO18" s="21" t="s">
        <v>1249</v>
      </c>
      <c r="BP18" s="21" t="s">
        <v>1249</v>
      </c>
      <c r="BQ18" s="21" t="s">
        <v>1249</v>
      </c>
      <c r="BR18" s="21" t="s">
        <v>1249</v>
      </c>
      <c r="BS18" s="21" t="s">
        <v>1249</v>
      </c>
      <c r="BT18" s="21" t="s">
        <v>1249</v>
      </c>
      <c r="BU18" s="21" t="s">
        <v>1249</v>
      </c>
      <c r="BV18" s="21" t="s">
        <v>1249</v>
      </c>
      <c r="BW18" s="21" t="s">
        <v>1249</v>
      </c>
      <c r="BX18" s="21" t="s">
        <v>1249</v>
      </c>
      <c r="BY18" s="21" t="s">
        <v>1249</v>
      </c>
      <c r="BZ18" s="21" t="s">
        <v>1249</v>
      </c>
      <c r="CA18" s="21" t="s">
        <v>1249</v>
      </c>
      <c r="CB18" s="21" t="s">
        <v>1249</v>
      </c>
      <c r="CC18" s="21" t="s">
        <v>1249</v>
      </c>
      <c r="CD18" s="21" t="s">
        <v>1249</v>
      </c>
      <c r="CE18" s="21" t="s">
        <v>1249</v>
      </c>
      <c r="CF18" s="21" t="s">
        <v>1249</v>
      </c>
      <c r="CG18" s="21" t="s">
        <v>1249</v>
      </c>
      <c r="CH18" s="21" t="s">
        <v>1249</v>
      </c>
      <c r="CI18" s="21" t="s">
        <v>1249</v>
      </c>
      <c r="CJ18" s="21" t="s">
        <v>1249</v>
      </c>
    </row>
    <row r="19" spans="1:88" ht="30.75" hidden="1" customHeight="1" x14ac:dyDescent="0.25">
      <c r="A19" s="6">
        <v>6</v>
      </c>
      <c r="B19" s="7">
        <v>8</v>
      </c>
      <c r="C19" s="440" t="s">
        <v>25</v>
      </c>
      <c r="D19" s="440"/>
      <c r="E19" s="440"/>
      <c r="F19" s="9" t="s">
        <v>1249</v>
      </c>
      <c r="G19" s="9" t="s">
        <v>1249</v>
      </c>
      <c r="H19" s="9" t="s">
        <v>1249</v>
      </c>
      <c r="I19" s="9" t="s">
        <v>1249</v>
      </c>
      <c r="J19" s="21" t="s">
        <v>1249</v>
      </c>
      <c r="K19" s="21" t="s">
        <v>1249</v>
      </c>
      <c r="L19" s="21" t="s">
        <v>1249</v>
      </c>
      <c r="M19" s="21" t="s">
        <v>1249</v>
      </c>
      <c r="N19" s="21" t="s">
        <v>1249</v>
      </c>
      <c r="O19" s="21" t="s">
        <v>1249</v>
      </c>
      <c r="P19" s="21" t="s">
        <v>1249</v>
      </c>
      <c r="Q19" s="21" t="s">
        <v>1249</v>
      </c>
      <c r="R19" s="21" t="s">
        <v>1249</v>
      </c>
      <c r="S19" s="21" t="s">
        <v>1249</v>
      </c>
      <c r="T19" s="21" t="s">
        <v>1249</v>
      </c>
      <c r="U19" s="21" t="s">
        <v>1249</v>
      </c>
      <c r="V19" s="21" t="s">
        <v>1249</v>
      </c>
      <c r="W19" s="21" t="s">
        <v>1249</v>
      </c>
      <c r="X19" s="21" t="s">
        <v>1249</v>
      </c>
      <c r="Y19" s="21" t="s">
        <v>1249</v>
      </c>
      <c r="Z19" s="21" t="s">
        <v>1249</v>
      </c>
      <c r="AA19" s="21" t="s">
        <v>1249</v>
      </c>
      <c r="AB19" s="21" t="s">
        <v>1249</v>
      </c>
      <c r="AC19" s="21" t="s">
        <v>1249</v>
      </c>
      <c r="AD19" s="21" t="s">
        <v>1249</v>
      </c>
      <c r="AE19" s="21" t="s">
        <v>1249</v>
      </c>
      <c r="AF19" s="21" t="s">
        <v>1249</v>
      </c>
      <c r="AG19" s="21" t="s">
        <v>1249</v>
      </c>
      <c r="AH19" s="21" t="s">
        <v>1249</v>
      </c>
      <c r="AI19" s="21" t="s">
        <v>1249</v>
      </c>
      <c r="AJ19" s="21" t="s">
        <v>1249</v>
      </c>
      <c r="AK19" s="21" t="s">
        <v>1249</v>
      </c>
      <c r="AL19" s="21" t="s">
        <v>1249</v>
      </c>
      <c r="AM19" s="21" t="s">
        <v>1249</v>
      </c>
      <c r="AN19" s="21" t="s">
        <v>1249</v>
      </c>
      <c r="AO19" s="21" t="s">
        <v>1249</v>
      </c>
      <c r="AP19" s="21" t="s">
        <v>1249</v>
      </c>
      <c r="AQ19" s="21" t="s">
        <v>1249</v>
      </c>
      <c r="AR19" s="21" t="s">
        <v>1249</v>
      </c>
      <c r="AS19" s="21" t="s">
        <v>1249</v>
      </c>
      <c r="AT19" s="21" t="s">
        <v>1249</v>
      </c>
      <c r="AU19" s="21" t="s">
        <v>1249</v>
      </c>
      <c r="AV19" s="21" t="s">
        <v>1249</v>
      </c>
      <c r="AW19" s="21" t="s">
        <v>1249</v>
      </c>
      <c r="AX19" s="21" t="s">
        <v>1249</v>
      </c>
      <c r="AY19" s="21" t="s">
        <v>1249</v>
      </c>
      <c r="AZ19" s="21" t="s">
        <v>1249</v>
      </c>
      <c r="BA19" s="21" t="s">
        <v>1249</v>
      </c>
      <c r="BB19" s="21"/>
      <c r="BC19" s="21" t="s">
        <v>1249</v>
      </c>
      <c r="BD19" s="21" t="s">
        <v>1249</v>
      </c>
      <c r="BE19" s="21" t="s">
        <v>1249</v>
      </c>
      <c r="BF19" s="21" t="s">
        <v>1249</v>
      </c>
      <c r="BG19" s="21" t="s">
        <v>1249</v>
      </c>
      <c r="BH19" s="21" t="s">
        <v>1249</v>
      </c>
      <c r="BI19" s="21" t="s">
        <v>1249</v>
      </c>
      <c r="BJ19" s="21" t="s">
        <v>1249</v>
      </c>
      <c r="BK19" s="21" t="s">
        <v>1249</v>
      </c>
      <c r="BL19" s="21" t="s">
        <v>1249</v>
      </c>
      <c r="BM19" s="21" t="s">
        <v>1249</v>
      </c>
      <c r="BN19" s="21" t="s">
        <v>1249</v>
      </c>
      <c r="BO19" s="21" t="s">
        <v>1249</v>
      </c>
      <c r="BP19" s="21" t="s">
        <v>1249</v>
      </c>
      <c r="BQ19" s="21" t="s">
        <v>1249</v>
      </c>
      <c r="BR19" s="21" t="s">
        <v>1249</v>
      </c>
      <c r="BS19" s="21" t="s">
        <v>1249</v>
      </c>
      <c r="BT19" s="21" t="s">
        <v>1249</v>
      </c>
      <c r="BU19" s="21" t="s">
        <v>1249</v>
      </c>
      <c r="BV19" s="21" t="s">
        <v>1249</v>
      </c>
      <c r="BW19" s="21" t="s">
        <v>1249</v>
      </c>
      <c r="BX19" s="21" t="s">
        <v>1249</v>
      </c>
      <c r="BY19" s="21" t="s">
        <v>1249</v>
      </c>
      <c r="BZ19" s="21" t="s">
        <v>1249</v>
      </c>
      <c r="CA19" s="21" t="s">
        <v>1249</v>
      </c>
      <c r="CB19" s="21" t="s">
        <v>1249</v>
      </c>
      <c r="CC19" s="21" t="s">
        <v>1249</v>
      </c>
      <c r="CD19" s="21" t="s">
        <v>1249</v>
      </c>
      <c r="CE19" s="21" t="s">
        <v>1249</v>
      </c>
      <c r="CF19" s="21" t="s">
        <v>1249</v>
      </c>
      <c r="CG19" s="21" t="s">
        <v>1249</v>
      </c>
      <c r="CH19" s="21" t="s">
        <v>1249</v>
      </c>
      <c r="CI19" s="21" t="s">
        <v>1249</v>
      </c>
      <c r="CJ19" s="21" t="s">
        <v>1249</v>
      </c>
    </row>
    <row r="20" spans="1:88" ht="61.5" hidden="1" customHeight="1" x14ac:dyDescent="0.25">
      <c r="A20" s="6">
        <v>7</v>
      </c>
      <c r="B20" s="207">
        <v>14</v>
      </c>
      <c r="C20" s="12" t="s">
        <v>37</v>
      </c>
      <c r="D20" s="276" t="s">
        <v>37</v>
      </c>
      <c r="E20" s="12" t="s">
        <v>37</v>
      </c>
      <c r="F20" s="12" t="s">
        <v>37</v>
      </c>
      <c r="G20" s="12" t="s">
        <v>37</v>
      </c>
      <c r="H20" s="12" t="s">
        <v>1888</v>
      </c>
      <c r="I20" s="332" t="s">
        <v>1261</v>
      </c>
      <c r="J20" s="22" t="s">
        <v>14</v>
      </c>
      <c r="K20" s="23" t="s">
        <v>21</v>
      </c>
      <c r="L20" s="207"/>
      <c r="M20" s="207"/>
      <c r="N20" s="207"/>
      <c r="O20" s="207"/>
      <c r="P20" s="207"/>
      <c r="Q20" s="207"/>
      <c r="R20" s="207"/>
      <c r="S20" s="207"/>
      <c r="T20" s="26">
        <f t="shared" si="7"/>
        <v>1</v>
      </c>
      <c r="U20" s="207"/>
      <c r="V20" s="207"/>
      <c r="W20" s="207" t="s">
        <v>1262</v>
      </c>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3">
        <f t="shared" ref="CB20:CB35" si="9">COUNTIF($BD20:$CA20,2)</f>
        <v>0</v>
      </c>
      <c r="CC20" s="32" t="e">
        <f t="shared" ref="CC20:CC35" si="10">CB20/COUNTA($BD20:$CA20)</f>
        <v>#DIV/0!</v>
      </c>
      <c r="CD20" s="23">
        <f t="shared" ref="CD20:CD35" si="11">COUNTIF($BD20:$CA20,1)</f>
        <v>0</v>
      </c>
      <c r="CE20" s="32" t="e">
        <f t="shared" ref="CE20:CE35" si="12">CD20/COUNTA($BD20:$CA20)</f>
        <v>#DIV/0!</v>
      </c>
      <c r="CF20" s="23">
        <f t="shared" ref="CF20:CF35" si="13">COUNTIF($BD20:$CA20,0)</f>
        <v>0</v>
      </c>
      <c r="CG20" s="32" t="e">
        <f t="shared" ref="CG20:CG35" si="14">CF20/COUNTA($BD20:$CA20)</f>
        <v>#DIV/0!</v>
      </c>
      <c r="CH20" s="23" t="e">
        <f t="shared" ref="CH20:CH35" si="15">(((CB20*2)+(CD20*1)+(CF20*0)))/COUNTA($BD20:$CA20)</f>
        <v>#DIV/0!</v>
      </c>
      <c r="CI20" s="23" t="e">
        <f t="shared" si="8"/>
        <v>#DIV/0!</v>
      </c>
      <c r="CJ20" s="37"/>
    </row>
    <row r="21" spans="1:88" ht="63" hidden="1" customHeight="1" x14ac:dyDescent="0.25">
      <c r="A21" s="6">
        <v>8</v>
      </c>
      <c r="B21" s="207">
        <v>15</v>
      </c>
      <c r="C21" s="12" t="s">
        <v>39</v>
      </c>
      <c r="D21" s="275" t="s">
        <v>28</v>
      </c>
      <c r="E21" s="12" t="s">
        <v>40</v>
      </c>
      <c r="F21" s="332" t="s">
        <v>28</v>
      </c>
      <c r="G21" s="12" t="s">
        <v>40</v>
      </c>
      <c r="H21" s="12" t="s">
        <v>1263</v>
      </c>
      <c r="I21" s="332" t="s">
        <v>1251</v>
      </c>
      <c r="J21" s="22" t="s">
        <v>14</v>
      </c>
      <c r="K21" s="207"/>
      <c r="L21" s="207" t="s">
        <v>21</v>
      </c>
      <c r="M21" s="207"/>
      <c r="N21" s="207"/>
      <c r="O21" s="207"/>
      <c r="P21" s="207"/>
      <c r="Q21" s="207"/>
      <c r="R21" s="207"/>
      <c r="S21" s="207"/>
      <c r="T21" s="26">
        <f t="shared" si="7"/>
        <v>1</v>
      </c>
      <c r="U21" s="207" t="s">
        <v>1252</v>
      </c>
      <c r="V21" s="207" t="s">
        <v>1252</v>
      </c>
      <c r="W21" s="207" t="s">
        <v>1252</v>
      </c>
      <c r="X21" s="207" t="s">
        <v>1252</v>
      </c>
      <c r="Y21" s="207" t="s">
        <v>1271</v>
      </c>
      <c r="Z21" s="207"/>
      <c r="AA21" s="207"/>
      <c r="AB21" s="207" t="s">
        <v>1271</v>
      </c>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3">
        <f t="shared" si="9"/>
        <v>0</v>
      </c>
      <c r="CC21" s="32" t="e">
        <f t="shared" si="10"/>
        <v>#DIV/0!</v>
      </c>
      <c r="CD21" s="23">
        <f t="shared" si="11"/>
        <v>0</v>
      </c>
      <c r="CE21" s="32" t="e">
        <f t="shared" si="12"/>
        <v>#DIV/0!</v>
      </c>
      <c r="CF21" s="23">
        <f t="shared" si="13"/>
        <v>0</v>
      </c>
      <c r="CG21" s="32" t="e">
        <f t="shared" si="14"/>
        <v>#DIV/0!</v>
      </c>
      <c r="CH21" s="23" t="e">
        <f t="shared" si="15"/>
        <v>#DIV/0!</v>
      </c>
      <c r="CI21" s="23" t="e">
        <f t="shared" si="8"/>
        <v>#DIV/0!</v>
      </c>
      <c r="CJ21" s="37"/>
    </row>
    <row r="22" spans="1:88" ht="61.5" hidden="1" customHeight="1" x14ac:dyDescent="0.25">
      <c r="A22" s="6">
        <v>9</v>
      </c>
      <c r="B22" s="207">
        <v>16</v>
      </c>
      <c r="C22" s="388" t="s">
        <v>41</v>
      </c>
      <c r="D22" s="275" t="s">
        <v>18</v>
      </c>
      <c r="E22" s="12" t="s">
        <v>42</v>
      </c>
      <c r="F22" s="332" t="s">
        <v>28</v>
      </c>
      <c r="G22" s="12" t="s">
        <v>42</v>
      </c>
      <c r="H22" s="12" t="s">
        <v>1264</v>
      </c>
      <c r="I22" s="332" t="s">
        <v>1265</v>
      </c>
      <c r="J22" s="22" t="s">
        <v>14</v>
      </c>
      <c r="K22" s="207"/>
      <c r="L22" s="207"/>
      <c r="M22" s="24"/>
      <c r="N22" s="207" t="s">
        <v>21</v>
      </c>
      <c r="O22" s="207"/>
      <c r="P22" s="207"/>
      <c r="Q22" s="207"/>
      <c r="R22" s="207"/>
      <c r="S22" s="207"/>
      <c r="T22" s="26">
        <f t="shared" si="7"/>
        <v>1</v>
      </c>
      <c r="U22" s="207" t="s">
        <v>1252</v>
      </c>
      <c r="V22" s="207" t="s">
        <v>1252</v>
      </c>
      <c r="W22" s="207" t="s">
        <v>1252</v>
      </c>
      <c r="X22" s="207" t="s">
        <v>1252</v>
      </c>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3">
        <f t="shared" si="9"/>
        <v>0</v>
      </c>
      <c r="CC22" s="32" t="e">
        <f t="shared" si="10"/>
        <v>#DIV/0!</v>
      </c>
      <c r="CD22" s="23">
        <f t="shared" si="11"/>
        <v>0</v>
      </c>
      <c r="CE22" s="32" t="e">
        <f t="shared" si="12"/>
        <v>#DIV/0!</v>
      </c>
      <c r="CF22" s="23">
        <f t="shared" si="13"/>
        <v>0</v>
      </c>
      <c r="CG22" s="32" t="e">
        <f t="shared" si="14"/>
        <v>#DIV/0!</v>
      </c>
      <c r="CH22" s="23" t="e">
        <f t="shared" si="15"/>
        <v>#DIV/0!</v>
      </c>
      <c r="CI22" s="23" t="e">
        <f t="shared" si="8"/>
        <v>#DIV/0!</v>
      </c>
      <c r="CJ22" s="37"/>
    </row>
    <row r="23" spans="1:88" ht="47.25" hidden="1" customHeight="1" x14ac:dyDescent="0.25">
      <c r="A23" s="6">
        <v>9</v>
      </c>
      <c r="B23" s="207">
        <v>16</v>
      </c>
      <c r="C23" s="390"/>
      <c r="D23" s="275" t="s">
        <v>18</v>
      </c>
      <c r="E23" s="12" t="s">
        <v>42</v>
      </c>
      <c r="F23" s="332" t="s">
        <v>28</v>
      </c>
      <c r="G23" s="12" t="s">
        <v>42</v>
      </c>
      <c r="H23" s="12" t="s">
        <v>1264</v>
      </c>
      <c r="I23" s="332" t="s">
        <v>1265</v>
      </c>
      <c r="J23" s="22" t="s">
        <v>14</v>
      </c>
      <c r="K23" s="207"/>
      <c r="L23" s="207"/>
      <c r="M23" s="207"/>
      <c r="N23" s="207"/>
      <c r="O23" s="207" t="s">
        <v>21</v>
      </c>
      <c r="P23" s="207"/>
      <c r="Q23" s="207"/>
      <c r="R23" s="207"/>
      <c r="S23" s="207"/>
      <c r="T23" s="26">
        <f t="shared" si="7"/>
        <v>1</v>
      </c>
      <c r="U23" s="207" t="s">
        <v>1252</v>
      </c>
      <c r="V23" s="207" t="s">
        <v>1252</v>
      </c>
      <c r="W23" s="207" t="s">
        <v>1252</v>
      </c>
      <c r="X23" s="207" t="s">
        <v>1252</v>
      </c>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3">
        <f t="shared" si="9"/>
        <v>0</v>
      </c>
      <c r="CC23" s="32" t="e">
        <f t="shared" si="10"/>
        <v>#DIV/0!</v>
      </c>
      <c r="CD23" s="23">
        <f t="shared" si="11"/>
        <v>0</v>
      </c>
      <c r="CE23" s="32" t="e">
        <f t="shared" si="12"/>
        <v>#DIV/0!</v>
      </c>
      <c r="CF23" s="23">
        <f t="shared" si="13"/>
        <v>0</v>
      </c>
      <c r="CG23" s="32" t="e">
        <f t="shared" si="14"/>
        <v>#DIV/0!</v>
      </c>
      <c r="CH23" s="23" t="e">
        <f t="shared" si="15"/>
        <v>#DIV/0!</v>
      </c>
      <c r="CI23" s="23" t="e">
        <f t="shared" si="8"/>
        <v>#DIV/0!</v>
      </c>
      <c r="CJ23" s="37"/>
    </row>
    <row r="24" spans="1:88" ht="87" hidden="1" customHeight="1" x14ac:dyDescent="0.25">
      <c r="A24" s="6">
        <v>10</v>
      </c>
      <c r="B24" s="207">
        <v>17</v>
      </c>
      <c r="C24" s="12" t="s">
        <v>43</v>
      </c>
      <c r="D24" s="275" t="s">
        <v>18</v>
      </c>
      <c r="E24" s="12" t="s">
        <v>44</v>
      </c>
      <c r="F24" s="332" t="s">
        <v>28</v>
      </c>
      <c r="G24" s="12" t="s">
        <v>44</v>
      </c>
      <c r="H24" s="17" t="s">
        <v>1266</v>
      </c>
      <c r="I24" s="332" t="s">
        <v>1261</v>
      </c>
      <c r="J24" s="22" t="s">
        <v>14</v>
      </c>
      <c r="K24" s="23" t="s">
        <v>21</v>
      </c>
      <c r="L24" s="207"/>
      <c r="M24" s="207"/>
      <c r="N24" s="207"/>
      <c r="O24" s="207"/>
      <c r="P24" s="207"/>
      <c r="Q24" s="207"/>
      <c r="R24" s="207"/>
      <c r="S24" s="207"/>
      <c r="T24" s="26">
        <f t="shared" si="7"/>
        <v>1</v>
      </c>
      <c r="U24" s="207"/>
      <c r="V24" s="207" t="s">
        <v>1262</v>
      </c>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3">
        <f t="shared" si="9"/>
        <v>0</v>
      </c>
      <c r="CC24" s="32" t="e">
        <f t="shared" si="10"/>
        <v>#DIV/0!</v>
      </c>
      <c r="CD24" s="23">
        <f t="shared" si="11"/>
        <v>0</v>
      </c>
      <c r="CE24" s="32" t="e">
        <f t="shared" si="12"/>
        <v>#DIV/0!</v>
      </c>
      <c r="CF24" s="23">
        <f t="shared" si="13"/>
        <v>0</v>
      </c>
      <c r="CG24" s="32" t="e">
        <f t="shared" si="14"/>
        <v>#DIV/0!</v>
      </c>
      <c r="CH24" s="23" t="e">
        <f t="shared" si="15"/>
        <v>#DIV/0!</v>
      </c>
      <c r="CI24" s="23" t="e">
        <f t="shared" si="8"/>
        <v>#DIV/0!</v>
      </c>
      <c r="CJ24" s="37"/>
    </row>
    <row r="25" spans="1:88" ht="87" hidden="1" customHeight="1" x14ac:dyDescent="0.25">
      <c r="A25" s="6">
        <v>11</v>
      </c>
      <c r="B25" s="207">
        <v>18</v>
      </c>
      <c r="C25" s="12" t="s">
        <v>45</v>
      </c>
      <c r="D25" s="275" t="s">
        <v>20</v>
      </c>
      <c r="E25" s="12" t="s">
        <v>46</v>
      </c>
      <c r="F25" s="332" t="s">
        <v>28</v>
      </c>
      <c r="G25" s="18" t="s">
        <v>46</v>
      </c>
      <c r="H25" s="18" t="s">
        <v>1267</v>
      </c>
      <c r="I25" s="332" t="s">
        <v>1251</v>
      </c>
      <c r="J25" s="22" t="s">
        <v>14</v>
      </c>
      <c r="K25" s="207"/>
      <c r="L25" s="207"/>
      <c r="M25" s="207"/>
      <c r="N25" s="23" t="s">
        <v>21</v>
      </c>
      <c r="O25" s="207"/>
      <c r="P25" s="207"/>
      <c r="Q25" s="207"/>
      <c r="R25" s="207"/>
      <c r="S25" s="207"/>
      <c r="T25" s="26">
        <f t="shared" si="7"/>
        <v>1</v>
      </c>
      <c r="U25" s="207" t="s">
        <v>1252</v>
      </c>
      <c r="V25" s="207" t="s">
        <v>1252</v>
      </c>
      <c r="W25" s="207" t="s">
        <v>1252</v>
      </c>
      <c r="X25" s="207" t="s">
        <v>1252</v>
      </c>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3">
        <f t="shared" si="9"/>
        <v>0</v>
      </c>
      <c r="CC25" s="32" t="e">
        <f t="shared" si="10"/>
        <v>#DIV/0!</v>
      </c>
      <c r="CD25" s="23">
        <f t="shared" si="11"/>
        <v>0</v>
      </c>
      <c r="CE25" s="32" t="e">
        <f t="shared" si="12"/>
        <v>#DIV/0!</v>
      </c>
      <c r="CF25" s="23">
        <f t="shared" si="13"/>
        <v>0</v>
      </c>
      <c r="CG25" s="32" t="e">
        <f t="shared" si="14"/>
        <v>#DIV/0!</v>
      </c>
      <c r="CH25" s="23" t="e">
        <f t="shared" si="15"/>
        <v>#DIV/0!</v>
      </c>
      <c r="CI25" s="23" t="e">
        <f t="shared" si="8"/>
        <v>#DIV/0!</v>
      </c>
      <c r="CJ25" s="37"/>
    </row>
    <row r="26" spans="1:88" ht="87" hidden="1" customHeight="1" x14ac:dyDescent="0.25">
      <c r="A26" s="6">
        <v>12</v>
      </c>
      <c r="B26" s="207">
        <v>19</v>
      </c>
      <c r="C26" s="12" t="s">
        <v>47</v>
      </c>
      <c r="D26" s="275" t="s">
        <v>20</v>
      </c>
      <c r="E26" s="12" t="s">
        <v>48</v>
      </c>
      <c r="F26" s="332" t="s">
        <v>28</v>
      </c>
      <c r="G26" s="18" t="s">
        <v>48</v>
      </c>
      <c r="H26" s="18" t="s">
        <v>48</v>
      </c>
      <c r="I26" s="332" t="s">
        <v>1251</v>
      </c>
      <c r="J26" s="22" t="s">
        <v>14</v>
      </c>
      <c r="K26" s="207"/>
      <c r="L26" s="207"/>
      <c r="M26" s="207"/>
      <c r="N26" s="207" t="s">
        <v>21</v>
      </c>
      <c r="O26" s="207"/>
      <c r="P26" s="207"/>
      <c r="Q26" s="207"/>
      <c r="R26" s="207"/>
      <c r="S26" s="207"/>
      <c r="T26" s="26">
        <f t="shared" si="7"/>
        <v>1</v>
      </c>
      <c r="U26" s="207" t="s">
        <v>1252</v>
      </c>
      <c r="V26" s="207" t="s">
        <v>1252</v>
      </c>
      <c r="W26" s="207" t="s">
        <v>1252</v>
      </c>
      <c r="X26" s="207" t="s">
        <v>1252</v>
      </c>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3">
        <f t="shared" si="9"/>
        <v>0</v>
      </c>
      <c r="CC26" s="32" t="e">
        <f t="shared" si="10"/>
        <v>#DIV/0!</v>
      </c>
      <c r="CD26" s="23">
        <f t="shared" si="11"/>
        <v>0</v>
      </c>
      <c r="CE26" s="32" t="e">
        <f t="shared" si="12"/>
        <v>#DIV/0!</v>
      </c>
      <c r="CF26" s="23">
        <f t="shared" si="13"/>
        <v>0</v>
      </c>
      <c r="CG26" s="32" t="e">
        <f t="shared" si="14"/>
        <v>#DIV/0!</v>
      </c>
      <c r="CH26" s="23" t="e">
        <f t="shared" si="15"/>
        <v>#DIV/0!</v>
      </c>
      <c r="CI26" s="23" t="e">
        <f t="shared" si="8"/>
        <v>#DIV/0!</v>
      </c>
      <c r="CJ26" s="37"/>
    </row>
    <row r="27" spans="1:88" ht="87" hidden="1" customHeight="1" x14ac:dyDescent="0.25">
      <c r="A27" s="6">
        <v>13</v>
      </c>
      <c r="B27" s="207">
        <v>20</v>
      </c>
      <c r="C27" s="12" t="s">
        <v>49</v>
      </c>
      <c r="D27" s="275" t="s">
        <v>18</v>
      </c>
      <c r="E27" s="12" t="s">
        <v>50</v>
      </c>
      <c r="F27" s="332" t="s">
        <v>28</v>
      </c>
      <c r="G27" s="12" t="s">
        <v>50</v>
      </c>
      <c r="H27" s="17" t="s">
        <v>1268</v>
      </c>
      <c r="I27" s="18" t="s">
        <v>1261</v>
      </c>
      <c r="J27" s="22" t="s">
        <v>14</v>
      </c>
      <c r="K27" s="23" t="s">
        <v>21</v>
      </c>
      <c r="L27" s="207"/>
      <c r="M27" s="207"/>
      <c r="N27" s="207"/>
      <c r="O27" s="207"/>
      <c r="P27" s="207"/>
      <c r="Q27" s="207"/>
      <c r="R27" s="207"/>
      <c r="S27" s="207"/>
      <c r="T27" s="26">
        <f t="shared" si="7"/>
        <v>1</v>
      </c>
      <c r="U27" s="207" t="s">
        <v>1262</v>
      </c>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3">
        <f t="shared" si="9"/>
        <v>0</v>
      </c>
      <c r="CC27" s="32" t="e">
        <f t="shared" si="10"/>
        <v>#DIV/0!</v>
      </c>
      <c r="CD27" s="23">
        <f t="shared" si="11"/>
        <v>0</v>
      </c>
      <c r="CE27" s="32" t="e">
        <f t="shared" si="12"/>
        <v>#DIV/0!</v>
      </c>
      <c r="CF27" s="23">
        <f t="shared" si="13"/>
        <v>0</v>
      </c>
      <c r="CG27" s="32" t="e">
        <f t="shared" si="14"/>
        <v>#DIV/0!</v>
      </c>
      <c r="CH27" s="23" t="e">
        <f t="shared" si="15"/>
        <v>#DIV/0!</v>
      </c>
      <c r="CI27" s="23" t="e">
        <f t="shared" si="8"/>
        <v>#DIV/0!</v>
      </c>
      <c r="CJ27" s="37"/>
    </row>
    <row r="28" spans="1:88" ht="51.75" hidden="1" customHeight="1" x14ac:dyDescent="0.25">
      <c r="A28" s="6">
        <v>14</v>
      </c>
      <c r="B28" s="207">
        <v>21</v>
      </c>
      <c r="C28" s="12" t="s">
        <v>51</v>
      </c>
      <c r="D28" s="275" t="s">
        <v>28</v>
      </c>
      <c r="E28" s="12" t="s">
        <v>30</v>
      </c>
      <c r="F28" s="332" t="s">
        <v>69</v>
      </c>
      <c r="G28" s="12" t="s">
        <v>30</v>
      </c>
      <c r="H28" s="12" t="s">
        <v>30</v>
      </c>
      <c r="I28" s="332" t="s">
        <v>1251</v>
      </c>
      <c r="J28" s="22" t="s">
        <v>14</v>
      </c>
      <c r="K28" s="207"/>
      <c r="L28" s="207"/>
      <c r="M28" s="207"/>
      <c r="N28" s="207"/>
      <c r="O28" s="207"/>
      <c r="P28" s="207"/>
      <c r="Q28" s="207"/>
      <c r="R28" s="207" t="s">
        <v>21</v>
      </c>
      <c r="S28" s="207"/>
      <c r="T28" s="26">
        <f t="shared" si="7"/>
        <v>1</v>
      </c>
      <c r="U28" s="207" t="s">
        <v>1252</v>
      </c>
      <c r="V28" s="207" t="s">
        <v>1252</v>
      </c>
      <c r="W28" s="207" t="s">
        <v>1252</v>
      </c>
      <c r="X28" s="207" t="s">
        <v>1252</v>
      </c>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3">
        <f t="shared" si="9"/>
        <v>0</v>
      </c>
      <c r="CC28" s="32" t="e">
        <f t="shared" si="10"/>
        <v>#DIV/0!</v>
      </c>
      <c r="CD28" s="23">
        <f t="shared" si="11"/>
        <v>0</v>
      </c>
      <c r="CE28" s="32" t="e">
        <f t="shared" si="12"/>
        <v>#DIV/0!</v>
      </c>
      <c r="CF28" s="23">
        <f t="shared" si="13"/>
        <v>0</v>
      </c>
      <c r="CG28" s="32" t="e">
        <f t="shared" si="14"/>
        <v>#DIV/0!</v>
      </c>
      <c r="CH28" s="23" t="e">
        <f t="shared" si="15"/>
        <v>#DIV/0!</v>
      </c>
      <c r="CI28" s="23" t="e">
        <f t="shared" si="8"/>
        <v>#DIV/0!</v>
      </c>
      <c r="CJ28" s="37"/>
    </row>
    <row r="29" spans="1:88" ht="91.5" hidden="1" customHeight="1" x14ac:dyDescent="0.25">
      <c r="A29" s="6">
        <v>15</v>
      </c>
      <c r="B29" s="207">
        <v>22</v>
      </c>
      <c r="C29" s="12" t="s">
        <v>52</v>
      </c>
      <c r="D29" s="275" t="s">
        <v>18</v>
      </c>
      <c r="E29" s="12" t="s">
        <v>53</v>
      </c>
      <c r="F29" s="332" t="s">
        <v>71</v>
      </c>
      <c r="G29" s="12" t="s">
        <v>53</v>
      </c>
      <c r="H29" s="18" t="s">
        <v>1269</v>
      </c>
      <c r="I29" s="332" t="s">
        <v>1251</v>
      </c>
      <c r="J29" s="22" t="s">
        <v>14</v>
      </c>
      <c r="K29" s="207"/>
      <c r="L29" s="23" t="s">
        <v>21</v>
      </c>
      <c r="M29" s="207"/>
      <c r="N29" s="207"/>
      <c r="O29" s="207"/>
      <c r="P29" s="207"/>
      <c r="Q29" s="207"/>
      <c r="R29" s="207"/>
      <c r="S29" s="207"/>
      <c r="T29" s="26">
        <f t="shared" si="7"/>
        <v>1</v>
      </c>
      <c r="U29" s="207" t="s">
        <v>1252</v>
      </c>
      <c r="V29" s="207" t="s">
        <v>1252</v>
      </c>
      <c r="W29" s="207" t="s">
        <v>1252</v>
      </c>
      <c r="X29" s="207" t="s">
        <v>1252</v>
      </c>
      <c r="Y29" s="207"/>
      <c r="Z29" s="207"/>
      <c r="AA29" s="207" t="s">
        <v>1271</v>
      </c>
      <c r="AB29" s="207" t="s">
        <v>1262</v>
      </c>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3">
        <f t="shared" si="9"/>
        <v>0</v>
      </c>
      <c r="CC29" s="32" t="e">
        <f t="shared" si="10"/>
        <v>#DIV/0!</v>
      </c>
      <c r="CD29" s="23">
        <f t="shared" si="11"/>
        <v>0</v>
      </c>
      <c r="CE29" s="32" t="e">
        <f t="shared" si="12"/>
        <v>#DIV/0!</v>
      </c>
      <c r="CF29" s="23">
        <f t="shared" si="13"/>
        <v>0</v>
      </c>
      <c r="CG29" s="32" t="e">
        <f t="shared" si="14"/>
        <v>#DIV/0!</v>
      </c>
      <c r="CH29" s="23" t="e">
        <f t="shared" si="15"/>
        <v>#DIV/0!</v>
      </c>
      <c r="CI29" s="23" t="e">
        <f t="shared" si="8"/>
        <v>#DIV/0!</v>
      </c>
      <c r="CJ29" s="37"/>
    </row>
    <row r="30" spans="1:88" s="1" customFormat="1" ht="18.75" hidden="1" x14ac:dyDescent="0.25">
      <c r="A30" s="6">
        <v>16</v>
      </c>
      <c r="B30" s="7">
        <v>32</v>
      </c>
      <c r="C30" s="440" t="s">
        <v>73</v>
      </c>
      <c r="D30" s="440"/>
      <c r="E30" s="440"/>
      <c r="F30" s="9" t="s">
        <v>1249</v>
      </c>
      <c r="G30" s="9" t="s">
        <v>1249</v>
      </c>
      <c r="H30" s="9" t="s">
        <v>1249</v>
      </c>
      <c r="I30" s="9" t="s">
        <v>1249</v>
      </c>
      <c r="J30" s="21" t="s">
        <v>1249</v>
      </c>
      <c r="K30" s="21" t="s">
        <v>1249</v>
      </c>
      <c r="L30" s="21" t="s">
        <v>1249</v>
      </c>
      <c r="M30" s="21" t="s">
        <v>1249</v>
      </c>
      <c r="N30" s="21" t="s">
        <v>1249</v>
      </c>
      <c r="O30" s="21" t="s">
        <v>1249</v>
      </c>
      <c r="P30" s="21" t="s">
        <v>1249</v>
      </c>
      <c r="Q30" s="21" t="s">
        <v>1249</v>
      </c>
      <c r="R30" s="21" t="s">
        <v>1249</v>
      </c>
      <c r="S30" s="21" t="s">
        <v>1249</v>
      </c>
      <c r="T30" s="325">
        <f t="shared" si="7"/>
        <v>0</v>
      </c>
      <c r="U30" s="21" t="s">
        <v>1249</v>
      </c>
      <c r="V30" s="21" t="s">
        <v>1249</v>
      </c>
      <c r="W30" s="21" t="s">
        <v>1249</v>
      </c>
      <c r="X30" s="21" t="s">
        <v>1249</v>
      </c>
      <c r="Y30" s="21" t="s">
        <v>1249</v>
      </c>
      <c r="Z30" s="21" t="s">
        <v>1249</v>
      </c>
      <c r="AA30" s="21" t="s">
        <v>1249</v>
      </c>
      <c r="AB30" s="21" t="s">
        <v>1249</v>
      </c>
      <c r="AC30" s="21" t="s">
        <v>1249</v>
      </c>
      <c r="AD30" s="21" t="s">
        <v>1249</v>
      </c>
      <c r="AE30" s="21" t="s">
        <v>1249</v>
      </c>
      <c r="AF30" s="21" t="s">
        <v>1249</v>
      </c>
      <c r="AG30" s="21" t="s">
        <v>1249</v>
      </c>
      <c r="AH30" s="21" t="s">
        <v>1249</v>
      </c>
      <c r="AI30" s="21" t="s">
        <v>1249</v>
      </c>
      <c r="AJ30" s="21" t="s">
        <v>1249</v>
      </c>
      <c r="AK30" s="21" t="s">
        <v>1249</v>
      </c>
      <c r="AL30" s="21" t="s">
        <v>1249</v>
      </c>
      <c r="AM30" s="21" t="s">
        <v>1249</v>
      </c>
      <c r="AN30" s="21" t="s">
        <v>1249</v>
      </c>
      <c r="AO30" s="21" t="s">
        <v>1249</v>
      </c>
      <c r="AP30" s="21" t="s">
        <v>1249</v>
      </c>
      <c r="AQ30" s="21" t="s">
        <v>1249</v>
      </c>
      <c r="AR30" s="21" t="s">
        <v>1249</v>
      </c>
      <c r="AS30" s="21" t="s">
        <v>1249</v>
      </c>
      <c r="AT30" s="21" t="s">
        <v>1249</v>
      </c>
      <c r="AU30" s="21" t="s">
        <v>1249</v>
      </c>
      <c r="AV30" s="21" t="s">
        <v>1249</v>
      </c>
      <c r="AW30" s="21" t="s">
        <v>1249</v>
      </c>
      <c r="AX30" s="21" t="s">
        <v>1249</v>
      </c>
      <c r="AY30" s="21" t="s">
        <v>1249</v>
      </c>
      <c r="AZ30" s="21" t="s">
        <v>1249</v>
      </c>
      <c r="BA30" s="21" t="s">
        <v>1249</v>
      </c>
      <c r="BB30" s="21"/>
      <c r="BC30" s="21" t="s">
        <v>1249</v>
      </c>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30">
        <f t="shared" si="9"/>
        <v>0</v>
      </c>
      <c r="CC30" s="34" t="e">
        <f t="shared" si="10"/>
        <v>#DIV/0!</v>
      </c>
      <c r="CD30" s="330">
        <f t="shared" si="11"/>
        <v>0</v>
      </c>
      <c r="CE30" s="34" t="e">
        <f t="shared" si="12"/>
        <v>#DIV/0!</v>
      </c>
      <c r="CF30" s="330">
        <f t="shared" si="13"/>
        <v>0</v>
      </c>
      <c r="CG30" s="34" t="e">
        <f t="shared" si="14"/>
        <v>#DIV/0!</v>
      </c>
      <c r="CH30" s="330" t="e">
        <f t="shared" si="15"/>
        <v>#DIV/0!</v>
      </c>
      <c r="CI30" s="330" t="e">
        <f t="shared" si="8"/>
        <v>#DIV/0!</v>
      </c>
      <c r="CJ30" s="38"/>
    </row>
    <row r="31" spans="1:88" ht="89.25" hidden="1" customHeight="1" x14ac:dyDescent="0.25">
      <c r="A31" s="6">
        <v>17</v>
      </c>
      <c r="B31" s="207">
        <v>36</v>
      </c>
      <c r="C31" s="12" t="s">
        <v>80</v>
      </c>
      <c r="D31" s="275" t="s">
        <v>28</v>
      </c>
      <c r="E31" s="12" t="s">
        <v>81</v>
      </c>
      <c r="F31" s="332" t="s">
        <v>28</v>
      </c>
      <c r="G31" s="12" t="s">
        <v>81</v>
      </c>
      <c r="H31" s="18" t="s">
        <v>1270</v>
      </c>
      <c r="I31" s="332" t="s">
        <v>1251</v>
      </c>
      <c r="J31" s="22" t="s">
        <v>14</v>
      </c>
      <c r="K31" s="207"/>
      <c r="L31" s="207" t="s">
        <v>21</v>
      </c>
      <c r="M31" s="207"/>
      <c r="N31" s="207"/>
      <c r="O31" s="207"/>
      <c r="P31" s="207"/>
      <c r="Q31" s="207"/>
      <c r="R31" s="207"/>
      <c r="S31" s="207"/>
      <c r="T31" s="26">
        <f t="shared" si="7"/>
        <v>1</v>
      </c>
      <c r="U31" s="207"/>
      <c r="V31" s="207"/>
      <c r="W31" s="207"/>
      <c r="X31" s="207"/>
      <c r="Y31" s="207"/>
      <c r="Z31" s="207" t="s">
        <v>1271</v>
      </c>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3">
        <f t="shared" si="9"/>
        <v>0</v>
      </c>
      <c r="CC31" s="32" t="e">
        <f t="shared" si="10"/>
        <v>#DIV/0!</v>
      </c>
      <c r="CD31" s="23">
        <f t="shared" si="11"/>
        <v>0</v>
      </c>
      <c r="CE31" s="32" t="e">
        <f t="shared" si="12"/>
        <v>#DIV/0!</v>
      </c>
      <c r="CF31" s="23">
        <f t="shared" si="13"/>
        <v>0</v>
      </c>
      <c r="CG31" s="32" t="e">
        <f t="shared" si="14"/>
        <v>#DIV/0!</v>
      </c>
      <c r="CH31" s="23" t="e">
        <f t="shared" si="15"/>
        <v>#DIV/0!</v>
      </c>
      <c r="CI31" s="23" t="e">
        <f t="shared" si="8"/>
        <v>#DIV/0!</v>
      </c>
      <c r="CJ31" s="37"/>
    </row>
    <row r="32" spans="1:88" ht="78.75" customHeight="1" x14ac:dyDescent="0.25">
      <c r="A32" s="6">
        <v>18</v>
      </c>
      <c r="B32" s="207">
        <v>37</v>
      </c>
      <c r="C32" s="12" t="s">
        <v>82</v>
      </c>
      <c r="D32" s="275" t="s">
        <v>18</v>
      </c>
      <c r="E32" s="12" t="s">
        <v>83</v>
      </c>
      <c r="F32" s="332" t="s">
        <v>28</v>
      </c>
      <c r="G32" s="18" t="s">
        <v>1272</v>
      </c>
      <c r="H32" s="18" t="s">
        <v>2027</v>
      </c>
      <c r="I32" s="332" t="s">
        <v>1251</v>
      </c>
      <c r="J32" s="22" t="s">
        <v>14</v>
      </c>
      <c r="K32" s="207"/>
      <c r="L32" s="207"/>
      <c r="M32" s="207" t="s">
        <v>21</v>
      </c>
      <c r="N32" s="207"/>
      <c r="O32" s="207"/>
      <c r="P32" s="207"/>
      <c r="Q32" s="207"/>
      <c r="R32" s="207"/>
      <c r="S32" s="207"/>
      <c r="T32" s="26">
        <f t="shared" si="7"/>
        <v>1</v>
      </c>
      <c r="U32" s="207"/>
      <c r="V32" s="207"/>
      <c r="W32" s="207"/>
      <c r="X32" s="207"/>
      <c r="Y32" s="207"/>
      <c r="Z32" s="207"/>
      <c r="AA32" s="207"/>
      <c r="AB32" s="207"/>
      <c r="AC32" s="207" t="s">
        <v>1271</v>
      </c>
      <c r="AD32" s="207"/>
      <c r="AE32" s="207"/>
      <c r="AF32" s="207" t="s">
        <v>1271</v>
      </c>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3">
        <f t="shared" si="9"/>
        <v>0</v>
      </c>
      <c r="CC32" s="32" t="e">
        <f t="shared" si="10"/>
        <v>#DIV/0!</v>
      </c>
      <c r="CD32" s="23">
        <f t="shared" si="11"/>
        <v>0</v>
      </c>
      <c r="CE32" s="32" t="e">
        <f t="shared" si="12"/>
        <v>#DIV/0!</v>
      </c>
      <c r="CF32" s="23">
        <f t="shared" si="13"/>
        <v>0</v>
      </c>
      <c r="CG32" s="32" t="e">
        <f t="shared" si="14"/>
        <v>#DIV/0!</v>
      </c>
      <c r="CH32" s="23" t="e">
        <f t="shared" si="15"/>
        <v>#DIV/0!</v>
      </c>
      <c r="CI32" s="23" t="e">
        <f t="shared" si="8"/>
        <v>#DIV/0!</v>
      </c>
      <c r="CJ32" s="37"/>
    </row>
    <row r="33" spans="1:88" ht="75" hidden="1" x14ac:dyDescent="0.25">
      <c r="A33" s="6">
        <v>19</v>
      </c>
      <c r="B33" s="207">
        <v>38</v>
      </c>
      <c r="C33" s="12" t="s">
        <v>84</v>
      </c>
      <c r="D33" s="275" t="s">
        <v>18</v>
      </c>
      <c r="E33" s="12" t="s">
        <v>85</v>
      </c>
      <c r="F33" s="332" t="s">
        <v>28</v>
      </c>
      <c r="G33" s="18" t="s">
        <v>84</v>
      </c>
      <c r="H33" s="18" t="s">
        <v>1274</v>
      </c>
      <c r="I33" s="332" t="s">
        <v>1251</v>
      </c>
      <c r="J33" s="22" t="s">
        <v>14</v>
      </c>
      <c r="K33" s="207"/>
      <c r="L33" s="207"/>
      <c r="M33" s="207"/>
      <c r="N33" s="207" t="s">
        <v>21</v>
      </c>
      <c r="O33" s="207"/>
      <c r="P33" s="207"/>
      <c r="Q33" s="207"/>
      <c r="R33" s="207"/>
      <c r="S33" s="207"/>
      <c r="T33" s="26">
        <f t="shared" si="7"/>
        <v>1</v>
      </c>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3">
        <f t="shared" si="9"/>
        <v>0</v>
      </c>
      <c r="CC33" s="32" t="e">
        <f t="shared" si="10"/>
        <v>#DIV/0!</v>
      </c>
      <c r="CD33" s="23">
        <f t="shared" si="11"/>
        <v>0</v>
      </c>
      <c r="CE33" s="32" t="e">
        <f t="shared" si="12"/>
        <v>#DIV/0!</v>
      </c>
      <c r="CF33" s="23">
        <f t="shared" si="13"/>
        <v>0</v>
      </c>
      <c r="CG33" s="32" t="e">
        <f t="shared" si="14"/>
        <v>#DIV/0!</v>
      </c>
      <c r="CH33" s="23" t="e">
        <f t="shared" si="15"/>
        <v>#DIV/0!</v>
      </c>
      <c r="CI33" s="23" t="e">
        <f t="shared" si="8"/>
        <v>#DIV/0!</v>
      </c>
      <c r="CJ33" s="37"/>
    </row>
    <row r="34" spans="1:88" ht="56.25" hidden="1" x14ac:dyDescent="0.25">
      <c r="A34" s="6">
        <v>20</v>
      </c>
      <c r="B34" s="207">
        <v>39</v>
      </c>
      <c r="C34" s="12" t="s">
        <v>86</v>
      </c>
      <c r="D34" s="275" t="s">
        <v>28</v>
      </c>
      <c r="E34" s="12" t="s">
        <v>87</v>
      </c>
      <c r="F34" s="332" t="s">
        <v>28</v>
      </c>
      <c r="G34" s="12" t="s">
        <v>87</v>
      </c>
      <c r="H34" s="12" t="s">
        <v>87</v>
      </c>
      <c r="I34" s="332" t="s">
        <v>1251</v>
      </c>
      <c r="J34" s="22" t="s">
        <v>14</v>
      </c>
      <c r="K34" s="207"/>
      <c r="L34" s="207"/>
      <c r="M34" s="207"/>
      <c r="N34" s="207"/>
      <c r="O34" s="207"/>
      <c r="P34" s="207"/>
      <c r="Q34" s="207" t="s">
        <v>21</v>
      </c>
      <c r="R34" s="207"/>
      <c r="S34" s="207"/>
      <c r="T34" s="26">
        <f t="shared" si="7"/>
        <v>1</v>
      </c>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3">
        <f t="shared" si="9"/>
        <v>0</v>
      </c>
      <c r="CC34" s="32" t="e">
        <f t="shared" si="10"/>
        <v>#DIV/0!</v>
      </c>
      <c r="CD34" s="23">
        <f t="shared" si="11"/>
        <v>0</v>
      </c>
      <c r="CE34" s="32" t="e">
        <f t="shared" si="12"/>
        <v>#DIV/0!</v>
      </c>
      <c r="CF34" s="23">
        <f t="shared" si="13"/>
        <v>0</v>
      </c>
      <c r="CG34" s="32" t="e">
        <f t="shared" si="14"/>
        <v>#DIV/0!</v>
      </c>
      <c r="CH34" s="23" t="e">
        <f t="shared" si="15"/>
        <v>#DIV/0!</v>
      </c>
      <c r="CI34" s="23" t="e">
        <f t="shared" si="8"/>
        <v>#DIV/0!</v>
      </c>
      <c r="CJ34" s="37"/>
    </row>
    <row r="35" spans="1:88" ht="73.5" hidden="1" customHeight="1" x14ac:dyDescent="0.25">
      <c r="A35" s="6">
        <v>21</v>
      </c>
      <c r="B35" s="207">
        <v>40</v>
      </c>
      <c r="C35" s="12" t="s">
        <v>88</v>
      </c>
      <c r="D35" s="275" t="s">
        <v>71</v>
      </c>
      <c r="E35" s="12" t="s">
        <v>89</v>
      </c>
      <c r="F35" s="332" t="s">
        <v>71</v>
      </c>
      <c r="G35" s="12" t="s">
        <v>89</v>
      </c>
      <c r="H35" s="12" t="s">
        <v>89</v>
      </c>
      <c r="I35" s="332" t="s">
        <v>1251</v>
      </c>
      <c r="J35" s="22" t="s">
        <v>14</v>
      </c>
      <c r="K35" s="207"/>
      <c r="L35" s="207"/>
      <c r="M35" s="207"/>
      <c r="N35" s="207"/>
      <c r="O35" s="207"/>
      <c r="P35" s="207"/>
      <c r="Q35" s="207" t="s">
        <v>21</v>
      </c>
      <c r="R35" s="207"/>
      <c r="S35" s="207"/>
      <c r="T35" s="26">
        <f t="shared" si="7"/>
        <v>1</v>
      </c>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3">
        <f t="shared" si="9"/>
        <v>0</v>
      </c>
      <c r="CC35" s="32" t="e">
        <f t="shared" si="10"/>
        <v>#DIV/0!</v>
      </c>
      <c r="CD35" s="23">
        <f t="shared" si="11"/>
        <v>0</v>
      </c>
      <c r="CE35" s="32" t="e">
        <f t="shared" si="12"/>
        <v>#DIV/0!</v>
      </c>
      <c r="CF35" s="23">
        <f t="shared" si="13"/>
        <v>0</v>
      </c>
      <c r="CG35" s="32" t="e">
        <f t="shared" si="14"/>
        <v>#DIV/0!</v>
      </c>
      <c r="CH35" s="23" t="e">
        <f t="shared" si="15"/>
        <v>#DIV/0!</v>
      </c>
      <c r="CI35" s="23" t="e">
        <f t="shared" si="8"/>
        <v>#DIV/0!</v>
      </c>
      <c r="CJ35" s="37"/>
    </row>
    <row r="36" spans="1:88" s="2" customFormat="1" ht="18.75" hidden="1" x14ac:dyDescent="0.25">
      <c r="A36" s="6">
        <v>22</v>
      </c>
      <c r="B36" s="7">
        <v>49</v>
      </c>
      <c r="C36" s="440" t="s">
        <v>102</v>
      </c>
      <c r="D36" s="440"/>
      <c r="E36" s="440"/>
      <c r="F36" s="9" t="s">
        <v>1249</v>
      </c>
      <c r="G36" s="9" t="s">
        <v>1249</v>
      </c>
      <c r="H36" s="9" t="s">
        <v>1249</v>
      </c>
      <c r="I36" s="9" t="s">
        <v>1249</v>
      </c>
      <c r="J36" s="21" t="s">
        <v>1249</v>
      </c>
      <c r="K36" s="21" t="s">
        <v>1249</v>
      </c>
      <c r="L36" s="21" t="s">
        <v>1249</v>
      </c>
      <c r="M36" s="21" t="s">
        <v>1249</v>
      </c>
      <c r="N36" s="21" t="s">
        <v>1249</v>
      </c>
      <c r="O36" s="21" t="s">
        <v>1249</v>
      </c>
      <c r="P36" s="21" t="s">
        <v>1249</v>
      </c>
      <c r="Q36" s="21" t="s">
        <v>1249</v>
      </c>
      <c r="R36" s="21" t="s">
        <v>1249</v>
      </c>
      <c r="S36" s="21" t="s">
        <v>1249</v>
      </c>
      <c r="T36" s="21" t="s">
        <v>1249</v>
      </c>
      <c r="U36" s="21" t="s">
        <v>1249</v>
      </c>
      <c r="V36" s="21" t="s">
        <v>1249</v>
      </c>
      <c r="W36" s="21" t="s">
        <v>1249</v>
      </c>
      <c r="X36" s="21" t="s">
        <v>1249</v>
      </c>
      <c r="Y36" s="21" t="s">
        <v>1249</v>
      </c>
      <c r="Z36" s="21" t="s">
        <v>1249</v>
      </c>
      <c r="AA36" s="21" t="s">
        <v>1249</v>
      </c>
      <c r="AB36" s="21" t="s">
        <v>1249</v>
      </c>
      <c r="AC36" s="21" t="s">
        <v>1249</v>
      </c>
      <c r="AD36" s="21" t="s">
        <v>1249</v>
      </c>
      <c r="AE36" s="21" t="s">
        <v>1249</v>
      </c>
      <c r="AF36" s="21" t="s">
        <v>1249</v>
      </c>
      <c r="AG36" s="21" t="s">
        <v>1249</v>
      </c>
      <c r="AH36" s="21" t="s">
        <v>1249</v>
      </c>
      <c r="AI36" s="21" t="s">
        <v>1249</v>
      </c>
      <c r="AJ36" s="21" t="s">
        <v>1249</v>
      </c>
      <c r="AK36" s="21" t="s">
        <v>1249</v>
      </c>
      <c r="AL36" s="21" t="s">
        <v>1249</v>
      </c>
      <c r="AM36" s="21" t="s">
        <v>1249</v>
      </c>
      <c r="AN36" s="21" t="s">
        <v>1249</v>
      </c>
      <c r="AO36" s="21" t="s">
        <v>1249</v>
      </c>
      <c r="AP36" s="21" t="s">
        <v>1249</v>
      </c>
      <c r="AQ36" s="21" t="s">
        <v>1249</v>
      </c>
      <c r="AR36" s="21" t="s">
        <v>1249</v>
      </c>
      <c r="AS36" s="21" t="s">
        <v>1249</v>
      </c>
      <c r="AT36" s="21" t="s">
        <v>1249</v>
      </c>
      <c r="AU36" s="21" t="s">
        <v>1249</v>
      </c>
      <c r="AV36" s="21" t="s">
        <v>1249</v>
      </c>
      <c r="AW36" s="21" t="s">
        <v>1249</v>
      </c>
      <c r="AX36" s="21" t="s">
        <v>1249</v>
      </c>
      <c r="AY36" s="21" t="s">
        <v>1249</v>
      </c>
      <c r="AZ36" s="21" t="s">
        <v>1249</v>
      </c>
      <c r="BA36" s="21" t="s">
        <v>1249</v>
      </c>
      <c r="BB36" s="21"/>
      <c r="BC36" s="21" t="s">
        <v>1249</v>
      </c>
      <c r="BD36" s="21" t="s">
        <v>1249</v>
      </c>
      <c r="BE36" s="21" t="s">
        <v>1249</v>
      </c>
      <c r="BF36" s="21" t="s">
        <v>1249</v>
      </c>
      <c r="BG36" s="21" t="s">
        <v>1249</v>
      </c>
      <c r="BH36" s="21" t="s">
        <v>1249</v>
      </c>
      <c r="BI36" s="21" t="s">
        <v>1249</v>
      </c>
      <c r="BJ36" s="21" t="s">
        <v>1249</v>
      </c>
      <c r="BK36" s="21" t="s">
        <v>1249</v>
      </c>
      <c r="BL36" s="21" t="s">
        <v>1249</v>
      </c>
      <c r="BM36" s="21" t="s">
        <v>1249</v>
      </c>
      <c r="BN36" s="21" t="s">
        <v>1249</v>
      </c>
      <c r="BO36" s="21" t="s">
        <v>1249</v>
      </c>
      <c r="BP36" s="21" t="s">
        <v>1249</v>
      </c>
      <c r="BQ36" s="21" t="s">
        <v>1249</v>
      </c>
      <c r="BR36" s="21" t="s">
        <v>1249</v>
      </c>
      <c r="BS36" s="21" t="s">
        <v>1249</v>
      </c>
      <c r="BT36" s="21" t="s">
        <v>1249</v>
      </c>
      <c r="BU36" s="21" t="s">
        <v>1249</v>
      </c>
      <c r="BV36" s="21" t="s">
        <v>1249</v>
      </c>
      <c r="BW36" s="21" t="s">
        <v>1249</v>
      </c>
      <c r="BX36" s="21" t="s">
        <v>1249</v>
      </c>
      <c r="BY36" s="21" t="s">
        <v>1249</v>
      </c>
      <c r="BZ36" s="21" t="s">
        <v>1249</v>
      </c>
      <c r="CA36" s="21" t="s">
        <v>1249</v>
      </c>
      <c r="CB36" s="21" t="s">
        <v>1249</v>
      </c>
      <c r="CC36" s="21" t="s">
        <v>1249</v>
      </c>
      <c r="CD36" s="21" t="s">
        <v>1249</v>
      </c>
      <c r="CE36" s="21" t="s">
        <v>1249</v>
      </c>
      <c r="CF36" s="21" t="s">
        <v>1249</v>
      </c>
      <c r="CG36" s="21" t="s">
        <v>1249</v>
      </c>
      <c r="CH36" s="21" t="s">
        <v>1249</v>
      </c>
      <c r="CI36" s="21" t="s">
        <v>1249</v>
      </c>
      <c r="CJ36" s="38"/>
    </row>
    <row r="37" spans="1:88" ht="145.5" hidden="1" customHeight="1" x14ac:dyDescent="0.25">
      <c r="A37" s="6">
        <v>23</v>
      </c>
      <c r="B37" s="207">
        <v>50</v>
      </c>
      <c r="C37" s="12" t="s">
        <v>105</v>
      </c>
      <c r="D37" s="275" t="s">
        <v>28</v>
      </c>
      <c r="E37" s="12" t="s">
        <v>106</v>
      </c>
      <c r="F37" s="332" t="s">
        <v>28</v>
      </c>
      <c r="G37" s="18" t="s">
        <v>105</v>
      </c>
      <c r="H37" s="18" t="s">
        <v>1275</v>
      </c>
      <c r="I37" s="18" t="s">
        <v>1261</v>
      </c>
      <c r="J37" s="22" t="s">
        <v>14</v>
      </c>
      <c r="K37" s="207"/>
      <c r="L37" s="207"/>
      <c r="M37" s="207"/>
      <c r="N37" s="23"/>
      <c r="O37" s="23" t="s">
        <v>21</v>
      </c>
      <c r="P37" s="207"/>
      <c r="Q37" s="207"/>
      <c r="R37" s="207"/>
      <c r="S37" s="207"/>
      <c r="T37" s="26">
        <f t="shared" si="7"/>
        <v>1</v>
      </c>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3">
        <f t="shared" ref="CB37:CB42" si="16">COUNTIF($BD37:$CA37,2)</f>
        <v>0</v>
      </c>
      <c r="CC37" s="32" t="e">
        <f t="shared" ref="CC37:CC42" si="17">CB37/COUNTA($BD37:$CA37)</f>
        <v>#DIV/0!</v>
      </c>
      <c r="CD37" s="23">
        <f t="shared" ref="CD37:CD42" si="18">COUNTIF($BD37:$CA37,1)</f>
        <v>0</v>
      </c>
      <c r="CE37" s="32" t="e">
        <f t="shared" ref="CE37:CE42" si="19">CD37/COUNTA($BD37:$CA37)</f>
        <v>#DIV/0!</v>
      </c>
      <c r="CF37" s="23">
        <f t="shared" ref="CF37:CF42" si="20">COUNTIF($BD37:$CA37,0)</f>
        <v>0</v>
      </c>
      <c r="CG37" s="32" t="e">
        <f t="shared" ref="CG37:CG42" si="21">CF37/COUNTA($BD37:$CA37)</f>
        <v>#DIV/0!</v>
      </c>
      <c r="CH37" s="23" t="e">
        <f t="shared" ref="CH37:CH42" si="22">(((CB37*2)+(CD37*1)+(CF37*0)))/COUNTA($BD37:$CA37)</f>
        <v>#DIV/0!</v>
      </c>
      <c r="CI37" s="23" t="e">
        <f t="shared" si="8"/>
        <v>#DIV/0!</v>
      </c>
      <c r="CJ37" s="37"/>
    </row>
    <row r="38" spans="1:88" ht="147" hidden="1" customHeight="1" x14ac:dyDescent="0.25">
      <c r="A38" s="6">
        <v>24</v>
      </c>
      <c r="B38" s="207">
        <v>53</v>
      </c>
      <c r="C38" s="12" t="s">
        <v>111</v>
      </c>
      <c r="D38" s="275" t="s">
        <v>18</v>
      </c>
      <c r="E38" s="12" t="s">
        <v>112</v>
      </c>
      <c r="F38" s="332" t="s">
        <v>28</v>
      </c>
      <c r="G38" s="12" t="s">
        <v>112</v>
      </c>
      <c r="H38" s="12" t="s">
        <v>1276</v>
      </c>
      <c r="I38" s="18" t="s">
        <v>1261</v>
      </c>
      <c r="J38" s="22" t="s">
        <v>14</v>
      </c>
      <c r="K38" s="23" t="s">
        <v>21</v>
      </c>
      <c r="L38" s="207"/>
      <c r="M38" s="207"/>
      <c r="N38" s="207"/>
      <c r="O38" s="207"/>
      <c r="P38" s="207"/>
      <c r="Q38" s="207"/>
      <c r="R38" s="207"/>
      <c r="S38" s="207"/>
      <c r="T38" s="26">
        <f t="shared" si="7"/>
        <v>1</v>
      </c>
      <c r="U38" s="207"/>
      <c r="V38" s="207"/>
      <c r="W38" s="207"/>
      <c r="X38" s="207" t="s">
        <v>1262</v>
      </c>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3">
        <f t="shared" si="16"/>
        <v>0</v>
      </c>
      <c r="CC38" s="32" t="e">
        <f t="shared" si="17"/>
        <v>#DIV/0!</v>
      </c>
      <c r="CD38" s="23">
        <f t="shared" si="18"/>
        <v>0</v>
      </c>
      <c r="CE38" s="32" t="e">
        <f t="shared" si="19"/>
        <v>#DIV/0!</v>
      </c>
      <c r="CF38" s="23">
        <f t="shared" si="20"/>
        <v>0</v>
      </c>
      <c r="CG38" s="32" t="e">
        <f t="shared" si="21"/>
        <v>#DIV/0!</v>
      </c>
      <c r="CH38" s="23" t="e">
        <f t="shared" si="22"/>
        <v>#DIV/0!</v>
      </c>
      <c r="CI38" s="23" t="e">
        <f t="shared" si="8"/>
        <v>#DIV/0!</v>
      </c>
      <c r="CJ38" s="37"/>
    </row>
    <row r="39" spans="1:88" ht="72" hidden="1" customHeight="1" x14ac:dyDescent="0.25">
      <c r="A39" s="6">
        <v>25</v>
      </c>
      <c r="B39" s="207">
        <v>56</v>
      </c>
      <c r="C39" s="12" t="s">
        <v>116</v>
      </c>
      <c r="D39" s="275" t="s">
        <v>28</v>
      </c>
      <c r="E39" s="12" t="s">
        <v>117</v>
      </c>
      <c r="F39" s="332" t="s">
        <v>28</v>
      </c>
      <c r="G39" s="18" t="s">
        <v>116</v>
      </c>
      <c r="H39" s="18" t="s">
        <v>1278</v>
      </c>
      <c r="I39" s="18" t="s">
        <v>1261</v>
      </c>
      <c r="J39" s="22" t="s">
        <v>14</v>
      </c>
      <c r="K39" s="207"/>
      <c r="L39" s="207"/>
      <c r="M39" s="207"/>
      <c r="N39" s="23" t="s">
        <v>21</v>
      </c>
      <c r="O39" s="207"/>
      <c r="P39" s="207"/>
      <c r="Q39" s="207"/>
      <c r="R39" s="207"/>
      <c r="S39" s="207"/>
      <c r="T39" s="26">
        <f t="shared" si="7"/>
        <v>1</v>
      </c>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3">
        <f t="shared" si="16"/>
        <v>0</v>
      </c>
      <c r="CC39" s="32" t="e">
        <f t="shared" si="17"/>
        <v>#DIV/0!</v>
      </c>
      <c r="CD39" s="23">
        <f t="shared" si="18"/>
        <v>0</v>
      </c>
      <c r="CE39" s="32" t="e">
        <f t="shared" si="19"/>
        <v>#DIV/0!</v>
      </c>
      <c r="CF39" s="23">
        <f t="shared" si="20"/>
        <v>0</v>
      </c>
      <c r="CG39" s="32" t="e">
        <f t="shared" si="21"/>
        <v>#DIV/0!</v>
      </c>
      <c r="CH39" s="23" t="e">
        <f t="shared" si="22"/>
        <v>#DIV/0!</v>
      </c>
      <c r="CI39" s="23" t="e">
        <f t="shared" si="8"/>
        <v>#DIV/0!</v>
      </c>
      <c r="CJ39" s="37"/>
    </row>
    <row r="40" spans="1:88" ht="63.75" hidden="1" customHeight="1" x14ac:dyDescent="0.25">
      <c r="A40" s="6">
        <v>26</v>
      </c>
      <c r="B40" s="207">
        <v>69</v>
      </c>
      <c r="C40" s="12" t="s">
        <v>122</v>
      </c>
      <c r="D40" s="275" t="s">
        <v>28</v>
      </c>
      <c r="E40" s="12" t="s">
        <v>123</v>
      </c>
      <c r="F40" s="332" t="s">
        <v>28</v>
      </c>
      <c r="G40" s="12" t="s">
        <v>123</v>
      </c>
      <c r="H40" s="12" t="s">
        <v>123</v>
      </c>
      <c r="I40" s="18" t="s">
        <v>1265</v>
      </c>
      <c r="J40" s="22" t="s">
        <v>14</v>
      </c>
      <c r="K40" s="207"/>
      <c r="L40" s="207"/>
      <c r="M40" s="207"/>
      <c r="N40" s="207"/>
      <c r="O40" s="207"/>
      <c r="P40" s="207"/>
      <c r="Q40" s="28" t="s">
        <v>21</v>
      </c>
      <c r="R40" s="207"/>
      <c r="S40" s="23"/>
      <c r="T40" s="26">
        <f t="shared" si="7"/>
        <v>1</v>
      </c>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3">
        <f t="shared" si="16"/>
        <v>0</v>
      </c>
      <c r="CC40" s="32" t="e">
        <f t="shared" si="17"/>
        <v>#DIV/0!</v>
      </c>
      <c r="CD40" s="23">
        <f t="shared" si="18"/>
        <v>0</v>
      </c>
      <c r="CE40" s="32" t="e">
        <f t="shared" si="19"/>
        <v>#DIV/0!</v>
      </c>
      <c r="CF40" s="23">
        <f t="shared" si="20"/>
        <v>0</v>
      </c>
      <c r="CG40" s="32" t="e">
        <f t="shared" si="21"/>
        <v>#DIV/0!</v>
      </c>
      <c r="CH40" s="23" t="e">
        <f t="shared" si="22"/>
        <v>#DIV/0!</v>
      </c>
      <c r="CI40" s="23" t="e">
        <f t="shared" si="8"/>
        <v>#DIV/0!</v>
      </c>
      <c r="CJ40" s="37"/>
    </row>
    <row r="41" spans="1:88" ht="80.25" hidden="1" customHeight="1" x14ac:dyDescent="0.25">
      <c r="A41" s="6">
        <v>27</v>
      </c>
      <c r="B41" s="207">
        <v>61</v>
      </c>
      <c r="C41" s="12" t="s">
        <v>126</v>
      </c>
      <c r="D41" s="275" t="s">
        <v>28</v>
      </c>
      <c r="E41" s="12" t="s">
        <v>127</v>
      </c>
      <c r="F41" s="332" t="s">
        <v>28</v>
      </c>
      <c r="G41" s="12" t="s">
        <v>127</v>
      </c>
      <c r="H41" s="12" t="s">
        <v>1279</v>
      </c>
      <c r="I41" s="18" t="s">
        <v>1265</v>
      </c>
      <c r="J41" s="22" t="s">
        <v>14</v>
      </c>
      <c r="K41" s="207"/>
      <c r="L41" s="207"/>
      <c r="M41" s="207"/>
      <c r="N41" s="207"/>
      <c r="O41" s="207"/>
      <c r="P41" s="207"/>
      <c r="Q41" s="23" t="s">
        <v>21</v>
      </c>
      <c r="R41" s="207"/>
      <c r="S41" s="207"/>
      <c r="T41" s="26">
        <f t="shared" si="7"/>
        <v>1</v>
      </c>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3">
        <f t="shared" si="16"/>
        <v>0</v>
      </c>
      <c r="CC41" s="32" t="e">
        <f t="shared" si="17"/>
        <v>#DIV/0!</v>
      </c>
      <c r="CD41" s="23">
        <f t="shared" si="18"/>
        <v>0</v>
      </c>
      <c r="CE41" s="32" t="e">
        <f t="shared" si="19"/>
        <v>#DIV/0!</v>
      </c>
      <c r="CF41" s="23">
        <f t="shared" si="20"/>
        <v>0</v>
      </c>
      <c r="CG41" s="32" t="e">
        <f t="shared" si="21"/>
        <v>#DIV/0!</v>
      </c>
      <c r="CH41" s="23" t="e">
        <f t="shared" si="22"/>
        <v>#DIV/0!</v>
      </c>
      <c r="CI41" s="23" t="e">
        <f t="shared" si="8"/>
        <v>#DIV/0!</v>
      </c>
      <c r="CJ41" s="37"/>
    </row>
    <row r="42" spans="1:88" ht="56.25" hidden="1" customHeight="1" x14ac:dyDescent="0.25">
      <c r="A42" s="6">
        <v>28</v>
      </c>
      <c r="B42" s="207">
        <v>62</v>
      </c>
      <c r="C42" s="12" t="s">
        <v>128</v>
      </c>
      <c r="D42" s="275" t="s">
        <v>28</v>
      </c>
      <c r="E42" s="12" t="s">
        <v>129</v>
      </c>
      <c r="F42" s="332" t="s">
        <v>28</v>
      </c>
      <c r="G42" s="12" t="s">
        <v>129</v>
      </c>
      <c r="H42" s="18" t="s">
        <v>1280</v>
      </c>
      <c r="I42" s="18" t="s">
        <v>1265</v>
      </c>
      <c r="J42" s="22" t="s">
        <v>14</v>
      </c>
      <c r="K42" s="207"/>
      <c r="L42" s="23"/>
      <c r="M42" s="207"/>
      <c r="N42" s="207"/>
      <c r="O42" s="207"/>
      <c r="P42" s="207"/>
      <c r="Q42" s="207"/>
      <c r="R42" s="207"/>
      <c r="S42" s="23" t="s">
        <v>21</v>
      </c>
      <c r="T42" s="26">
        <f t="shared" si="7"/>
        <v>1</v>
      </c>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3">
        <f t="shared" si="16"/>
        <v>0</v>
      </c>
      <c r="CC42" s="32" t="e">
        <f t="shared" si="17"/>
        <v>#DIV/0!</v>
      </c>
      <c r="CD42" s="23">
        <f t="shared" si="18"/>
        <v>0</v>
      </c>
      <c r="CE42" s="32" t="e">
        <f t="shared" si="19"/>
        <v>#DIV/0!</v>
      </c>
      <c r="CF42" s="23">
        <f t="shared" si="20"/>
        <v>0</v>
      </c>
      <c r="CG42" s="32" t="e">
        <f t="shared" si="21"/>
        <v>#DIV/0!</v>
      </c>
      <c r="CH42" s="23" t="e">
        <f t="shared" si="22"/>
        <v>#DIV/0!</v>
      </c>
      <c r="CI42" s="23" t="e">
        <f t="shared" si="8"/>
        <v>#DIV/0!</v>
      </c>
      <c r="CJ42" s="37"/>
    </row>
    <row r="43" spans="1:88" s="2" customFormat="1" ht="18.75" hidden="1" x14ac:dyDescent="0.25">
      <c r="A43" s="6">
        <v>30</v>
      </c>
      <c r="B43" s="19">
        <v>65</v>
      </c>
      <c r="C43" s="440" t="s">
        <v>132</v>
      </c>
      <c r="D43" s="440"/>
      <c r="E43" s="440"/>
      <c r="F43" s="9" t="s">
        <v>1249</v>
      </c>
      <c r="G43" s="9" t="s">
        <v>1249</v>
      </c>
      <c r="H43" s="9" t="s">
        <v>1249</v>
      </c>
      <c r="I43" s="9" t="s">
        <v>1249</v>
      </c>
      <c r="J43" s="21" t="s">
        <v>1249</v>
      </c>
      <c r="K43" s="21" t="s">
        <v>1249</v>
      </c>
      <c r="L43" s="21" t="s">
        <v>1249</v>
      </c>
      <c r="M43" s="21" t="s">
        <v>1249</v>
      </c>
      <c r="N43" s="21" t="s">
        <v>1249</v>
      </c>
      <c r="O43" s="21" t="s">
        <v>1249</v>
      </c>
      <c r="P43" s="21" t="s">
        <v>1249</v>
      </c>
      <c r="Q43" s="21" t="s">
        <v>1249</v>
      </c>
      <c r="R43" s="21" t="s">
        <v>1249</v>
      </c>
      <c r="S43" s="21" t="s">
        <v>1249</v>
      </c>
      <c r="T43" s="21" t="s">
        <v>1249</v>
      </c>
      <c r="U43" s="21" t="s">
        <v>1249</v>
      </c>
      <c r="V43" s="21" t="s">
        <v>1249</v>
      </c>
      <c r="W43" s="21" t="s">
        <v>1249</v>
      </c>
      <c r="X43" s="21" t="s">
        <v>1249</v>
      </c>
      <c r="Y43" s="21" t="s">
        <v>1249</v>
      </c>
      <c r="Z43" s="21" t="s">
        <v>1249</v>
      </c>
      <c r="AA43" s="21" t="s">
        <v>1249</v>
      </c>
      <c r="AB43" s="21" t="s">
        <v>1249</v>
      </c>
      <c r="AC43" s="21" t="s">
        <v>1249</v>
      </c>
      <c r="AD43" s="21" t="s">
        <v>1249</v>
      </c>
      <c r="AE43" s="21" t="s">
        <v>1249</v>
      </c>
      <c r="AF43" s="21" t="s">
        <v>1249</v>
      </c>
      <c r="AG43" s="21" t="s">
        <v>1249</v>
      </c>
      <c r="AH43" s="21" t="s">
        <v>1249</v>
      </c>
      <c r="AI43" s="21" t="s">
        <v>1249</v>
      </c>
      <c r="AJ43" s="21" t="s">
        <v>1249</v>
      </c>
      <c r="AK43" s="21" t="s">
        <v>1249</v>
      </c>
      <c r="AL43" s="21" t="s">
        <v>1249</v>
      </c>
      <c r="AM43" s="21" t="s">
        <v>1249</v>
      </c>
      <c r="AN43" s="21" t="s">
        <v>1249</v>
      </c>
      <c r="AO43" s="21" t="s">
        <v>1249</v>
      </c>
      <c r="AP43" s="21" t="s">
        <v>1249</v>
      </c>
      <c r="AQ43" s="21" t="s">
        <v>1249</v>
      </c>
      <c r="AR43" s="21" t="s">
        <v>1249</v>
      </c>
      <c r="AS43" s="21" t="s">
        <v>1249</v>
      </c>
      <c r="AT43" s="21" t="s">
        <v>1249</v>
      </c>
      <c r="AU43" s="21" t="s">
        <v>1249</v>
      </c>
      <c r="AV43" s="21" t="s">
        <v>1249</v>
      </c>
      <c r="AW43" s="21" t="s">
        <v>1249</v>
      </c>
      <c r="AX43" s="21" t="s">
        <v>1249</v>
      </c>
      <c r="AY43" s="21" t="s">
        <v>1249</v>
      </c>
      <c r="AZ43" s="21" t="s">
        <v>1249</v>
      </c>
      <c r="BA43" s="21" t="s">
        <v>1249</v>
      </c>
      <c r="BB43" s="21"/>
      <c r="BC43" s="21" t="s">
        <v>1249</v>
      </c>
      <c r="BD43" s="21" t="s">
        <v>1249</v>
      </c>
      <c r="BE43" s="21" t="s">
        <v>1249</v>
      </c>
      <c r="BF43" s="21" t="s">
        <v>1249</v>
      </c>
      <c r="BG43" s="21" t="s">
        <v>1249</v>
      </c>
      <c r="BH43" s="21" t="s">
        <v>1249</v>
      </c>
      <c r="BI43" s="21" t="s">
        <v>1249</v>
      </c>
      <c r="BJ43" s="21" t="s">
        <v>1249</v>
      </c>
      <c r="BK43" s="21" t="s">
        <v>1249</v>
      </c>
      <c r="BL43" s="21" t="s">
        <v>1249</v>
      </c>
      <c r="BM43" s="21" t="s">
        <v>1249</v>
      </c>
      <c r="BN43" s="21" t="s">
        <v>1249</v>
      </c>
      <c r="BO43" s="21" t="s">
        <v>1249</v>
      </c>
      <c r="BP43" s="21" t="s">
        <v>1249</v>
      </c>
      <c r="BQ43" s="21" t="s">
        <v>1249</v>
      </c>
      <c r="BR43" s="21" t="s">
        <v>1249</v>
      </c>
      <c r="BS43" s="21" t="s">
        <v>1249</v>
      </c>
      <c r="BT43" s="21" t="s">
        <v>1249</v>
      </c>
      <c r="BU43" s="21" t="s">
        <v>1249</v>
      </c>
      <c r="BV43" s="21" t="s">
        <v>1249</v>
      </c>
      <c r="BW43" s="21" t="s">
        <v>1249</v>
      </c>
      <c r="BX43" s="21" t="s">
        <v>1249</v>
      </c>
      <c r="BY43" s="21" t="s">
        <v>1249</v>
      </c>
      <c r="BZ43" s="21" t="s">
        <v>1249</v>
      </c>
      <c r="CA43" s="21" t="s">
        <v>1249</v>
      </c>
      <c r="CB43" s="21" t="s">
        <v>1249</v>
      </c>
      <c r="CC43" s="21" t="s">
        <v>1249</v>
      </c>
      <c r="CD43" s="21" t="s">
        <v>1249</v>
      </c>
      <c r="CE43" s="21" t="s">
        <v>1249</v>
      </c>
      <c r="CF43" s="21" t="s">
        <v>1249</v>
      </c>
      <c r="CG43" s="21" t="s">
        <v>1249</v>
      </c>
      <c r="CH43" s="21" t="s">
        <v>1249</v>
      </c>
      <c r="CI43" s="21" t="s">
        <v>1249</v>
      </c>
      <c r="CJ43" s="21" t="s">
        <v>1249</v>
      </c>
    </row>
    <row r="44" spans="1:88" ht="66" hidden="1" customHeight="1" x14ac:dyDescent="0.25">
      <c r="A44" s="6">
        <v>31</v>
      </c>
      <c r="B44" s="207">
        <v>66</v>
      </c>
      <c r="C44" s="12" t="s">
        <v>135</v>
      </c>
      <c r="D44" s="275" t="s">
        <v>18</v>
      </c>
      <c r="E44" s="12" t="s">
        <v>136</v>
      </c>
      <c r="F44" s="332" t="s">
        <v>28</v>
      </c>
      <c r="G44" s="12" t="s">
        <v>136</v>
      </c>
      <c r="H44" s="12" t="s">
        <v>1281</v>
      </c>
      <c r="I44" s="18" t="s">
        <v>1261</v>
      </c>
      <c r="J44" s="22" t="s">
        <v>14</v>
      </c>
      <c r="K44" s="207"/>
      <c r="L44" s="207"/>
      <c r="M44" s="207"/>
      <c r="N44" s="207"/>
      <c r="O44" s="207"/>
      <c r="P44" s="207"/>
      <c r="Q44" s="23" t="s">
        <v>21</v>
      </c>
      <c r="R44" s="207"/>
      <c r="S44" s="207"/>
      <c r="T44" s="26">
        <f t="shared" si="7"/>
        <v>1</v>
      </c>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3">
        <f t="shared" ref="CB44:CB52" si="23">COUNTIF($BD44:$CA44,2)</f>
        <v>0</v>
      </c>
      <c r="CC44" s="32" t="e">
        <f t="shared" ref="CC44:CC52" si="24">CB44/COUNTA($BD44:$CA44)</f>
        <v>#DIV/0!</v>
      </c>
      <c r="CD44" s="23">
        <f t="shared" ref="CD44:CD52" si="25">COUNTIF($BD44:$CA44,1)</f>
        <v>0</v>
      </c>
      <c r="CE44" s="32" t="e">
        <f t="shared" ref="CE44:CE52" si="26">CD44/COUNTA($BD44:$CA44)</f>
        <v>#DIV/0!</v>
      </c>
      <c r="CF44" s="23">
        <f t="shared" ref="CF44:CF52" si="27">COUNTIF($BD44:$CA44,0)</f>
        <v>0</v>
      </c>
      <c r="CG44" s="32" t="e">
        <f t="shared" ref="CG44:CG52" si="28">CF44/COUNTA($BD44:$CA44)</f>
        <v>#DIV/0!</v>
      </c>
      <c r="CH44" s="23" t="e">
        <f t="shared" ref="CH44:CH52" si="29">(((CB44*2)+(CD44*1)+(CF44*0)))/COUNTA($BD44:$CA44)</f>
        <v>#DIV/0!</v>
      </c>
      <c r="CI44" s="23" t="e">
        <f t="shared" si="8"/>
        <v>#DIV/0!</v>
      </c>
      <c r="CJ44" s="37"/>
    </row>
    <row r="45" spans="1:88" ht="79.5" hidden="1" customHeight="1" x14ac:dyDescent="0.25">
      <c r="A45" s="6">
        <v>32</v>
      </c>
      <c r="B45" s="207">
        <v>67</v>
      </c>
      <c r="C45" s="12" t="s">
        <v>137</v>
      </c>
      <c r="D45" s="275" t="s">
        <v>28</v>
      </c>
      <c r="E45" s="12" t="s">
        <v>138</v>
      </c>
      <c r="F45" s="332" t="s">
        <v>28</v>
      </c>
      <c r="G45" s="12" t="s">
        <v>138</v>
      </c>
      <c r="H45" s="12" t="s">
        <v>1282</v>
      </c>
      <c r="I45" s="18" t="s">
        <v>1261</v>
      </c>
      <c r="J45" s="22" t="s">
        <v>14</v>
      </c>
      <c r="K45" s="207"/>
      <c r="L45" s="207"/>
      <c r="M45" s="207"/>
      <c r="N45" s="207"/>
      <c r="O45" s="207"/>
      <c r="P45" s="207"/>
      <c r="Q45" s="207"/>
      <c r="R45" s="23" t="s">
        <v>21</v>
      </c>
      <c r="S45" s="207"/>
      <c r="T45" s="26">
        <f t="shared" si="7"/>
        <v>1</v>
      </c>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3">
        <f t="shared" si="23"/>
        <v>0</v>
      </c>
      <c r="CC45" s="32" t="e">
        <f t="shared" si="24"/>
        <v>#DIV/0!</v>
      </c>
      <c r="CD45" s="23">
        <f t="shared" si="25"/>
        <v>0</v>
      </c>
      <c r="CE45" s="32" t="e">
        <f t="shared" si="26"/>
        <v>#DIV/0!</v>
      </c>
      <c r="CF45" s="23">
        <f t="shared" si="27"/>
        <v>0</v>
      </c>
      <c r="CG45" s="32" t="e">
        <f t="shared" si="28"/>
        <v>#DIV/0!</v>
      </c>
      <c r="CH45" s="23" t="e">
        <f t="shared" si="29"/>
        <v>#DIV/0!</v>
      </c>
      <c r="CI45" s="23" t="e">
        <f t="shared" si="8"/>
        <v>#DIV/0!</v>
      </c>
      <c r="CJ45" s="37"/>
    </row>
    <row r="46" spans="1:88" ht="66" hidden="1" customHeight="1" x14ac:dyDescent="0.25">
      <c r="A46" s="6">
        <v>33</v>
      </c>
      <c r="B46" s="207">
        <v>69</v>
      </c>
      <c r="C46" s="12" t="s">
        <v>141</v>
      </c>
      <c r="D46" s="275" t="s">
        <v>18</v>
      </c>
      <c r="E46" s="12" t="s">
        <v>142</v>
      </c>
      <c r="F46" s="332" t="s">
        <v>28</v>
      </c>
      <c r="G46" s="12" t="s">
        <v>142</v>
      </c>
      <c r="H46" s="12" t="s">
        <v>1854</v>
      </c>
      <c r="I46" s="18" t="s">
        <v>1261</v>
      </c>
      <c r="J46" s="22" t="s">
        <v>14</v>
      </c>
      <c r="K46" s="207"/>
      <c r="L46" s="207"/>
      <c r="M46" s="207"/>
      <c r="N46" s="207"/>
      <c r="O46" s="207"/>
      <c r="P46" s="207" t="s">
        <v>21</v>
      </c>
      <c r="Q46" s="207"/>
      <c r="R46" s="23"/>
      <c r="S46" s="207"/>
      <c r="T46" s="26">
        <f t="shared" si="7"/>
        <v>1</v>
      </c>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3">
        <f t="shared" si="23"/>
        <v>0</v>
      </c>
      <c r="CC46" s="32" t="e">
        <f t="shared" si="24"/>
        <v>#DIV/0!</v>
      </c>
      <c r="CD46" s="23">
        <f t="shared" si="25"/>
        <v>0</v>
      </c>
      <c r="CE46" s="32" t="e">
        <f t="shared" si="26"/>
        <v>#DIV/0!</v>
      </c>
      <c r="CF46" s="23">
        <f t="shared" si="27"/>
        <v>0</v>
      </c>
      <c r="CG46" s="32" t="e">
        <f t="shared" si="28"/>
        <v>#DIV/0!</v>
      </c>
      <c r="CH46" s="23" t="e">
        <f t="shared" si="29"/>
        <v>#DIV/0!</v>
      </c>
      <c r="CI46" s="23" t="e">
        <f t="shared" si="8"/>
        <v>#DIV/0!</v>
      </c>
      <c r="CJ46" s="37"/>
    </row>
    <row r="47" spans="1:88" ht="91.5" customHeight="1" x14ac:dyDescent="0.25">
      <c r="A47" s="6">
        <v>34</v>
      </c>
      <c r="B47" s="207">
        <v>74</v>
      </c>
      <c r="C47" s="12" t="s">
        <v>149</v>
      </c>
      <c r="D47" s="275" t="s">
        <v>28</v>
      </c>
      <c r="E47" s="12" t="s">
        <v>150</v>
      </c>
      <c r="F47" s="332" t="s">
        <v>28</v>
      </c>
      <c r="G47" s="12" t="s">
        <v>149</v>
      </c>
      <c r="H47" s="18" t="s">
        <v>2032</v>
      </c>
      <c r="I47" s="18" t="s">
        <v>1261</v>
      </c>
      <c r="J47" s="22" t="s">
        <v>14</v>
      </c>
      <c r="K47" s="207"/>
      <c r="L47" s="207"/>
      <c r="M47" s="23" t="s">
        <v>21</v>
      </c>
      <c r="N47" s="207"/>
      <c r="O47" s="207"/>
      <c r="P47" s="207"/>
      <c r="Q47" s="207"/>
      <c r="R47" s="207"/>
      <c r="S47" s="207"/>
      <c r="T47" s="26">
        <f t="shared" si="7"/>
        <v>1</v>
      </c>
      <c r="U47" s="207"/>
      <c r="V47" s="207"/>
      <c r="W47" s="207"/>
      <c r="X47" s="207"/>
      <c r="Y47" s="207"/>
      <c r="Z47" s="207"/>
      <c r="AA47" s="207"/>
      <c r="AB47" s="207"/>
      <c r="AC47" s="207"/>
      <c r="AD47" s="207" t="s">
        <v>1262</v>
      </c>
      <c r="AE47" s="207" t="s">
        <v>1271</v>
      </c>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3">
        <f t="shared" si="23"/>
        <v>0</v>
      </c>
      <c r="CC47" s="32" t="e">
        <f t="shared" si="24"/>
        <v>#DIV/0!</v>
      </c>
      <c r="CD47" s="23">
        <f t="shared" si="25"/>
        <v>0</v>
      </c>
      <c r="CE47" s="32" t="e">
        <f t="shared" si="26"/>
        <v>#DIV/0!</v>
      </c>
      <c r="CF47" s="23">
        <f t="shared" si="27"/>
        <v>0</v>
      </c>
      <c r="CG47" s="32" t="e">
        <f t="shared" si="28"/>
        <v>#DIV/0!</v>
      </c>
      <c r="CH47" s="23" t="e">
        <f t="shared" si="29"/>
        <v>#DIV/0!</v>
      </c>
      <c r="CI47" s="23" t="e">
        <f t="shared" si="8"/>
        <v>#DIV/0!</v>
      </c>
      <c r="CJ47" s="37"/>
    </row>
    <row r="48" spans="1:88" ht="78" hidden="1" customHeight="1" x14ac:dyDescent="0.25">
      <c r="A48" s="6">
        <v>35</v>
      </c>
      <c r="B48" s="207">
        <v>77</v>
      </c>
      <c r="C48" s="12" t="s">
        <v>153</v>
      </c>
      <c r="D48" s="275" t="s">
        <v>28</v>
      </c>
      <c r="E48" s="12" t="s">
        <v>154</v>
      </c>
      <c r="F48" s="332" t="s">
        <v>28</v>
      </c>
      <c r="G48" s="12" t="s">
        <v>154</v>
      </c>
      <c r="H48" s="12" t="s">
        <v>1284</v>
      </c>
      <c r="I48" s="18" t="s">
        <v>1261</v>
      </c>
      <c r="J48" s="22" t="s">
        <v>14</v>
      </c>
      <c r="K48" s="207"/>
      <c r="L48" s="207"/>
      <c r="M48" s="207"/>
      <c r="N48" s="207"/>
      <c r="O48" s="207"/>
      <c r="P48" s="23" t="s">
        <v>21</v>
      </c>
      <c r="Q48" s="207"/>
      <c r="R48" s="207"/>
      <c r="S48" s="207"/>
      <c r="T48" s="26">
        <f t="shared" si="7"/>
        <v>1</v>
      </c>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3">
        <f t="shared" si="23"/>
        <v>0</v>
      </c>
      <c r="CC48" s="32" t="e">
        <f t="shared" si="24"/>
        <v>#DIV/0!</v>
      </c>
      <c r="CD48" s="23">
        <f t="shared" si="25"/>
        <v>0</v>
      </c>
      <c r="CE48" s="32" t="e">
        <f t="shared" si="26"/>
        <v>#DIV/0!</v>
      </c>
      <c r="CF48" s="23">
        <f t="shared" si="27"/>
        <v>0</v>
      </c>
      <c r="CG48" s="32" t="e">
        <f t="shared" si="28"/>
        <v>#DIV/0!</v>
      </c>
      <c r="CH48" s="23" t="e">
        <f t="shared" si="29"/>
        <v>#DIV/0!</v>
      </c>
      <c r="CI48" s="23" t="e">
        <f t="shared" si="8"/>
        <v>#DIV/0!</v>
      </c>
      <c r="CJ48" s="37"/>
    </row>
    <row r="49" spans="1:88" ht="73.5" hidden="1" customHeight="1" x14ac:dyDescent="0.25">
      <c r="A49" s="6">
        <v>36</v>
      </c>
      <c r="B49" s="207">
        <v>81</v>
      </c>
      <c r="C49" s="12" t="s">
        <v>159</v>
      </c>
      <c r="D49" s="275" t="s">
        <v>18</v>
      </c>
      <c r="E49" s="12" t="s">
        <v>160</v>
      </c>
      <c r="F49" s="332" t="s">
        <v>28</v>
      </c>
      <c r="G49" s="12" t="s">
        <v>160</v>
      </c>
      <c r="H49" s="12" t="s">
        <v>1285</v>
      </c>
      <c r="I49" s="18" t="s">
        <v>1261</v>
      </c>
      <c r="J49" s="22" t="s">
        <v>14</v>
      </c>
      <c r="K49" s="207"/>
      <c r="L49" s="207"/>
      <c r="M49" s="207"/>
      <c r="N49" s="207"/>
      <c r="O49" s="207"/>
      <c r="P49" s="207"/>
      <c r="Q49" s="207"/>
      <c r="R49" s="207"/>
      <c r="S49" s="23" t="s">
        <v>21</v>
      </c>
      <c r="T49" s="26">
        <f t="shared" si="7"/>
        <v>1</v>
      </c>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3">
        <f t="shared" si="23"/>
        <v>0</v>
      </c>
      <c r="CC49" s="32" t="e">
        <f t="shared" si="24"/>
        <v>#DIV/0!</v>
      </c>
      <c r="CD49" s="23">
        <f t="shared" si="25"/>
        <v>0</v>
      </c>
      <c r="CE49" s="32" t="e">
        <f t="shared" si="26"/>
        <v>#DIV/0!</v>
      </c>
      <c r="CF49" s="23">
        <f t="shared" si="27"/>
        <v>0</v>
      </c>
      <c r="CG49" s="32" t="e">
        <f t="shared" si="28"/>
        <v>#DIV/0!</v>
      </c>
      <c r="CH49" s="23" t="e">
        <f t="shared" si="29"/>
        <v>#DIV/0!</v>
      </c>
      <c r="CI49" s="23" t="e">
        <f t="shared" si="8"/>
        <v>#DIV/0!</v>
      </c>
      <c r="CJ49" s="37"/>
    </row>
    <row r="50" spans="1:88" ht="58.5" hidden="1" customHeight="1" x14ac:dyDescent="0.25">
      <c r="A50" s="6">
        <v>37</v>
      </c>
      <c r="B50" s="207">
        <v>83</v>
      </c>
      <c r="C50" s="12" t="s">
        <v>163</v>
      </c>
      <c r="D50" s="275" t="s">
        <v>18</v>
      </c>
      <c r="E50" s="12" t="s">
        <v>164</v>
      </c>
      <c r="F50" s="332" t="s">
        <v>28</v>
      </c>
      <c r="G50" s="12" t="s">
        <v>164</v>
      </c>
      <c r="H50" s="12" t="s">
        <v>1286</v>
      </c>
      <c r="I50" s="18" t="s">
        <v>1261</v>
      </c>
      <c r="J50" s="22" t="s">
        <v>14</v>
      </c>
      <c r="K50" s="207"/>
      <c r="L50" s="207"/>
      <c r="M50" s="207"/>
      <c r="N50" s="207"/>
      <c r="O50" s="207"/>
      <c r="P50" s="207"/>
      <c r="Q50" s="23" t="s">
        <v>21</v>
      </c>
      <c r="R50" s="207"/>
      <c r="S50" s="207"/>
      <c r="T50" s="26">
        <f t="shared" si="7"/>
        <v>1</v>
      </c>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3">
        <f t="shared" si="23"/>
        <v>0</v>
      </c>
      <c r="CC50" s="32" t="e">
        <f t="shared" si="24"/>
        <v>#DIV/0!</v>
      </c>
      <c r="CD50" s="23">
        <f t="shared" si="25"/>
        <v>0</v>
      </c>
      <c r="CE50" s="32" t="e">
        <f t="shared" si="26"/>
        <v>#DIV/0!</v>
      </c>
      <c r="CF50" s="23">
        <f t="shared" si="27"/>
        <v>0</v>
      </c>
      <c r="CG50" s="32" t="e">
        <f t="shared" si="28"/>
        <v>#DIV/0!</v>
      </c>
      <c r="CH50" s="23" t="e">
        <f t="shared" si="29"/>
        <v>#DIV/0!</v>
      </c>
      <c r="CI50" s="23" t="e">
        <f t="shared" si="8"/>
        <v>#DIV/0!</v>
      </c>
      <c r="CJ50" s="37"/>
    </row>
    <row r="51" spans="1:88" ht="78" hidden="1" customHeight="1" x14ac:dyDescent="0.25">
      <c r="A51" s="6">
        <v>38</v>
      </c>
      <c r="B51" s="207">
        <v>86</v>
      </c>
      <c r="C51" s="12" t="s">
        <v>169</v>
      </c>
      <c r="D51" s="275" t="s">
        <v>28</v>
      </c>
      <c r="E51" s="12" t="s">
        <v>170</v>
      </c>
      <c r="F51" s="332" t="s">
        <v>28</v>
      </c>
      <c r="G51" s="18" t="s">
        <v>169</v>
      </c>
      <c r="H51" s="18" t="s">
        <v>1287</v>
      </c>
      <c r="I51" s="18" t="s">
        <v>1261</v>
      </c>
      <c r="J51" s="22" t="s">
        <v>14</v>
      </c>
      <c r="K51" s="207"/>
      <c r="L51" s="23" t="s">
        <v>21</v>
      </c>
      <c r="M51" s="207"/>
      <c r="N51" s="207"/>
      <c r="O51" s="23"/>
      <c r="P51" s="207"/>
      <c r="Q51" s="207"/>
      <c r="R51" s="207"/>
      <c r="S51" s="23"/>
      <c r="T51" s="26">
        <f t="shared" si="7"/>
        <v>1</v>
      </c>
      <c r="U51" s="207"/>
      <c r="V51" s="207"/>
      <c r="W51" s="207"/>
      <c r="X51" s="207"/>
      <c r="Y51" s="207"/>
      <c r="Z51" s="207"/>
      <c r="AA51" s="207" t="s">
        <v>1262</v>
      </c>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3">
        <f t="shared" si="23"/>
        <v>0</v>
      </c>
      <c r="CC51" s="32" t="e">
        <f t="shared" si="24"/>
        <v>#DIV/0!</v>
      </c>
      <c r="CD51" s="23">
        <f t="shared" si="25"/>
        <v>0</v>
      </c>
      <c r="CE51" s="32" t="e">
        <f t="shared" si="26"/>
        <v>#DIV/0!</v>
      </c>
      <c r="CF51" s="23">
        <f t="shared" si="27"/>
        <v>0</v>
      </c>
      <c r="CG51" s="32" t="e">
        <f t="shared" si="28"/>
        <v>#DIV/0!</v>
      </c>
      <c r="CH51" s="23" t="e">
        <f t="shared" si="29"/>
        <v>#DIV/0!</v>
      </c>
      <c r="CI51" s="23" t="e">
        <f t="shared" si="8"/>
        <v>#DIV/0!</v>
      </c>
      <c r="CJ51" s="37"/>
    </row>
    <row r="52" spans="1:88" ht="73.5" hidden="1" customHeight="1" x14ac:dyDescent="0.25">
      <c r="A52" s="6">
        <v>39</v>
      </c>
      <c r="B52" s="207">
        <v>87</v>
      </c>
      <c r="C52" s="12" t="s">
        <v>171</v>
      </c>
      <c r="D52" s="275" t="s">
        <v>28</v>
      </c>
      <c r="E52" s="12" t="s">
        <v>172</v>
      </c>
      <c r="F52" s="332" t="s">
        <v>28</v>
      </c>
      <c r="G52" s="12" t="s">
        <v>172</v>
      </c>
      <c r="H52" s="12" t="s">
        <v>1288</v>
      </c>
      <c r="I52" s="18" t="s">
        <v>1261</v>
      </c>
      <c r="J52" s="22" t="s">
        <v>14</v>
      </c>
      <c r="K52" s="207"/>
      <c r="L52" s="207"/>
      <c r="M52" s="207"/>
      <c r="N52" s="207"/>
      <c r="O52" s="207"/>
      <c r="P52" s="207"/>
      <c r="Q52" s="207"/>
      <c r="R52" s="23" t="s">
        <v>21</v>
      </c>
      <c r="S52" s="207"/>
      <c r="T52" s="26">
        <f t="shared" si="7"/>
        <v>1</v>
      </c>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3">
        <f t="shared" si="23"/>
        <v>0</v>
      </c>
      <c r="CC52" s="32" t="e">
        <f t="shared" si="24"/>
        <v>#DIV/0!</v>
      </c>
      <c r="CD52" s="23">
        <f t="shared" si="25"/>
        <v>0</v>
      </c>
      <c r="CE52" s="32" t="e">
        <f t="shared" si="26"/>
        <v>#DIV/0!</v>
      </c>
      <c r="CF52" s="23">
        <f t="shared" si="27"/>
        <v>0</v>
      </c>
      <c r="CG52" s="32" t="e">
        <f t="shared" si="28"/>
        <v>#DIV/0!</v>
      </c>
      <c r="CH52" s="23" t="e">
        <f t="shared" si="29"/>
        <v>#DIV/0!</v>
      </c>
      <c r="CI52" s="23" t="e">
        <f t="shared" si="8"/>
        <v>#DIV/0!</v>
      </c>
      <c r="CJ52" s="37"/>
    </row>
    <row r="53" spans="1:88" s="2" customFormat="1" ht="18.75" hidden="1" x14ac:dyDescent="0.25">
      <c r="A53" s="6">
        <v>40</v>
      </c>
      <c r="B53" s="19">
        <v>90</v>
      </c>
      <c r="C53" s="440" t="s">
        <v>177</v>
      </c>
      <c r="D53" s="440"/>
      <c r="E53" s="440"/>
      <c r="F53" s="9" t="s">
        <v>1249</v>
      </c>
      <c r="G53" s="9" t="s">
        <v>1249</v>
      </c>
      <c r="H53" s="9" t="s">
        <v>1249</v>
      </c>
      <c r="I53" s="9" t="s">
        <v>1249</v>
      </c>
      <c r="J53" s="21" t="s">
        <v>1249</v>
      </c>
      <c r="K53" s="21" t="s">
        <v>1249</v>
      </c>
      <c r="L53" s="21" t="s">
        <v>1249</v>
      </c>
      <c r="M53" s="21" t="s">
        <v>1249</v>
      </c>
      <c r="N53" s="21" t="s">
        <v>1249</v>
      </c>
      <c r="O53" s="21" t="s">
        <v>1249</v>
      </c>
      <c r="P53" s="21" t="s">
        <v>1249</v>
      </c>
      <c r="Q53" s="21" t="s">
        <v>1249</v>
      </c>
      <c r="R53" s="21" t="s">
        <v>1249</v>
      </c>
      <c r="S53" s="21" t="s">
        <v>1249</v>
      </c>
      <c r="T53" s="21" t="s">
        <v>1249</v>
      </c>
      <c r="U53" s="21" t="s">
        <v>1249</v>
      </c>
      <c r="V53" s="21" t="s">
        <v>1249</v>
      </c>
      <c r="W53" s="21" t="s">
        <v>1249</v>
      </c>
      <c r="X53" s="21" t="s">
        <v>1249</v>
      </c>
      <c r="Y53" s="21" t="s">
        <v>1249</v>
      </c>
      <c r="Z53" s="21" t="s">
        <v>1249</v>
      </c>
      <c r="AA53" s="21" t="s">
        <v>1249</v>
      </c>
      <c r="AB53" s="21" t="s">
        <v>1249</v>
      </c>
      <c r="AC53" s="21" t="s">
        <v>1249</v>
      </c>
      <c r="AD53" s="21" t="s">
        <v>1249</v>
      </c>
      <c r="AE53" s="21" t="s">
        <v>1249</v>
      </c>
      <c r="AF53" s="21" t="s">
        <v>1249</v>
      </c>
      <c r="AG53" s="21" t="s">
        <v>1249</v>
      </c>
      <c r="AH53" s="21" t="s">
        <v>1249</v>
      </c>
      <c r="AI53" s="21" t="s">
        <v>1249</v>
      </c>
      <c r="AJ53" s="21" t="s">
        <v>1249</v>
      </c>
      <c r="AK53" s="21" t="s">
        <v>1249</v>
      </c>
      <c r="AL53" s="21" t="s">
        <v>1249</v>
      </c>
      <c r="AM53" s="21" t="s">
        <v>1249</v>
      </c>
      <c r="AN53" s="21" t="s">
        <v>1249</v>
      </c>
      <c r="AO53" s="21" t="s">
        <v>1249</v>
      </c>
      <c r="AP53" s="21" t="s">
        <v>1249</v>
      </c>
      <c r="AQ53" s="21" t="s">
        <v>1249</v>
      </c>
      <c r="AR53" s="21" t="s">
        <v>1249</v>
      </c>
      <c r="AS53" s="21" t="s">
        <v>1249</v>
      </c>
      <c r="AT53" s="21" t="s">
        <v>1249</v>
      </c>
      <c r="AU53" s="21" t="s">
        <v>1249</v>
      </c>
      <c r="AV53" s="21" t="s">
        <v>1249</v>
      </c>
      <c r="AW53" s="21" t="s">
        <v>1249</v>
      </c>
      <c r="AX53" s="21" t="s">
        <v>1249</v>
      </c>
      <c r="AY53" s="21" t="s">
        <v>1249</v>
      </c>
      <c r="AZ53" s="21" t="s">
        <v>1249</v>
      </c>
      <c r="BA53" s="21" t="s">
        <v>1249</v>
      </c>
      <c r="BB53" s="21"/>
      <c r="BC53" s="21" t="s">
        <v>1249</v>
      </c>
      <c r="BD53" s="21" t="s">
        <v>1249</v>
      </c>
      <c r="BE53" s="21" t="s">
        <v>1249</v>
      </c>
      <c r="BF53" s="21" t="s">
        <v>1249</v>
      </c>
      <c r="BG53" s="21" t="s">
        <v>1249</v>
      </c>
      <c r="BH53" s="21" t="s">
        <v>1249</v>
      </c>
      <c r="BI53" s="21" t="s">
        <v>1249</v>
      </c>
      <c r="BJ53" s="21" t="s">
        <v>1249</v>
      </c>
      <c r="BK53" s="21" t="s">
        <v>1249</v>
      </c>
      <c r="BL53" s="21" t="s">
        <v>1249</v>
      </c>
      <c r="BM53" s="21" t="s">
        <v>1249</v>
      </c>
      <c r="BN53" s="21" t="s">
        <v>1249</v>
      </c>
      <c r="BO53" s="21" t="s">
        <v>1249</v>
      </c>
      <c r="BP53" s="21" t="s">
        <v>1249</v>
      </c>
      <c r="BQ53" s="21" t="s">
        <v>1249</v>
      </c>
      <c r="BR53" s="21" t="s">
        <v>1249</v>
      </c>
      <c r="BS53" s="21" t="s">
        <v>1249</v>
      </c>
      <c r="BT53" s="21" t="s">
        <v>1249</v>
      </c>
      <c r="BU53" s="21" t="s">
        <v>1249</v>
      </c>
      <c r="BV53" s="21" t="s">
        <v>1249</v>
      </c>
      <c r="BW53" s="21" t="s">
        <v>1249</v>
      </c>
      <c r="BX53" s="21" t="s">
        <v>1249</v>
      </c>
      <c r="BY53" s="21" t="s">
        <v>1249</v>
      </c>
      <c r="BZ53" s="21" t="s">
        <v>1249</v>
      </c>
      <c r="CA53" s="21" t="s">
        <v>1249</v>
      </c>
      <c r="CB53" s="21" t="s">
        <v>1249</v>
      </c>
      <c r="CC53" s="21" t="s">
        <v>1249</v>
      </c>
      <c r="CD53" s="21" t="s">
        <v>1249</v>
      </c>
      <c r="CE53" s="21" t="s">
        <v>1249</v>
      </c>
      <c r="CF53" s="21" t="s">
        <v>1249</v>
      </c>
      <c r="CG53" s="21" t="s">
        <v>1249</v>
      </c>
      <c r="CH53" s="21" t="s">
        <v>1249</v>
      </c>
      <c r="CI53" s="21" t="s">
        <v>1249</v>
      </c>
      <c r="CJ53" s="21" t="s">
        <v>1249</v>
      </c>
    </row>
    <row r="54" spans="1:88" ht="78.75" hidden="1" customHeight="1" x14ac:dyDescent="0.25">
      <c r="A54" s="6">
        <v>41</v>
      </c>
      <c r="B54" s="207">
        <v>93</v>
      </c>
      <c r="C54" s="12" t="s">
        <v>182</v>
      </c>
      <c r="D54" s="275" t="s">
        <v>28</v>
      </c>
      <c r="E54" s="12" t="s">
        <v>183</v>
      </c>
      <c r="F54" s="332" t="s">
        <v>28</v>
      </c>
      <c r="G54" s="12" t="s">
        <v>183</v>
      </c>
      <c r="H54" s="12" t="s">
        <v>183</v>
      </c>
      <c r="I54" s="18" t="s">
        <v>1251</v>
      </c>
      <c r="J54" s="22" t="s">
        <v>14</v>
      </c>
      <c r="K54" s="207"/>
      <c r="L54" s="207"/>
      <c r="M54" s="207"/>
      <c r="N54" s="207"/>
      <c r="O54" s="207"/>
      <c r="P54" s="207" t="s">
        <v>21</v>
      </c>
      <c r="Q54" s="207"/>
      <c r="R54" s="207"/>
      <c r="S54" s="207"/>
      <c r="T54" s="26">
        <f t="shared" si="7"/>
        <v>1</v>
      </c>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3">
        <f t="shared" ref="CB54:CB59" si="30">COUNTIF($BD54:$CA54,2)</f>
        <v>0</v>
      </c>
      <c r="CC54" s="32" t="e">
        <f t="shared" ref="CC54:CC59" si="31">CB54/COUNTA($BD54:$CA54)</f>
        <v>#DIV/0!</v>
      </c>
      <c r="CD54" s="23">
        <f t="shared" ref="CD54:CD59" si="32">COUNTIF($BD54:$CA54,1)</f>
        <v>0</v>
      </c>
      <c r="CE54" s="32" t="e">
        <f t="shared" ref="CE54:CE59" si="33">CD54/COUNTA($BD54:$CA54)</f>
        <v>#DIV/0!</v>
      </c>
      <c r="CF54" s="23">
        <f t="shared" ref="CF54:CF59" si="34">COUNTIF($BD54:$CA54,0)</f>
        <v>0</v>
      </c>
      <c r="CG54" s="32" t="e">
        <f t="shared" ref="CG54:CG59" si="35">CF54/COUNTA($BD54:$CA54)</f>
        <v>#DIV/0!</v>
      </c>
      <c r="CH54" s="23" t="e">
        <f t="shared" ref="CH54:CH59" si="36">(((CB54*2)+(CD54*1)+(CF54*0)))/COUNTA($BD54:$CA54)</f>
        <v>#DIV/0!</v>
      </c>
      <c r="CI54" s="23" t="e">
        <f t="shared" si="8"/>
        <v>#DIV/0!</v>
      </c>
      <c r="CJ54" s="37"/>
    </row>
    <row r="55" spans="1:88" ht="56.25" hidden="1" x14ac:dyDescent="0.25">
      <c r="A55" s="6">
        <v>42</v>
      </c>
      <c r="B55" s="207">
        <v>95</v>
      </c>
      <c r="C55" s="12" t="s">
        <v>186</v>
      </c>
      <c r="D55" s="275" t="s">
        <v>28</v>
      </c>
      <c r="E55" s="12" t="s">
        <v>187</v>
      </c>
      <c r="F55" s="332" t="s">
        <v>28</v>
      </c>
      <c r="G55" s="12" t="s">
        <v>187</v>
      </c>
      <c r="H55" s="12" t="s">
        <v>1289</v>
      </c>
      <c r="I55" s="18" t="s">
        <v>1251</v>
      </c>
      <c r="J55" s="22" t="s">
        <v>14</v>
      </c>
      <c r="K55" s="207"/>
      <c r="L55" s="207"/>
      <c r="M55" s="207"/>
      <c r="N55" s="207"/>
      <c r="O55" s="207"/>
      <c r="P55" s="207"/>
      <c r="Q55" s="23" t="s">
        <v>21</v>
      </c>
      <c r="R55" s="207"/>
      <c r="S55" s="207"/>
      <c r="T55" s="26">
        <f t="shared" si="7"/>
        <v>1</v>
      </c>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3">
        <f t="shared" si="30"/>
        <v>0</v>
      </c>
      <c r="CC55" s="32" t="e">
        <f t="shared" si="31"/>
        <v>#DIV/0!</v>
      </c>
      <c r="CD55" s="23">
        <f t="shared" si="32"/>
        <v>0</v>
      </c>
      <c r="CE55" s="32" t="e">
        <f t="shared" si="33"/>
        <v>#DIV/0!</v>
      </c>
      <c r="CF55" s="23">
        <f t="shared" si="34"/>
        <v>0</v>
      </c>
      <c r="CG55" s="32" t="e">
        <f t="shared" si="35"/>
        <v>#DIV/0!</v>
      </c>
      <c r="CH55" s="23" t="e">
        <f t="shared" si="36"/>
        <v>#DIV/0!</v>
      </c>
      <c r="CI55" s="23" t="e">
        <f t="shared" si="8"/>
        <v>#DIV/0!</v>
      </c>
      <c r="CJ55" s="37"/>
    </row>
    <row r="56" spans="1:88" ht="79.5" hidden="1" customHeight="1" x14ac:dyDescent="0.25">
      <c r="A56" s="6">
        <v>43</v>
      </c>
      <c r="B56" s="207">
        <v>97</v>
      </c>
      <c r="C56" s="12" t="s">
        <v>190</v>
      </c>
      <c r="D56" s="275" t="s">
        <v>28</v>
      </c>
      <c r="E56" s="12" t="s">
        <v>191</v>
      </c>
      <c r="F56" s="332" t="s">
        <v>28</v>
      </c>
      <c r="G56" s="12" t="s">
        <v>191</v>
      </c>
      <c r="H56" s="12" t="s">
        <v>1290</v>
      </c>
      <c r="I56" s="18" t="s">
        <v>1251</v>
      </c>
      <c r="J56" s="22" t="s">
        <v>14</v>
      </c>
      <c r="K56" s="207"/>
      <c r="L56" s="207"/>
      <c r="M56" s="207"/>
      <c r="N56" s="207"/>
      <c r="O56" s="207"/>
      <c r="P56" s="207"/>
      <c r="Q56" s="23"/>
      <c r="R56" s="207"/>
      <c r="S56" s="10" t="s">
        <v>21</v>
      </c>
      <c r="T56" s="26">
        <f t="shared" si="7"/>
        <v>1</v>
      </c>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3">
        <f t="shared" si="30"/>
        <v>0</v>
      </c>
      <c r="CC56" s="32" t="e">
        <f t="shared" si="31"/>
        <v>#DIV/0!</v>
      </c>
      <c r="CD56" s="23">
        <f t="shared" si="32"/>
        <v>0</v>
      </c>
      <c r="CE56" s="32" t="e">
        <f t="shared" si="33"/>
        <v>#DIV/0!</v>
      </c>
      <c r="CF56" s="23">
        <f t="shared" si="34"/>
        <v>0</v>
      </c>
      <c r="CG56" s="32" t="e">
        <f t="shared" si="35"/>
        <v>#DIV/0!</v>
      </c>
      <c r="CH56" s="23" t="e">
        <f t="shared" si="36"/>
        <v>#DIV/0!</v>
      </c>
      <c r="CI56" s="23" t="e">
        <f t="shared" si="8"/>
        <v>#DIV/0!</v>
      </c>
      <c r="CJ56" s="37"/>
    </row>
    <row r="57" spans="1:88" ht="63" hidden="1" customHeight="1" x14ac:dyDescent="0.25">
      <c r="A57" s="6">
        <v>44</v>
      </c>
      <c r="B57" s="207">
        <v>99</v>
      </c>
      <c r="C57" s="12" t="s">
        <v>194</v>
      </c>
      <c r="D57" s="275" t="s">
        <v>28</v>
      </c>
      <c r="E57" s="12" t="s">
        <v>195</v>
      </c>
      <c r="F57" s="332" t="s">
        <v>28</v>
      </c>
      <c r="G57" s="12" t="s">
        <v>195</v>
      </c>
      <c r="H57" s="12" t="s">
        <v>1291</v>
      </c>
      <c r="I57" s="18" t="s">
        <v>1251</v>
      </c>
      <c r="J57" s="22" t="s">
        <v>14</v>
      </c>
      <c r="K57" s="207"/>
      <c r="L57" s="207"/>
      <c r="M57" s="207"/>
      <c r="N57" s="10"/>
      <c r="O57" s="23"/>
      <c r="P57" s="23" t="s">
        <v>21</v>
      </c>
      <c r="Q57" s="207"/>
      <c r="R57" s="207"/>
      <c r="S57" s="23"/>
      <c r="T57" s="26">
        <f t="shared" si="7"/>
        <v>1</v>
      </c>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3">
        <f t="shared" si="30"/>
        <v>0</v>
      </c>
      <c r="CC57" s="32" t="e">
        <f t="shared" si="31"/>
        <v>#DIV/0!</v>
      </c>
      <c r="CD57" s="23">
        <f t="shared" si="32"/>
        <v>0</v>
      </c>
      <c r="CE57" s="32" t="e">
        <f t="shared" si="33"/>
        <v>#DIV/0!</v>
      </c>
      <c r="CF57" s="23">
        <f t="shared" si="34"/>
        <v>0</v>
      </c>
      <c r="CG57" s="32" t="e">
        <f t="shared" si="35"/>
        <v>#DIV/0!</v>
      </c>
      <c r="CH57" s="23" t="e">
        <f t="shared" si="36"/>
        <v>#DIV/0!</v>
      </c>
      <c r="CI57" s="23" t="e">
        <f t="shared" si="8"/>
        <v>#DIV/0!</v>
      </c>
      <c r="CJ57" s="37"/>
    </row>
    <row r="58" spans="1:88" ht="36.75" hidden="1" customHeight="1" x14ac:dyDescent="0.25">
      <c r="A58" s="6">
        <v>45</v>
      </c>
      <c r="B58" s="207">
        <v>102</v>
      </c>
      <c r="C58" s="12" t="s">
        <v>200</v>
      </c>
      <c r="D58" s="275" t="s">
        <v>28</v>
      </c>
      <c r="E58" s="12" t="s">
        <v>201</v>
      </c>
      <c r="F58" s="332" t="s">
        <v>28</v>
      </c>
      <c r="G58" s="18" t="s">
        <v>1292</v>
      </c>
      <c r="H58" s="18" t="s">
        <v>1293</v>
      </c>
      <c r="I58" s="18" t="s">
        <v>1251</v>
      </c>
      <c r="J58" s="22" t="s">
        <v>14</v>
      </c>
      <c r="K58" s="207"/>
      <c r="L58" s="207"/>
      <c r="M58" s="207"/>
      <c r="N58" s="207"/>
      <c r="O58" s="23" t="s">
        <v>21</v>
      </c>
      <c r="P58" s="23"/>
      <c r="Q58" s="207"/>
      <c r="R58" s="207"/>
      <c r="S58" s="23"/>
      <c r="T58" s="26">
        <f t="shared" si="7"/>
        <v>1</v>
      </c>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3">
        <f t="shared" si="30"/>
        <v>0</v>
      </c>
      <c r="CC58" s="32" t="e">
        <f t="shared" si="31"/>
        <v>#DIV/0!</v>
      </c>
      <c r="CD58" s="23">
        <f t="shared" si="32"/>
        <v>0</v>
      </c>
      <c r="CE58" s="32" t="e">
        <f t="shared" si="33"/>
        <v>#DIV/0!</v>
      </c>
      <c r="CF58" s="23">
        <f t="shared" si="34"/>
        <v>0</v>
      </c>
      <c r="CG58" s="32" t="e">
        <f t="shared" si="35"/>
        <v>#DIV/0!</v>
      </c>
      <c r="CH58" s="23" t="e">
        <f t="shared" si="36"/>
        <v>#DIV/0!</v>
      </c>
      <c r="CI58" s="23" t="e">
        <f t="shared" si="8"/>
        <v>#DIV/0!</v>
      </c>
      <c r="CJ58" s="37"/>
    </row>
    <row r="59" spans="1:88" ht="59.25" hidden="1" customHeight="1" x14ac:dyDescent="0.25">
      <c r="A59" s="6">
        <v>46</v>
      </c>
      <c r="B59" s="207">
        <v>104</v>
      </c>
      <c r="C59" s="12" t="s">
        <v>204</v>
      </c>
      <c r="D59" s="275" t="s">
        <v>28</v>
      </c>
      <c r="E59" s="12" t="s">
        <v>205</v>
      </c>
      <c r="F59" s="332" t="s">
        <v>28</v>
      </c>
      <c r="G59" s="12" t="s">
        <v>205</v>
      </c>
      <c r="H59" s="12" t="s">
        <v>1294</v>
      </c>
      <c r="I59" s="18" t="s">
        <v>1251</v>
      </c>
      <c r="J59" s="22" t="s">
        <v>14</v>
      </c>
      <c r="K59" s="207" t="s">
        <v>21</v>
      </c>
      <c r="L59" s="207"/>
      <c r="M59" s="207"/>
      <c r="N59" s="207"/>
      <c r="O59" s="207"/>
      <c r="P59" s="207"/>
      <c r="Q59" s="207"/>
      <c r="R59" s="207"/>
      <c r="S59" s="207"/>
      <c r="T59" s="26">
        <f t="shared" si="7"/>
        <v>1</v>
      </c>
      <c r="U59" s="207" t="s">
        <v>1271</v>
      </c>
      <c r="V59" s="207"/>
      <c r="W59" s="207" t="s">
        <v>1271</v>
      </c>
      <c r="X59" s="207" t="s">
        <v>1271</v>
      </c>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3">
        <f t="shared" si="30"/>
        <v>0</v>
      </c>
      <c r="CC59" s="32" t="e">
        <f t="shared" si="31"/>
        <v>#DIV/0!</v>
      </c>
      <c r="CD59" s="23">
        <f t="shared" si="32"/>
        <v>0</v>
      </c>
      <c r="CE59" s="32" t="e">
        <f t="shared" si="33"/>
        <v>#DIV/0!</v>
      </c>
      <c r="CF59" s="23">
        <f t="shared" si="34"/>
        <v>0</v>
      </c>
      <c r="CG59" s="32" t="e">
        <f t="shared" si="35"/>
        <v>#DIV/0!</v>
      </c>
      <c r="CH59" s="23" t="e">
        <f t="shared" si="36"/>
        <v>#DIV/0!</v>
      </c>
      <c r="CI59" s="23" t="e">
        <f t="shared" si="8"/>
        <v>#DIV/0!</v>
      </c>
      <c r="CJ59" s="37"/>
    </row>
    <row r="60" spans="1:88" s="2" customFormat="1" ht="18.75" hidden="1" x14ac:dyDescent="0.25">
      <c r="A60" s="6">
        <v>47</v>
      </c>
      <c r="B60" s="19">
        <v>107</v>
      </c>
      <c r="C60" s="440" t="s">
        <v>210</v>
      </c>
      <c r="D60" s="440"/>
      <c r="E60" s="440"/>
      <c r="F60" s="9" t="s">
        <v>1249</v>
      </c>
      <c r="G60" s="9" t="s">
        <v>1249</v>
      </c>
      <c r="H60" s="9" t="s">
        <v>1249</v>
      </c>
      <c r="I60" s="9" t="s">
        <v>1249</v>
      </c>
      <c r="J60" s="21" t="s">
        <v>1249</v>
      </c>
      <c r="K60" s="21" t="s">
        <v>1249</v>
      </c>
      <c r="L60" s="21" t="s">
        <v>1249</v>
      </c>
      <c r="M60" s="21" t="s">
        <v>1249</v>
      </c>
      <c r="N60" s="21" t="s">
        <v>1249</v>
      </c>
      <c r="O60" s="21" t="s">
        <v>1249</v>
      </c>
      <c r="P60" s="21" t="s">
        <v>1249</v>
      </c>
      <c r="Q60" s="21" t="s">
        <v>1249</v>
      </c>
      <c r="R60" s="21" t="s">
        <v>1249</v>
      </c>
      <c r="S60" s="21" t="s">
        <v>1249</v>
      </c>
      <c r="T60" s="21" t="s">
        <v>1249</v>
      </c>
      <c r="U60" s="21" t="s">
        <v>1249</v>
      </c>
      <c r="V60" s="21" t="s">
        <v>1249</v>
      </c>
      <c r="W60" s="21" t="s">
        <v>1249</v>
      </c>
      <c r="X60" s="21" t="s">
        <v>1249</v>
      </c>
      <c r="Y60" s="21" t="s">
        <v>1249</v>
      </c>
      <c r="Z60" s="21" t="s">
        <v>1249</v>
      </c>
      <c r="AA60" s="21" t="s">
        <v>1249</v>
      </c>
      <c r="AB60" s="21" t="s">
        <v>1249</v>
      </c>
      <c r="AC60" s="21" t="s">
        <v>1249</v>
      </c>
      <c r="AD60" s="21" t="s">
        <v>1249</v>
      </c>
      <c r="AE60" s="21" t="s">
        <v>1249</v>
      </c>
      <c r="AF60" s="21" t="s">
        <v>1249</v>
      </c>
      <c r="AG60" s="21" t="s">
        <v>1249</v>
      </c>
      <c r="AH60" s="21" t="s">
        <v>1249</v>
      </c>
      <c r="AI60" s="21" t="s">
        <v>1249</v>
      </c>
      <c r="AJ60" s="21" t="s">
        <v>1249</v>
      </c>
      <c r="AK60" s="21" t="s">
        <v>1249</v>
      </c>
      <c r="AL60" s="21" t="s">
        <v>1249</v>
      </c>
      <c r="AM60" s="21" t="s">
        <v>1249</v>
      </c>
      <c r="AN60" s="21" t="s">
        <v>1249</v>
      </c>
      <c r="AO60" s="21" t="s">
        <v>1249</v>
      </c>
      <c r="AP60" s="21" t="s">
        <v>1249</v>
      </c>
      <c r="AQ60" s="21" t="s">
        <v>1249</v>
      </c>
      <c r="AR60" s="21" t="s">
        <v>1249</v>
      </c>
      <c r="AS60" s="21" t="s">
        <v>1249</v>
      </c>
      <c r="AT60" s="21" t="s">
        <v>1249</v>
      </c>
      <c r="AU60" s="21" t="s">
        <v>1249</v>
      </c>
      <c r="AV60" s="21" t="s">
        <v>1249</v>
      </c>
      <c r="AW60" s="21" t="s">
        <v>1249</v>
      </c>
      <c r="AX60" s="21" t="s">
        <v>1249</v>
      </c>
      <c r="AY60" s="21" t="s">
        <v>1249</v>
      </c>
      <c r="AZ60" s="21" t="s">
        <v>1249</v>
      </c>
      <c r="BA60" s="21" t="s">
        <v>1249</v>
      </c>
      <c r="BB60" s="21"/>
      <c r="BC60" s="21" t="s">
        <v>1249</v>
      </c>
      <c r="BD60" s="21" t="s">
        <v>1249</v>
      </c>
      <c r="BE60" s="21" t="s">
        <v>1249</v>
      </c>
      <c r="BF60" s="21" t="s">
        <v>1249</v>
      </c>
      <c r="BG60" s="21" t="s">
        <v>1249</v>
      </c>
      <c r="BH60" s="21" t="s">
        <v>1249</v>
      </c>
      <c r="BI60" s="21" t="s">
        <v>1249</v>
      </c>
      <c r="BJ60" s="21" t="s">
        <v>1249</v>
      </c>
      <c r="BK60" s="21" t="s">
        <v>1249</v>
      </c>
      <c r="BL60" s="21" t="s">
        <v>1249</v>
      </c>
      <c r="BM60" s="21" t="s">
        <v>1249</v>
      </c>
      <c r="BN60" s="21" t="s">
        <v>1249</v>
      </c>
      <c r="BO60" s="21" t="s">
        <v>1249</v>
      </c>
      <c r="BP60" s="21" t="s">
        <v>1249</v>
      </c>
      <c r="BQ60" s="21" t="s">
        <v>1249</v>
      </c>
      <c r="BR60" s="21" t="s">
        <v>1249</v>
      </c>
      <c r="BS60" s="21" t="s">
        <v>1249</v>
      </c>
      <c r="BT60" s="21" t="s">
        <v>1249</v>
      </c>
      <c r="BU60" s="21" t="s">
        <v>1249</v>
      </c>
      <c r="BV60" s="21" t="s">
        <v>1249</v>
      </c>
      <c r="BW60" s="21" t="s">
        <v>1249</v>
      </c>
      <c r="BX60" s="21" t="s">
        <v>1249</v>
      </c>
      <c r="BY60" s="21" t="s">
        <v>1249</v>
      </c>
      <c r="BZ60" s="21" t="s">
        <v>1249</v>
      </c>
      <c r="CA60" s="21" t="s">
        <v>1249</v>
      </c>
      <c r="CB60" s="21" t="s">
        <v>1249</v>
      </c>
      <c r="CC60" s="21" t="s">
        <v>1249</v>
      </c>
      <c r="CD60" s="21" t="s">
        <v>1249</v>
      </c>
      <c r="CE60" s="21" t="s">
        <v>1249</v>
      </c>
      <c r="CF60" s="21" t="s">
        <v>1249</v>
      </c>
      <c r="CG60" s="21" t="s">
        <v>1249</v>
      </c>
      <c r="CH60" s="21" t="s">
        <v>1249</v>
      </c>
      <c r="CI60" s="21" t="s">
        <v>1249</v>
      </c>
      <c r="CJ60" s="21" t="s">
        <v>1249</v>
      </c>
    </row>
    <row r="61" spans="1:88" ht="49.5" hidden="1" customHeight="1" x14ac:dyDescent="0.25">
      <c r="A61" s="6">
        <v>48</v>
      </c>
      <c r="B61" s="207">
        <v>109</v>
      </c>
      <c r="C61" s="12" t="s">
        <v>213</v>
      </c>
      <c r="D61" s="275" t="s">
        <v>18</v>
      </c>
      <c r="E61" s="12" t="s">
        <v>214</v>
      </c>
      <c r="F61" s="332" t="s">
        <v>28</v>
      </c>
      <c r="G61" s="12" t="s">
        <v>214</v>
      </c>
      <c r="H61" s="12" t="s">
        <v>214</v>
      </c>
      <c r="I61" s="18" t="s">
        <v>1261</v>
      </c>
      <c r="J61" s="22" t="s">
        <v>14</v>
      </c>
      <c r="K61" s="207"/>
      <c r="L61" s="207"/>
      <c r="M61" s="207"/>
      <c r="N61" s="207"/>
      <c r="O61" s="207"/>
      <c r="P61" s="207"/>
      <c r="Q61" s="207"/>
      <c r="R61" s="207"/>
      <c r="S61" s="207" t="s">
        <v>21</v>
      </c>
      <c r="T61" s="26">
        <f t="shared" si="7"/>
        <v>1</v>
      </c>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3">
        <f t="shared" ref="CB61:CB70" si="37">COUNTIF($BD61:$CA61,2)</f>
        <v>0</v>
      </c>
      <c r="CC61" s="32" t="e">
        <f t="shared" ref="CC61:CC70" si="38">CB61/COUNTA($BD61:$CA61)</f>
        <v>#DIV/0!</v>
      </c>
      <c r="CD61" s="23">
        <f t="shared" ref="CD61:CD70" si="39">COUNTIF($BD61:$CA61,1)</f>
        <v>0</v>
      </c>
      <c r="CE61" s="32" t="e">
        <f t="shared" ref="CE61:CE70" si="40">CD61/COUNTA($BD61:$CA61)</f>
        <v>#DIV/0!</v>
      </c>
      <c r="CF61" s="23">
        <f t="shared" ref="CF61:CF70" si="41">COUNTIF($BD61:$CA61,0)</f>
        <v>0</v>
      </c>
      <c r="CG61" s="32" t="e">
        <f t="shared" ref="CG61:CG70" si="42">CF61/COUNTA($BD61:$CA61)</f>
        <v>#DIV/0!</v>
      </c>
      <c r="CH61" s="23" t="e">
        <f t="shared" ref="CH61:CH70" si="43">(((CB61*2)+(CD61*1)+(CF61*0)))/COUNTA($BD61:$CA61)</f>
        <v>#DIV/0!</v>
      </c>
      <c r="CI61" s="23" t="e">
        <f t="shared" si="8"/>
        <v>#DIV/0!</v>
      </c>
      <c r="CJ61" s="37"/>
    </row>
    <row r="62" spans="1:88" ht="61.5" hidden="1" customHeight="1" x14ac:dyDescent="0.25">
      <c r="A62" s="6">
        <v>49</v>
      </c>
      <c r="B62" s="207">
        <v>112</v>
      </c>
      <c r="C62" s="12" t="s">
        <v>218</v>
      </c>
      <c r="D62" s="275" t="s">
        <v>28</v>
      </c>
      <c r="E62" s="12" t="s">
        <v>219</v>
      </c>
      <c r="F62" s="332" t="s">
        <v>28</v>
      </c>
      <c r="G62" s="12" t="s">
        <v>219</v>
      </c>
      <c r="H62" s="12" t="s">
        <v>219</v>
      </c>
      <c r="I62" s="18" t="s">
        <v>1261</v>
      </c>
      <c r="J62" s="22" t="s">
        <v>14</v>
      </c>
      <c r="K62" s="207"/>
      <c r="L62" s="23"/>
      <c r="M62" s="207"/>
      <c r="N62" s="207"/>
      <c r="O62" s="207"/>
      <c r="P62" s="207"/>
      <c r="Q62" s="207"/>
      <c r="R62" s="207" t="s">
        <v>21</v>
      </c>
      <c r="S62" s="207"/>
      <c r="T62" s="26">
        <f t="shared" si="7"/>
        <v>1</v>
      </c>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3">
        <f t="shared" si="37"/>
        <v>0</v>
      </c>
      <c r="CC62" s="32" t="e">
        <f t="shared" si="38"/>
        <v>#DIV/0!</v>
      </c>
      <c r="CD62" s="23">
        <f t="shared" si="39"/>
        <v>0</v>
      </c>
      <c r="CE62" s="32" t="e">
        <f t="shared" si="40"/>
        <v>#DIV/0!</v>
      </c>
      <c r="CF62" s="23">
        <f t="shared" si="41"/>
        <v>0</v>
      </c>
      <c r="CG62" s="32" t="e">
        <f t="shared" si="42"/>
        <v>#DIV/0!</v>
      </c>
      <c r="CH62" s="23" t="e">
        <f t="shared" si="43"/>
        <v>#DIV/0!</v>
      </c>
      <c r="CI62" s="23" t="e">
        <f t="shared" si="8"/>
        <v>#DIV/0!</v>
      </c>
      <c r="CJ62" s="37"/>
    </row>
    <row r="63" spans="1:88" ht="83.25" customHeight="1" x14ac:dyDescent="0.25">
      <c r="A63" s="6">
        <v>50</v>
      </c>
      <c r="B63" s="207">
        <v>113</v>
      </c>
      <c r="C63" s="12" t="s">
        <v>220</v>
      </c>
      <c r="D63" s="275" t="s">
        <v>28</v>
      </c>
      <c r="E63" s="12" t="s">
        <v>221</v>
      </c>
      <c r="F63" s="332" t="s">
        <v>28</v>
      </c>
      <c r="G63" s="12" t="s">
        <v>221</v>
      </c>
      <c r="H63" s="18" t="s">
        <v>2033</v>
      </c>
      <c r="I63" s="18" t="s">
        <v>1261</v>
      </c>
      <c r="J63" s="22" t="s">
        <v>14</v>
      </c>
      <c r="K63" s="207"/>
      <c r="L63" s="23"/>
      <c r="M63" s="23" t="s">
        <v>21</v>
      </c>
      <c r="N63" s="207"/>
      <c r="O63" s="207"/>
      <c r="P63" s="207"/>
      <c r="Q63" s="207"/>
      <c r="R63" s="207"/>
      <c r="S63" s="207"/>
      <c r="T63" s="26">
        <f t="shared" si="7"/>
        <v>1</v>
      </c>
      <c r="U63" s="207"/>
      <c r="V63" s="207"/>
      <c r="W63" s="207"/>
      <c r="X63" s="207"/>
      <c r="Y63" s="207"/>
      <c r="Z63" s="207"/>
      <c r="AA63" s="207"/>
      <c r="AB63" s="207"/>
      <c r="AC63" s="207" t="s">
        <v>1262</v>
      </c>
      <c r="AD63" s="207"/>
      <c r="AE63" s="207"/>
      <c r="AF63" s="207" t="s">
        <v>1271</v>
      </c>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3">
        <f t="shared" si="37"/>
        <v>0</v>
      </c>
      <c r="CC63" s="32" t="e">
        <f t="shared" si="38"/>
        <v>#DIV/0!</v>
      </c>
      <c r="CD63" s="23">
        <f t="shared" si="39"/>
        <v>0</v>
      </c>
      <c r="CE63" s="32" t="e">
        <f t="shared" si="40"/>
        <v>#DIV/0!</v>
      </c>
      <c r="CF63" s="23">
        <f t="shared" si="41"/>
        <v>0</v>
      </c>
      <c r="CG63" s="32" t="e">
        <f t="shared" si="42"/>
        <v>#DIV/0!</v>
      </c>
      <c r="CH63" s="23" t="e">
        <f t="shared" si="43"/>
        <v>#DIV/0!</v>
      </c>
      <c r="CI63" s="23" t="e">
        <f t="shared" si="8"/>
        <v>#DIV/0!</v>
      </c>
      <c r="CJ63" s="37"/>
    </row>
    <row r="64" spans="1:88" ht="51" hidden="1" customHeight="1" x14ac:dyDescent="0.25">
      <c r="A64" s="6">
        <v>51</v>
      </c>
      <c r="B64" s="207">
        <v>116</v>
      </c>
      <c r="C64" s="12" t="s">
        <v>224</v>
      </c>
      <c r="D64" s="275" t="s">
        <v>18</v>
      </c>
      <c r="E64" s="12" t="s">
        <v>225</v>
      </c>
      <c r="F64" s="332" t="s">
        <v>28</v>
      </c>
      <c r="G64" s="18" t="s">
        <v>1295</v>
      </c>
      <c r="H64" s="18" t="s">
        <v>1296</v>
      </c>
      <c r="I64" s="18" t="s">
        <v>1261</v>
      </c>
      <c r="J64" s="22" t="s">
        <v>14</v>
      </c>
      <c r="K64" s="207"/>
      <c r="L64" s="207"/>
      <c r="M64" s="207"/>
      <c r="N64" s="207"/>
      <c r="O64" s="207" t="s">
        <v>21</v>
      </c>
      <c r="P64" s="207"/>
      <c r="Q64" s="207"/>
      <c r="R64" s="207"/>
      <c r="S64" s="207"/>
      <c r="T64" s="26">
        <f t="shared" si="7"/>
        <v>1</v>
      </c>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3">
        <f t="shared" si="37"/>
        <v>0</v>
      </c>
      <c r="CC64" s="32" t="e">
        <f t="shared" si="38"/>
        <v>#DIV/0!</v>
      </c>
      <c r="CD64" s="23">
        <f t="shared" si="39"/>
        <v>0</v>
      </c>
      <c r="CE64" s="32" t="e">
        <f t="shared" si="40"/>
        <v>#DIV/0!</v>
      </c>
      <c r="CF64" s="23">
        <f t="shared" si="41"/>
        <v>0</v>
      </c>
      <c r="CG64" s="32" t="e">
        <f t="shared" si="42"/>
        <v>#DIV/0!</v>
      </c>
      <c r="CH64" s="23" t="e">
        <f t="shared" si="43"/>
        <v>#DIV/0!</v>
      </c>
      <c r="CI64" s="23" t="e">
        <f t="shared" si="8"/>
        <v>#DIV/0!</v>
      </c>
      <c r="CJ64" s="37"/>
    </row>
    <row r="65" spans="1:88" ht="58.5" hidden="1" customHeight="1" x14ac:dyDescent="0.25">
      <c r="A65" s="6">
        <v>52</v>
      </c>
      <c r="B65" s="207">
        <v>120</v>
      </c>
      <c r="C65" s="12" t="s">
        <v>232</v>
      </c>
      <c r="D65" s="275" t="s">
        <v>18</v>
      </c>
      <c r="E65" s="12" t="s">
        <v>233</v>
      </c>
      <c r="F65" s="332" t="s">
        <v>28</v>
      </c>
      <c r="G65" s="12" t="s">
        <v>233</v>
      </c>
      <c r="H65" s="12" t="s">
        <v>1660</v>
      </c>
      <c r="I65" s="18" t="s">
        <v>1261</v>
      </c>
      <c r="J65" s="22" t="s">
        <v>14</v>
      </c>
      <c r="K65" s="207"/>
      <c r="L65" s="207"/>
      <c r="M65" s="207"/>
      <c r="N65" s="207"/>
      <c r="O65" s="207"/>
      <c r="P65" s="207"/>
      <c r="Q65" s="207"/>
      <c r="R65" s="23" t="s">
        <v>21</v>
      </c>
      <c r="S65" s="207"/>
      <c r="T65" s="26">
        <f t="shared" si="7"/>
        <v>1</v>
      </c>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3">
        <f t="shared" si="37"/>
        <v>0</v>
      </c>
      <c r="CC65" s="32" t="e">
        <f t="shared" si="38"/>
        <v>#DIV/0!</v>
      </c>
      <c r="CD65" s="23">
        <f t="shared" si="39"/>
        <v>0</v>
      </c>
      <c r="CE65" s="32" t="e">
        <f t="shared" si="40"/>
        <v>#DIV/0!</v>
      </c>
      <c r="CF65" s="23">
        <f t="shared" si="41"/>
        <v>0</v>
      </c>
      <c r="CG65" s="32" t="e">
        <f t="shared" si="42"/>
        <v>#DIV/0!</v>
      </c>
      <c r="CH65" s="23" t="e">
        <f t="shared" si="43"/>
        <v>#DIV/0!</v>
      </c>
      <c r="CI65" s="23" t="e">
        <f t="shared" si="8"/>
        <v>#DIV/0!</v>
      </c>
      <c r="CJ65" s="37"/>
    </row>
    <row r="66" spans="1:88" ht="44.25" hidden="1" customHeight="1" x14ac:dyDescent="0.25">
      <c r="A66" s="6">
        <v>53</v>
      </c>
      <c r="B66" s="207">
        <v>123</v>
      </c>
      <c r="C66" s="12" t="s">
        <v>238</v>
      </c>
      <c r="D66" s="275" t="s">
        <v>18</v>
      </c>
      <c r="E66" s="12" t="s">
        <v>239</v>
      </c>
      <c r="F66" s="332" t="s">
        <v>28</v>
      </c>
      <c r="G66" s="18" t="s">
        <v>238</v>
      </c>
      <c r="H66" s="18" t="s">
        <v>1297</v>
      </c>
      <c r="I66" s="18" t="s">
        <v>1261</v>
      </c>
      <c r="J66" s="22" t="s">
        <v>14</v>
      </c>
      <c r="K66" s="207"/>
      <c r="L66" s="207"/>
      <c r="M66" s="207"/>
      <c r="N66" s="207" t="s">
        <v>21</v>
      </c>
      <c r="O66" s="207"/>
      <c r="P66" s="207"/>
      <c r="Q66" s="207"/>
      <c r="R66" s="207"/>
      <c r="S66" s="207"/>
      <c r="T66" s="26">
        <f t="shared" si="7"/>
        <v>1</v>
      </c>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3">
        <f t="shared" si="37"/>
        <v>0</v>
      </c>
      <c r="CC66" s="32" t="e">
        <f t="shared" si="38"/>
        <v>#DIV/0!</v>
      </c>
      <c r="CD66" s="23">
        <f t="shared" si="39"/>
        <v>0</v>
      </c>
      <c r="CE66" s="32" t="e">
        <f t="shared" si="40"/>
        <v>#DIV/0!</v>
      </c>
      <c r="CF66" s="23">
        <f t="shared" si="41"/>
        <v>0</v>
      </c>
      <c r="CG66" s="32" t="e">
        <f t="shared" si="42"/>
        <v>#DIV/0!</v>
      </c>
      <c r="CH66" s="23" t="e">
        <f t="shared" si="43"/>
        <v>#DIV/0!</v>
      </c>
      <c r="CI66" s="23" t="e">
        <f t="shared" si="8"/>
        <v>#DIV/0!</v>
      </c>
      <c r="CJ66" s="37"/>
    </row>
    <row r="67" spans="1:88" ht="60" hidden="1" customHeight="1" x14ac:dyDescent="0.25">
      <c r="A67" s="6">
        <v>54</v>
      </c>
      <c r="B67" s="207">
        <v>126</v>
      </c>
      <c r="C67" s="12" t="s">
        <v>244</v>
      </c>
      <c r="D67" s="275" t="s">
        <v>18</v>
      </c>
      <c r="E67" s="12" t="s">
        <v>245</v>
      </c>
      <c r="F67" s="332" t="s">
        <v>28</v>
      </c>
      <c r="G67" s="12" t="s">
        <v>245</v>
      </c>
      <c r="H67" s="12" t="s">
        <v>1656</v>
      </c>
      <c r="I67" s="18" t="s">
        <v>1261</v>
      </c>
      <c r="J67" s="22" t="s">
        <v>14</v>
      </c>
      <c r="K67" s="207"/>
      <c r="L67" s="207"/>
      <c r="M67" s="207"/>
      <c r="N67" s="207"/>
      <c r="O67" s="207"/>
      <c r="P67" s="23" t="s">
        <v>21</v>
      </c>
      <c r="Q67" s="207"/>
      <c r="R67" s="207"/>
      <c r="S67" s="28"/>
      <c r="T67" s="26">
        <f t="shared" si="7"/>
        <v>1</v>
      </c>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3">
        <f t="shared" si="37"/>
        <v>0</v>
      </c>
      <c r="CC67" s="32" t="e">
        <f t="shared" si="38"/>
        <v>#DIV/0!</v>
      </c>
      <c r="CD67" s="23">
        <f t="shared" si="39"/>
        <v>0</v>
      </c>
      <c r="CE67" s="32" t="e">
        <f t="shared" si="40"/>
        <v>#DIV/0!</v>
      </c>
      <c r="CF67" s="23">
        <f t="shared" si="41"/>
        <v>0</v>
      </c>
      <c r="CG67" s="32" t="e">
        <f t="shared" si="42"/>
        <v>#DIV/0!</v>
      </c>
      <c r="CH67" s="23" t="e">
        <f t="shared" si="43"/>
        <v>#DIV/0!</v>
      </c>
      <c r="CI67" s="23" t="e">
        <f t="shared" si="8"/>
        <v>#DIV/0!</v>
      </c>
      <c r="CJ67" s="37"/>
    </row>
    <row r="68" spans="1:88" ht="43.5" hidden="1" customHeight="1" x14ac:dyDescent="0.25">
      <c r="A68" s="6">
        <v>55</v>
      </c>
      <c r="B68" s="207">
        <v>128</v>
      </c>
      <c r="C68" s="12" t="s">
        <v>247</v>
      </c>
      <c r="D68" s="275" t="s">
        <v>18</v>
      </c>
      <c r="E68" s="12" t="s">
        <v>248</v>
      </c>
      <c r="F68" s="332" t="s">
        <v>18</v>
      </c>
      <c r="G68" s="12" t="s">
        <v>248</v>
      </c>
      <c r="H68" s="12" t="s">
        <v>1634</v>
      </c>
      <c r="I68" s="18" t="s">
        <v>1261</v>
      </c>
      <c r="J68" s="22" t="s">
        <v>14</v>
      </c>
      <c r="K68" s="207"/>
      <c r="L68" s="23" t="s">
        <v>21</v>
      </c>
      <c r="M68" s="207"/>
      <c r="N68" s="207"/>
      <c r="O68" s="23"/>
      <c r="P68" s="28"/>
      <c r="Q68" s="207"/>
      <c r="R68" s="207"/>
      <c r="S68" s="207"/>
      <c r="T68" s="26">
        <f t="shared" si="7"/>
        <v>1</v>
      </c>
      <c r="U68" s="207"/>
      <c r="V68" s="207"/>
      <c r="W68" s="207"/>
      <c r="X68" s="207"/>
      <c r="Y68" s="207"/>
      <c r="Z68" s="207"/>
      <c r="AA68" s="207" t="s">
        <v>2011</v>
      </c>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3">
        <f t="shared" si="37"/>
        <v>0</v>
      </c>
      <c r="CC68" s="32" t="e">
        <f t="shared" si="38"/>
        <v>#DIV/0!</v>
      </c>
      <c r="CD68" s="23">
        <f t="shared" si="39"/>
        <v>0</v>
      </c>
      <c r="CE68" s="32" t="e">
        <f t="shared" si="40"/>
        <v>#DIV/0!</v>
      </c>
      <c r="CF68" s="23">
        <f t="shared" si="41"/>
        <v>0</v>
      </c>
      <c r="CG68" s="32" t="e">
        <f t="shared" si="42"/>
        <v>#DIV/0!</v>
      </c>
      <c r="CH68" s="23" t="e">
        <f t="shared" si="43"/>
        <v>#DIV/0!</v>
      </c>
      <c r="CI68" s="23" t="e">
        <f t="shared" si="8"/>
        <v>#DIV/0!</v>
      </c>
      <c r="CJ68" s="37"/>
    </row>
    <row r="69" spans="1:88" ht="44.25" hidden="1" customHeight="1" x14ac:dyDescent="0.25">
      <c r="A69" s="6">
        <v>56</v>
      </c>
      <c r="B69" s="207">
        <v>132</v>
      </c>
      <c r="C69" s="12" t="s">
        <v>255</v>
      </c>
      <c r="D69" s="275" t="s">
        <v>28</v>
      </c>
      <c r="E69" s="12" t="s">
        <v>256</v>
      </c>
      <c r="F69" s="332" t="s">
        <v>28</v>
      </c>
      <c r="G69" s="12" t="s">
        <v>256</v>
      </c>
      <c r="H69" s="12" t="s">
        <v>256</v>
      </c>
      <c r="I69" s="18" t="s">
        <v>1261</v>
      </c>
      <c r="J69" s="22" t="s">
        <v>14</v>
      </c>
      <c r="K69" s="207"/>
      <c r="L69" s="207"/>
      <c r="M69" s="207"/>
      <c r="N69" s="207"/>
      <c r="O69" s="207"/>
      <c r="P69" s="207"/>
      <c r="Q69" s="207"/>
      <c r="R69" s="207"/>
      <c r="S69" s="10" t="s">
        <v>21</v>
      </c>
      <c r="T69" s="26">
        <f t="shared" si="7"/>
        <v>1</v>
      </c>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3">
        <f t="shared" si="37"/>
        <v>0</v>
      </c>
      <c r="CC69" s="32" t="e">
        <f t="shared" si="38"/>
        <v>#DIV/0!</v>
      </c>
      <c r="CD69" s="23">
        <f t="shared" si="39"/>
        <v>0</v>
      </c>
      <c r="CE69" s="32" t="e">
        <f t="shared" si="40"/>
        <v>#DIV/0!</v>
      </c>
      <c r="CF69" s="23">
        <f t="shared" si="41"/>
        <v>0</v>
      </c>
      <c r="CG69" s="32" t="e">
        <f t="shared" si="42"/>
        <v>#DIV/0!</v>
      </c>
      <c r="CH69" s="23" t="e">
        <f t="shared" si="43"/>
        <v>#DIV/0!</v>
      </c>
      <c r="CI69" s="23" t="e">
        <f t="shared" si="8"/>
        <v>#DIV/0!</v>
      </c>
      <c r="CJ69" s="37"/>
    </row>
    <row r="70" spans="1:88" ht="79.5" hidden="1" customHeight="1" x14ac:dyDescent="0.25">
      <c r="A70" s="6">
        <v>57</v>
      </c>
      <c r="B70" s="207">
        <v>135</v>
      </c>
      <c r="C70" s="14" t="s">
        <v>257</v>
      </c>
      <c r="D70" s="275" t="s">
        <v>71</v>
      </c>
      <c r="E70" s="12" t="s">
        <v>259</v>
      </c>
      <c r="F70" s="332" t="s">
        <v>71</v>
      </c>
      <c r="G70" s="12" t="s">
        <v>259</v>
      </c>
      <c r="H70" s="12" t="s">
        <v>259</v>
      </c>
      <c r="I70" s="18" t="s">
        <v>1261</v>
      </c>
      <c r="J70" s="22" t="s">
        <v>14</v>
      </c>
      <c r="K70" s="207"/>
      <c r="L70" s="207"/>
      <c r="M70" s="207"/>
      <c r="N70" s="207"/>
      <c r="O70" s="207"/>
      <c r="P70" s="207"/>
      <c r="Q70" s="207" t="s">
        <v>21</v>
      </c>
      <c r="R70" s="207"/>
      <c r="S70" s="207"/>
      <c r="T70" s="26">
        <f t="shared" si="7"/>
        <v>1</v>
      </c>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3">
        <f t="shared" si="37"/>
        <v>0</v>
      </c>
      <c r="CC70" s="32" t="e">
        <f t="shared" si="38"/>
        <v>#DIV/0!</v>
      </c>
      <c r="CD70" s="23">
        <f t="shared" si="39"/>
        <v>0</v>
      </c>
      <c r="CE70" s="32" t="e">
        <f t="shared" si="40"/>
        <v>#DIV/0!</v>
      </c>
      <c r="CF70" s="23">
        <f t="shared" si="41"/>
        <v>0</v>
      </c>
      <c r="CG70" s="32" t="e">
        <f t="shared" si="42"/>
        <v>#DIV/0!</v>
      </c>
      <c r="CH70" s="23" t="e">
        <f t="shared" si="43"/>
        <v>#DIV/0!</v>
      </c>
      <c r="CI70" s="23" t="e">
        <f t="shared" si="8"/>
        <v>#DIV/0!</v>
      </c>
      <c r="CJ70" s="37"/>
    </row>
    <row r="71" spans="1:88" s="2" customFormat="1" ht="18.75" hidden="1" x14ac:dyDescent="0.25">
      <c r="A71" s="6">
        <v>58</v>
      </c>
      <c r="B71" s="7">
        <v>135</v>
      </c>
      <c r="C71" s="440" t="s">
        <v>261</v>
      </c>
      <c r="D71" s="440"/>
      <c r="E71" s="440"/>
      <c r="F71" s="9" t="s">
        <v>1249</v>
      </c>
      <c r="G71" s="9" t="s">
        <v>1249</v>
      </c>
      <c r="H71" s="9" t="s">
        <v>1249</v>
      </c>
      <c r="I71" s="9" t="s">
        <v>1249</v>
      </c>
      <c r="J71" s="21" t="s">
        <v>1249</v>
      </c>
      <c r="K71" s="21" t="s">
        <v>1249</v>
      </c>
      <c r="L71" s="21" t="s">
        <v>1249</v>
      </c>
      <c r="M71" s="21" t="s">
        <v>1249</v>
      </c>
      <c r="N71" s="21" t="s">
        <v>1249</v>
      </c>
      <c r="O71" s="21" t="s">
        <v>1249</v>
      </c>
      <c r="P71" s="21" t="s">
        <v>1249</v>
      </c>
      <c r="Q71" s="21" t="s">
        <v>1249</v>
      </c>
      <c r="R71" s="21" t="s">
        <v>1249</v>
      </c>
      <c r="S71" s="21" t="s">
        <v>1249</v>
      </c>
      <c r="T71" s="21" t="s">
        <v>1249</v>
      </c>
      <c r="U71" s="21" t="s">
        <v>1249</v>
      </c>
      <c r="V71" s="21" t="s">
        <v>1249</v>
      </c>
      <c r="W71" s="21" t="s">
        <v>1249</v>
      </c>
      <c r="X71" s="21" t="s">
        <v>1249</v>
      </c>
      <c r="Y71" s="21" t="s">
        <v>1249</v>
      </c>
      <c r="Z71" s="21" t="s">
        <v>1249</v>
      </c>
      <c r="AA71" s="21" t="s">
        <v>1249</v>
      </c>
      <c r="AB71" s="21" t="s">
        <v>1249</v>
      </c>
      <c r="AC71" s="21" t="s">
        <v>1249</v>
      </c>
      <c r="AD71" s="21" t="s">
        <v>1249</v>
      </c>
      <c r="AE71" s="21" t="s">
        <v>1249</v>
      </c>
      <c r="AF71" s="21" t="s">
        <v>1249</v>
      </c>
      <c r="AG71" s="21" t="s">
        <v>1249</v>
      </c>
      <c r="AH71" s="21" t="s">
        <v>1249</v>
      </c>
      <c r="AI71" s="21" t="s">
        <v>1249</v>
      </c>
      <c r="AJ71" s="21" t="s">
        <v>1249</v>
      </c>
      <c r="AK71" s="21" t="s">
        <v>1249</v>
      </c>
      <c r="AL71" s="21" t="s">
        <v>1249</v>
      </c>
      <c r="AM71" s="21" t="s">
        <v>1249</v>
      </c>
      <c r="AN71" s="21" t="s">
        <v>1249</v>
      </c>
      <c r="AO71" s="21" t="s">
        <v>1249</v>
      </c>
      <c r="AP71" s="21" t="s">
        <v>1249</v>
      </c>
      <c r="AQ71" s="21" t="s">
        <v>1249</v>
      </c>
      <c r="AR71" s="21" t="s">
        <v>1249</v>
      </c>
      <c r="AS71" s="21" t="s">
        <v>1249</v>
      </c>
      <c r="AT71" s="21" t="s">
        <v>1249</v>
      </c>
      <c r="AU71" s="21" t="s">
        <v>1249</v>
      </c>
      <c r="AV71" s="21" t="s">
        <v>1249</v>
      </c>
      <c r="AW71" s="21" t="s">
        <v>1249</v>
      </c>
      <c r="AX71" s="21" t="s">
        <v>1249</v>
      </c>
      <c r="AY71" s="21" t="s">
        <v>1249</v>
      </c>
      <c r="AZ71" s="21" t="s">
        <v>1249</v>
      </c>
      <c r="BA71" s="21" t="s">
        <v>1249</v>
      </c>
      <c r="BB71" s="21"/>
      <c r="BC71" s="21" t="s">
        <v>1249</v>
      </c>
      <c r="BD71" s="21" t="s">
        <v>1249</v>
      </c>
      <c r="BE71" s="21" t="s">
        <v>1249</v>
      </c>
      <c r="BF71" s="21" t="s">
        <v>1249</v>
      </c>
      <c r="BG71" s="21" t="s">
        <v>1249</v>
      </c>
      <c r="BH71" s="21" t="s">
        <v>1249</v>
      </c>
      <c r="BI71" s="21" t="s">
        <v>1249</v>
      </c>
      <c r="BJ71" s="21" t="s">
        <v>1249</v>
      </c>
      <c r="BK71" s="21" t="s">
        <v>1249</v>
      </c>
      <c r="BL71" s="21" t="s">
        <v>1249</v>
      </c>
      <c r="BM71" s="21" t="s">
        <v>1249</v>
      </c>
      <c r="BN71" s="21" t="s">
        <v>1249</v>
      </c>
      <c r="BO71" s="21" t="s">
        <v>1249</v>
      </c>
      <c r="BP71" s="21" t="s">
        <v>1249</v>
      </c>
      <c r="BQ71" s="21" t="s">
        <v>1249</v>
      </c>
      <c r="BR71" s="21" t="s">
        <v>1249</v>
      </c>
      <c r="BS71" s="21" t="s">
        <v>1249</v>
      </c>
      <c r="BT71" s="21" t="s">
        <v>1249</v>
      </c>
      <c r="BU71" s="21" t="s">
        <v>1249</v>
      </c>
      <c r="BV71" s="21" t="s">
        <v>1249</v>
      </c>
      <c r="BW71" s="21" t="s">
        <v>1249</v>
      </c>
      <c r="BX71" s="21" t="s">
        <v>1249</v>
      </c>
      <c r="BY71" s="21" t="s">
        <v>1249</v>
      </c>
      <c r="BZ71" s="21" t="s">
        <v>1249</v>
      </c>
      <c r="CA71" s="21" t="s">
        <v>1249</v>
      </c>
      <c r="CB71" s="21" t="s">
        <v>1249</v>
      </c>
      <c r="CC71" s="21" t="s">
        <v>1249</v>
      </c>
      <c r="CD71" s="21" t="s">
        <v>1249</v>
      </c>
      <c r="CE71" s="21" t="s">
        <v>1249</v>
      </c>
      <c r="CF71" s="21" t="s">
        <v>1249</v>
      </c>
      <c r="CG71" s="21" t="s">
        <v>1249</v>
      </c>
      <c r="CH71" s="21" t="s">
        <v>1249</v>
      </c>
      <c r="CI71" s="21" t="s">
        <v>1249</v>
      </c>
      <c r="CJ71" s="21" t="s">
        <v>1249</v>
      </c>
    </row>
    <row r="72" spans="1:88" s="2" customFormat="1" ht="18.75" hidden="1" x14ac:dyDescent="0.25">
      <c r="A72" s="6">
        <v>59</v>
      </c>
      <c r="B72" s="7">
        <v>136</v>
      </c>
      <c r="C72" s="440" t="s">
        <v>262</v>
      </c>
      <c r="D72" s="440"/>
      <c r="E72" s="440"/>
      <c r="F72" s="9" t="s">
        <v>1249</v>
      </c>
      <c r="G72" s="9" t="s">
        <v>1249</v>
      </c>
      <c r="H72" s="9" t="s">
        <v>1249</v>
      </c>
      <c r="I72" s="9" t="s">
        <v>1249</v>
      </c>
      <c r="J72" s="21" t="s">
        <v>1249</v>
      </c>
      <c r="K72" s="21" t="s">
        <v>1249</v>
      </c>
      <c r="L72" s="21" t="s">
        <v>1249</v>
      </c>
      <c r="M72" s="21" t="s">
        <v>1249</v>
      </c>
      <c r="N72" s="21" t="s">
        <v>1249</v>
      </c>
      <c r="O72" s="21" t="s">
        <v>1249</v>
      </c>
      <c r="P72" s="21" t="s">
        <v>1249</v>
      </c>
      <c r="Q72" s="21" t="s">
        <v>1249</v>
      </c>
      <c r="R72" s="21" t="s">
        <v>1249</v>
      </c>
      <c r="S72" s="21" t="s">
        <v>1249</v>
      </c>
      <c r="T72" s="21" t="s">
        <v>1249</v>
      </c>
      <c r="U72" s="21" t="s">
        <v>1249</v>
      </c>
      <c r="V72" s="21" t="s">
        <v>1249</v>
      </c>
      <c r="W72" s="21" t="s">
        <v>1249</v>
      </c>
      <c r="X72" s="21" t="s">
        <v>1249</v>
      </c>
      <c r="Y72" s="21" t="s">
        <v>1249</v>
      </c>
      <c r="Z72" s="21" t="s">
        <v>1249</v>
      </c>
      <c r="AA72" s="21" t="s">
        <v>1249</v>
      </c>
      <c r="AB72" s="21" t="s">
        <v>1249</v>
      </c>
      <c r="AC72" s="21" t="s">
        <v>1249</v>
      </c>
      <c r="AD72" s="21" t="s">
        <v>1249</v>
      </c>
      <c r="AE72" s="21" t="s">
        <v>1249</v>
      </c>
      <c r="AF72" s="21" t="s">
        <v>1249</v>
      </c>
      <c r="AG72" s="21" t="s">
        <v>1249</v>
      </c>
      <c r="AH72" s="21" t="s">
        <v>1249</v>
      </c>
      <c r="AI72" s="21" t="s">
        <v>1249</v>
      </c>
      <c r="AJ72" s="21" t="s">
        <v>1249</v>
      </c>
      <c r="AK72" s="21" t="s">
        <v>1249</v>
      </c>
      <c r="AL72" s="21" t="s">
        <v>1249</v>
      </c>
      <c r="AM72" s="21" t="s">
        <v>1249</v>
      </c>
      <c r="AN72" s="21" t="s">
        <v>1249</v>
      </c>
      <c r="AO72" s="21" t="s">
        <v>1249</v>
      </c>
      <c r="AP72" s="21" t="s">
        <v>1249</v>
      </c>
      <c r="AQ72" s="21" t="s">
        <v>1249</v>
      </c>
      <c r="AR72" s="21" t="s">
        <v>1249</v>
      </c>
      <c r="AS72" s="21" t="s">
        <v>1249</v>
      </c>
      <c r="AT72" s="21" t="s">
        <v>1249</v>
      </c>
      <c r="AU72" s="21" t="s">
        <v>1249</v>
      </c>
      <c r="AV72" s="21" t="s">
        <v>1249</v>
      </c>
      <c r="AW72" s="21" t="s">
        <v>1249</v>
      </c>
      <c r="AX72" s="21" t="s">
        <v>1249</v>
      </c>
      <c r="AY72" s="21" t="s">
        <v>1249</v>
      </c>
      <c r="AZ72" s="21" t="s">
        <v>1249</v>
      </c>
      <c r="BA72" s="21" t="s">
        <v>1249</v>
      </c>
      <c r="BB72" s="21"/>
      <c r="BC72" s="21" t="s">
        <v>1249</v>
      </c>
      <c r="BD72" s="21" t="s">
        <v>1249</v>
      </c>
      <c r="BE72" s="21" t="s">
        <v>1249</v>
      </c>
      <c r="BF72" s="21" t="s">
        <v>1249</v>
      </c>
      <c r="BG72" s="21" t="s">
        <v>1249</v>
      </c>
      <c r="BH72" s="21" t="s">
        <v>1249</v>
      </c>
      <c r="BI72" s="21" t="s">
        <v>1249</v>
      </c>
      <c r="BJ72" s="21" t="s">
        <v>1249</v>
      </c>
      <c r="BK72" s="21" t="s">
        <v>1249</v>
      </c>
      <c r="BL72" s="21" t="s">
        <v>1249</v>
      </c>
      <c r="BM72" s="21" t="s">
        <v>1249</v>
      </c>
      <c r="BN72" s="21" t="s">
        <v>1249</v>
      </c>
      <c r="BO72" s="21" t="s">
        <v>1249</v>
      </c>
      <c r="BP72" s="21" t="s">
        <v>1249</v>
      </c>
      <c r="BQ72" s="21" t="s">
        <v>1249</v>
      </c>
      <c r="BR72" s="21" t="s">
        <v>1249</v>
      </c>
      <c r="BS72" s="21" t="s">
        <v>1249</v>
      </c>
      <c r="BT72" s="21" t="s">
        <v>1249</v>
      </c>
      <c r="BU72" s="21" t="s">
        <v>1249</v>
      </c>
      <c r="BV72" s="21" t="s">
        <v>1249</v>
      </c>
      <c r="BW72" s="21" t="s">
        <v>1249</v>
      </c>
      <c r="BX72" s="21" t="s">
        <v>1249</v>
      </c>
      <c r="BY72" s="21" t="s">
        <v>1249</v>
      </c>
      <c r="BZ72" s="21" t="s">
        <v>1249</v>
      </c>
      <c r="CA72" s="21" t="s">
        <v>1249</v>
      </c>
      <c r="CB72" s="21" t="s">
        <v>1249</v>
      </c>
      <c r="CC72" s="21" t="s">
        <v>1249</v>
      </c>
      <c r="CD72" s="21" t="s">
        <v>1249</v>
      </c>
      <c r="CE72" s="21" t="s">
        <v>1249</v>
      </c>
      <c r="CF72" s="21" t="s">
        <v>1249</v>
      </c>
      <c r="CG72" s="21" t="s">
        <v>1249</v>
      </c>
      <c r="CH72" s="21" t="s">
        <v>1249</v>
      </c>
      <c r="CI72" s="21" t="s">
        <v>1249</v>
      </c>
      <c r="CJ72" s="21" t="s">
        <v>1249</v>
      </c>
    </row>
    <row r="73" spans="1:88" ht="76.5" hidden="1" customHeight="1" x14ac:dyDescent="0.25">
      <c r="A73" s="6">
        <v>60</v>
      </c>
      <c r="B73" s="207">
        <v>140</v>
      </c>
      <c r="C73" s="12" t="s">
        <v>265</v>
      </c>
      <c r="D73" s="275" t="s">
        <v>28</v>
      </c>
      <c r="E73" s="12" t="s">
        <v>266</v>
      </c>
      <c r="F73" s="332" t="s">
        <v>28</v>
      </c>
      <c r="G73" s="12" t="s">
        <v>1298</v>
      </c>
      <c r="H73" s="12" t="s">
        <v>1299</v>
      </c>
      <c r="I73" s="18" t="s">
        <v>1261</v>
      </c>
      <c r="J73" s="22" t="s">
        <v>14</v>
      </c>
      <c r="K73" s="207"/>
      <c r="L73" s="207" t="s">
        <v>21</v>
      </c>
      <c r="M73" s="207"/>
      <c r="N73" s="207"/>
      <c r="O73" s="207"/>
      <c r="P73" s="207"/>
      <c r="Q73" s="207"/>
      <c r="R73" s="207"/>
      <c r="S73" s="207"/>
      <c r="T73" s="26">
        <f t="shared" si="7"/>
        <v>1</v>
      </c>
      <c r="U73" s="207"/>
      <c r="V73" s="207"/>
      <c r="W73" s="207"/>
      <c r="X73" s="207"/>
      <c r="Y73" s="207"/>
      <c r="Z73" s="207" t="s">
        <v>1271</v>
      </c>
      <c r="AA73" s="207"/>
      <c r="AB73" s="207" t="s">
        <v>1319</v>
      </c>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3">
        <f t="shared" ref="CB73:CB79" si="44">COUNTIF($BD73:$CA73,2)</f>
        <v>0</v>
      </c>
      <c r="CC73" s="32" t="e">
        <f t="shared" ref="CC73:CC79" si="45">CB73/COUNTA($BD73:$CA73)</f>
        <v>#DIV/0!</v>
      </c>
      <c r="CD73" s="23">
        <f t="shared" ref="CD73:CD79" si="46">COUNTIF($BD73:$CA73,1)</f>
        <v>0</v>
      </c>
      <c r="CE73" s="32" t="e">
        <f t="shared" ref="CE73:CE79" si="47">CD73/COUNTA($BD73:$CA73)</f>
        <v>#DIV/0!</v>
      </c>
      <c r="CF73" s="23">
        <f t="shared" ref="CF73:CF79" si="48">COUNTIF($BD73:$CA73,0)</f>
        <v>0</v>
      </c>
      <c r="CG73" s="32" t="e">
        <f t="shared" ref="CG73:CG79" si="49">CF73/COUNTA($BD73:$CA73)</f>
        <v>#DIV/0!</v>
      </c>
      <c r="CH73" s="23" t="e">
        <f t="shared" ref="CH73:CH79" si="50">(((CB73*2)+(CD73*1)+(CF73*0)))/COUNTA($BD73:$CA73)</f>
        <v>#DIV/0!</v>
      </c>
      <c r="CI73" s="23" t="e">
        <f t="shared" si="8"/>
        <v>#DIV/0!</v>
      </c>
      <c r="CJ73" s="37"/>
    </row>
    <row r="74" spans="1:88" ht="13.5" hidden="1" customHeight="1" x14ac:dyDescent="0.25">
      <c r="A74" s="6">
        <v>59</v>
      </c>
      <c r="B74" s="207">
        <v>143</v>
      </c>
      <c r="C74" s="12" t="s">
        <v>271</v>
      </c>
      <c r="D74" s="275" t="s">
        <v>20</v>
      </c>
      <c r="E74" s="12" t="s">
        <v>272</v>
      </c>
      <c r="F74" s="332" t="s">
        <v>20</v>
      </c>
      <c r="G74" s="39" t="s">
        <v>292</v>
      </c>
      <c r="H74" s="39" t="s">
        <v>1855</v>
      </c>
      <c r="I74" s="18" t="s">
        <v>1261</v>
      </c>
      <c r="J74" s="22" t="s">
        <v>14</v>
      </c>
      <c r="K74" s="207"/>
      <c r="L74" s="207"/>
      <c r="M74" s="207"/>
      <c r="N74" s="207"/>
      <c r="O74" s="207"/>
      <c r="P74" s="23"/>
      <c r="Q74" s="207" t="s">
        <v>21</v>
      </c>
      <c r="R74" s="207"/>
      <c r="S74" s="207"/>
      <c r="T74" s="26">
        <f t="shared" ref="T74:T137" si="51">COUNTIF(K74:S74,"x")</f>
        <v>1</v>
      </c>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3">
        <f t="shared" si="44"/>
        <v>0</v>
      </c>
      <c r="CC74" s="32" t="e">
        <f t="shared" si="45"/>
        <v>#DIV/0!</v>
      </c>
      <c r="CD74" s="23">
        <f t="shared" si="46"/>
        <v>0</v>
      </c>
      <c r="CE74" s="32" t="e">
        <f t="shared" si="47"/>
        <v>#DIV/0!</v>
      </c>
      <c r="CF74" s="23">
        <f t="shared" si="48"/>
        <v>0</v>
      </c>
      <c r="CG74" s="32" t="e">
        <f t="shared" si="49"/>
        <v>#DIV/0!</v>
      </c>
      <c r="CH74" s="23" t="e">
        <f t="shared" si="50"/>
        <v>#DIV/0!</v>
      </c>
      <c r="CI74" s="23" t="e">
        <f t="shared" ref="CI74:CI137" si="52">IF(CH74&gt;=1.6,"Đạt mục tiêu",IF(CH74&gt;=1,"Cần cố gắng","Chưa đạt"))</f>
        <v>#DIV/0!</v>
      </c>
      <c r="CJ74" s="37"/>
    </row>
    <row r="75" spans="1:88" ht="58.5" customHeight="1" x14ac:dyDescent="0.25">
      <c r="A75" s="6">
        <v>60</v>
      </c>
      <c r="B75" s="207">
        <v>145</v>
      </c>
      <c r="C75" s="12" t="s">
        <v>275</v>
      </c>
      <c r="D75" s="275" t="s">
        <v>28</v>
      </c>
      <c r="E75" s="12" t="s">
        <v>276</v>
      </c>
      <c r="F75" s="332" t="s">
        <v>28</v>
      </c>
      <c r="G75" s="12" t="s">
        <v>275</v>
      </c>
      <c r="H75" s="18" t="s">
        <v>1300</v>
      </c>
      <c r="I75" s="18" t="s">
        <v>1261</v>
      </c>
      <c r="J75" s="22" t="s">
        <v>14</v>
      </c>
      <c r="K75" s="207"/>
      <c r="L75" s="207"/>
      <c r="M75" s="207" t="s">
        <v>21</v>
      </c>
      <c r="N75" s="207"/>
      <c r="O75" s="207"/>
      <c r="P75" s="207"/>
      <c r="Q75" s="207"/>
      <c r="R75" s="207"/>
      <c r="S75" s="207"/>
      <c r="T75" s="26">
        <f t="shared" si="51"/>
        <v>1</v>
      </c>
      <c r="U75" s="207"/>
      <c r="V75" s="207"/>
      <c r="W75" s="207"/>
      <c r="X75" s="207"/>
      <c r="Y75" s="207"/>
      <c r="Z75" s="207"/>
      <c r="AA75" s="207"/>
      <c r="AB75" s="207"/>
      <c r="AC75" s="207" t="s">
        <v>1301</v>
      </c>
      <c r="AD75" s="207" t="s">
        <v>1301</v>
      </c>
      <c r="AE75" s="207" t="s">
        <v>1301</v>
      </c>
      <c r="AF75" s="207" t="s">
        <v>1301</v>
      </c>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3">
        <f t="shared" si="44"/>
        <v>0</v>
      </c>
      <c r="CC75" s="32" t="e">
        <f t="shared" si="45"/>
        <v>#DIV/0!</v>
      </c>
      <c r="CD75" s="23">
        <f t="shared" si="46"/>
        <v>0</v>
      </c>
      <c r="CE75" s="32" t="e">
        <f t="shared" si="47"/>
        <v>#DIV/0!</v>
      </c>
      <c r="CF75" s="23">
        <f t="shared" si="48"/>
        <v>0</v>
      </c>
      <c r="CG75" s="32" t="e">
        <f t="shared" si="49"/>
        <v>#DIV/0!</v>
      </c>
      <c r="CH75" s="23" t="e">
        <f t="shared" si="50"/>
        <v>#DIV/0!</v>
      </c>
      <c r="CI75" s="23" t="e">
        <f t="shared" si="52"/>
        <v>#DIV/0!</v>
      </c>
      <c r="CJ75" s="37"/>
    </row>
    <row r="76" spans="1:88" ht="0.75" hidden="1" customHeight="1" x14ac:dyDescent="0.25">
      <c r="A76" s="6">
        <v>62</v>
      </c>
      <c r="B76" s="207">
        <v>148</v>
      </c>
      <c r="C76" s="12" t="s">
        <v>281</v>
      </c>
      <c r="D76" s="275" t="s">
        <v>20</v>
      </c>
      <c r="E76" s="12" t="s">
        <v>282</v>
      </c>
      <c r="F76" s="332" t="s">
        <v>20</v>
      </c>
      <c r="G76" s="18" t="s">
        <v>1303</v>
      </c>
      <c r="H76" s="18" t="s">
        <v>1304</v>
      </c>
      <c r="I76" s="18" t="s">
        <v>1261</v>
      </c>
      <c r="J76" s="22" t="s">
        <v>14</v>
      </c>
      <c r="K76" s="207"/>
      <c r="L76" s="207"/>
      <c r="M76" s="207"/>
      <c r="N76" s="207"/>
      <c r="O76" s="207"/>
      <c r="P76" s="10" t="s">
        <v>21</v>
      </c>
      <c r="Q76" s="207"/>
      <c r="R76" s="207"/>
      <c r="S76" s="207"/>
      <c r="T76" s="26">
        <f t="shared" si="51"/>
        <v>1</v>
      </c>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3">
        <f t="shared" si="44"/>
        <v>0</v>
      </c>
      <c r="CC76" s="32" t="e">
        <f t="shared" si="45"/>
        <v>#DIV/0!</v>
      </c>
      <c r="CD76" s="23">
        <f t="shared" si="46"/>
        <v>0</v>
      </c>
      <c r="CE76" s="32" t="e">
        <f t="shared" si="47"/>
        <v>#DIV/0!</v>
      </c>
      <c r="CF76" s="23">
        <f t="shared" si="48"/>
        <v>0</v>
      </c>
      <c r="CG76" s="32" t="e">
        <f t="shared" si="49"/>
        <v>#DIV/0!</v>
      </c>
      <c r="CH76" s="23" t="e">
        <f t="shared" si="50"/>
        <v>#DIV/0!</v>
      </c>
      <c r="CI76" s="23" t="e">
        <f t="shared" si="52"/>
        <v>#DIV/0!</v>
      </c>
      <c r="CJ76" s="37"/>
    </row>
    <row r="77" spans="1:88" ht="113.25" customHeight="1" x14ac:dyDescent="0.25">
      <c r="A77" s="6">
        <v>63</v>
      </c>
      <c r="B77" s="207">
        <v>151</v>
      </c>
      <c r="C77" s="12" t="s">
        <v>287</v>
      </c>
      <c r="D77" s="275" t="s">
        <v>18</v>
      </c>
      <c r="E77" s="12" t="s">
        <v>286</v>
      </c>
      <c r="F77" s="332" t="s">
        <v>20</v>
      </c>
      <c r="G77" s="12" t="s">
        <v>1305</v>
      </c>
      <c r="H77" s="18" t="s">
        <v>1306</v>
      </c>
      <c r="I77" s="18" t="s">
        <v>1261</v>
      </c>
      <c r="J77" s="22" t="s">
        <v>14</v>
      </c>
      <c r="K77" s="207"/>
      <c r="L77" s="207"/>
      <c r="M77" s="207" t="s">
        <v>21</v>
      </c>
      <c r="N77" s="207"/>
      <c r="O77" s="207"/>
      <c r="P77" s="207"/>
      <c r="Q77" s="207"/>
      <c r="R77" s="207"/>
      <c r="S77" s="207"/>
      <c r="T77" s="26">
        <f t="shared" si="51"/>
        <v>1</v>
      </c>
      <c r="U77" s="207"/>
      <c r="V77" s="207"/>
      <c r="W77" s="207"/>
      <c r="X77" s="207"/>
      <c r="Y77" s="207"/>
      <c r="Z77" s="207"/>
      <c r="AA77" s="207"/>
      <c r="AB77" s="207"/>
      <c r="AC77" s="207"/>
      <c r="AD77" s="207" t="s">
        <v>1271</v>
      </c>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3">
        <f t="shared" si="44"/>
        <v>0</v>
      </c>
      <c r="CC77" s="32" t="e">
        <f t="shared" si="45"/>
        <v>#DIV/0!</v>
      </c>
      <c r="CD77" s="23">
        <f t="shared" si="46"/>
        <v>0</v>
      </c>
      <c r="CE77" s="32" t="e">
        <f t="shared" si="47"/>
        <v>#DIV/0!</v>
      </c>
      <c r="CF77" s="23">
        <f t="shared" si="48"/>
        <v>0</v>
      </c>
      <c r="CG77" s="32" t="e">
        <f t="shared" si="49"/>
        <v>#DIV/0!</v>
      </c>
      <c r="CH77" s="23" t="e">
        <f t="shared" si="50"/>
        <v>#DIV/0!</v>
      </c>
      <c r="CI77" s="23" t="e">
        <f t="shared" si="52"/>
        <v>#DIV/0!</v>
      </c>
      <c r="CJ77" s="37"/>
    </row>
    <row r="78" spans="1:88" ht="81.75" hidden="1" customHeight="1" x14ac:dyDescent="0.25">
      <c r="A78" s="6">
        <v>64</v>
      </c>
      <c r="B78" s="207">
        <v>152</v>
      </c>
      <c r="C78" s="12" t="s">
        <v>289</v>
      </c>
      <c r="D78" s="275" t="s">
        <v>20</v>
      </c>
      <c r="E78" s="12" t="s">
        <v>290</v>
      </c>
      <c r="F78" s="332" t="s">
        <v>20</v>
      </c>
      <c r="G78" s="12" t="s">
        <v>1307</v>
      </c>
      <c r="H78" s="12" t="s">
        <v>1308</v>
      </c>
      <c r="I78" s="18" t="s">
        <v>1261</v>
      </c>
      <c r="J78" s="22" t="s">
        <v>14</v>
      </c>
      <c r="K78" s="207" t="s">
        <v>21</v>
      </c>
      <c r="L78" s="207"/>
      <c r="M78" s="207"/>
      <c r="N78" s="207"/>
      <c r="O78" s="207"/>
      <c r="P78" s="207"/>
      <c r="Q78" s="207"/>
      <c r="R78" s="207"/>
      <c r="S78" s="207"/>
      <c r="T78" s="26">
        <f t="shared" si="51"/>
        <v>1</v>
      </c>
      <c r="U78" s="207" t="s">
        <v>1302</v>
      </c>
      <c r="V78" s="207" t="s">
        <v>1302</v>
      </c>
      <c r="W78" s="207" t="s">
        <v>1302</v>
      </c>
      <c r="X78" s="207" t="s">
        <v>1302</v>
      </c>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3">
        <f t="shared" si="44"/>
        <v>0</v>
      </c>
      <c r="CC78" s="32" t="e">
        <f t="shared" si="45"/>
        <v>#DIV/0!</v>
      </c>
      <c r="CD78" s="23">
        <f t="shared" si="46"/>
        <v>0</v>
      </c>
      <c r="CE78" s="32" t="e">
        <f t="shared" si="47"/>
        <v>#DIV/0!</v>
      </c>
      <c r="CF78" s="23">
        <f t="shared" si="48"/>
        <v>0</v>
      </c>
      <c r="CG78" s="32" t="e">
        <f t="shared" si="49"/>
        <v>#DIV/0!</v>
      </c>
      <c r="CH78" s="23" t="e">
        <f t="shared" si="50"/>
        <v>#DIV/0!</v>
      </c>
      <c r="CI78" s="23" t="e">
        <f t="shared" si="52"/>
        <v>#DIV/0!</v>
      </c>
      <c r="CJ78" s="37"/>
    </row>
    <row r="79" spans="1:88" ht="79.5" customHeight="1" x14ac:dyDescent="0.25">
      <c r="A79" s="6">
        <v>65</v>
      </c>
      <c r="B79" s="207">
        <v>178</v>
      </c>
      <c r="C79" s="12" t="s">
        <v>1309</v>
      </c>
      <c r="D79" s="275" t="s">
        <v>18</v>
      </c>
      <c r="E79" s="39" t="s">
        <v>342</v>
      </c>
      <c r="F79" s="332" t="s">
        <v>20</v>
      </c>
      <c r="G79" s="12" t="s">
        <v>1310</v>
      </c>
      <c r="H79" s="18" t="s">
        <v>2031</v>
      </c>
      <c r="I79" s="18" t="s">
        <v>1261</v>
      </c>
      <c r="J79" s="22" t="s">
        <v>14</v>
      </c>
      <c r="K79" s="207"/>
      <c r="L79" s="207"/>
      <c r="M79" s="23" t="s">
        <v>21</v>
      </c>
      <c r="N79" s="207"/>
      <c r="O79" s="207"/>
      <c r="P79" s="207"/>
      <c r="Q79" s="207"/>
      <c r="R79" s="207"/>
      <c r="S79" s="207"/>
      <c r="T79" s="26">
        <f t="shared" si="51"/>
        <v>1</v>
      </c>
      <c r="U79" s="207"/>
      <c r="V79" s="207"/>
      <c r="W79" s="207"/>
      <c r="X79" s="207"/>
      <c r="Y79" s="207"/>
      <c r="Z79" s="207"/>
      <c r="AA79" s="207"/>
      <c r="AB79" s="207"/>
      <c r="AC79" s="207"/>
      <c r="AD79" s="207"/>
      <c r="AE79" s="207" t="s">
        <v>1262</v>
      </c>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3">
        <f t="shared" si="44"/>
        <v>0</v>
      </c>
      <c r="CC79" s="32" t="e">
        <f t="shared" si="45"/>
        <v>#DIV/0!</v>
      </c>
      <c r="CD79" s="23">
        <f t="shared" si="46"/>
        <v>0</v>
      </c>
      <c r="CE79" s="32" t="e">
        <f t="shared" si="47"/>
        <v>#DIV/0!</v>
      </c>
      <c r="CF79" s="23">
        <f t="shared" si="48"/>
        <v>0</v>
      </c>
      <c r="CG79" s="32" t="e">
        <f t="shared" si="49"/>
        <v>#DIV/0!</v>
      </c>
      <c r="CH79" s="23" t="e">
        <f t="shared" si="50"/>
        <v>#DIV/0!</v>
      </c>
      <c r="CI79" s="23" t="e">
        <f t="shared" si="52"/>
        <v>#DIV/0!</v>
      </c>
      <c r="CJ79" s="37"/>
    </row>
    <row r="80" spans="1:88" s="2" customFormat="1" ht="18.75" hidden="1" x14ac:dyDescent="0.25">
      <c r="A80" s="6">
        <v>66</v>
      </c>
      <c r="B80" s="7">
        <v>156</v>
      </c>
      <c r="C80" s="440" t="s">
        <v>297</v>
      </c>
      <c r="D80" s="440"/>
      <c r="E80" s="440"/>
      <c r="F80" s="9" t="s">
        <v>1249</v>
      </c>
      <c r="G80" s="9" t="s">
        <v>1249</v>
      </c>
      <c r="H80" s="9" t="s">
        <v>1249</v>
      </c>
      <c r="I80" s="9" t="s">
        <v>1249</v>
      </c>
      <c r="J80" s="21" t="s">
        <v>1249</v>
      </c>
      <c r="K80" s="21" t="s">
        <v>1249</v>
      </c>
      <c r="L80" s="21" t="s">
        <v>1249</v>
      </c>
      <c r="M80" s="21" t="s">
        <v>1249</v>
      </c>
      <c r="N80" s="21" t="s">
        <v>1249</v>
      </c>
      <c r="O80" s="21" t="s">
        <v>1249</v>
      </c>
      <c r="P80" s="21" t="s">
        <v>1249</v>
      </c>
      <c r="Q80" s="21" t="s">
        <v>1249</v>
      </c>
      <c r="R80" s="21" t="s">
        <v>1249</v>
      </c>
      <c r="S80" s="21" t="s">
        <v>1249</v>
      </c>
      <c r="T80" s="21" t="s">
        <v>1249</v>
      </c>
      <c r="U80" s="21" t="s">
        <v>1249</v>
      </c>
      <c r="V80" s="21" t="s">
        <v>1249</v>
      </c>
      <c r="W80" s="21" t="s">
        <v>1249</v>
      </c>
      <c r="X80" s="21" t="s">
        <v>1249</v>
      </c>
      <c r="Y80" s="21" t="s">
        <v>1249</v>
      </c>
      <c r="Z80" s="21" t="s">
        <v>1249</v>
      </c>
      <c r="AA80" s="21" t="s">
        <v>1249</v>
      </c>
      <c r="AB80" s="21" t="s">
        <v>1249</v>
      </c>
      <c r="AC80" s="21" t="s">
        <v>1249</v>
      </c>
      <c r="AD80" s="21" t="s">
        <v>1249</v>
      </c>
      <c r="AE80" s="21" t="s">
        <v>1249</v>
      </c>
      <c r="AF80" s="21" t="s">
        <v>1249</v>
      </c>
      <c r="AG80" s="21" t="s">
        <v>1249</v>
      </c>
      <c r="AH80" s="21" t="s">
        <v>1249</v>
      </c>
      <c r="AI80" s="21" t="s">
        <v>1249</v>
      </c>
      <c r="AJ80" s="21" t="s">
        <v>1249</v>
      </c>
      <c r="AK80" s="21" t="s">
        <v>1249</v>
      </c>
      <c r="AL80" s="21" t="s">
        <v>1249</v>
      </c>
      <c r="AM80" s="21" t="s">
        <v>1249</v>
      </c>
      <c r="AN80" s="21" t="s">
        <v>1249</v>
      </c>
      <c r="AO80" s="21" t="s">
        <v>1249</v>
      </c>
      <c r="AP80" s="21" t="s">
        <v>1249</v>
      </c>
      <c r="AQ80" s="21" t="s">
        <v>1249</v>
      </c>
      <c r="AR80" s="21" t="s">
        <v>1249</v>
      </c>
      <c r="AS80" s="21" t="s">
        <v>1249</v>
      </c>
      <c r="AT80" s="21" t="s">
        <v>1249</v>
      </c>
      <c r="AU80" s="21" t="s">
        <v>1249</v>
      </c>
      <c r="AV80" s="21" t="s">
        <v>1249</v>
      </c>
      <c r="AW80" s="21" t="s">
        <v>1249</v>
      </c>
      <c r="AX80" s="21" t="s">
        <v>1249</v>
      </c>
      <c r="AY80" s="21" t="s">
        <v>1249</v>
      </c>
      <c r="AZ80" s="21" t="s">
        <v>1249</v>
      </c>
      <c r="BA80" s="21" t="s">
        <v>1249</v>
      </c>
      <c r="BB80" s="21"/>
      <c r="BC80" s="21" t="s">
        <v>1249</v>
      </c>
      <c r="BD80" s="21" t="s">
        <v>1249</v>
      </c>
      <c r="BE80" s="21" t="s">
        <v>1249</v>
      </c>
      <c r="BF80" s="21" t="s">
        <v>1249</v>
      </c>
      <c r="BG80" s="21" t="s">
        <v>1249</v>
      </c>
      <c r="BH80" s="21" t="s">
        <v>1249</v>
      </c>
      <c r="BI80" s="21" t="s">
        <v>1249</v>
      </c>
      <c r="BJ80" s="21" t="s">
        <v>1249</v>
      </c>
      <c r="BK80" s="21" t="s">
        <v>1249</v>
      </c>
      <c r="BL80" s="21" t="s">
        <v>1249</v>
      </c>
      <c r="BM80" s="21" t="s">
        <v>1249</v>
      </c>
      <c r="BN80" s="21" t="s">
        <v>1249</v>
      </c>
      <c r="BO80" s="21" t="s">
        <v>1249</v>
      </c>
      <c r="BP80" s="21" t="s">
        <v>1249</v>
      </c>
      <c r="BQ80" s="21" t="s">
        <v>1249</v>
      </c>
      <c r="BR80" s="21" t="s">
        <v>1249</v>
      </c>
      <c r="BS80" s="21" t="s">
        <v>1249</v>
      </c>
      <c r="BT80" s="21" t="s">
        <v>1249</v>
      </c>
      <c r="BU80" s="21" t="s">
        <v>1249</v>
      </c>
      <c r="BV80" s="21" t="s">
        <v>1249</v>
      </c>
      <c r="BW80" s="21" t="s">
        <v>1249</v>
      </c>
      <c r="BX80" s="21" t="s">
        <v>1249</v>
      </c>
      <c r="BY80" s="21" t="s">
        <v>1249</v>
      </c>
      <c r="BZ80" s="21" t="s">
        <v>1249</v>
      </c>
      <c r="CA80" s="21" t="s">
        <v>1249</v>
      </c>
      <c r="CB80" s="21" t="s">
        <v>1249</v>
      </c>
      <c r="CC80" s="21" t="s">
        <v>1249</v>
      </c>
      <c r="CD80" s="21" t="s">
        <v>1249</v>
      </c>
      <c r="CE80" s="21" t="s">
        <v>1249</v>
      </c>
      <c r="CF80" s="21" t="s">
        <v>1249</v>
      </c>
      <c r="CG80" s="21" t="s">
        <v>1249</v>
      </c>
      <c r="CH80" s="21" t="s">
        <v>1249</v>
      </c>
      <c r="CI80" s="21" t="s">
        <v>1249</v>
      </c>
      <c r="CJ80" s="21" t="s">
        <v>1249</v>
      </c>
    </row>
    <row r="81" spans="1:88" ht="80.25" hidden="1" customHeight="1" x14ac:dyDescent="0.25">
      <c r="A81" s="6">
        <v>67</v>
      </c>
      <c r="B81" s="207">
        <v>147</v>
      </c>
      <c r="C81" s="12" t="s">
        <v>279</v>
      </c>
      <c r="D81" s="276" t="s">
        <v>279</v>
      </c>
      <c r="E81" s="12" t="s">
        <v>279</v>
      </c>
      <c r="F81" s="12" t="s">
        <v>279</v>
      </c>
      <c r="G81" s="12" t="s">
        <v>279</v>
      </c>
      <c r="H81" s="18" t="s">
        <v>2007</v>
      </c>
      <c r="I81" s="18" t="s">
        <v>1261</v>
      </c>
      <c r="J81" s="22" t="s">
        <v>14</v>
      </c>
      <c r="K81" s="48"/>
      <c r="L81" s="48" t="s">
        <v>21</v>
      </c>
      <c r="M81" s="48"/>
      <c r="N81" s="48"/>
      <c r="O81" s="48" t="s">
        <v>21</v>
      </c>
      <c r="P81" s="48"/>
      <c r="Q81" s="48"/>
      <c r="R81" s="48"/>
      <c r="S81" s="48"/>
      <c r="T81" s="26">
        <f t="shared" si="51"/>
        <v>2</v>
      </c>
      <c r="U81" s="48"/>
      <c r="V81" s="48"/>
      <c r="W81" s="48"/>
      <c r="X81" s="48"/>
      <c r="Y81" s="48"/>
      <c r="Z81" s="48" t="s">
        <v>1262</v>
      </c>
      <c r="AA81" s="48"/>
      <c r="AB81" s="48" t="s">
        <v>1271</v>
      </c>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3">
        <f>COUNTIF($BD81:$CA81,2)</f>
        <v>0</v>
      </c>
      <c r="CC81" s="32" t="e">
        <f>CB81/COUNTA($BD81:$CA81)</f>
        <v>#DIV/0!</v>
      </c>
      <c r="CD81" s="23">
        <f>COUNTIF($BD81:$CA81,1)</f>
        <v>0</v>
      </c>
      <c r="CE81" s="32" t="e">
        <f>CD81/COUNTA($BD81:$CA81)</f>
        <v>#DIV/0!</v>
      </c>
      <c r="CF81" s="23">
        <f>COUNTIF($BD81:$CA81,0)</f>
        <v>0</v>
      </c>
      <c r="CG81" s="32" t="e">
        <f>CF81/COUNTA($BD81:$CA81)</f>
        <v>#DIV/0!</v>
      </c>
      <c r="CH81" s="23" t="e">
        <f>(((CB81*2)+(CD81*1)+(CF81*0)))/COUNTA($BD81:$CA81)</f>
        <v>#DIV/0!</v>
      </c>
      <c r="CI81" s="23" t="e">
        <f t="shared" si="52"/>
        <v>#DIV/0!</v>
      </c>
      <c r="CJ81" s="37"/>
    </row>
    <row r="82" spans="1:88" ht="56.25" customHeight="1" x14ac:dyDescent="0.25">
      <c r="A82" s="6">
        <v>67</v>
      </c>
      <c r="B82" s="207"/>
      <c r="C82" s="12" t="s">
        <v>279</v>
      </c>
      <c r="D82" s="275" t="s">
        <v>28</v>
      </c>
      <c r="E82" s="12" t="s">
        <v>280</v>
      </c>
      <c r="F82" s="40"/>
      <c r="G82" s="18" t="s">
        <v>1592</v>
      </c>
      <c r="H82" s="18" t="s">
        <v>2030</v>
      </c>
      <c r="I82" s="18" t="s">
        <v>1261</v>
      </c>
      <c r="J82" s="22" t="s">
        <v>14</v>
      </c>
      <c r="K82" s="48"/>
      <c r="L82" s="48"/>
      <c r="M82" s="48" t="s">
        <v>21</v>
      </c>
      <c r="N82" s="48"/>
      <c r="P82" s="48"/>
      <c r="Q82" s="48"/>
      <c r="R82" s="48"/>
      <c r="S82" s="48"/>
      <c r="T82" s="26"/>
      <c r="U82" s="48"/>
      <c r="V82" s="48"/>
      <c r="W82" s="48"/>
      <c r="X82" s="48"/>
      <c r="Y82" s="48"/>
      <c r="Z82" s="48"/>
      <c r="AA82" s="48"/>
      <c r="AB82" s="48"/>
      <c r="AC82" s="48"/>
      <c r="AD82" s="48"/>
      <c r="AE82" s="48"/>
      <c r="AF82" s="48" t="s">
        <v>1262</v>
      </c>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3"/>
      <c r="CC82" s="32"/>
      <c r="CD82" s="23"/>
      <c r="CE82" s="32"/>
      <c r="CF82" s="23"/>
      <c r="CG82" s="32"/>
      <c r="CH82" s="23"/>
      <c r="CI82" s="23"/>
      <c r="CJ82" s="37"/>
    </row>
    <row r="83" spans="1:88" ht="0.75" customHeight="1" x14ac:dyDescent="0.25">
      <c r="A83" s="6">
        <v>68</v>
      </c>
      <c r="B83" s="207">
        <v>158</v>
      </c>
      <c r="C83" s="12" t="s">
        <v>300</v>
      </c>
      <c r="D83" s="275" t="s">
        <v>18</v>
      </c>
      <c r="E83" s="12" t="s">
        <v>301</v>
      </c>
      <c r="F83" s="332" t="s">
        <v>28</v>
      </c>
      <c r="G83" s="12" t="s">
        <v>1312</v>
      </c>
      <c r="H83" s="18" t="s">
        <v>1313</v>
      </c>
      <c r="I83" s="18" t="s">
        <v>1261</v>
      </c>
      <c r="J83" s="22" t="s">
        <v>14</v>
      </c>
      <c r="K83" s="207"/>
      <c r="L83" s="207" t="s">
        <v>21</v>
      </c>
      <c r="M83" s="207"/>
      <c r="N83" s="207"/>
      <c r="O83" s="207"/>
      <c r="P83" s="207"/>
      <c r="Q83" s="207"/>
      <c r="R83" s="207"/>
      <c r="S83" s="207"/>
      <c r="T83" s="26">
        <f t="shared" si="51"/>
        <v>1</v>
      </c>
      <c r="U83" s="48"/>
      <c r="V83" s="48"/>
      <c r="W83" s="48"/>
      <c r="X83" s="48"/>
      <c r="Y83" s="48" t="s">
        <v>1301</v>
      </c>
      <c r="Z83" s="48" t="s">
        <v>1301</v>
      </c>
      <c r="AA83" s="48" t="s">
        <v>1301</v>
      </c>
      <c r="AB83" s="48" t="s">
        <v>1301</v>
      </c>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3">
        <f t="shared" ref="CB83:CB102" si="53">COUNTIF($BD83:$CA83,2)</f>
        <v>0</v>
      </c>
      <c r="CC83" s="32" t="e">
        <f t="shared" ref="CC83:CC102" si="54">CB83/COUNTA($BD83:$CA83)</f>
        <v>#DIV/0!</v>
      </c>
      <c r="CD83" s="23">
        <f t="shared" ref="CD83:CD102" si="55">COUNTIF($BD83:$CA83,1)</f>
        <v>0</v>
      </c>
      <c r="CE83" s="32" t="e">
        <f t="shared" ref="CE83:CE102" si="56">CD83/COUNTA($BD83:$CA83)</f>
        <v>#DIV/0!</v>
      </c>
      <c r="CF83" s="23">
        <f t="shared" ref="CF83:CF102" si="57">COUNTIF($BD83:$CA83,0)</f>
        <v>0</v>
      </c>
      <c r="CG83" s="32" t="e">
        <f t="shared" ref="CG83:CG102" si="58">CF83/COUNTA($BD83:$CA83)</f>
        <v>#DIV/0!</v>
      </c>
      <c r="CH83" s="23" t="e">
        <f t="shared" ref="CH83:CH102" si="59">(((CB83*2)+(CD83*1)+(CF83*0)))/COUNTA($BD83:$CA83)</f>
        <v>#DIV/0!</v>
      </c>
      <c r="CI83" s="23" t="e">
        <f t="shared" si="52"/>
        <v>#DIV/0!</v>
      </c>
      <c r="CJ83" s="37"/>
    </row>
    <row r="84" spans="1:88" ht="72.75" customHeight="1" x14ac:dyDescent="0.25">
      <c r="A84" s="6">
        <v>69</v>
      </c>
      <c r="B84" s="207">
        <v>161</v>
      </c>
      <c r="C84" s="12" t="s">
        <v>306</v>
      </c>
      <c r="D84" s="275" t="s">
        <v>18</v>
      </c>
      <c r="E84" s="12" t="s">
        <v>307</v>
      </c>
      <c r="F84" s="332" t="s">
        <v>28</v>
      </c>
      <c r="G84" s="12" t="s">
        <v>306</v>
      </c>
      <c r="H84" s="41" t="s">
        <v>1314</v>
      </c>
      <c r="I84" s="18" t="s">
        <v>1261</v>
      </c>
      <c r="J84" s="22" t="s">
        <v>14</v>
      </c>
      <c r="K84" s="207"/>
      <c r="L84" s="207"/>
      <c r="M84" s="207" t="s">
        <v>21</v>
      </c>
      <c r="N84" s="207"/>
      <c r="O84" s="207"/>
      <c r="P84" s="207"/>
      <c r="Q84" s="207"/>
      <c r="R84" s="207"/>
      <c r="S84" s="207"/>
      <c r="T84" s="26">
        <f t="shared" si="51"/>
        <v>1</v>
      </c>
      <c r="U84" s="48"/>
      <c r="V84" s="48"/>
      <c r="W84" s="48"/>
      <c r="X84" s="48"/>
      <c r="Y84" s="48"/>
      <c r="Z84" s="48"/>
      <c r="AA84" s="48"/>
      <c r="AB84" s="48"/>
      <c r="AC84" s="48" t="s">
        <v>1301</v>
      </c>
      <c r="AD84" s="48" t="s">
        <v>1301</v>
      </c>
      <c r="AE84" s="48" t="s">
        <v>1301</v>
      </c>
      <c r="AF84" s="48" t="s">
        <v>1301</v>
      </c>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3">
        <f t="shared" si="53"/>
        <v>0</v>
      </c>
      <c r="CC84" s="32" t="e">
        <f t="shared" si="54"/>
        <v>#DIV/0!</v>
      </c>
      <c r="CD84" s="23">
        <f t="shared" si="55"/>
        <v>0</v>
      </c>
      <c r="CE84" s="32" t="e">
        <f t="shared" si="56"/>
        <v>#DIV/0!</v>
      </c>
      <c r="CF84" s="23">
        <f t="shared" si="57"/>
        <v>0</v>
      </c>
      <c r="CG84" s="32" t="e">
        <f t="shared" si="58"/>
        <v>#DIV/0!</v>
      </c>
      <c r="CH84" s="23" t="e">
        <f t="shared" si="59"/>
        <v>#DIV/0!</v>
      </c>
      <c r="CI84" s="23" t="e">
        <f t="shared" si="52"/>
        <v>#DIV/0!</v>
      </c>
      <c r="CJ84" s="37"/>
    </row>
    <row r="85" spans="1:88" ht="75" hidden="1" customHeight="1" x14ac:dyDescent="0.25">
      <c r="A85" s="6">
        <v>70</v>
      </c>
      <c r="B85" s="207">
        <v>164</v>
      </c>
      <c r="C85" s="12" t="s">
        <v>312</v>
      </c>
      <c r="D85" s="275" t="s">
        <v>18</v>
      </c>
      <c r="E85" s="12" t="s">
        <v>313</v>
      </c>
      <c r="F85" s="332" t="s">
        <v>28</v>
      </c>
      <c r="G85" s="18" t="s">
        <v>1315</v>
      </c>
      <c r="H85" s="18" t="s">
        <v>1315</v>
      </c>
      <c r="I85" s="18" t="s">
        <v>1261</v>
      </c>
      <c r="J85" s="22" t="s">
        <v>14</v>
      </c>
      <c r="K85" s="207"/>
      <c r="L85" s="207"/>
      <c r="M85" s="207"/>
      <c r="N85" s="207"/>
      <c r="O85" s="207"/>
      <c r="P85" s="207"/>
      <c r="Q85" s="207"/>
      <c r="R85" s="207"/>
      <c r="S85" s="207" t="s">
        <v>21</v>
      </c>
      <c r="T85" s="26">
        <f t="shared" si="51"/>
        <v>1</v>
      </c>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3">
        <f t="shared" si="53"/>
        <v>0</v>
      </c>
      <c r="CC85" s="32" t="e">
        <f t="shared" si="54"/>
        <v>#DIV/0!</v>
      </c>
      <c r="CD85" s="23">
        <f t="shared" si="55"/>
        <v>0</v>
      </c>
      <c r="CE85" s="32" t="e">
        <f t="shared" si="56"/>
        <v>#DIV/0!</v>
      </c>
      <c r="CF85" s="23">
        <f t="shared" si="57"/>
        <v>0</v>
      </c>
      <c r="CG85" s="32" t="e">
        <f t="shared" si="58"/>
        <v>#DIV/0!</v>
      </c>
      <c r="CH85" s="23" t="e">
        <f t="shared" si="59"/>
        <v>#DIV/0!</v>
      </c>
      <c r="CI85" s="23" t="e">
        <f t="shared" si="52"/>
        <v>#DIV/0!</v>
      </c>
      <c r="CJ85" s="37"/>
    </row>
    <row r="86" spans="1:88" ht="60" hidden="1" customHeight="1" x14ac:dyDescent="0.25">
      <c r="A86" s="6">
        <v>71</v>
      </c>
      <c r="B86" s="207">
        <v>167</v>
      </c>
      <c r="C86" s="12" t="s">
        <v>318</v>
      </c>
      <c r="D86" s="275" t="s">
        <v>18</v>
      </c>
      <c r="E86" s="12" t="s">
        <v>319</v>
      </c>
      <c r="F86" s="332" t="s">
        <v>28</v>
      </c>
      <c r="G86" s="12" t="s">
        <v>319</v>
      </c>
      <c r="H86" s="12" t="s">
        <v>319</v>
      </c>
      <c r="I86" s="18" t="s">
        <v>1261</v>
      </c>
      <c r="J86" s="22" t="s">
        <v>14</v>
      </c>
      <c r="K86" s="207"/>
      <c r="L86" s="207"/>
      <c r="M86" s="207"/>
      <c r="N86" s="207"/>
      <c r="O86" s="207"/>
      <c r="P86" s="207"/>
      <c r="Q86" s="207"/>
      <c r="R86" s="207" t="s">
        <v>21</v>
      </c>
      <c r="S86" s="207"/>
      <c r="T86" s="26">
        <f t="shared" si="51"/>
        <v>1</v>
      </c>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3">
        <f t="shared" si="53"/>
        <v>0</v>
      </c>
      <c r="CC86" s="32" t="e">
        <f t="shared" si="54"/>
        <v>#DIV/0!</v>
      </c>
      <c r="CD86" s="23">
        <f t="shared" si="55"/>
        <v>0</v>
      </c>
      <c r="CE86" s="32" t="e">
        <f t="shared" si="56"/>
        <v>#DIV/0!</v>
      </c>
      <c r="CF86" s="23">
        <f t="shared" si="57"/>
        <v>0</v>
      </c>
      <c r="CG86" s="32" t="e">
        <f t="shared" si="58"/>
        <v>#DIV/0!</v>
      </c>
      <c r="CH86" s="23" t="e">
        <f t="shared" si="59"/>
        <v>#DIV/0!</v>
      </c>
      <c r="CI86" s="23" t="e">
        <f t="shared" si="52"/>
        <v>#DIV/0!</v>
      </c>
      <c r="CJ86" s="37"/>
    </row>
    <row r="87" spans="1:88" ht="66" hidden="1" customHeight="1" x14ac:dyDescent="0.25">
      <c r="A87" s="6">
        <v>72</v>
      </c>
      <c r="B87" s="207">
        <v>173</v>
      </c>
      <c r="C87" s="12" t="s">
        <v>330</v>
      </c>
      <c r="D87" s="275" t="s">
        <v>18</v>
      </c>
      <c r="E87" s="12" t="s">
        <v>331</v>
      </c>
      <c r="F87" s="332" t="s">
        <v>18</v>
      </c>
      <c r="G87" s="12" t="s">
        <v>331</v>
      </c>
      <c r="H87" s="12" t="s">
        <v>1316</v>
      </c>
      <c r="I87" s="18" t="s">
        <v>1261</v>
      </c>
      <c r="J87" s="22" t="s">
        <v>14</v>
      </c>
      <c r="K87" s="207" t="s">
        <v>21</v>
      </c>
      <c r="L87" s="207"/>
      <c r="M87" s="207"/>
      <c r="N87" s="207"/>
      <c r="O87" s="207"/>
      <c r="P87" s="207"/>
      <c r="Q87" s="207"/>
      <c r="R87" s="207"/>
      <c r="S87" s="207"/>
      <c r="T87" s="26">
        <f t="shared" si="51"/>
        <v>1</v>
      </c>
      <c r="U87" s="333" t="s">
        <v>1301</v>
      </c>
      <c r="V87" s="333" t="s">
        <v>1301</v>
      </c>
      <c r="W87" s="333" t="s">
        <v>1301</v>
      </c>
      <c r="X87" s="333" t="s">
        <v>1301</v>
      </c>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3">
        <f t="shared" si="53"/>
        <v>0</v>
      </c>
      <c r="CC87" s="32" t="e">
        <f t="shared" si="54"/>
        <v>#DIV/0!</v>
      </c>
      <c r="CD87" s="23">
        <f t="shared" si="55"/>
        <v>0</v>
      </c>
      <c r="CE87" s="32" t="e">
        <f t="shared" si="56"/>
        <v>#DIV/0!</v>
      </c>
      <c r="CF87" s="23">
        <f t="shared" si="57"/>
        <v>0</v>
      </c>
      <c r="CG87" s="32" t="e">
        <f t="shared" si="58"/>
        <v>#DIV/0!</v>
      </c>
      <c r="CH87" s="23" t="e">
        <f t="shared" si="59"/>
        <v>#DIV/0!</v>
      </c>
      <c r="CI87" s="23" t="e">
        <f t="shared" si="52"/>
        <v>#DIV/0!</v>
      </c>
      <c r="CJ87" s="37"/>
    </row>
    <row r="88" spans="1:88" ht="90" hidden="1" customHeight="1" x14ac:dyDescent="0.25">
      <c r="A88" s="6">
        <v>73</v>
      </c>
      <c r="B88" s="385">
        <v>178</v>
      </c>
      <c r="C88" s="391" t="s">
        <v>341</v>
      </c>
      <c r="D88" s="277" t="s">
        <v>18</v>
      </c>
      <c r="E88" s="12" t="s">
        <v>338</v>
      </c>
      <c r="F88" s="332" t="s">
        <v>18</v>
      </c>
      <c r="G88" s="12" t="s">
        <v>338</v>
      </c>
      <c r="H88" s="12" t="s">
        <v>1317</v>
      </c>
      <c r="I88" s="18" t="s">
        <v>1261</v>
      </c>
      <c r="J88" s="22" t="s">
        <v>14</v>
      </c>
      <c r="K88" s="207" t="s">
        <v>21</v>
      </c>
      <c r="L88" s="207"/>
      <c r="M88" s="207"/>
      <c r="N88" s="207"/>
      <c r="O88" s="207"/>
      <c r="P88" s="207"/>
      <c r="Q88" s="207"/>
      <c r="R88" s="207"/>
      <c r="S88" s="207"/>
      <c r="T88" s="26">
        <f t="shared" si="51"/>
        <v>1</v>
      </c>
      <c r="U88" s="333" t="s">
        <v>1301</v>
      </c>
      <c r="V88" s="333" t="s">
        <v>1301</v>
      </c>
      <c r="W88" s="333" t="s">
        <v>1301</v>
      </c>
      <c r="X88" s="333" t="s">
        <v>1301</v>
      </c>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3">
        <f t="shared" si="53"/>
        <v>0</v>
      </c>
      <c r="CC88" s="32" t="e">
        <f t="shared" si="54"/>
        <v>#DIV/0!</v>
      </c>
      <c r="CD88" s="23">
        <f t="shared" si="55"/>
        <v>0</v>
      </c>
      <c r="CE88" s="32" t="e">
        <f t="shared" si="56"/>
        <v>#DIV/0!</v>
      </c>
      <c r="CF88" s="23">
        <f t="shared" si="57"/>
        <v>0</v>
      </c>
      <c r="CG88" s="32" t="e">
        <f t="shared" si="58"/>
        <v>#DIV/0!</v>
      </c>
      <c r="CH88" s="23" t="e">
        <f t="shared" si="59"/>
        <v>#DIV/0!</v>
      </c>
      <c r="CI88" s="23" t="e">
        <f t="shared" si="52"/>
        <v>#DIV/0!</v>
      </c>
      <c r="CJ88" s="37"/>
    </row>
    <row r="89" spans="1:88" ht="69.75" hidden="1" customHeight="1" x14ac:dyDescent="0.25">
      <c r="A89" s="6">
        <v>73</v>
      </c>
      <c r="B89" s="386"/>
      <c r="C89" s="392"/>
      <c r="D89" s="277" t="s">
        <v>18</v>
      </c>
      <c r="E89" s="12" t="s">
        <v>342</v>
      </c>
      <c r="F89" s="332" t="s">
        <v>18</v>
      </c>
      <c r="G89" s="12" t="s">
        <v>342</v>
      </c>
      <c r="H89" s="12" t="s">
        <v>1318</v>
      </c>
      <c r="I89" s="18" t="s">
        <v>1261</v>
      </c>
      <c r="J89" s="22" t="s">
        <v>14</v>
      </c>
      <c r="K89" s="207" t="s">
        <v>21</v>
      </c>
      <c r="L89" s="207"/>
      <c r="M89" s="207"/>
      <c r="N89" s="207"/>
      <c r="O89" s="207"/>
      <c r="P89" s="207"/>
      <c r="Q89" s="207"/>
      <c r="R89" s="207"/>
      <c r="S89" s="207"/>
      <c r="T89" s="26">
        <f t="shared" si="51"/>
        <v>1</v>
      </c>
      <c r="U89" s="333" t="s">
        <v>1319</v>
      </c>
      <c r="V89" s="48"/>
      <c r="W89" s="333" t="s">
        <v>1319</v>
      </c>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3">
        <f t="shared" si="53"/>
        <v>0</v>
      </c>
      <c r="CC89" s="32" t="e">
        <f t="shared" si="54"/>
        <v>#DIV/0!</v>
      </c>
      <c r="CD89" s="23">
        <f t="shared" si="55"/>
        <v>0</v>
      </c>
      <c r="CE89" s="32" t="e">
        <f t="shared" si="56"/>
        <v>#DIV/0!</v>
      </c>
      <c r="CF89" s="23">
        <f t="shared" si="57"/>
        <v>0</v>
      </c>
      <c r="CG89" s="32" t="e">
        <f t="shared" si="58"/>
        <v>#DIV/0!</v>
      </c>
      <c r="CH89" s="23" t="e">
        <f t="shared" si="59"/>
        <v>#DIV/0!</v>
      </c>
      <c r="CI89" s="23" t="e">
        <f t="shared" si="52"/>
        <v>#DIV/0!</v>
      </c>
      <c r="CJ89" s="37"/>
    </row>
    <row r="90" spans="1:88" ht="79.5" hidden="1" customHeight="1" x14ac:dyDescent="0.25">
      <c r="A90" s="6">
        <v>73</v>
      </c>
      <c r="B90" s="386"/>
      <c r="C90" s="392"/>
      <c r="D90" s="277" t="s">
        <v>18</v>
      </c>
      <c r="E90" s="12" t="s">
        <v>340</v>
      </c>
      <c r="F90" s="332" t="s">
        <v>71</v>
      </c>
      <c r="G90" s="12" t="s">
        <v>340</v>
      </c>
      <c r="H90" s="12" t="s">
        <v>1320</v>
      </c>
      <c r="I90" s="18" t="s">
        <v>1261</v>
      </c>
      <c r="J90" s="22" t="s">
        <v>14</v>
      </c>
      <c r="K90" s="207"/>
      <c r="L90" s="207" t="s">
        <v>21</v>
      </c>
      <c r="M90" s="207"/>
      <c r="N90" s="207"/>
      <c r="O90" s="207"/>
      <c r="P90" s="207"/>
      <c r="Q90" s="207"/>
      <c r="R90" s="207"/>
      <c r="S90" s="207"/>
      <c r="T90" s="26">
        <f t="shared" si="51"/>
        <v>1</v>
      </c>
      <c r="U90" s="48"/>
      <c r="V90" s="48"/>
      <c r="W90" s="48"/>
      <c r="X90" s="48"/>
      <c r="Y90" s="48" t="s">
        <v>1301</v>
      </c>
      <c r="Z90" s="48" t="s">
        <v>1301</v>
      </c>
      <c r="AA90" s="48" t="s">
        <v>1301</v>
      </c>
      <c r="AB90" s="48" t="s">
        <v>1301</v>
      </c>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3">
        <f t="shared" si="53"/>
        <v>0</v>
      </c>
      <c r="CC90" s="32" t="e">
        <f t="shared" si="54"/>
        <v>#DIV/0!</v>
      </c>
      <c r="CD90" s="23">
        <f t="shared" si="55"/>
        <v>0</v>
      </c>
      <c r="CE90" s="32" t="e">
        <f t="shared" si="56"/>
        <v>#DIV/0!</v>
      </c>
      <c r="CF90" s="23">
        <f t="shared" si="57"/>
        <v>0</v>
      </c>
      <c r="CG90" s="32" t="e">
        <f t="shared" si="58"/>
        <v>#DIV/0!</v>
      </c>
      <c r="CH90" s="23" t="e">
        <f t="shared" si="59"/>
        <v>#DIV/0!</v>
      </c>
      <c r="CI90" s="23" t="e">
        <f t="shared" si="52"/>
        <v>#DIV/0!</v>
      </c>
      <c r="CJ90" s="37"/>
    </row>
    <row r="91" spans="1:88" ht="45" hidden="1" customHeight="1" x14ac:dyDescent="0.25">
      <c r="A91" s="6">
        <v>73</v>
      </c>
      <c r="B91" s="387"/>
      <c r="C91" s="393"/>
      <c r="D91" s="277" t="s">
        <v>18</v>
      </c>
      <c r="E91" s="12" t="s">
        <v>343</v>
      </c>
      <c r="F91" s="332" t="s">
        <v>18</v>
      </c>
      <c r="G91" s="12" t="s">
        <v>357</v>
      </c>
      <c r="H91" s="12" t="s">
        <v>357</v>
      </c>
      <c r="I91" s="18" t="s">
        <v>1261</v>
      </c>
      <c r="J91" s="22" t="s">
        <v>14</v>
      </c>
      <c r="K91" s="207"/>
      <c r="L91" s="207"/>
      <c r="M91" s="207"/>
      <c r="N91" s="207"/>
      <c r="O91" s="207"/>
      <c r="P91" s="207"/>
      <c r="Q91" s="207"/>
      <c r="R91" s="207" t="s">
        <v>21</v>
      </c>
      <c r="S91" s="207"/>
      <c r="T91" s="26">
        <f t="shared" si="51"/>
        <v>1</v>
      </c>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3">
        <f t="shared" si="53"/>
        <v>0</v>
      </c>
      <c r="CC91" s="32" t="e">
        <f t="shared" si="54"/>
        <v>#DIV/0!</v>
      </c>
      <c r="CD91" s="23">
        <f t="shared" si="55"/>
        <v>0</v>
      </c>
      <c r="CE91" s="32" t="e">
        <f t="shared" si="56"/>
        <v>#DIV/0!</v>
      </c>
      <c r="CF91" s="23">
        <f t="shared" si="57"/>
        <v>0</v>
      </c>
      <c r="CG91" s="32" t="e">
        <f t="shared" si="58"/>
        <v>#DIV/0!</v>
      </c>
      <c r="CH91" s="23" t="e">
        <f t="shared" si="59"/>
        <v>#DIV/0!</v>
      </c>
      <c r="CI91" s="23" t="e">
        <f t="shared" si="52"/>
        <v>#DIV/0!</v>
      </c>
      <c r="CJ91" s="37"/>
    </row>
    <row r="92" spans="1:88" ht="58.5" hidden="1" customHeight="1" x14ac:dyDescent="0.25">
      <c r="A92" s="6">
        <v>74</v>
      </c>
      <c r="B92" s="207">
        <v>180</v>
      </c>
      <c r="C92" s="12" t="s">
        <v>347</v>
      </c>
      <c r="D92" s="275" t="s">
        <v>20</v>
      </c>
      <c r="E92" s="12" t="s">
        <v>348</v>
      </c>
      <c r="F92" s="332" t="s">
        <v>20</v>
      </c>
      <c r="G92" s="18" t="s">
        <v>1321</v>
      </c>
      <c r="H92" s="18" t="s">
        <v>1322</v>
      </c>
      <c r="I92" s="18" t="s">
        <v>1261</v>
      </c>
      <c r="J92" s="22" t="s">
        <v>14</v>
      </c>
      <c r="K92" s="207"/>
      <c r="L92" s="207"/>
      <c r="M92" s="207"/>
      <c r="N92" s="207"/>
      <c r="O92" s="207" t="s">
        <v>21</v>
      </c>
      <c r="P92" s="207"/>
      <c r="Q92" s="207"/>
      <c r="R92" s="207"/>
      <c r="S92" s="207"/>
      <c r="T92" s="26">
        <f t="shared" si="51"/>
        <v>1</v>
      </c>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3">
        <f t="shared" si="53"/>
        <v>0</v>
      </c>
      <c r="CC92" s="32" t="e">
        <f t="shared" si="54"/>
        <v>#DIV/0!</v>
      </c>
      <c r="CD92" s="23">
        <f t="shared" si="55"/>
        <v>0</v>
      </c>
      <c r="CE92" s="32" t="e">
        <f t="shared" si="56"/>
        <v>#DIV/0!</v>
      </c>
      <c r="CF92" s="23">
        <f t="shared" si="57"/>
        <v>0</v>
      </c>
      <c r="CG92" s="32" t="e">
        <f t="shared" si="58"/>
        <v>#DIV/0!</v>
      </c>
      <c r="CH92" s="23" t="e">
        <f t="shared" si="59"/>
        <v>#DIV/0!</v>
      </c>
      <c r="CI92" s="23" t="e">
        <f t="shared" si="52"/>
        <v>#DIV/0!</v>
      </c>
      <c r="CJ92" s="37"/>
    </row>
    <row r="93" spans="1:88" ht="63" hidden="1" customHeight="1" x14ac:dyDescent="0.25">
      <c r="A93" s="6">
        <v>76</v>
      </c>
      <c r="B93" s="207">
        <v>182</v>
      </c>
      <c r="C93" s="12" t="s">
        <v>291</v>
      </c>
      <c r="D93" s="275" t="s">
        <v>20</v>
      </c>
      <c r="E93" s="12" t="s">
        <v>292</v>
      </c>
      <c r="F93" s="332" t="s">
        <v>20</v>
      </c>
      <c r="G93" s="12" t="s">
        <v>292</v>
      </c>
      <c r="H93" s="12" t="s">
        <v>1323</v>
      </c>
      <c r="I93" s="18" t="s">
        <v>1261</v>
      </c>
      <c r="J93" s="22" t="s">
        <v>14</v>
      </c>
      <c r="K93" s="207"/>
      <c r="L93" s="207"/>
      <c r="M93" s="207"/>
      <c r="N93" s="207"/>
      <c r="O93" s="207" t="s">
        <v>21</v>
      </c>
      <c r="P93" s="207"/>
      <c r="Q93" s="207"/>
      <c r="R93" s="207"/>
      <c r="S93" s="207"/>
      <c r="T93" s="26">
        <f t="shared" si="51"/>
        <v>1</v>
      </c>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3">
        <f t="shared" si="53"/>
        <v>0</v>
      </c>
      <c r="CC93" s="32" t="e">
        <f t="shared" si="54"/>
        <v>#DIV/0!</v>
      </c>
      <c r="CD93" s="23">
        <f t="shared" si="55"/>
        <v>0</v>
      </c>
      <c r="CE93" s="32" t="e">
        <f t="shared" si="56"/>
        <v>#DIV/0!</v>
      </c>
      <c r="CF93" s="23">
        <f t="shared" si="57"/>
        <v>0</v>
      </c>
      <c r="CG93" s="32" t="e">
        <f t="shared" si="58"/>
        <v>#DIV/0!</v>
      </c>
      <c r="CH93" s="23" t="e">
        <f t="shared" si="59"/>
        <v>#DIV/0!</v>
      </c>
      <c r="CI93" s="23" t="e">
        <f t="shared" si="52"/>
        <v>#DIV/0!</v>
      </c>
      <c r="CJ93" s="37"/>
    </row>
    <row r="94" spans="1:88" ht="75" hidden="1" customHeight="1" x14ac:dyDescent="0.25">
      <c r="A94" s="6">
        <v>77</v>
      </c>
      <c r="B94" s="207">
        <v>183</v>
      </c>
      <c r="C94" s="12" t="s">
        <v>352</v>
      </c>
      <c r="D94" s="275" t="s">
        <v>20</v>
      </c>
      <c r="E94" s="12" t="s">
        <v>353</v>
      </c>
      <c r="F94" s="332" t="s">
        <v>20</v>
      </c>
      <c r="G94" s="12" t="s">
        <v>353</v>
      </c>
      <c r="H94" s="12" t="s">
        <v>353</v>
      </c>
      <c r="I94" s="18" t="s">
        <v>1261</v>
      </c>
      <c r="J94" s="22" t="s">
        <v>14</v>
      </c>
      <c r="K94" s="207"/>
      <c r="L94" s="207"/>
      <c r="M94" s="207"/>
      <c r="N94" s="207"/>
      <c r="O94" s="207" t="s">
        <v>21</v>
      </c>
      <c r="P94" s="207"/>
      <c r="Q94" s="207"/>
      <c r="R94" s="207"/>
      <c r="S94" s="207"/>
      <c r="T94" s="26">
        <f t="shared" si="51"/>
        <v>1</v>
      </c>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3">
        <f t="shared" si="53"/>
        <v>0</v>
      </c>
      <c r="CC94" s="32" t="e">
        <f t="shared" si="54"/>
        <v>#DIV/0!</v>
      </c>
      <c r="CD94" s="23">
        <f t="shared" si="55"/>
        <v>0</v>
      </c>
      <c r="CE94" s="32" t="e">
        <f t="shared" si="56"/>
        <v>#DIV/0!</v>
      </c>
      <c r="CF94" s="23">
        <f t="shared" si="57"/>
        <v>0</v>
      </c>
      <c r="CG94" s="32" t="e">
        <f t="shared" si="58"/>
        <v>#DIV/0!</v>
      </c>
      <c r="CH94" s="23" t="e">
        <f t="shared" si="59"/>
        <v>#DIV/0!</v>
      </c>
      <c r="CI94" s="23" t="e">
        <f t="shared" si="52"/>
        <v>#DIV/0!</v>
      </c>
      <c r="CJ94" s="37"/>
    </row>
    <row r="95" spans="1:88" ht="98.25" hidden="1" customHeight="1" x14ac:dyDescent="0.25">
      <c r="A95" s="6">
        <v>78</v>
      </c>
      <c r="B95" s="207">
        <v>184</v>
      </c>
      <c r="C95" s="44" t="s">
        <v>355</v>
      </c>
      <c r="D95" s="277" t="s">
        <v>18</v>
      </c>
      <c r="E95" s="12" t="s">
        <v>1324</v>
      </c>
      <c r="F95" s="332" t="s">
        <v>28</v>
      </c>
      <c r="G95" s="12" t="s">
        <v>356</v>
      </c>
      <c r="H95" s="12" t="s">
        <v>1325</v>
      </c>
      <c r="I95" s="18" t="s">
        <v>1261</v>
      </c>
      <c r="J95" s="22" t="s">
        <v>14</v>
      </c>
      <c r="K95" s="207" t="s">
        <v>21</v>
      </c>
      <c r="L95" s="207"/>
      <c r="M95" s="207"/>
      <c r="N95" s="207"/>
      <c r="O95" s="207" t="s">
        <v>21</v>
      </c>
      <c r="P95" s="207"/>
      <c r="Q95" s="207"/>
      <c r="R95" s="207"/>
      <c r="S95" s="207"/>
      <c r="T95" s="26">
        <f t="shared" si="51"/>
        <v>2</v>
      </c>
      <c r="U95" s="333" t="s">
        <v>1302</v>
      </c>
      <c r="V95" s="333" t="s">
        <v>1302</v>
      </c>
      <c r="W95" s="333" t="s">
        <v>1302</v>
      </c>
      <c r="X95" s="333" t="s">
        <v>1302</v>
      </c>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3">
        <f t="shared" si="53"/>
        <v>0</v>
      </c>
      <c r="CC95" s="32" t="e">
        <f t="shared" si="54"/>
        <v>#DIV/0!</v>
      </c>
      <c r="CD95" s="23">
        <f t="shared" si="55"/>
        <v>0</v>
      </c>
      <c r="CE95" s="32" t="e">
        <f t="shared" si="56"/>
        <v>#DIV/0!</v>
      </c>
      <c r="CF95" s="23">
        <f t="shared" si="57"/>
        <v>0</v>
      </c>
      <c r="CG95" s="32" t="e">
        <f t="shared" si="58"/>
        <v>#DIV/0!</v>
      </c>
      <c r="CH95" s="23" t="e">
        <f t="shared" si="59"/>
        <v>#DIV/0!</v>
      </c>
      <c r="CI95" s="23" t="e">
        <f t="shared" si="52"/>
        <v>#DIV/0!</v>
      </c>
      <c r="CJ95" s="37"/>
    </row>
    <row r="96" spans="1:88" ht="95.25" hidden="1" customHeight="1" x14ac:dyDescent="0.25">
      <c r="A96" s="6">
        <v>78</v>
      </c>
      <c r="B96" s="207">
        <v>184</v>
      </c>
      <c r="C96" s="44" t="s">
        <v>355</v>
      </c>
      <c r="D96" s="277" t="s">
        <v>18</v>
      </c>
      <c r="E96" s="12" t="s">
        <v>1326</v>
      </c>
      <c r="F96" s="332" t="s">
        <v>71</v>
      </c>
      <c r="G96" s="12" t="s">
        <v>357</v>
      </c>
      <c r="H96" s="12" t="s">
        <v>1327</v>
      </c>
      <c r="I96" s="18" t="s">
        <v>1261</v>
      </c>
      <c r="J96" s="22" t="s">
        <v>14</v>
      </c>
      <c r="K96" s="207" t="s">
        <v>21</v>
      </c>
      <c r="L96" s="207"/>
      <c r="M96" s="207"/>
      <c r="N96" s="207"/>
      <c r="O96" s="207"/>
      <c r="P96" s="207"/>
      <c r="Q96" s="207"/>
      <c r="R96" s="207"/>
      <c r="S96" s="207"/>
      <c r="T96" s="26">
        <f t="shared" si="51"/>
        <v>1</v>
      </c>
      <c r="U96" s="48" t="s">
        <v>1301</v>
      </c>
      <c r="V96" s="48" t="s">
        <v>1301</v>
      </c>
      <c r="W96" s="48" t="s">
        <v>1301</v>
      </c>
      <c r="X96" s="48" t="s">
        <v>1301</v>
      </c>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3">
        <f t="shared" si="53"/>
        <v>0</v>
      </c>
      <c r="CC96" s="32" t="e">
        <f t="shared" si="54"/>
        <v>#DIV/0!</v>
      </c>
      <c r="CD96" s="23">
        <f t="shared" si="55"/>
        <v>0</v>
      </c>
      <c r="CE96" s="32" t="e">
        <f t="shared" si="56"/>
        <v>#DIV/0!</v>
      </c>
      <c r="CF96" s="23">
        <f t="shared" si="57"/>
        <v>0</v>
      </c>
      <c r="CG96" s="32" t="e">
        <f t="shared" si="58"/>
        <v>#DIV/0!</v>
      </c>
      <c r="CH96" s="23" t="e">
        <f t="shared" si="59"/>
        <v>#DIV/0!</v>
      </c>
      <c r="CI96" s="23" t="e">
        <f t="shared" si="52"/>
        <v>#DIV/0!</v>
      </c>
      <c r="CJ96" s="37"/>
    </row>
    <row r="97" spans="1:88" ht="13.5" hidden="1" customHeight="1" x14ac:dyDescent="0.25">
      <c r="A97" s="6">
        <v>78</v>
      </c>
      <c r="B97" s="207">
        <v>184</v>
      </c>
      <c r="C97" s="44" t="s">
        <v>355</v>
      </c>
      <c r="D97" s="277" t="s">
        <v>18</v>
      </c>
      <c r="E97" s="12" t="s">
        <v>358</v>
      </c>
      <c r="F97" s="332" t="s">
        <v>71</v>
      </c>
      <c r="G97" s="12" t="s">
        <v>358</v>
      </c>
      <c r="H97" s="18" t="s">
        <v>1328</v>
      </c>
      <c r="I97" s="18" t="s">
        <v>1329</v>
      </c>
      <c r="J97" s="22" t="s">
        <v>14</v>
      </c>
      <c r="K97" s="207"/>
      <c r="L97" s="207" t="s">
        <v>21</v>
      </c>
      <c r="M97" s="207"/>
      <c r="N97" s="207"/>
      <c r="O97" s="207"/>
      <c r="P97" s="207"/>
      <c r="Q97" s="207"/>
      <c r="R97" s="207"/>
      <c r="S97" s="207"/>
      <c r="T97" s="26">
        <f t="shared" si="51"/>
        <v>1</v>
      </c>
      <c r="U97" s="48"/>
      <c r="V97" s="48"/>
      <c r="W97" s="48"/>
      <c r="X97" s="48"/>
      <c r="Y97" s="48" t="s">
        <v>1271</v>
      </c>
      <c r="Z97" s="48" t="s">
        <v>1271</v>
      </c>
      <c r="AA97" s="48"/>
      <c r="AB97" s="48" t="s">
        <v>1271</v>
      </c>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3">
        <f t="shared" si="53"/>
        <v>0</v>
      </c>
      <c r="CC97" s="32" t="e">
        <f t="shared" si="54"/>
        <v>#DIV/0!</v>
      </c>
      <c r="CD97" s="23">
        <f t="shared" si="55"/>
        <v>0</v>
      </c>
      <c r="CE97" s="32" t="e">
        <f t="shared" si="56"/>
        <v>#DIV/0!</v>
      </c>
      <c r="CF97" s="23">
        <f t="shared" si="57"/>
        <v>0</v>
      </c>
      <c r="CG97" s="32" t="e">
        <f t="shared" si="58"/>
        <v>#DIV/0!</v>
      </c>
      <c r="CH97" s="23" t="e">
        <f t="shared" si="59"/>
        <v>#DIV/0!</v>
      </c>
      <c r="CI97" s="23" t="e">
        <f t="shared" si="52"/>
        <v>#DIV/0!</v>
      </c>
      <c r="CJ97" s="37"/>
    </row>
    <row r="98" spans="1:88" ht="73.5" customHeight="1" x14ac:dyDescent="0.25">
      <c r="A98" s="6">
        <v>79</v>
      </c>
      <c r="B98" s="207">
        <v>184</v>
      </c>
      <c r="C98" s="44" t="s">
        <v>355</v>
      </c>
      <c r="D98" s="277" t="s">
        <v>18</v>
      </c>
      <c r="E98" s="12" t="s">
        <v>356</v>
      </c>
      <c r="F98" s="332" t="s">
        <v>28</v>
      </c>
      <c r="G98" s="12" t="s">
        <v>359</v>
      </c>
      <c r="H98" s="18" t="s">
        <v>1330</v>
      </c>
      <c r="I98" s="18" t="s">
        <v>1261</v>
      </c>
      <c r="J98" s="22" t="s">
        <v>14</v>
      </c>
      <c r="K98" s="207"/>
      <c r="L98" s="207"/>
      <c r="M98" s="207" t="s">
        <v>21</v>
      </c>
      <c r="N98" s="207"/>
      <c r="O98" s="207"/>
      <c r="P98" s="207"/>
      <c r="Q98" s="207"/>
      <c r="R98" s="207"/>
      <c r="S98" s="207"/>
      <c r="T98" s="26">
        <f t="shared" si="51"/>
        <v>1</v>
      </c>
      <c r="U98" s="48"/>
      <c r="V98" s="48"/>
      <c r="W98" s="48"/>
      <c r="X98" s="48"/>
      <c r="Y98" s="48"/>
      <c r="Z98" s="48"/>
      <c r="AA98" s="48"/>
      <c r="AB98" s="48"/>
      <c r="AC98" s="48" t="s">
        <v>1301</v>
      </c>
      <c r="AD98" s="48" t="s">
        <v>1301</v>
      </c>
      <c r="AE98" s="48" t="s">
        <v>1271</v>
      </c>
      <c r="AF98" s="48" t="s">
        <v>1301</v>
      </c>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3">
        <f t="shared" si="53"/>
        <v>0</v>
      </c>
      <c r="CC98" s="32" t="e">
        <f t="shared" si="54"/>
        <v>#DIV/0!</v>
      </c>
      <c r="CD98" s="23">
        <f t="shared" si="55"/>
        <v>0</v>
      </c>
      <c r="CE98" s="32" t="e">
        <f t="shared" si="56"/>
        <v>#DIV/0!</v>
      </c>
      <c r="CF98" s="23">
        <f t="shared" si="57"/>
        <v>0</v>
      </c>
      <c r="CG98" s="32" t="e">
        <f t="shared" si="58"/>
        <v>#DIV/0!</v>
      </c>
      <c r="CH98" s="23" t="e">
        <f t="shared" si="59"/>
        <v>#DIV/0!</v>
      </c>
      <c r="CI98" s="23" t="e">
        <f t="shared" si="52"/>
        <v>#DIV/0!</v>
      </c>
      <c r="CJ98" s="37"/>
    </row>
    <row r="99" spans="1:88" ht="96" hidden="1" customHeight="1" x14ac:dyDescent="0.25">
      <c r="A99" s="6">
        <v>79</v>
      </c>
      <c r="B99" s="207">
        <v>184</v>
      </c>
      <c r="C99" s="44" t="s">
        <v>355</v>
      </c>
      <c r="D99" s="277" t="s">
        <v>18</v>
      </c>
      <c r="E99" s="12" t="s">
        <v>357</v>
      </c>
      <c r="F99" s="332" t="s">
        <v>71</v>
      </c>
      <c r="G99" s="12" t="s">
        <v>357</v>
      </c>
      <c r="H99" s="12" t="s">
        <v>357</v>
      </c>
      <c r="I99" s="18" t="s">
        <v>1261</v>
      </c>
      <c r="J99" s="22" t="s">
        <v>14</v>
      </c>
      <c r="K99" s="207"/>
      <c r="L99" s="207"/>
      <c r="M99" s="207"/>
      <c r="N99" s="207"/>
      <c r="O99" s="207"/>
      <c r="P99" s="207"/>
      <c r="Q99" s="207"/>
      <c r="R99" s="207"/>
      <c r="S99" s="207" t="s">
        <v>21</v>
      </c>
      <c r="T99" s="26">
        <f t="shared" si="51"/>
        <v>1</v>
      </c>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3">
        <f t="shared" si="53"/>
        <v>0</v>
      </c>
      <c r="CC99" s="32" t="e">
        <f t="shared" si="54"/>
        <v>#DIV/0!</v>
      </c>
      <c r="CD99" s="23">
        <f t="shared" si="55"/>
        <v>0</v>
      </c>
      <c r="CE99" s="32" t="e">
        <f t="shared" si="56"/>
        <v>#DIV/0!</v>
      </c>
      <c r="CF99" s="23">
        <f t="shared" si="57"/>
        <v>0</v>
      </c>
      <c r="CG99" s="32" t="e">
        <f t="shared" si="58"/>
        <v>#DIV/0!</v>
      </c>
      <c r="CH99" s="23" t="e">
        <f t="shared" si="59"/>
        <v>#DIV/0!</v>
      </c>
      <c r="CI99" s="23" t="e">
        <f t="shared" si="52"/>
        <v>#DIV/0!</v>
      </c>
      <c r="CJ99" s="37"/>
    </row>
    <row r="100" spans="1:88" ht="85.5" hidden="1" customHeight="1" x14ac:dyDescent="0.25">
      <c r="A100" s="6">
        <v>79</v>
      </c>
      <c r="B100" s="207">
        <v>184</v>
      </c>
      <c r="C100" s="44" t="s">
        <v>355</v>
      </c>
      <c r="D100" s="277" t="s">
        <v>18</v>
      </c>
      <c r="E100" s="12" t="s">
        <v>358</v>
      </c>
      <c r="F100" s="332" t="s">
        <v>71</v>
      </c>
      <c r="G100" s="12" t="s">
        <v>358</v>
      </c>
      <c r="H100" s="12" t="s">
        <v>1662</v>
      </c>
      <c r="I100" s="18" t="s">
        <v>1261</v>
      </c>
      <c r="J100" s="22" t="s">
        <v>14</v>
      </c>
      <c r="K100" s="207"/>
      <c r="L100" s="207"/>
      <c r="M100" s="207"/>
      <c r="N100" s="207"/>
      <c r="O100" s="207"/>
      <c r="P100" s="207"/>
      <c r="Q100" s="207"/>
      <c r="R100" s="28" t="s">
        <v>21</v>
      </c>
      <c r="S100" s="207"/>
      <c r="T100" s="26">
        <f t="shared" si="51"/>
        <v>1</v>
      </c>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3">
        <f t="shared" si="53"/>
        <v>0</v>
      </c>
      <c r="CC100" s="32" t="e">
        <f t="shared" si="54"/>
        <v>#DIV/0!</v>
      </c>
      <c r="CD100" s="23">
        <f t="shared" si="55"/>
        <v>0</v>
      </c>
      <c r="CE100" s="32" t="e">
        <f t="shared" si="56"/>
        <v>#DIV/0!</v>
      </c>
      <c r="CF100" s="23">
        <f t="shared" si="57"/>
        <v>0</v>
      </c>
      <c r="CG100" s="32" t="e">
        <f t="shared" si="58"/>
        <v>#DIV/0!</v>
      </c>
      <c r="CH100" s="23" t="e">
        <f t="shared" si="59"/>
        <v>#DIV/0!</v>
      </c>
      <c r="CI100" s="23" t="e">
        <f t="shared" si="52"/>
        <v>#DIV/0!</v>
      </c>
      <c r="CJ100" s="37"/>
    </row>
    <row r="101" spans="1:88" ht="81.75" hidden="1" customHeight="1" x14ac:dyDescent="0.25">
      <c r="A101" s="6">
        <v>80</v>
      </c>
      <c r="B101" s="207">
        <v>188</v>
      </c>
      <c r="C101" s="44" t="s">
        <v>355</v>
      </c>
      <c r="D101" s="277" t="s">
        <v>28</v>
      </c>
      <c r="E101" s="12" t="s">
        <v>367</v>
      </c>
      <c r="F101" s="332" t="s">
        <v>28</v>
      </c>
      <c r="G101" s="12" t="s">
        <v>367</v>
      </c>
      <c r="H101" s="12" t="s">
        <v>1331</v>
      </c>
      <c r="I101" s="18" t="s">
        <v>1261</v>
      </c>
      <c r="J101" s="22" t="s">
        <v>14</v>
      </c>
      <c r="K101" s="207"/>
      <c r="L101" s="207"/>
      <c r="M101" s="207"/>
      <c r="N101" s="207"/>
      <c r="O101" s="207"/>
      <c r="P101" s="207"/>
      <c r="Q101" s="207"/>
      <c r="R101" s="207" t="s">
        <v>21</v>
      </c>
      <c r="S101" s="207"/>
      <c r="T101" s="26">
        <f t="shared" si="51"/>
        <v>1</v>
      </c>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3">
        <f t="shared" si="53"/>
        <v>0</v>
      </c>
      <c r="CC101" s="32" t="e">
        <f t="shared" si="54"/>
        <v>#DIV/0!</v>
      </c>
      <c r="CD101" s="23">
        <f t="shared" si="55"/>
        <v>0</v>
      </c>
      <c r="CE101" s="32" t="e">
        <f t="shared" si="56"/>
        <v>#DIV/0!</v>
      </c>
      <c r="CF101" s="23">
        <f t="shared" si="57"/>
        <v>0</v>
      </c>
      <c r="CG101" s="32" t="e">
        <f t="shared" si="58"/>
        <v>#DIV/0!</v>
      </c>
      <c r="CH101" s="23" t="e">
        <f t="shared" si="59"/>
        <v>#DIV/0!</v>
      </c>
      <c r="CI101" s="23" t="e">
        <f t="shared" si="52"/>
        <v>#DIV/0!</v>
      </c>
      <c r="CJ101" s="37"/>
    </row>
    <row r="102" spans="1:88" ht="122.25" hidden="1" customHeight="1" x14ac:dyDescent="0.25">
      <c r="A102" s="6">
        <v>81</v>
      </c>
      <c r="B102" s="207">
        <v>191</v>
      </c>
      <c r="C102" s="12" t="s">
        <v>370</v>
      </c>
      <c r="D102" s="275" t="s">
        <v>18</v>
      </c>
      <c r="E102" s="12" t="s">
        <v>371</v>
      </c>
      <c r="F102" s="332" t="s">
        <v>28</v>
      </c>
      <c r="G102" s="12" t="s">
        <v>371</v>
      </c>
      <c r="H102" s="12" t="s">
        <v>1661</v>
      </c>
      <c r="I102" s="18" t="s">
        <v>1261</v>
      </c>
      <c r="J102" s="22" t="s">
        <v>14</v>
      </c>
      <c r="K102" s="207"/>
      <c r="L102" s="207" t="s">
        <v>21</v>
      </c>
      <c r="M102" s="207"/>
      <c r="N102" s="207"/>
      <c r="O102" s="207"/>
      <c r="P102" s="207"/>
      <c r="Q102" s="207"/>
      <c r="R102" s="23" t="s">
        <v>21</v>
      </c>
      <c r="S102" s="207"/>
      <c r="T102" s="26">
        <f t="shared" si="51"/>
        <v>2</v>
      </c>
      <c r="U102" s="48"/>
      <c r="V102" s="48"/>
      <c r="W102" s="48"/>
      <c r="X102" s="48"/>
      <c r="Y102" s="48"/>
      <c r="Z102" s="48" t="s">
        <v>1319</v>
      </c>
      <c r="AA102" s="48" t="s">
        <v>1271</v>
      </c>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3">
        <f t="shared" si="53"/>
        <v>0</v>
      </c>
      <c r="CC102" s="32" t="e">
        <f t="shared" si="54"/>
        <v>#DIV/0!</v>
      </c>
      <c r="CD102" s="23">
        <f t="shared" si="55"/>
        <v>0</v>
      </c>
      <c r="CE102" s="32" t="e">
        <f t="shared" si="56"/>
        <v>#DIV/0!</v>
      </c>
      <c r="CF102" s="23">
        <f t="shared" si="57"/>
        <v>0</v>
      </c>
      <c r="CG102" s="32" t="e">
        <f t="shared" si="58"/>
        <v>#DIV/0!</v>
      </c>
      <c r="CH102" s="23" t="e">
        <f t="shared" si="59"/>
        <v>#DIV/0!</v>
      </c>
      <c r="CI102" s="23" t="e">
        <f t="shared" si="52"/>
        <v>#DIV/0!</v>
      </c>
      <c r="CJ102" s="37"/>
    </row>
    <row r="103" spans="1:88" s="2" customFormat="1" ht="18.75" hidden="1" x14ac:dyDescent="0.25">
      <c r="A103" s="6">
        <v>82</v>
      </c>
      <c r="B103" s="7">
        <v>208</v>
      </c>
      <c r="C103" s="441" t="s">
        <v>372</v>
      </c>
      <c r="D103" s="442"/>
      <c r="E103" s="443"/>
      <c r="F103" s="9" t="s">
        <v>1249</v>
      </c>
      <c r="G103" s="9" t="s">
        <v>1249</v>
      </c>
      <c r="H103" s="9" t="s">
        <v>1249</v>
      </c>
      <c r="I103" s="9" t="s">
        <v>1249</v>
      </c>
      <c r="J103" s="21" t="s">
        <v>1249</v>
      </c>
      <c r="K103" s="21" t="s">
        <v>1249</v>
      </c>
      <c r="L103" s="21" t="s">
        <v>1249</v>
      </c>
      <c r="M103" s="21" t="s">
        <v>1249</v>
      </c>
      <c r="N103" s="21" t="s">
        <v>1249</v>
      </c>
      <c r="O103" s="21" t="s">
        <v>1249</v>
      </c>
      <c r="P103" s="21" t="s">
        <v>1249</v>
      </c>
      <c r="Q103" s="21" t="s">
        <v>1249</v>
      </c>
      <c r="R103" s="21" t="s">
        <v>1249</v>
      </c>
      <c r="S103" s="21" t="s">
        <v>1249</v>
      </c>
      <c r="T103" s="21" t="s">
        <v>1249</v>
      </c>
      <c r="U103" s="21" t="s">
        <v>1249</v>
      </c>
      <c r="V103" s="21" t="s">
        <v>1249</v>
      </c>
      <c r="W103" s="21" t="s">
        <v>1249</v>
      </c>
      <c r="X103" s="21" t="s">
        <v>1249</v>
      </c>
      <c r="Y103" s="21" t="s">
        <v>1249</v>
      </c>
      <c r="Z103" s="21" t="s">
        <v>1249</v>
      </c>
      <c r="AA103" s="21" t="s">
        <v>1249</v>
      </c>
      <c r="AB103" s="21" t="s">
        <v>1249</v>
      </c>
      <c r="AC103" s="21" t="s">
        <v>1249</v>
      </c>
      <c r="AD103" s="21" t="s">
        <v>1249</v>
      </c>
      <c r="AE103" s="21" t="s">
        <v>1249</v>
      </c>
      <c r="AF103" s="21" t="s">
        <v>1249</v>
      </c>
      <c r="AG103" s="21" t="s">
        <v>1249</v>
      </c>
      <c r="AH103" s="21" t="s">
        <v>1249</v>
      </c>
      <c r="AI103" s="21" t="s">
        <v>1249</v>
      </c>
      <c r="AJ103" s="21" t="s">
        <v>1249</v>
      </c>
      <c r="AK103" s="21" t="s">
        <v>1249</v>
      </c>
      <c r="AL103" s="21" t="s">
        <v>1249</v>
      </c>
      <c r="AM103" s="21" t="s">
        <v>1249</v>
      </c>
      <c r="AN103" s="21" t="s">
        <v>1249</v>
      </c>
      <c r="AO103" s="21" t="s">
        <v>1249</v>
      </c>
      <c r="AP103" s="21" t="s">
        <v>1249</v>
      </c>
      <c r="AQ103" s="21" t="s">
        <v>1249</v>
      </c>
      <c r="AR103" s="21" t="s">
        <v>1249</v>
      </c>
      <c r="AS103" s="21" t="s">
        <v>1249</v>
      </c>
      <c r="AT103" s="21" t="s">
        <v>1249</v>
      </c>
      <c r="AU103" s="21" t="s">
        <v>1249</v>
      </c>
      <c r="AV103" s="21" t="s">
        <v>1249</v>
      </c>
      <c r="AW103" s="21" t="s">
        <v>1249</v>
      </c>
      <c r="AX103" s="21" t="s">
        <v>1249</v>
      </c>
      <c r="AY103" s="21" t="s">
        <v>1249</v>
      </c>
      <c r="AZ103" s="21" t="s">
        <v>1249</v>
      </c>
      <c r="BA103" s="21" t="s">
        <v>1249</v>
      </c>
      <c r="BB103" s="21"/>
      <c r="BC103" s="21" t="s">
        <v>1249</v>
      </c>
      <c r="BD103" s="21" t="s">
        <v>1249</v>
      </c>
      <c r="BE103" s="21" t="s">
        <v>1249</v>
      </c>
      <c r="BF103" s="21" t="s">
        <v>1249</v>
      </c>
      <c r="BG103" s="21" t="s">
        <v>1249</v>
      </c>
      <c r="BH103" s="21" t="s">
        <v>1249</v>
      </c>
      <c r="BI103" s="21" t="s">
        <v>1249</v>
      </c>
      <c r="BJ103" s="21" t="s">
        <v>1249</v>
      </c>
      <c r="BK103" s="21" t="s">
        <v>1249</v>
      </c>
      <c r="BL103" s="21" t="s">
        <v>1249</v>
      </c>
      <c r="BM103" s="21" t="s">
        <v>1249</v>
      </c>
      <c r="BN103" s="21" t="s">
        <v>1249</v>
      </c>
      <c r="BO103" s="21" t="s">
        <v>1249</v>
      </c>
      <c r="BP103" s="21" t="s">
        <v>1249</v>
      </c>
      <c r="BQ103" s="21" t="s">
        <v>1249</v>
      </c>
      <c r="BR103" s="21" t="s">
        <v>1249</v>
      </c>
      <c r="BS103" s="21" t="s">
        <v>1249</v>
      </c>
      <c r="BT103" s="21" t="s">
        <v>1249</v>
      </c>
      <c r="BU103" s="21" t="s">
        <v>1249</v>
      </c>
      <c r="BV103" s="21" t="s">
        <v>1249</v>
      </c>
      <c r="BW103" s="21" t="s">
        <v>1249</v>
      </c>
      <c r="BX103" s="21" t="s">
        <v>1249</v>
      </c>
      <c r="BY103" s="21" t="s">
        <v>1249</v>
      </c>
      <c r="BZ103" s="21" t="s">
        <v>1249</v>
      </c>
      <c r="CA103" s="21" t="s">
        <v>1249</v>
      </c>
      <c r="CB103" s="21" t="s">
        <v>1249</v>
      </c>
      <c r="CC103" s="21" t="s">
        <v>1249</v>
      </c>
      <c r="CD103" s="21" t="s">
        <v>1249</v>
      </c>
      <c r="CE103" s="21" t="s">
        <v>1249</v>
      </c>
      <c r="CF103" s="21" t="s">
        <v>1249</v>
      </c>
      <c r="CG103" s="21" t="s">
        <v>1249</v>
      </c>
      <c r="CH103" s="21" t="s">
        <v>1249</v>
      </c>
      <c r="CI103" s="21" t="s">
        <v>1249</v>
      </c>
      <c r="CJ103" s="21" t="s">
        <v>1249</v>
      </c>
    </row>
    <row r="104" spans="1:88" ht="96.75" customHeight="1" x14ac:dyDescent="0.25">
      <c r="A104" s="6">
        <v>83</v>
      </c>
      <c r="B104" s="207">
        <v>194</v>
      </c>
      <c r="C104" s="12" t="s">
        <v>375</v>
      </c>
      <c r="D104" s="277" t="s">
        <v>18</v>
      </c>
      <c r="E104" s="332" t="s">
        <v>1332</v>
      </c>
      <c r="F104" s="14" t="s">
        <v>28</v>
      </c>
      <c r="G104" s="12" t="s">
        <v>1333</v>
      </c>
      <c r="H104" s="18" t="s">
        <v>1334</v>
      </c>
      <c r="I104" s="18" t="s">
        <v>1261</v>
      </c>
      <c r="J104" s="22" t="s">
        <v>14</v>
      </c>
      <c r="K104" s="207"/>
      <c r="L104" s="207"/>
      <c r="M104" s="28" t="s">
        <v>21</v>
      </c>
      <c r="N104" s="207"/>
      <c r="O104" s="207"/>
      <c r="P104" s="207"/>
      <c r="Q104" s="207"/>
      <c r="R104" s="207"/>
      <c r="S104" s="207"/>
      <c r="T104" s="26">
        <f t="shared" si="51"/>
        <v>1</v>
      </c>
      <c r="U104" s="207"/>
      <c r="V104" s="207"/>
      <c r="W104" s="207"/>
      <c r="X104" s="207"/>
      <c r="Y104" s="207"/>
      <c r="Z104" s="207"/>
      <c r="AA104" s="207"/>
      <c r="AB104" s="207"/>
      <c r="AC104" s="207" t="s">
        <v>1271</v>
      </c>
      <c r="AD104" s="207"/>
      <c r="AE104" s="207" t="s">
        <v>1319</v>
      </c>
      <c r="AF104" s="207" t="s">
        <v>1271</v>
      </c>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3">
        <f>COUNTIF($BD104:$CA104,2)</f>
        <v>0</v>
      </c>
      <c r="CC104" s="32" t="e">
        <f>CB104/COUNTA($BD104:$CA104)</f>
        <v>#DIV/0!</v>
      </c>
      <c r="CD104" s="23">
        <f>COUNTIF($BD104:$CA104,1)</f>
        <v>0</v>
      </c>
      <c r="CE104" s="32" t="e">
        <f>CD104/COUNTA($BD104:$CA104)</f>
        <v>#DIV/0!</v>
      </c>
      <c r="CF104" s="23">
        <f>COUNTIF($BD104:$CA104,0)</f>
        <v>0</v>
      </c>
      <c r="CG104" s="32" t="e">
        <f>CF104/COUNTA($BD104:$CA104)</f>
        <v>#DIV/0!</v>
      </c>
      <c r="CH104" s="23" t="e">
        <f>(((CB104*2)+(CD104*1)+(CF104*0)))/COUNTA($BD104:$CA104)</f>
        <v>#DIV/0!</v>
      </c>
      <c r="CI104" s="23" t="e">
        <f t="shared" si="52"/>
        <v>#DIV/0!</v>
      </c>
      <c r="CJ104" s="37"/>
    </row>
    <row r="105" spans="1:88" ht="77.25" hidden="1" customHeight="1" x14ac:dyDescent="0.25">
      <c r="A105" s="6">
        <v>84</v>
      </c>
      <c r="B105" s="207"/>
      <c r="C105" s="12" t="s">
        <v>380</v>
      </c>
      <c r="D105" s="277"/>
      <c r="E105" s="322"/>
      <c r="F105" s="14"/>
      <c r="G105" s="18" t="s">
        <v>380</v>
      </c>
      <c r="H105" s="18" t="s">
        <v>1657</v>
      </c>
      <c r="I105" s="18"/>
      <c r="J105" s="22"/>
      <c r="K105" s="207"/>
      <c r="L105" s="207"/>
      <c r="M105" s="28"/>
      <c r="N105" s="207"/>
      <c r="O105" s="207"/>
      <c r="P105" s="23" t="s">
        <v>21</v>
      </c>
      <c r="Q105" s="207"/>
      <c r="R105" s="207"/>
      <c r="S105" s="207"/>
      <c r="T105" s="26"/>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3"/>
      <c r="CC105" s="32"/>
      <c r="CD105" s="23"/>
      <c r="CE105" s="32"/>
      <c r="CF105" s="23"/>
      <c r="CG105" s="32"/>
      <c r="CH105" s="23"/>
      <c r="CI105" s="23"/>
      <c r="CJ105" s="37"/>
    </row>
    <row r="106" spans="1:88" ht="74.25" hidden="1" customHeight="1" x14ac:dyDescent="0.25">
      <c r="A106" s="6">
        <v>84</v>
      </c>
      <c r="B106" s="207">
        <v>197</v>
      </c>
      <c r="C106" s="12" t="s">
        <v>380</v>
      </c>
      <c r="D106" s="277" t="s">
        <v>18</v>
      </c>
      <c r="E106" s="14" t="s">
        <v>379</v>
      </c>
      <c r="F106" s="14" t="s">
        <v>28</v>
      </c>
      <c r="G106" s="18" t="s">
        <v>380</v>
      </c>
      <c r="H106" s="18" t="s">
        <v>1645</v>
      </c>
      <c r="I106" s="18" t="s">
        <v>1261</v>
      </c>
      <c r="J106" s="22" t="s">
        <v>14</v>
      </c>
      <c r="K106" s="207"/>
      <c r="L106" s="207"/>
      <c r="M106" s="207"/>
      <c r="N106" s="23"/>
      <c r="O106" s="23" t="s">
        <v>21</v>
      </c>
      <c r="P106" s="207"/>
      <c r="Q106" s="207"/>
      <c r="R106" s="207"/>
      <c r="S106" s="207"/>
      <c r="T106" s="26">
        <f t="shared" si="51"/>
        <v>1</v>
      </c>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3">
        <f t="shared" ref="CB106:CB111" si="60">COUNTIF($BD106:$CA106,2)</f>
        <v>0</v>
      </c>
      <c r="CC106" s="32" t="e">
        <f t="shared" ref="CC106:CC111" si="61">CB106/COUNTA($BD106:$CA106)</f>
        <v>#DIV/0!</v>
      </c>
      <c r="CD106" s="23">
        <f t="shared" ref="CD106:CD111" si="62">COUNTIF($BD106:$CA106,1)</f>
        <v>0</v>
      </c>
      <c r="CE106" s="32" t="e">
        <f t="shared" ref="CE106:CE111" si="63">CD106/COUNTA($BD106:$CA106)</f>
        <v>#DIV/0!</v>
      </c>
      <c r="CF106" s="23">
        <f t="shared" ref="CF106:CF111" si="64">COUNTIF($BD106:$CA106,0)</f>
        <v>0</v>
      </c>
      <c r="CG106" s="32" t="e">
        <f t="shared" ref="CG106:CG111" si="65">CF106/COUNTA($BD106:$CA106)</f>
        <v>#DIV/0!</v>
      </c>
      <c r="CH106" s="23" t="e">
        <f t="shared" ref="CH106:CH111" si="66">(((CB106*2)+(CD106*1)+(CF106*0)))/COUNTA($BD106:$CA106)</f>
        <v>#DIV/0!</v>
      </c>
      <c r="CI106" s="23" t="e">
        <f t="shared" si="52"/>
        <v>#DIV/0!</v>
      </c>
      <c r="CJ106" s="37"/>
    </row>
    <row r="107" spans="1:88" ht="203.25" customHeight="1" x14ac:dyDescent="0.25">
      <c r="A107" s="6">
        <v>85</v>
      </c>
      <c r="B107" s="207">
        <v>199</v>
      </c>
      <c r="C107" s="12" t="s">
        <v>382</v>
      </c>
      <c r="D107" s="275" t="s">
        <v>18</v>
      </c>
      <c r="E107" s="45" t="s">
        <v>383</v>
      </c>
      <c r="F107" s="332" t="s">
        <v>28</v>
      </c>
      <c r="G107" s="46" t="s">
        <v>1335</v>
      </c>
      <c r="H107" s="47" t="s">
        <v>1336</v>
      </c>
      <c r="I107" s="18" t="s">
        <v>1329</v>
      </c>
      <c r="J107" s="22" t="s">
        <v>14</v>
      </c>
      <c r="K107" s="207"/>
      <c r="L107" s="207"/>
      <c r="M107" s="28" t="s">
        <v>21</v>
      </c>
      <c r="N107" s="207"/>
      <c r="O107" s="207"/>
      <c r="P107" s="207"/>
      <c r="Q107" s="207"/>
      <c r="R107" s="207"/>
      <c r="S107" s="207"/>
      <c r="T107" s="26">
        <f t="shared" si="51"/>
        <v>1</v>
      </c>
      <c r="U107" s="207"/>
      <c r="V107" s="207"/>
      <c r="W107" s="207"/>
      <c r="X107" s="207"/>
      <c r="Y107" s="207"/>
      <c r="Z107" s="207"/>
      <c r="AA107" s="207"/>
      <c r="AB107" s="207"/>
      <c r="AC107" s="207"/>
      <c r="AD107" s="207" t="s">
        <v>1271</v>
      </c>
      <c r="AE107" s="207"/>
      <c r="AF107" s="207" t="s">
        <v>1319</v>
      </c>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3">
        <f t="shared" si="60"/>
        <v>0</v>
      </c>
      <c r="CC107" s="32" t="e">
        <f t="shared" si="61"/>
        <v>#DIV/0!</v>
      </c>
      <c r="CD107" s="23">
        <f t="shared" si="62"/>
        <v>0</v>
      </c>
      <c r="CE107" s="32" t="e">
        <f t="shared" si="63"/>
        <v>#DIV/0!</v>
      </c>
      <c r="CF107" s="23">
        <f t="shared" si="64"/>
        <v>0</v>
      </c>
      <c r="CG107" s="32" t="e">
        <f t="shared" si="65"/>
        <v>#DIV/0!</v>
      </c>
      <c r="CH107" s="23" t="e">
        <f t="shared" si="66"/>
        <v>#DIV/0!</v>
      </c>
      <c r="CI107" s="23" t="e">
        <f t="shared" si="52"/>
        <v>#DIV/0!</v>
      </c>
      <c r="CJ107" s="37"/>
    </row>
    <row r="108" spans="1:88" ht="201.75" hidden="1" customHeight="1" x14ac:dyDescent="0.25">
      <c r="A108" s="6">
        <v>86</v>
      </c>
      <c r="B108" s="28">
        <v>200</v>
      </c>
      <c r="C108" s="12" t="s">
        <v>384</v>
      </c>
      <c r="D108" s="275" t="s">
        <v>18</v>
      </c>
      <c r="E108" s="39" t="s">
        <v>385</v>
      </c>
      <c r="F108" s="332" t="s">
        <v>18</v>
      </c>
      <c r="G108" s="160" t="s">
        <v>1337</v>
      </c>
      <c r="H108" s="161" t="s">
        <v>1338</v>
      </c>
      <c r="I108" s="18" t="s">
        <v>1261</v>
      </c>
      <c r="J108" s="22" t="s">
        <v>14</v>
      </c>
      <c r="K108" s="207"/>
      <c r="L108" s="28" t="s">
        <v>21</v>
      </c>
      <c r="M108" s="207"/>
      <c r="N108" s="23"/>
      <c r="O108" s="207"/>
      <c r="P108" s="207"/>
      <c r="Q108" s="207"/>
      <c r="R108" s="207"/>
      <c r="S108" s="207"/>
      <c r="T108" s="26">
        <f t="shared" si="51"/>
        <v>1</v>
      </c>
      <c r="U108" s="207"/>
      <c r="V108" s="207"/>
      <c r="W108" s="207"/>
      <c r="X108" s="207"/>
      <c r="Y108" s="207" t="s">
        <v>1277</v>
      </c>
      <c r="Z108" s="207" t="s">
        <v>1319</v>
      </c>
      <c r="AA108" s="207"/>
      <c r="AB108" s="207" t="s">
        <v>1271</v>
      </c>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3">
        <f t="shared" si="60"/>
        <v>0</v>
      </c>
      <c r="CC108" s="32" t="e">
        <f t="shared" si="61"/>
        <v>#DIV/0!</v>
      </c>
      <c r="CD108" s="23">
        <f t="shared" si="62"/>
        <v>0</v>
      </c>
      <c r="CE108" s="32" t="e">
        <f t="shared" si="63"/>
        <v>#DIV/0!</v>
      </c>
      <c r="CF108" s="23">
        <f t="shared" si="64"/>
        <v>0</v>
      </c>
      <c r="CG108" s="32" t="e">
        <f t="shared" si="65"/>
        <v>#DIV/0!</v>
      </c>
      <c r="CH108" s="23" t="e">
        <f t="shared" si="66"/>
        <v>#DIV/0!</v>
      </c>
      <c r="CI108" s="23" t="e">
        <f t="shared" si="52"/>
        <v>#DIV/0!</v>
      </c>
      <c r="CJ108" s="37"/>
    </row>
    <row r="109" spans="1:88" ht="72.75" hidden="1" customHeight="1" x14ac:dyDescent="0.25">
      <c r="A109" s="6">
        <v>86</v>
      </c>
      <c r="B109" s="28">
        <v>200</v>
      </c>
      <c r="C109" s="12" t="s">
        <v>384</v>
      </c>
      <c r="D109" s="275" t="s">
        <v>18</v>
      </c>
      <c r="E109" s="12" t="s">
        <v>385</v>
      </c>
      <c r="F109" s="332" t="s">
        <v>18</v>
      </c>
      <c r="G109" s="39" t="s">
        <v>385</v>
      </c>
      <c r="H109" s="41" t="s">
        <v>1339</v>
      </c>
      <c r="I109" s="18" t="s">
        <v>1261</v>
      </c>
      <c r="J109" s="22" t="s">
        <v>14</v>
      </c>
      <c r="K109" s="207"/>
      <c r="L109" s="23"/>
      <c r="M109" s="207"/>
      <c r="N109" s="23" t="s">
        <v>21</v>
      </c>
      <c r="O109" s="207"/>
      <c r="P109" s="207"/>
      <c r="Q109" s="207"/>
      <c r="R109" s="207"/>
      <c r="S109" s="207"/>
      <c r="T109" s="26">
        <f t="shared" si="51"/>
        <v>1</v>
      </c>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3">
        <f t="shared" si="60"/>
        <v>0</v>
      </c>
      <c r="CC109" s="32" t="e">
        <f t="shared" si="61"/>
        <v>#DIV/0!</v>
      </c>
      <c r="CD109" s="23">
        <f t="shared" si="62"/>
        <v>0</v>
      </c>
      <c r="CE109" s="32" t="e">
        <f t="shared" si="63"/>
        <v>#DIV/0!</v>
      </c>
      <c r="CF109" s="23">
        <f t="shared" si="64"/>
        <v>0</v>
      </c>
      <c r="CG109" s="32" t="e">
        <f t="shared" si="65"/>
        <v>#DIV/0!</v>
      </c>
      <c r="CH109" s="23" t="e">
        <f t="shared" si="66"/>
        <v>#DIV/0!</v>
      </c>
      <c r="CI109" s="23" t="e">
        <f t="shared" si="52"/>
        <v>#DIV/0!</v>
      </c>
      <c r="CJ109" s="37"/>
    </row>
    <row r="110" spans="1:88" ht="97.5" customHeight="1" x14ac:dyDescent="0.25">
      <c r="A110" s="6">
        <v>87</v>
      </c>
      <c r="B110" s="207">
        <v>201</v>
      </c>
      <c r="C110" s="12" t="s">
        <v>386</v>
      </c>
      <c r="D110" s="275" t="s">
        <v>18</v>
      </c>
      <c r="E110" s="12" t="s">
        <v>387</v>
      </c>
      <c r="F110" s="332" t="s">
        <v>18</v>
      </c>
      <c r="G110" s="12" t="s">
        <v>386</v>
      </c>
      <c r="H110" s="18" t="s">
        <v>1340</v>
      </c>
      <c r="I110" s="18" t="s">
        <v>1261</v>
      </c>
      <c r="J110" s="22" t="s">
        <v>14</v>
      </c>
      <c r="K110" s="207"/>
      <c r="L110" s="207"/>
      <c r="M110" s="207" t="s">
        <v>21</v>
      </c>
      <c r="N110" s="207"/>
      <c r="O110" s="207"/>
      <c r="P110" s="207"/>
      <c r="Q110" s="207"/>
      <c r="R110" s="207"/>
      <c r="S110" s="207"/>
      <c r="T110" s="26">
        <f t="shared" si="51"/>
        <v>1</v>
      </c>
      <c r="U110" s="207"/>
      <c r="V110" s="207"/>
      <c r="W110" s="207"/>
      <c r="X110" s="207"/>
      <c r="Y110" s="207"/>
      <c r="Z110" s="207"/>
      <c r="AA110" s="207"/>
      <c r="AB110" s="207"/>
      <c r="AC110" s="207" t="s">
        <v>1319</v>
      </c>
      <c r="AD110" s="207" t="s">
        <v>1271</v>
      </c>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3">
        <f t="shared" si="60"/>
        <v>0</v>
      </c>
      <c r="CC110" s="32" t="e">
        <f t="shared" si="61"/>
        <v>#DIV/0!</v>
      </c>
      <c r="CD110" s="23">
        <f t="shared" si="62"/>
        <v>0</v>
      </c>
      <c r="CE110" s="32" t="e">
        <f t="shared" si="63"/>
        <v>#DIV/0!</v>
      </c>
      <c r="CF110" s="23">
        <f t="shared" si="64"/>
        <v>0</v>
      </c>
      <c r="CG110" s="32" t="e">
        <f t="shared" si="65"/>
        <v>#DIV/0!</v>
      </c>
      <c r="CH110" s="23" t="e">
        <f t="shared" si="66"/>
        <v>#DIV/0!</v>
      </c>
      <c r="CI110" s="23" t="e">
        <f t="shared" si="52"/>
        <v>#DIV/0!</v>
      </c>
      <c r="CJ110" s="37"/>
    </row>
    <row r="111" spans="1:88" ht="68.25" hidden="1" customHeight="1" x14ac:dyDescent="0.25">
      <c r="A111" s="6">
        <v>88</v>
      </c>
      <c r="B111" s="207">
        <v>206</v>
      </c>
      <c r="C111" s="12" t="s">
        <v>395</v>
      </c>
      <c r="D111" s="275" t="s">
        <v>71</v>
      </c>
      <c r="E111" s="12" t="s">
        <v>396</v>
      </c>
      <c r="F111" s="332" t="s">
        <v>71</v>
      </c>
      <c r="G111" s="12" t="s">
        <v>396</v>
      </c>
      <c r="H111" s="12" t="s">
        <v>396</v>
      </c>
      <c r="I111" s="18" t="s">
        <v>1329</v>
      </c>
      <c r="J111" s="22" t="s">
        <v>14</v>
      </c>
      <c r="K111" s="207"/>
      <c r="L111" s="207"/>
      <c r="M111" s="207"/>
      <c r="N111" s="207"/>
      <c r="O111" s="207"/>
      <c r="P111" s="207"/>
      <c r="Q111" s="10" t="s">
        <v>21</v>
      </c>
      <c r="R111" s="207"/>
      <c r="S111" s="207"/>
      <c r="T111" s="26">
        <f t="shared" si="51"/>
        <v>1</v>
      </c>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3">
        <f t="shared" si="60"/>
        <v>0</v>
      </c>
      <c r="CC111" s="32" t="e">
        <f t="shared" si="61"/>
        <v>#DIV/0!</v>
      </c>
      <c r="CD111" s="23">
        <f t="shared" si="62"/>
        <v>0</v>
      </c>
      <c r="CE111" s="32" t="e">
        <f t="shared" si="63"/>
        <v>#DIV/0!</v>
      </c>
      <c r="CF111" s="23">
        <f t="shared" si="64"/>
        <v>0</v>
      </c>
      <c r="CG111" s="32" t="e">
        <f t="shared" si="65"/>
        <v>#DIV/0!</v>
      </c>
      <c r="CH111" s="23" t="e">
        <f t="shared" si="66"/>
        <v>#DIV/0!</v>
      </c>
      <c r="CI111" s="23" t="e">
        <f t="shared" si="52"/>
        <v>#DIV/0!</v>
      </c>
      <c r="CJ111" s="37"/>
    </row>
    <row r="112" spans="1:88" s="2" customFormat="1" ht="18.75" hidden="1" x14ac:dyDescent="0.25">
      <c r="A112" s="6">
        <v>89</v>
      </c>
      <c r="B112" s="7">
        <v>225</v>
      </c>
      <c r="C112" s="440" t="s">
        <v>401</v>
      </c>
      <c r="D112" s="440"/>
      <c r="E112" s="440"/>
      <c r="F112" s="9" t="s">
        <v>1249</v>
      </c>
      <c r="G112" s="9" t="s">
        <v>1249</v>
      </c>
      <c r="H112" s="9" t="s">
        <v>1249</v>
      </c>
      <c r="I112" s="9" t="s">
        <v>1249</v>
      </c>
      <c r="J112" s="21" t="s">
        <v>1249</v>
      </c>
      <c r="K112" s="21" t="s">
        <v>1249</v>
      </c>
      <c r="L112" s="21" t="s">
        <v>1249</v>
      </c>
      <c r="M112" s="21" t="s">
        <v>1249</v>
      </c>
      <c r="N112" s="21" t="s">
        <v>1249</v>
      </c>
      <c r="O112" s="21" t="s">
        <v>1249</v>
      </c>
      <c r="P112" s="21" t="s">
        <v>1249</v>
      </c>
      <c r="Q112" s="21" t="s">
        <v>1249</v>
      </c>
      <c r="R112" s="21" t="s">
        <v>1249</v>
      </c>
      <c r="S112" s="21" t="s">
        <v>1249</v>
      </c>
      <c r="T112" s="21" t="s">
        <v>1249</v>
      </c>
      <c r="U112" s="21" t="s">
        <v>1249</v>
      </c>
      <c r="V112" s="21" t="s">
        <v>1249</v>
      </c>
      <c r="W112" s="21" t="s">
        <v>1249</v>
      </c>
      <c r="X112" s="21" t="s">
        <v>1249</v>
      </c>
      <c r="Y112" s="21" t="s">
        <v>1249</v>
      </c>
      <c r="Z112" s="21" t="s">
        <v>1249</v>
      </c>
      <c r="AA112" s="21" t="s">
        <v>1249</v>
      </c>
      <c r="AB112" s="21" t="s">
        <v>1249</v>
      </c>
      <c r="AC112" s="21" t="s">
        <v>1249</v>
      </c>
      <c r="AD112" s="21" t="s">
        <v>1249</v>
      </c>
      <c r="AE112" s="21" t="s">
        <v>1249</v>
      </c>
      <c r="AF112" s="21" t="s">
        <v>1249</v>
      </c>
      <c r="AG112" s="21" t="s">
        <v>1249</v>
      </c>
      <c r="AH112" s="21" t="s">
        <v>1249</v>
      </c>
      <c r="AI112" s="21" t="s">
        <v>1249</v>
      </c>
      <c r="AJ112" s="21" t="s">
        <v>1249</v>
      </c>
      <c r="AK112" s="21" t="s">
        <v>1249</v>
      </c>
      <c r="AL112" s="21" t="s">
        <v>1249</v>
      </c>
      <c r="AM112" s="21" t="s">
        <v>1249</v>
      </c>
      <c r="AN112" s="21" t="s">
        <v>1249</v>
      </c>
      <c r="AO112" s="21" t="s">
        <v>1249</v>
      </c>
      <c r="AP112" s="21" t="s">
        <v>1249</v>
      </c>
      <c r="AQ112" s="21" t="s">
        <v>1249</v>
      </c>
      <c r="AR112" s="21" t="s">
        <v>1249</v>
      </c>
      <c r="AS112" s="21" t="s">
        <v>1249</v>
      </c>
      <c r="AT112" s="21" t="s">
        <v>1249</v>
      </c>
      <c r="AU112" s="21" t="s">
        <v>1249</v>
      </c>
      <c r="AV112" s="21" t="s">
        <v>1249</v>
      </c>
      <c r="AW112" s="21" t="s">
        <v>1249</v>
      </c>
      <c r="AX112" s="21" t="s">
        <v>1249</v>
      </c>
      <c r="AY112" s="21" t="s">
        <v>1249</v>
      </c>
      <c r="AZ112" s="21" t="s">
        <v>1249</v>
      </c>
      <c r="BA112" s="21" t="s">
        <v>1249</v>
      </c>
      <c r="BB112" s="21"/>
      <c r="BC112" s="21" t="s">
        <v>1249</v>
      </c>
      <c r="BD112" s="21" t="s">
        <v>1249</v>
      </c>
      <c r="BE112" s="21" t="s">
        <v>1249</v>
      </c>
      <c r="BF112" s="21" t="s">
        <v>1249</v>
      </c>
      <c r="BG112" s="21" t="s">
        <v>1249</v>
      </c>
      <c r="BH112" s="21" t="s">
        <v>1249</v>
      </c>
      <c r="BI112" s="21" t="s">
        <v>1249</v>
      </c>
      <c r="BJ112" s="21" t="s">
        <v>1249</v>
      </c>
      <c r="BK112" s="21" t="s">
        <v>1249</v>
      </c>
      <c r="BL112" s="21" t="s">
        <v>1249</v>
      </c>
      <c r="BM112" s="21" t="s">
        <v>1249</v>
      </c>
      <c r="BN112" s="21" t="s">
        <v>1249</v>
      </c>
      <c r="BO112" s="21" t="s">
        <v>1249</v>
      </c>
      <c r="BP112" s="21" t="s">
        <v>1249</v>
      </c>
      <c r="BQ112" s="21" t="s">
        <v>1249</v>
      </c>
      <c r="BR112" s="21" t="s">
        <v>1249</v>
      </c>
      <c r="BS112" s="21" t="s">
        <v>1249</v>
      </c>
      <c r="BT112" s="21" t="s">
        <v>1249</v>
      </c>
      <c r="BU112" s="21" t="s">
        <v>1249</v>
      </c>
      <c r="BV112" s="21" t="s">
        <v>1249</v>
      </c>
      <c r="BW112" s="21" t="s">
        <v>1249</v>
      </c>
      <c r="BX112" s="21" t="s">
        <v>1249</v>
      </c>
      <c r="BY112" s="21" t="s">
        <v>1249</v>
      </c>
      <c r="BZ112" s="21" t="s">
        <v>1249</v>
      </c>
      <c r="CA112" s="21" t="s">
        <v>1249</v>
      </c>
      <c r="CB112" s="21" t="s">
        <v>1249</v>
      </c>
      <c r="CC112" s="21" t="s">
        <v>1249</v>
      </c>
      <c r="CD112" s="21" t="s">
        <v>1249</v>
      </c>
      <c r="CE112" s="21" t="s">
        <v>1249</v>
      </c>
      <c r="CF112" s="21" t="s">
        <v>1249</v>
      </c>
      <c r="CG112" s="21" t="s">
        <v>1249</v>
      </c>
      <c r="CH112" s="21" t="s">
        <v>1249</v>
      </c>
      <c r="CI112" s="21" t="s">
        <v>1249</v>
      </c>
      <c r="CJ112" s="21" t="s">
        <v>1249</v>
      </c>
    </row>
    <row r="113" spans="1:88" s="2" customFormat="1" ht="18.75" hidden="1" x14ac:dyDescent="0.25">
      <c r="A113" s="6">
        <v>90</v>
      </c>
      <c r="B113" s="7">
        <v>226</v>
      </c>
      <c r="C113" s="440" t="s">
        <v>403</v>
      </c>
      <c r="D113" s="440"/>
      <c r="E113" s="440"/>
      <c r="F113" s="9" t="s">
        <v>1249</v>
      </c>
      <c r="G113" s="9" t="s">
        <v>1249</v>
      </c>
      <c r="H113" s="9" t="s">
        <v>1249</v>
      </c>
      <c r="I113" s="9" t="s">
        <v>1249</v>
      </c>
      <c r="J113" s="21" t="s">
        <v>1249</v>
      </c>
      <c r="K113" s="21" t="s">
        <v>1249</v>
      </c>
      <c r="L113" s="21" t="s">
        <v>1249</v>
      </c>
      <c r="M113" s="21" t="s">
        <v>1249</v>
      </c>
      <c r="N113" s="21" t="s">
        <v>1249</v>
      </c>
      <c r="O113" s="21" t="s">
        <v>1249</v>
      </c>
      <c r="P113" s="21" t="s">
        <v>1249</v>
      </c>
      <c r="Q113" s="21" t="s">
        <v>1249</v>
      </c>
      <c r="R113" s="21" t="s">
        <v>1249</v>
      </c>
      <c r="S113" s="21" t="s">
        <v>1249</v>
      </c>
      <c r="T113" s="21" t="s">
        <v>1249</v>
      </c>
      <c r="U113" s="21" t="s">
        <v>1249</v>
      </c>
      <c r="V113" s="21" t="s">
        <v>1249</v>
      </c>
      <c r="W113" s="21" t="s">
        <v>1249</v>
      </c>
      <c r="X113" s="21" t="s">
        <v>1249</v>
      </c>
      <c r="Y113" s="21" t="s">
        <v>1249</v>
      </c>
      <c r="Z113" s="21" t="s">
        <v>1249</v>
      </c>
      <c r="AA113" s="21" t="s">
        <v>1249</v>
      </c>
      <c r="AB113" s="21" t="s">
        <v>1249</v>
      </c>
      <c r="AC113" s="21" t="s">
        <v>1249</v>
      </c>
      <c r="AD113" s="21" t="s">
        <v>1249</v>
      </c>
      <c r="AE113" s="21" t="s">
        <v>1249</v>
      </c>
      <c r="AF113" s="21" t="s">
        <v>1249</v>
      </c>
      <c r="AG113" s="21" t="s">
        <v>1249</v>
      </c>
      <c r="AH113" s="21" t="s">
        <v>1249</v>
      </c>
      <c r="AI113" s="21" t="s">
        <v>1249</v>
      </c>
      <c r="AJ113" s="21" t="s">
        <v>1249</v>
      </c>
      <c r="AK113" s="21" t="s">
        <v>1249</v>
      </c>
      <c r="AL113" s="21" t="s">
        <v>1249</v>
      </c>
      <c r="AM113" s="21" t="s">
        <v>1249</v>
      </c>
      <c r="AN113" s="21" t="s">
        <v>1249</v>
      </c>
      <c r="AO113" s="21" t="s">
        <v>1249</v>
      </c>
      <c r="AP113" s="21" t="s">
        <v>1249</v>
      </c>
      <c r="AQ113" s="21" t="s">
        <v>1249</v>
      </c>
      <c r="AR113" s="21" t="s">
        <v>1249</v>
      </c>
      <c r="AS113" s="21" t="s">
        <v>1249</v>
      </c>
      <c r="AT113" s="21" t="s">
        <v>1249</v>
      </c>
      <c r="AU113" s="21" t="s">
        <v>1249</v>
      </c>
      <c r="AV113" s="21" t="s">
        <v>1249</v>
      </c>
      <c r="AW113" s="21" t="s">
        <v>1249</v>
      </c>
      <c r="AX113" s="21" t="s">
        <v>1249</v>
      </c>
      <c r="AY113" s="21" t="s">
        <v>1249</v>
      </c>
      <c r="AZ113" s="21" t="s">
        <v>1249</v>
      </c>
      <c r="BA113" s="21" t="s">
        <v>1249</v>
      </c>
      <c r="BB113" s="21"/>
      <c r="BC113" s="21" t="s">
        <v>1249</v>
      </c>
      <c r="BD113" s="21" t="s">
        <v>1249</v>
      </c>
      <c r="BE113" s="21" t="s">
        <v>1249</v>
      </c>
      <c r="BF113" s="21" t="s">
        <v>1249</v>
      </c>
      <c r="BG113" s="21" t="s">
        <v>1249</v>
      </c>
      <c r="BH113" s="21" t="s">
        <v>1249</v>
      </c>
      <c r="BI113" s="21" t="s">
        <v>1249</v>
      </c>
      <c r="BJ113" s="21" t="s">
        <v>1249</v>
      </c>
      <c r="BK113" s="21" t="s">
        <v>1249</v>
      </c>
      <c r="BL113" s="21" t="s">
        <v>1249</v>
      </c>
      <c r="BM113" s="21" t="s">
        <v>1249</v>
      </c>
      <c r="BN113" s="21" t="s">
        <v>1249</v>
      </c>
      <c r="BO113" s="21" t="s">
        <v>1249</v>
      </c>
      <c r="BP113" s="21" t="s">
        <v>1249</v>
      </c>
      <c r="BQ113" s="21" t="s">
        <v>1249</v>
      </c>
      <c r="BR113" s="21" t="s">
        <v>1249</v>
      </c>
      <c r="BS113" s="21" t="s">
        <v>1249</v>
      </c>
      <c r="BT113" s="21" t="s">
        <v>1249</v>
      </c>
      <c r="BU113" s="21" t="s">
        <v>1249</v>
      </c>
      <c r="BV113" s="21" t="s">
        <v>1249</v>
      </c>
      <c r="BW113" s="21" t="s">
        <v>1249</v>
      </c>
      <c r="BX113" s="21" t="s">
        <v>1249</v>
      </c>
      <c r="BY113" s="21" t="s">
        <v>1249</v>
      </c>
      <c r="BZ113" s="21" t="s">
        <v>1249</v>
      </c>
      <c r="CA113" s="21" t="s">
        <v>1249</v>
      </c>
      <c r="CB113" s="21" t="s">
        <v>1249</v>
      </c>
      <c r="CC113" s="21" t="s">
        <v>1249</v>
      </c>
      <c r="CD113" s="21" t="s">
        <v>1249</v>
      </c>
      <c r="CE113" s="21" t="s">
        <v>1249</v>
      </c>
      <c r="CF113" s="21" t="s">
        <v>1249</v>
      </c>
      <c r="CG113" s="21" t="s">
        <v>1249</v>
      </c>
      <c r="CH113" s="21" t="s">
        <v>1249</v>
      </c>
      <c r="CI113" s="21" t="s">
        <v>1249</v>
      </c>
      <c r="CJ113" s="21" t="s">
        <v>1249</v>
      </c>
    </row>
    <row r="114" spans="1:88" s="2" customFormat="1" ht="18.75" hidden="1" x14ac:dyDescent="0.25">
      <c r="A114" s="6">
        <v>91</v>
      </c>
      <c r="B114" s="7">
        <v>227</v>
      </c>
      <c r="C114" s="440" t="s">
        <v>404</v>
      </c>
      <c r="D114" s="440"/>
      <c r="E114" s="440"/>
      <c r="F114" s="9" t="s">
        <v>1249</v>
      </c>
      <c r="G114" s="9" t="s">
        <v>1249</v>
      </c>
      <c r="H114" s="9" t="s">
        <v>1249</v>
      </c>
      <c r="I114" s="9" t="s">
        <v>1249</v>
      </c>
      <c r="J114" s="21" t="s">
        <v>1249</v>
      </c>
      <c r="K114" s="21" t="s">
        <v>1249</v>
      </c>
      <c r="L114" s="21" t="s">
        <v>1249</v>
      </c>
      <c r="M114" s="21" t="s">
        <v>1249</v>
      </c>
      <c r="N114" s="21" t="s">
        <v>1249</v>
      </c>
      <c r="O114" s="21" t="s">
        <v>1249</v>
      </c>
      <c r="P114" s="21" t="s">
        <v>1249</v>
      </c>
      <c r="Q114" s="21" t="s">
        <v>1249</v>
      </c>
      <c r="R114" s="21" t="s">
        <v>1249</v>
      </c>
      <c r="S114" s="21" t="s">
        <v>1249</v>
      </c>
      <c r="T114" s="21" t="s">
        <v>1249</v>
      </c>
      <c r="U114" s="21" t="s">
        <v>1249</v>
      </c>
      <c r="V114" s="21" t="s">
        <v>1249</v>
      </c>
      <c r="W114" s="21" t="s">
        <v>1249</v>
      </c>
      <c r="X114" s="21" t="s">
        <v>1249</v>
      </c>
      <c r="Y114" s="21" t="s">
        <v>1249</v>
      </c>
      <c r="Z114" s="21" t="s">
        <v>1249</v>
      </c>
      <c r="AA114" s="21" t="s">
        <v>1249</v>
      </c>
      <c r="AB114" s="21" t="s">
        <v>1249</v>
      </c>
      <c r="AC114" s="21" t="s">
        <v>1249</v>
      </c>
      <c r="AD114" s="21" t="s">
        <v>1249</v>
      </c>
      <c r="AE114" s="21" t="s">
        <v>1249</v>
      </c>
      <c r="AF114" s="21" t="s">
        <v>1249</v>
      </c>
      <c r="AG114" s="21" t="s">
        <v>1249</v>
      </c>
      <c r="AH114" s="21" t="s">
        <v>1249</v>
      </c>
      <c r="AI114" s="21" t="s">
        <v>1249</v>
      </c>
      <c r="AJ114" s="21" t="s">
        <v>1249</v>
      </c>
      <c r="AK114" s="21" t="s">
        <v>1249</v>
      </c>
      <c r="AL114" s="21" t="s">
        <v>1249</v>
      </c>
      <c r="AM114" s="21" t="s">
        <v>1249</v>
      </c>
      <c r="AN114" s="21" t="s">
        <v>1249</v>
      </c>
      <c r="AO114" s="21" t="s">
        <v>1249</v>
      </c>
      <c r="AP114" s="21" t="s">
        <v>1249</v>
      </c>
      <c r="AQ114" s="21" t="s">
        <v>1249</v>
      </c>
      <c r="AR114" s="21" t="s">
        <v>1249</v>
      </c>
      <c r="AS114" s="21" t="s">
        <v>1249</v>
      </c>
      <c r="AT114" s="21" t="s">
        <v>1249</v>
      </c>
      <c r="AU114" s="21" t="s">
        <v>1249</v>
      </c>
      <c r="AV114" s="21" t="s">
        <v>1249</v>
      </c>
      <c r="AW114" s="21" t="s">
        <v>1249</v>
      </c>
      <c r="AX114" s="21" t="s">
        <v>1249</v>
      </c>
      <c r="AY114" s="21" t="s">
        <v>1249</v>
      </c>
      <c r="AZ114" s="21" t="s">
        <v>1249</v>
      </c>
      <c r="BA114" s="21" t="s">
        <v>1249</v>
      </c>
      <c r="BB114" s="21"/>
      <c r="BC114" s="21" t="s">
        <v>1249</v>
      </c>
      <c r="BD114" s="21" t="s">
        <v>1249</v>
      </c>
      <c r="BE114" s="21" t="s">
        <v>1249</v>
      </c>
      <c r="BF114" s="21" t="s">
        <v>1249</v>
      </c>
      <c r="BG114" s="21" t="s">
        <v>1249</v>
      </c>
      <c r="BH114" s="21" t="s">
        <v>1249</v>
      </c>
      <c r="BI114" s="21" t="s">
        <v>1249</v>
      </c>
      <c r="BJ114" s="21" t="s">
        <v>1249</v>
      </c>
      <c r="BK114" s="21" t="s">
        <v>1249</v>
      </c>
      <c r="BL114" s="21" t="s">
        <v>1249</v>
      </c>
      <c r="BM114" s="21" t="s">
        <v>1249</v>
      </c>
      <c r="BN114" s="21" t="s">
        <v>1249</v>
      </c>
      <c r="BO114" s="21" t="s">
        <v>1249</v>
      </c>
      <c r="BP114" s="21" t="s">
        <v>1249</v>
      </c>
      <c r="BQ114" s="21" t="s">
        <v>1249</v>
      </c>
      <c r="BR114" s="21" t="s">
        <v>1249</v>
      </c>
      <c r="BS114" s="21" t="s">
        <v>1249</v>
      </c>
      <c r="BT114" s="21" t="s">
        <v>1249</v>
      </c>
      <c r="BU114" s="21" t="s">
        <v>1249</v>
      </c>
      <c r="BV114" s="21" t="s">
        <v>1249</v>
      </c>
      <c r="BW114" s="21" t="s">
        <v>1249</v>
      </c>
      <c r="BX114" s="21" t="s">
        <v>1249</v>
      </c>
      <c r="BY114" s="21" t="s">
        <v>1249</v>
      </c>
      <c r="BZ114" s="21" t="s">
        <v>1249</v>
      </c>
      <c r="CA114" s="21" t="s">
        <v>1249</v>
      </c>
      <c r="CB114" s="21" t="s">
        <v>1249</v>
      </c>
      <c r="CC114" s="21" t="s">
        <v>1249</v>
      </c>
      <c r="CD114" s="21" t="s">
        <v>1249</v>
      </c>
      <c r="CE114" s="21" t="s">
        <v>1249</v>
      </c>
      <c r="CF114" s="21" t="s">
        <v>1249</v>
      </c>
      <c r="CG114" s="21" t="s">
        <v>1249</v>
      </c>
      <c r="CH114" s="21" t="s">
        <v>1249</v>
      </c>
      <c r="CI114" s="21" t="s">
        <v>1249</v>
      </c>
      <c r="CJ114" s="21" t="s">
        <v>1249</v>
      </c>
    </row>
    <row r="115" spans="1:88" ht="126" hidden="1" customHeight="1" x14ac:dyDescent="0.25">
      <c r="A115" s="6">
        <v>92</v>
      </c>
      <c r="B115" s="207">
        <v>212</v>
      </c>
      <c r="C115" s="12" t="s">
        <v>405</v>
      </c>
      <c r="D115" s="275" t="s">
        <v>18</v>
      </c>
      <c r="E115" s="39" t="s">
        <v>406</v>
      </c>
      <c r="F115" s="332" t="s">
        <v>28</v>
      </c>
      <c r="G115" s="12" t="s">
        <v>1341</v>
      </c>
      <c r="H115" s="41" t="s">
        <v>1342</v>
      </c>
      <c r="I115" s="18" t="s">
        <v>1261</v>
      </c>
      <c r="J115" s="22" t="s">
        <v>402</v>
      </c>
      <c r="K115" s="207"/>
      <c r="L115" s="28" t="s">
        <v>21</v>
      </c>
      <c r="M115" s="207"/>
      <c r="N115" s="207"/>
      <c r="O115" s="207"/>
      <c r="P115" s="207"/>
      <c r="Q115" s="207"/>
      <c r="R115" s="207"/>
      <c r="S115" s="207"/>
      <c r="T115" s="26">
        <f t="shared" si="51"/>
        <v>1</v>
      </c>
      <c r="U115" s="207"/>
      <c r="V115" s="207"/>
      <c r="W115" s="207"/>
      <c r="X115" s="207"/>
      <c r="Y115" s="207"/>
      <c r="Z115" s="207" t="s">
        <v>1277</v>
      </c>
      <c r="AA115" s="207" t="s">
        <v>1319</v>
      </c>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3">
        <f>COUNTIF($BD115:$CA115,2)</f>
        <v>0</v>
      </c>
      <c r="CC115" s="32" t="e">
        <f>CB115/COUNTA($BD115:$CA115)</f>
        <v>#DIV/0!</v>
      </c>
      <c r="CD115" s="23">
        <f>COUNTIF($BD115:$CA115,1)</f>
        <v>0</v>
      </c>
      <c r="CE115" s="32" t="e">
        <f>CD115/COUNTA($BD115:$CA115)</f>
        <v>#DIV/0!</v>
      </c>
      <c r="CF115" s="23">
        <f>COUNTIF($BD115:$CA115,0)</f>
        <v>0</v>
      </c>
      <c r="CG115" s="32" t="e">
        <f>CF115/COUNTA($BD115:$CA115)</f>
        <v>#DIV/0!</v>
      </c>
      <c r="CH115" s="23" t="e">
        <f>(((CB115*2)+(CD115*1)+(CF115*0)))/COUNTA($BD115:$CA115)</f>
        <v>#DIV/0!</v>
      </c>
      <c r="CI115" s="23" t="e">
        <f t="shared" si="52"/>
        <v>#DIV/0!</v>
      </c>
      <c r="CJ115" s="37"/>
    </row>
    <row r="116" spans="1:88" ht="65.25" hidden="1" customHeight="1" x14ac:dyDescent="0.25">
      <c r="A116" s="6">
        <v>93</v>
      </c>
      <c r="B116" s="207">
        <v>214</v>
      </c>
      <c r="C116" s="12" t="s">
        <v>409</v>
      </c>
      <c r="D116" s="275" t="s">
        <v>20</v>
      </c>
      <c r="E116" s="12" t="s">
        <v>408</v>
      </c>
      <c r="F116" s="332" t="s">
        <v>20</v>
      </c>
      <c r="G116" s="12" t="s">
        <v>1343</v>
      </c>
      <c r="H116" s="18" t="s">
        <v>1344</v>
      </c>
      <c r="I116" s="18" t="s">
        <v>1261</v>
      </c>
      <c r="J116" s="22" t="s">
        <v>402</v>
      </c>
      <c r="K116" s="207"/>
      <c r="L116" s="23" t="s">
        <v>21</v>
      </c>
      <c r="M116" s="207"/>
      <c r="N116" s="207"/>
      <c r="O116" s="207"/>
      <c r="P116" s="207"/>
      <c r="Q116" s="207"/>
      <c r="R116" s="207"/>
      <c r="S116" s="207"/>
      <c r="T116" s="26">
        <f t="shared" si="51"/>
        <v>1</v>
      </c>
      <c r="U116" s="207"/>
      <c r="V116" s="207"/>
      <c r="W116" s="207"/>
      <c r="X116" s="207"/>
      <c r="Y116" s="207" t="s">
        <v>1277</v>
      </c>
      <c r="Z116" s="207" t="s">
        <v>2006</v>
      </c>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3">
        <f>COUNTIF($BD116:$CA116,2)</f>
        <v>0</v>
      </c>
      <c r="CC116" s="32" t="e">
        <f>CB116/COUNTA($BD116:$CA116)</f>
        <v>#DIV/0!</v>
      </c>
      <c r="CD116" s="23">
        <f>COUNTIF($BD116:$CA116,1)</f>
        <v>0</v>
      </c>
      <c r="CE116" s="32" t="e">
        <f>CD116/COUNTA($BD116:$CA116)</f>
        <v>#DIV/0!</v>
      </c>
      <c r="CF116" s="23">
        <f>COUNTIF($BD116:$CA116,0)</f>
        <v>0</v>
      </c>
      <c r="CG116" s="32" t="e">
        <f>CF116/COUNTA($BD116:$CA116)</f>
        <v>#DIV/0!</v>
      </c>
      <c r="CH116" s="23" t="e">
        <f>(((CB116*2)+(CD116*1)+(CF116*0)))/COUNTA($BD116:$CA116)</f>
        <v>#DIV/0!</v>
      </c>
      <c r="CI116" s="23" t="e">
        <f t="shared" si="52"/>
        <v>#DIV/0!</v>
      </c>
      <c r="CJ116" s="37"/>
    </row>
    <row r="117" spans="1:88" s="2" customFormat="1" ht="18.75" hidden="1" x14ac:dyDescent="0.25">
      <c r="A117" s="6">
        <v>94</v>
      </c>
      <c r="B117" s="7">
        <v>232</v>
      </c>
      <c r="C117" s="440" t="s">
        <v>1345</v>
      </c>
      <c r="D117" s="440"/>
      <c r="E117" s="440"/>
      <c r="F117" s="9" t="s">
        <v>1249</v>
      </c>
      <c r="G117" s="9" t="s">
        <v>1249</v>
      </c>
      <c r="H117" s="9" t="s">
        <v>1249</v>
      </c>
      <c r="I117" s="9" t="s">
        <v>1249</v>
      </c>
      <c r="J117" s="21" t="s">
        <v>1249</v>
      </c>
      <c r="K117" s="21" t="s">
        <v>1249</v>
      </c>
      <c r="L117" s="21" t="s">
        <v>1249</v>
      </c>
      <c r="M117" s="21" t="s">
        <v>1249</v>
      </c>
      <c r="N117" s="21" t="s">
        <v>1249</v>
      </c>
      <c r="O117" s="21" t="s">
        <v>1249</v>
      </c>
      <c r="P117" s="21" t="s">
        <v>1249</v>
      </c>
      <c r="Q117" s="21" t="s">
        <v>1249</v>
      </c>
      <c r="R117" s="21" t="s">
        <v>1249</v>
      </c>
      <c r="S117" s="21" t="s">
        <v>1249</v>
      </c>
      <c r="T117" s="21" t="s">
        <v>1249</v>
      </c>
      <c r="U117" s="21" t="s">
        <v>1249</v>
      </c>
      <c r="V117" s="21" t="s">
        <v>1249</v>
      </c>
      <c r="W117" s="21" t="s">
        <v>1249</v>
      </c>
      <c r="X117" s="21" t="s">
        <v>1249</v>
      </c>
      <c r="Y117" s="21" t="s">
        <v>1249</v>
      </c>
      <c r="Z117" s="21" t="s">
        <v>1249</v>
      </c>
      <c r="AA117" s="21" t="s">
        <v>1249</v>
      </c>
      <c r="AB117" s="21" t="s">
        <v>1249</v>
      </c>
      <c r="AC117" s="21" t="s">
        <v>1249</v>
      </c>
      <c r="AD117" s="21" t="s">
        <v>1249</v>
      </c>
      <c r="AE117" s="21" t="s">
        <v>1249</v>
      </c>
      <c r="AF117" s="21" t="s">
        <v>1249</v>
      </c>
      <c r="AG117" s="21" t="s">
        <v>1249</v>
      </c>
      <c r="AH117" s="21" t="s">
        <v>1249</v>
      </c>
      <c r="AI117" s="21" t="s">
        <v>1249</v>
      </c>
      <c r="AJ117" s="21" t="s">
        <v>1249</v>
      </c>
      <c r="AK117" s="21" t="s">
        <v>1249</v>
      </c>
      <c r="AL117" s="21" t="s">
        <v>1249</v>
      </c>
      <c r="AM117" s="21" t="s">
        <v>1249</v>
      </c>
      <c r="AN117" s="21" t="s">
        <v>1249</v>
      </c>
      <c r="AO117" s="21" t="s">
        <v>1249</v>
      </c>
      <c r="AP117" s="21" t="s">
        <v>1249</v>
      </c>
      <c r="AQ117" s="21" t="s">
        <v>1249</v>
      </c>
      <c r="AR117" s="21" t="s">
        <v>1249</v>
      </c>
      <c r="AS117" s="21" t="s">
        <v>1249</v>
      </c>
      <c r="AT117" s="21" t="s">
        <v>1249</v>
      </c>
      <c r="AU117" s="21" t="s">
        <v>1249</v>
      </c>
      <c r="AV117" s="21" t="s">
        <v>1249</v>
      </c>
      <c r="AW117" s="21" t="s">
        <v>1249</v>
      </c>
      <c r="AX117" s="21" t="s">
        <v>1249</v>
      </c>
      <c r="AY117" s="21" t="s">
        <v>1249</v>
      </c>
      <c r="AZ117" s="21" t="s">
        <v>1249</v>
      </c>
      <c r="BA117" s="21" t="s">
        <v>1249</v>
      </c>
      <c r="BB117" s="21"/>
      <c r="BC117" s="21" t="s">
        <v>1249</v>
      </c>
      <c r="BD117" s="21" t="s">
        <v>1249</v>
      </c>
      <c r="BE117" s="21" t="s">
        <v>1249</v>
      </c>
      <c r="BF117" s="21" t="s">
        <v>1249</v>
      </c>
      <c r="BG117" s="21" t="s">
        <v>1249</v>
      </c>
      <c r="BH117" s="21" t="s">
        <v>1249</v>
      </c>
      <c r="BI117" s="21" t="s">
        <v>1249</v>
      </c>
      <c r="BJ117" s="21" t="s">
        <v>1249</v>
      </c>
      <c r="BK117" s="21" t="s">
        <v>1249</v>
      </c>
      <c r="BL117" s="21" t="s">
        <v>1249</v>
      </c>
      <c r="BM117" s="21" t="s">
        <v>1249</v>
      </c>
      <c r="BN117" s="21" t="s">
        <v>1249</v>
      </c>
      <c r="BO117" s="21" t="s">
        <v>1249</v>
      </c>
      <c r="BP117" s="21" t="s">
        <v>1249</v>
      </c>
      <c r="BQ117" s="21" t="s">
        <v>1249</v>
      </c>
      <c r="BR117" s="21" t="s">
        <v>1249</v>
      </c>
      <c r="BS117" s="21" t="s">
        <v>1249</v>
      </c>
      <c r="BT117" s="21" t="s">
        <v>1249</v>
      </c>
      <c r="BU117" s="21" t="s">
        <v>1249</v>
      </c>
      <c r="BV117" s="21" t="s">
        <v>1249</v>
      </c>
      <c r="BW117" s="21" t="s">
        <v>1249</v>
      </c>
      <c r="BX117" s="21" t="s">
        <v>1249</v>
      </c>
      <c r="BY117" s="21" t="s">
        <v>1249</v>
      </c>
      <c r="BZ117" s="21" t="s">
        <v>1249</v>
      </c>
      <c r="CA117" s="21" t="s">
        <v>1249</v>
      </c>
      <c r="CB117" s="21" t="s">
        <v>1249</v>
      </c>
      <c r="CC117" s="21" t="s">
        <v>1249</v>
      </c>
      <c r="CD117" s="21" t="s">
        <v>1249</v>
      </c>
      <c r="CE117" s="21" t="s">
        <v>1249</v>
      </c>
      <c r="CF117" s="21" t="s">
        <v>1249</v>
      </c>
      <c r="CG117" s="21" t="s">
        <v>1249</v>
      </c>
      <c r="CH117" s="21" t="s">
        <v>1249</v>
      </c>
      <c r="CI117" s="21" t="s">
        <v>1249</v>
      </c>
      <c r="CJ117" s="21" t="s">
        <v>1249</v>
      </c>
    </row>
    <row r="118" spans="1:88" s="2" customFormat="1" ht="18.75" hidden="1" customHeight="1" x14ac:dyDescent="0.25">
      <c r="A118" s="6">
        <v>95</v>
      </c>
      <c r="B118" s="7">
        <v>233</v>
      </c>
      <c r="C118" s="440" t="s">
        <v>412</v>
      </c>
      <c r="D118" s="440"/>
      <c r="E118" s="440"/>
      <c r="F118" s="9" t="s">
        <v>1249</v>
      </c>
      <c r="G118" s="9" t="s">
        <v>1249</v>
      </c>
      <c r="H118" s="9" t="s">
        <v>1249</v>
      </c>
      <c r="I118" s="9" t="s">
        <v>1249</v>
      </c>
      <c r="J118" s="21" t="s">
        <v>1249</v>
      </c>
      <c r="K118" s="21" t="s">
        <v>1249</v>
      </c>
      <c r="L118" s="21" t="s">
        <v>1249</v>
      </c>
      <c r="M118" s="21" t="s">
        <v>1249</v>
      </c>
      <c r="N118" s="21" t="s">
        <v>1249</v>
      </c>
      <c r="O118" s="21" t="s">
        <v>1249</v>
      </c>
      <c r="P118" s="21" t="s">
        <v>1249</v>
      </c>
      <c r="Q118" s="21" t="s">
        <v>1249</v>
      </c>
      <c r="R118" s="21" t="s">
        <v>1249</v>
      </c>
      <c r="S118" s="21" t="s">
        <v>1249</v>
      </c>
      <c r="T118" s="21" t="s">
        <v>1249</v>
      </c>
      <c r="U118" s="21" t="s">
        <v>1249</v>
      </c>
      <c r="V118" s="21" t="s">
        <v>1249</v>
      </c>
      <c r="W118" s="21" t="s">
        <v>1249</v>
      </c>
      <c r="X118" s="21" t="s">
        <v>1249</v>
      </c>
      <c r="Y118" s="21" t="s">
        <v>1249</v>
      </c>
      <c r="Z118" s="21" t="s">
        <v>1249</v>
      </c>
      <c r="AA118" s="21" t="s">
        <v>1249</v>
      </c>
      <c r="AB118" s="21" t="s">
        <v>1249</v>
      </c>
      <c r="AC118" s="21" t="s">
        <v>1249</v>
      </c>
      <c r="AD118" s="21" t="s">
        <v>1249</v>
      </c>
      <c r="AE118" s="21" t="s">
        <v>1249</v>
      </c>
      <c r="AF118" s="21" t="s">
        <v>1249</v>
      </c>
      <c r="AG118" s="21" t="s">
        <v>1249</v>
      </c>
      <c r="AH118" s="21" t="s">
        <v>1249</v>
      </c>
      <c r="AI118" s="21" t="s">
        <v>1249</v>
      </c>
      <c r="AJ118" s="21" t="s">
        <v>1249</v>
      </c>
      <c r="AK118" s="21" t="s">
        <v>1249</v>
      </c>
      <c r="AL118" s="21" t="s">
        <v>1249</v>
      </c>
      <c r="AM118" s="21" t="s">
        <v>1249</v>
      </c>
      <c r="AN118" s="21" t="s">
        <v>1249</v>
      </c>
      <c r="AO118" s="21" t="s">
        <v>1249</v>
      </c>
      <c r="AP118" s="21" t="s">
        <v>1249</v>
      </c>
      <c r="AQ118" s="21" t="s">
        <v>1249</v>
      </c>
      <c r="AR118" s="21" t="s">
        <v>1249</v>
      </c>
      <c r="AS118" s="21" t="s">
        <v>1249</v>
      </c>
      <c r="AT118" s="21" t="s">
        <v>1249</v>
      </c>
      <c r="AU118" s="21" t="s">
        <v>1249</v>
      </c>
      <c r="AV118" s="21" t="s">
        <v>1249</v>
      </c>
      <c r="AW118" s="21" t="s">
        <v>1249</v>
      </c>
      <c r="AX118" s="21" t="s">
        <v>1249</v>
      </c>
      <c r="AY118" s="21" t="s">
        <v>1249</v>
      </c>
      <c r="AZ118" s="21" t="s">
        <v>1249</v>
      </c>
      <c r="BA118" s="21" t="s">
        <v>1249</v>
      </c>
      <c r="BB118" s="21"/>
      <c r="BC118" s="21" t="s">
        <v>1249</v>
      </c>
      <c r="BD118" s="21" t="s">
        <v>1249</v>
      </c>
      <c r="BE118" s="21" t="s">
        <v>1249</v>
      </c>
      <c r="BF118" s="21" t="s">
        <v>1249</v>
      </c>
      <c r="BG118" s="21" t="s">
        <v>1249</v>
      </c>
      <c r="BH118" s="21" t="s">
        <v>1249</v>
      </c>
      <c r="BI118" s="21" t="s">
        <v>1249</v>
      </c>
      <c r="BJ118" s="21" t="s">
        <v>1249</v>
      </c>
      <c r="BK118" s="21" t="s">
        <v>1249</v>
      </c>
      <c r="BL118" s="21" t="s">
        <v>1249</v>
      </c>
      <c r="BM118" s="21" t="s">
        <v>1249</v>
      </c>
      <c r="BN118" s="21" t="s">
        <v>1249</v>
      </c>
      <c r="BO118" s="21" t="s">
        <v>1249</v>
      </c>
      <c r="BP118" s="21" t="s">
        <v>1249</v>
      </c>
      <c r="BQ118" s="21" t="s">
        <v>1249</v>
      </c>
      <c r="BR118" s="21" t="s">
        <v>1249</v>
      </c>
      <c r="BS118" s="21" t="s">
        <v>1249</v>
      </c>
      <c r="BT118" s="21" t="s">
        <v>1249</v>
      </c>
      <c r="BU118" s="21" t="s">
        <v>1249</v>
      </c>
      <c r="BV118" s="21" t="s">
        <v>1249</v>
      </c>
      <c r="BW118" s="21" t="s">
        <v>1249</v>
      </c>
      <c r="BX118" s="21" t="s">
        <v>1249</v>
      </c>
      <c r="BY118" s="21" t="s">
        <v>1249</v>
      </c>
      <c r="BZ118" s="21" t="s">
        <v>1249</v>
      </c>
      <c r="CA118" s="21" t="s">
        <v>1249</v>
      </c>
      <c r="CB118" s="21" t="s">
        <v>1249</v>
      </c>
      <c r="CC118" s="21" t="s">
        <v>1249</v>
      </c>
      <c r="CD118" s="21" t="s">
        <v>1249</v>
      </c>
      <c r="CE118" s="21" t="s">
        <v>1249</v>
      </c>
      <c r="CF118" s="21" t="s">
        <v>1249</v>
      </c>
      <c r="CG118" s="21" t="s">
        <v>1249</v>
      </c>
      <c r="CH118" s="21" t="s">
        <v>1249</v>
      </c>
      <c r="CI118" s="21" t="s">
        <v>1249</v>
      </c>
      <c r="CJ118" s="21" t="s">
        <v>1249</v>
      </c>
    </row>
    <row r="119" spans="1:88" ht="101.25" hidden="1" customHeight="1" x14ac:dyDescent="0.25">
      <c r="A119" s="6">
        <v>96</v>
      </c>
      <c r="B119" s="207">
        <v>218</v>
      </c>
      <c r="C119" s="12" t="s">
        <v>413</v>
      </c>
      <c r="D119" s="275" t="s">
        <v>28</v>
      </c>
      <c r="E119" s="12" t="s">
        <v>1346</v>
      </c>
      <c r="F119" s="332" t="s">
        <v>28</v>
      </c>
      <c r="G119" s="12" t="s">
        <v>1892</v>
      </c>
      <c r="H119" s="12" t="s">
        <v>1891</v>
      </c>
      <c r="I119" s="18" t="s">
        <v>1261</v>
      </c>
      <c r="J119" s="22" t="s">
        <v>402</v>
      </c>
      <c r="K119" s="23" t="s">
        <v>21</v>
      </c>
      <c r="L119" s="207"/>
      <c r="M119" s="23"/>
      <c r="N119" s="207"/>
      <c r="O119" s="207"/>
      <c r="P119" s="207"/>
      <c r="Q119" s="207"/>
      <c r="R119" s="207"/>
      <c r="S119" s="207"/>
      <c r="T119" s="26">
        <f t="shared" si="51"/>
        <v>1</v>
      </c>
      <c r="U119" s="207" t="s">
        <v>1277</v>
      </c>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3">
        <f>COUNTIF($BD119:$CA119,2)</f>
        <v>0</v>
      </c>
      <c r="CC119" s="32" t="e">
        <f>CB119/COUNTA($BD119:$CA119)</f>
        <v>#DIV/0!</v>
      </c>
      <c r="CD119" s="23">
        <f>COUNTIF($BD119:$CA119,1)</f>
        <v>0</v>
      </c>
      <c r="CE119" s="32" t="e">
        <f>CD119/COUNTA($BD119:$CA119)</f>
        <v>#DIV/0!</v>
      </c>
      <c r="CF119" s="23">
        <f>COUNTIF($BD119:$CA119,0)</f>
        <v>0</v>
      </c>
      <c r="CG119" s="32" t="e">
        <f>CF119/COUNTA($BD119:$CA119)</f>
        <v>#DIV/0!</v>
      </c>
      <c r="CH119" s="23" t="e">
        <f>(((CB119*2)+(CD119*1)+(CF119*0)))/COUNTA($BD119:$CA119)</f>
        <v>#DIV/0!</v>
      </c>
      <c r="CI119" s="23" t="e">
        <f t="shared" si="52"/>
        <v>#DIV/0!</v>
      </c>
      <c r="CJ119" s="37"/>
    </row>
    <row r="120" spans="1:88" ht="57" customHeight="1" x14ac:dyDescent="0.25">
      <c r="A120" s="6">
        <v>96</v>
      </c>
      <c r="B120" s="207">
        <v>218</v>
      </c>
      <c r="C120" s="12" t="s">
        <v>413</v>
      </c>
      <c r="D120" s="275" t="s">
        <v>28</v>
      </c>
      <c r="E120" s="12" t="s">
        <v>1347</v>
      </c>
      <c r="F120" s="332" t="s">
        <v>28</v>
      </c>
      <c r="G120" s="12" t="s">
        <v>1348</v>
      </c>
      <c r="H120" s="39" t="s">
        <v>1349</v>
      </c>
      <c r="I120" s="18" t="s">
        <v>1261</v>
      </c>
      <c r="J120" s="22" t="s">
        <v>402</v>
      </c>
      <c r="K120" s="10"/>
      <c r="L120" s="207"/>
      <c r="M120" s="23" t="s">
        <v>21</v>
      </c>
      <c r="N120" s="207"/>
      <c r="O120" s="207"/>
      <c r="P120" s="207"/>
      <c r="Q120" s="207"/>
      <c r="R120" s="207"/>
      <c r="S120" s="207"/>
      <c r="T120" s="26">
        <f t="shared" si="51"/>
        <v>1</v>
      </c>
      <c r="U120" s="207"/>
      <c r="V120" s="207"/>
      <c r="W120" s="207"/>
      <c r="X120" s="207"/>
      <c r="Y120" s="207"/>
      <c r="Z120" s="207"/>
      <c r="AA120" s="207"/>
      <c r="AB120" s="207"/>
      <c r="AC120" s="207" t="s">
        <v>2006</v>
      </c>
      <c r="AD120" s="207" t="s">
        <v>2006</v>
      </c>
      <c r="AE120" s="207" t="s">
        <v>2006</v>
      </c>
      <c r="AF120" s="207" t="s">
        <v>2008</v>
      </c>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3">
        <f>COUNTIF($BD120:$CA120,2)</f>
        <v>0</v>
      </c>
      <c r="CC120" s="32" t="e">
        <f>CB120/COUNTA($BD120:$CA120)</f>
        <v>#DIV/0!</v>
      </c>
      <c r="CD120" s="23">
        <f>COUNTIF($BD120:$CA120,1)</f>
        <v>0</v>
      </c>
      <c r="CE120" s="32" t="e">
        <f>CD120/COUNTA($BD120:$CA120)</f>
        <v>#DIV/0!</v>
      </c>
      <c r="CF120" s="23">
        <f>COUNTIF($BD120:$CA120,0)</f>
        <v>0</v>
      </c>
      <c r="CG120" s="32" t="e">
        <f>CF120/COUNTA($BD120:$CA120)</f>
        <v>#DIV/0!</v>
      </c>
      <c r="CH120" s="23" t="e">
        <f>(((CB120*2)+(CD120*1)+(CF120*0)))/COUNTA($BD120:$CA120)</f>
        <v>#DIV/0!</v>
      </c>
      <c r="CI120" s="23" t="e">
        <f t="shared" si="52"/>
        <v>#DIV/0!</v>
      </c>
      <c r="CJ120" s="37"/>
    </row>
    <row r="121" spans="1:88" ht="96" hidden="1" customHeight="1" x14ac:dyDescent="0.25">
      <c r="A121" s="6">
        <v>97</v>
      </c>
      <c r="B121" s="207">
        <v>219</v>
      </c>
      <c r="C121" s="12" t="s">
        <v>415</v>
      </c>
      <c r="D121" s="275" t="s">
        <v>28</v>
      </c>
      <c r="E121" s="12" t="s">
        <v>416</v>
      </c>
      <c r="F121" s="332" t="s">
        <v>28</v>
      </c>
      <c r="G121" s="12" t="s">
        <v>1350</v>
      </c>
      <c r="H121" s="12" t="s">
        <v>1351</v>
      </c>
      <c r="I121" s="18" t="s">
        <v>1251</v>
      </c>
      <c r="J121" s="22" t="s">
        <v>402</v>
      </c>
      <c r="K121" s="207" t="s">
        <v>21</v>
      </c>
      <c r="L121" s="207"/>
      <c r="M121" s="207"/>
      <c r="N121" s="207"/>
      <c r="O121" s="207"/>
      <c r="P121" s="207"/>
      <c r="Q121" s="207"/>
      <c r="R121" s="207"/>
      <c r="S121" s="207"/>
      <c r="T121" s="26">
        <f t="shared" si="51"/>
        <v>1</v>
      </c>
      <c r="U121" s="207"/>
      <c r="V121" s="207"/>
      <c r="W121" s="207"/>
      <c r="X121" s="207" t="s">
        <v>1277</v>
      </c>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3">
        <f>COUNTIF($BD121:$CA121,2)</f>
        <v>0</v>
      </c>
      <c r="CC121" s="32" t="e">
        <f>CB121/COUNTA($BD121:$CA121)</f>
        <v>#DIV/0!</v>
      </c>
      <c r="CD121" s="23">
        <f>COUNTIF($BD121:$CA121,1)</f>
        <v>0</v>
      </c>
      <c r="CE121" s="32" t="e">
        <f>CD121/COUNTA($BD121:$CA121)</f>
        <v>#DIV/0!</v>
      </c>
      <c r="CF121" s="23">
        <f>COUNTIF($BD121:$CA121,0)</f>
        <v>0</v>
      </c>
      <c r="CG121" s="32" t="e">
        <f>CF121/COUNTA($BD121:$CA121)</f>
        <v>#DIV/0!</v>
      </c>
      <c r="CH121" s="23" t="e">
        <f>(((CB121*2)+(CD121*1)+(CF121*0)))/COUNTA($BD121:$CA121)</f>
        <v>#DIV/0!</v>
      </c>
      <c r="CI121" s="23" t="e">
        <f t="shared" si="52"/>
        <v>#DIV/0!</v>
      </c>
      <c r="CJ121" s="37"/>
    </row>
    <row r="122" spans="1:88" ht="57" customHeight="1" x14ac:dyDescent="0.25">
      <c r="A122" s="6">
        <v>98</v>
      </c>
      <c r="B122" s="207">
        <v>220</v>
      </c>
      <c r="C122" s="12" t="s">
        <v>417</v>
      </c>
      <c r="D122" s="275" t="s">
        <v>28</v>
      </c>
      <c r="E122" s="12" t="s">
        <v>418</v>
      </c>
      <c r="F122" s="332" t="s">
        <v>28</v>
      </c>
      <c r="G122" s="12" t="s">
        <v>1352</v>
      </c>
      <c r="H122" s="18" t="s">
        <v>2029</v>
      </c>
      <c r="I122" s="18" t="s">
        <v>1261</v>
      </c>
      <c r="J122" s="22" t="s">
        <v>402</v>
      </c>
      <c r="K122" s="207"/>
      <c r="L122" s="207"/>
      <c r="M122" s="207" t="s">
        <v>21</v>
      </c>
      <c r="N122" s="207"/>
      <c r="O122" s="207"/>
      <c r="P122" s="207"/>
      <c r="Q122" s="207"/>
      <c r="R122" s="207"/>
      <c r="S122" s="207"/>
      <c r="T122" s="26">
        <f t="shared" si="51"/>
        <v>1</v>
      </c>
      <c r="U122" s="207"/>
      <c r="V122" s="207"/>
      <c r="W122" s="207"/>
      <c r="X122" s="207"/>
      <c r="Y122" s="207"/>
      <c r="Z122" s="207"/>
      <c r="AA122" s="207"/>
      <c r="AB122" s="207"/>
      <c r="AC122" s="207" t="s">
        <v>2006</v>
      </c>
      <c r="AD122" s="207" t="s">
        <v>2006</v>
      </c>
      <c r="AE122" s="207" t="s">
        <v>2006</v>
      </c>
      <c r="AF122" s="207" t="s">
        <v>2006</v>
      </c>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3">
        <f>COUNTIF($BD122:$CA122,2)</f>
        <v>0</v>
      </c>
      <c r="CC122" s="32" t="e">
        <f>CB122/COUNTA($BD122:$CA122)</f>
        <v>#DIV/0!</v>
      </c>
      <c r="CD122" s="23">
        <f>COUNTIF($BD122:$CA122,1)</f>
        <v>0</v>
      </c>
      <c r="CE122" s="32" t="e">
        <f>CD122/COUNTA($BD122:$CA122)</f>
        <v>#DIV/0!</v>
      </c>
      <c r="CF122" s="23">
        <f>COUNTIF($BD122:$CA122,0)</f>
        <v>0</v>
      </c>
      <c r="CG122" s="32" t="e">
        <f>CF122/COUNTA($BD122:$CA122)</f>
        <v>#DIV/0!</v>
      </c>
      <c r="CH122" s="23" t="e">
        <f>(((CB122*2)+(CD122*1)+(CF122*0)))/COUNTA($BD122:$CA122)</f>
        <v>#DIV/0!</v>
      </c>
      <c r="CI122" s="23" t="e">
        <f t="shared" si="52"/>
        <v>#DIV/0!</v>
      </c>
      <c r="CJ122" s="37"/>
    </row>
    <row r="123" spans="1:88" ht="56.25" customHeight="1" x14ac:dyDescent="0.25">
      <c r="A123" s="6">
        <v>99</v>
      </c>
      <c r="B123" s="207">
        <v>221</v>
      </c>
      <c r="C123" s="12" t="s">
        <v>419</v>
      </c>
      <c r="D123" s="275" t="s">
        <v>28</v>
      </c>
      <c r="E123" s="12" t="s">
        <v>420</v>
      </c>
      <c r="F123" s="332" t="s">
        <v>28</v>
      </c>
      <c r="G123" s="12" t="s">
        <v>419</v>
      </c>
      <c r="H123" s="18" t="s">
        <v>2034</v>
      </c>
      <c r="I123" s="18" t="s">
        <v>1261</v>
      </c>
      <c r="J123" s="22" t="s">
        <v>402</v>
      </c>
      <c r="K123" s="207"/>
      <c r="L123" s="207"/>
      <c r="M123" s="207" t="s">
        <v>21</v>
      </c>
      <c r="N123" s="207"/>
      <c r="O123" s="207"/>
      <c r="P123" s="207"/>
      <c r="Q123" s="207"/>
      <c r="R123" s="23" t="s">
        <v>21</v>
      </c>
      <c r="S123" s="207"/>
      <c r="T123" s="26">
        <f t="shared" si="51"/>
        <v>2</v>
      </c>
      <c r="U123" s="207"/>
      <c r="V123" s="207"/>
      <c r="W123" s="207"/>
      <c r="X123" s="207"/>
      <c r="Y123" s="207"/>
      <c r="Z123" s="207"/>
      <c r="AA123" s="207"/>
      <c r="AB123" s="207"/>
      <c r="AC123" s="207" t="s">
        <v>2006</v>
      </c>
      <c r="AD123" s="207" t="s">
        <v>2006</v>
      </c>
      <c r="AE123" s="207" t="s">
        <v>2006</v>
      </c>
      <c r="AF123" s="207" t="s">
        <v>1271</v>
      </c>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3">
        <f>COUNTIF($BD123:$CA123,2)</f>
        <v>0</v>
      </c>
      <c r="CC123" s="32" t="e">
        <f>CB123/COUNTA($BD123:$CA123)</f>
        <v>#DIV/0!</v>
      </c>
      <c r="CD123" s="23">
        <f>COUNTIF($BD123:$CA123,1)</f>
        <v>0</v>
      </c>
      <c r="CE123" s="32" t="e">
        <f>CD123/COUNTA($BD123:$CA123)</f>
        <v>#DIV/0!</v>
      </c>
      <c r="CF123" s="23">
        <f>COUNTIF($BD123:$CA123,0)</f>
        <v>0</v>
      </c>
      <c r="CG123" s="32" t="e">
        <f>CF123/COUNTA($BD123:$CA123)</f>
        <v>#DIV/0!</v>
      </c>
      <c r="CH123" s="23" t="e">
        <f>(((CB123*2)+(CD123*1)+(CF123*0)))/COUNTA($BD123:$CA123)</f>
        <v>#DIV/0!</v>
      </c>
      <c r="CI123" s="23" t="e">
        <f t="shared" si="52"/>
        <v>#DIV/0!</v>
      </c>
      <c r="CJ123" s="37"/>
    </row>
    <row r="124" spans="1:88" s="2" customFormat="1" ht="18.75" hidden="1" x14ac:dyDescent="0.25">
      <c r="A124" s="6">
        <v>100</v>
      </c>
      <c r="B124" s="7">
        <v>239</v>
      </c>
      <c r="C124" s="440" t="s">
        <v>423</v>
      </c>
      <c r="D124" s="440"/>
      <c r="E124" s="440"/>
      <c r="F124" s="9" t="s">
        <v>1249</v>
      </c>
      <c r="G124" s="9" t="s">
        <v>1249</v>
      </c>
      <c r="H124" s="9" t="s">
        <v>1249</v>
      </c>
      <c r="I124" s="9" t="s">
        <v>1249</v>
      </c>
      <c r="J124" s="21" t="s">
        <v>1249</v>
      </c>
      <c r="K124" s="21" t="s">
        <v>1249</v>
      </c>
      <c r="L124" s="21" t="s">
        <v>1249</v>
      </c>
      <c r="M124" s="21" t="s">
        <v>1249</v>
      </c>
      <c r="N124" s="21" t="s">
        <v>1249</v>
      </c>
      <c r="O124" s="21" t="s">
        <v>1249</v>
      </c>
      <c r="P124" s="21" t="s">
        <v>1249</v>
      </c>
      <c r="Q124" s="21" t="s">
        <v>1249</v>
      </c>
      <c r="R124" s="21" t="s">
        <v>1249</v>
      </c>
      <c r="S124" s="21" t="s">
        <v>1249</v>
      </c>
      <c r="T124" s="21" t="s">
        <v>1249</v>
      </c>
      <c r="U124" s="21" t="s">
        <v>1249</v>
      </c>
      <c r="V124" s="21" t="s">
        <v>1249</v>
      </c>
      <c r="W124" s="21" t="s">
        <v>1249</v>
      </c>
      <c r="X124" s="21" t="s">
        <v>1249</v>
      </c>
      <c r="Y124" s="21" t="s">
        <v>1249</v>
      </c>
      <c r="Z124" s="21" t="s">
        <v>1249</v>
      </c>
      <c r="AA124" s="21" t="s">
        <v>1249</v>
      </c>
      <c r="AB124" s="21" t="s">
        <v>1249</v>
      </c>
      <c r="AC124" s="21" t="s">
        <v>1249</v>
      </c>
      <c r="AD124" s="21" t="s">
        <v>1249</v>
      </c>
      <c r="AE124" s="21" t="s">
        <v>1249</v>
      </c>
      <c r="AF124" s="21" t="s">
        <v>1249</v>
      </c>
      <c r="AG124" s="21" t="s">
        <v>1249</v>
      </c>
      <c r="AH124" s="21" t="s">
        <v>1249</v>
      </c>
      <c r="AI124" s="21" t="s">
        <v>1249</v>
      </c>
      <c r="AJ124" s="21" t="s">
        <v>1249</v>
      </c>
      <c r="AK124" s="21" t="s">
        <v>1249</v>
      </c>
      <c r="AL124" s="21" t="s">
        <v>1249</v>
      </c>
      <c r="AM124" s="21" t="s">
        <v>1249</v>
      </c>
      <c r="AN124" s="21" t="s">
        <v>1249</v>
      </c>
      <c r="AO124" s="21" t="s">
        <v>1249</v>
      </c>
      <c r="AP124" s="21" t="s">
        <v>1249</v>
      </c>
      <c r="AQ124" s="21" t="s">
        <v>1249</v>
      </c>
      <c r="AR124" s="21" t="s">
        <v>1249</v>
      </c>
      <c r="AS124" s="21" t="s">
        <v>1249</v>
      </c>
      <c r="AT124" s="21" t="s">
        <v>1249</v>
      </c>
      <c r="AU124" s="21" t="s">
        <v>1249</v>
      </c>
      <c r="AV124" s="21" t="s">
        <v>1249</v>
      </c>
      <c r="AW124" s="21" t="s">
        <v>1249</v>
      </c>
      <c r="AX124" s="21" t="s">
        <v>1249</v>
      </c>
      <c r="AY124" s="21" t="s">
        <v>1249</v>
      </c>
      <c r="AZ124" s="21" t="s">
        <v>1249</v>
      </c>
      <c r="BA124" s="21" t="s">
        <v>1249</v>
      </c>
      <c r="BB124" s="21"/>
      <c r="BC124" s="21" t="s">
        <v>1249</v>
      </c>
      <c r="BD124" s="21" t="s">
        <v>1249</v>
      </c>
      <c r="BE124" s="21" t="s">
        <v>1249</v>
      </c>
      <c r="BF124" s="21" t="s">
        <v>1249</v>
      </c>
      <c r="BG124" s="21" t="s">
        <v>1249</v>
      </c>
      <c r="BH124" s="21" t="s">
        <v>1249</v>
      </c>
      <c r="BI124" s="21" t="s">
        <v>1249</v>
      </c>
      <c r="BJ124" s="21" t="s">
        <v>1249</v>
      </c>
      <c r="BK124" s="21" t="s">
        <v>1249</v>
      </c>
      <c r="BL124" s="21" t="s">
        <v>1249</v>
      </c>
      <c r="BM124" s="21" t="s">
        <v>1249</v>
      </c>
      <c r="BN124" s="21" t="s">
        <v>1249</v>
      </c>
      <c r="BO124" s="21" t="s">
        <v>1249</v>
      </c>
      <c r="BP124" s="21" t="s">
        <v>1249</v>
      </c>
      <c r="BQ124" s="21" t="s">
        <v>1249</v>
      </c>
      <c r="BR124" s="21" t="s">
        <v>1249</v>
      </c>
      <c r="BS124" s="21" t="s">
        <v>1249</v>
      </c>
      <c r="BT124" s="21" t="s">
        <v>1249</v>
      </c>
      <c r="BU124" s="21" t="s">
        <v>1249</v>
      </c>
      <c r="BV124" s="21" t="s">
        <v>1249</v>
      </c>
      <c r="BW124" s="21" t="s">
        <v>1249</v>
      </c>
      <c r="BX124" s="21" t="s">
        <v>1249</v>
      </c>
      <c r="BY124" s="21" t="s">
        <v>1249</v>
      </c>
      <c r="BZ124" s="21" t="s">
        <v>1249</v>
      </c>
      <c r="CA124" s="21" t="s">
        <v>1249</v>
      </c>
      <c r="CB124" s="21" t="s">
        <v>1249</v>
      </c>
      <c r="CC124" s="21" t="s">
        <v>1249</v>
      </c>
      <c r="CD124" s="21" t="s">
        <v>1249</v>
      </c>
      <c r="CE124" s="21" t="s">
        <v>1249</v>
      </c>
      <c r="CF124" s="21" t="s">
        <v>1249</v>
      </c>
      <c r="CG124" s="21" t="s">
        <v>1249</v>
      </c>
      <c r="CH124" s="21" t="s">
        <v>1249</v>
      </c>
      <c r="CI124" s="21" t="s">
        <v>1249</v>
      </c>
      <c r="CJ124" s="21" t="s">
        <v>1249</v>
      </c>
    </row>
    <row r="125" spans="1:88" s="2" customFormat="1" ht="18.75" hidden="1" x14ac:dyDescent="0.25">
      <c r="A125" s="6">
        <v>101</v>
      </c>
      <c r="B125" s="7">
        <v>243</v>
      </c>
      <c r="C125" s="440" t="s">
        <v>430</v>
      </c>
      <c r="D125" s="440"/>
      <c r="E125" s="440"/>
      <c r="F125" s="9" t="s">
        <v>1249</v>
      </c>
      <c r="G125" s="9" t="s">
        <v>1249</v>
      </c>
      <c r="H125" s="9" t="s">
        <v>1249</v>
      </c>
      <c r="I125" s="9" t="s">
        <v>1249</v>
      </c>
      <c r="J125" s="21" t="s">
        <v>1249</v>
      </c>
      <c r="K125" s="21" t="s">
        <v>1249</v>
      </c>
      <c r="L125" s="21" t="s">
        <v>1249</v>
      </c>
      <c r="M125" s="21" t="s">
        <v>1249</v>
      </c>
      <c r="N125" s="21" t="s">
        <v>1249</v>
      </c>
      <c r="O125" s="21" t="s">
        <v>1249</v>
      </c>
      <c r="P125" s="21" t="s">
        <v>1249</v>
      </c>
      <c r="Q125" s="21" t="s">
        <v>1249</v>
      </c>
      <c r="R125" s="21" t="s">
        <v>1249</v>
      </c>
      <c r="S125" s="21" t="s">
        <v>1249</v>
      </c>
      <c r="T125" s="21" t="s">
        <v>1249</v>
      </c>
      <c r="U125" s="21" t="s">
        <v>1249</v>
      </c>
      <c r="V125" s="21" t="s">
        <v>1249</v>
      </c>
      <c r="W125" s="21" t="s">
        <v>1249</v>
      </c>
      <c r="X125" s="21" t="s">
        <v>1249</v>
      </c>
      <c r="Y125" s="21" t="s">
        <v>1249</v>
      </c>
      <c r="Z125" s="21" t="s">
        <v>1249</v>
      </c>
      <c r="AA125" s="21" t="s">
        <v>1249</v>
      </c>
      <c r="AB125" s="21" t="s">
        <v>1249</v>
      </c>
      <c r="AC125" s="21" t="s">
        <v>1249</v>
      </c>
      <c r="AD125" s="21" t="s">
        <v>1249</v>
      </c>
      <c r="AE125" s="21" t="s">
        <v>1249</v>
      </c>
      <c r="AF125" s="21" t="s">
        <v>1249</v>
      </c>
      <c r="AG125" s="21" t="s">
        <v>1249</v>
      </c>
      <c r="AH125" s="21" t="s">
        <v>1249</v>
      </c>
      <c r="AI125" s="21" t="s">
        <v>1249</v>
      </c>
      <c r="AJ125" s="21" t="s">
        <v>1249</v>
      </c>
      <c r="AK125" s="21" t="s">
        <v>1249</v>
      </c>
      <c r="AL125" s="21" t="s">
        <v>1249</v>
      </c>
      <c r="AM125" s="21" t="s">
        <v>1249</v>
      </c>
      <c r="AN125" s="21" t="s">
        <v>1249</v>
      </c>
      <c r="AO125" s="21" t="s">
        <v>1249</v>
      </c>
      <c r="AP125" s="21" t="s">
        <v>1249</v>
      </c>
      <c r="AQ125" s="21" t="s">
        <v>1249</v>
      </c>
      <c r="AR125" s="21" t="s">
        <v>1249</v>
      </c>
      <c r="AS125" s="21" t="s">
        <v>1249</v>
      </c>
      <c r="AT125" s="21" t="s">
        <v>1249</v>
      </c>
      <c r="AU125" s="21" t="s">
        <v>1249</v>
      </c>
      <c r="AV125" s="21" t="s">
        <v>1249</v>
      </c>
      <c r="AW125" s="21" t="s">
        <v>1249</v>
      </c>
      <c r="AX125" s="21" t="s">
        <v>1249</v>
      </c>
      <c r="AY125" s="21" t="s">
        <v>1249</v>
      </c>
      <c r="AZ125" s="21" t="s">
        <v>1249</v>
      </c>
      <c r="BA125" s="21" t="s">
        <v>1249</v>
      </c>
      <c r="BB125" s="21"/>
      <c r="BC125" s="21" t="s">
        <v>1249</v>
      </c>
      <c r="BD125" s="21" t="s">
        <v>1249</v>
      </c>
      <c r="BE125" s="21" t="s">
        <v>1249</v>
      </c>
      <c r="BF125" s="21" t="s">
        <v>1249</v>
      </c>
      <c r="BG125" s="21" t="s">
        <v>1249</v>
      </c>
      <c r="BH125" s="21" t="s">
        <v>1249</v>
      </c>
      <c r="BI125" s="21" t="s">
        <v>1249</v>
      </c>
      <c r="BJ125" s="21" t="s">
        <v>1249</v>
      </c>
      <c r="BK125" s="21" t="s">
        <v>1249</v>
      </c>
      <c r="BL125" s="21" t="s">
        <v>1249</v>
      </c>
      <c r="BM125" s="21" t="s">
        <v>1249</v>
      </c>
      <c r="BN125" s="21" t="s">
        <v>1249</v>
      </c>
      <c r="BO125" s="21" t="s">
        <v>1249</v>
      </c>
      <c r="BP125" s="21" t="s">
        <v>1249</v>
      </c>
      <c r="BQ125" s="21" t="s">
        <v>1249</v>
      </c>
      <c r="BR125" s="21" t="s">
        <v>1249</v>
      </c>
      <c r="BS125" s="21" t="s">
        <v>1249</v>
      </c>
      <c r="BT125" s="21" t="s">
        <v>1249</v>
      </c>
      <c r="BU125" s="21" t="s">
        <v>1249</v>
      </c>
      <c r="BV125" s="21" t="s">
        <v>1249</v>
      </c>
      <c r="BW125" s="21" t="s">
        <v>1249</v>
      </c>
      <c r="BX125" s="21" t="s">
        <v>1249</v>
      </c>
      <c r="BY125" s="21" t="s">
        <v>1249</v>
      </c>
      <c r="BZ125" s="21" t="s">
        <v>1249</v>
      </c>
      <c r="CA125" s="21" t="s">
        <v>1249</v>
      </c>
      <c r="CB125" s="21" t="s">
        <v>1249</v>
      </c>
      <c r="CC125" s="21" t="s">
        <v>1249</v>
      </c>
      <c r="CD125" s="21" t="s">
        <v>1249</v>
      </c>
      <c r="CE125" s="21" t="s">
        <v>1249</v>
      </c>
      <c r="CF125" s="21" t="s">
        <v>1249</v>
      </c>
      <c r="CG125" s="21" t="s">
        <v>1249</v>
      </c>
      <c r="CH125" s="21" t="s">
        <v>1249</v>
      </c>
      <c r="CI125" s="21" t="s">
        <v>1249</v>
      </c>
      <c r="CJ125" s="21" t="s">
        <v>1249</v>
      </c>
    </row>
    <row r="126" spans="1:88" ht="103.5" hidden="1" customHeight="1" x14ac:dyDescent="0.25">
      <c r="A126" s="6">
        <v>102</v>
      </c>
      <c r="B126" s="207">
        <v>225</v>
      </c>
      <c r="C126" s="12" t="s">
        <v>426</v>
      </c>
      <c r="D126" s="275" t="s">
        <v>28</v>
      </c>
      <c r="E126" s="12" t="s">
        <v>426</v>
      </c>
      <c r="F126" s="332"/>
      <c r="G126" s="18" t="s">
        <v>1354</v>
      </c>
      <c r="H126" s="18" t="s">
        <v>1858</v>
      </c>
      <c r="I126" s="18" t="s">
        <v>1261</v>
      </c>
      <c r="J126" s="22" t="s">
        <v>402</v>
      </c>
      <c r="K126" s="207"/>
      <c r="L126" s="207"/>
      <c r="M126" s="207"/>
      <c r="N126" s="207"/>
      <c r="O126" s="207"/>
      <c r="P126" s="207"/>
      <c r="Q126" s="23" t="s">
        <v>21</v>
      </c>
      <c r="R126" s="207"/>
      <c r="S126" s="207"/>
      <c r="T126" s="26">
        <f t="shared" si="51"/>
        <v>1</v>
      </c>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3">
        <f t="shared" ref="CB126:CB132" si="67">COUNTIF($BD126:$CA126,2)</f>
        <v>0</v>
      </c>
      <c r="CC126" s="32" t="e">
        <f t="shared" ref="CC126:CC132" si="68">CB126/COUNTA($BD126:$CA126)</f>
        <v>#DIV/0!</v>
      </c>
      <c r="CD126" s="23">
        <f t="shared" ref="CD126:CD132" si="69">COUNTIF($BD126:$CA126,1)</f>
        <v>0</v>
      </c>
      <c r="CE126" s="32" t="e">
        <f t="shared" ref="CE126:CE132" si="70">CD126/COUNTA($BD126:$CA126)</f>
        <v>#DIV/0!</v>
      </c>
      <c r="CF126" s="23">
        <f t="shared" ref="CF126:CF132" si="71">COUNTIF($BD126:$CA126,0)</f>
        <v>0</v>
      </c>
      <c r="CG126" s="32" t="e">
        <f t="shared" ref="CG126:CG132" si="72">CF126/COUNTA($BD126:$CA126)</f>
        <v>#DIV/0!</v>
      </c>
      <c r="CH126" s="23" t="e">
        <f t="shared" ref="CH126:CH132" si="73">(((CB126*2)+(CD126*1)+(CF126*0)))/COUNTA($BD126:$CA126)</f>
        <v>#DIV/0!</v>
      </c>
      <c r="CI126" s="23" t="e">
        <f t="shared" si="52"/>
        <v>#DIV/0!</v>
      </c>
      <c r="CJ126" s="37"/>
    </row>
    <row r="127" spans="1:88" ht="88.5" hidden="1" customHeight="1" x14ac:dyDescent="0.25">
      <c r="A127" s="6">
        <v>103</v>
      </c>
      <c r="B127" s="207">
        <v>232</v>
      </c>
      <c r="C127" s="12" t="s">
        <v>431</v>
      </c>
      <c r="D127" s="275" t="s">
        <v>28</v>
      </c>
      <c r="E127" s="12" t="s">
        <v>1355</v>
      </c>
      <c r="F127" s="332" t="s">
        <v>28</v>
      </c>
      <c r="G127" s="12" t="s">
        <v>1355</v>
      </c>
      <c r="H127" s="18" t="s">
        <v>1647</v>
      </c>
      <c r="I127" s="18" t="s">
        <v>1261</v>
      </c>
      <c r="J127" s="22" t="s">
        <v>402</v>
      </c>
      <c r="K127" s="207"/>
      <c r="L127" s="207"/>
      <c r="M127" s="207"/>
      <c r="N127" s="207"/>
      <c r="O127" s="23" t="s">
        <v>21</v>
      </c>
      <c r="P127" s="23"/>
      <c r="Q127" s="207"/>
      <c r="R127" s="207"/>
      <c r="S127" s="207"/>
      <c r="T127" s="26">
        <f t="shared" si="51"/>
        <v>1</v>
      </c>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3">
        <f t="shared" si="67"/>
        <v>0</v>
      </c>
      <c r="CC127" s="32" t="e">
        <f t="shared" si="68"/>
        <v>#DIV/0!</v>
      </c>
      <c r="CD127" s="23">
        <f t="shared" si="69"/>
        <v>0</v>
      </c>
      <c r="CE127" s="32" t="e">
        <f t="shared" si="70"/>
        <v>#DIV/0!</v>
      </c>
      <c r="CF127" s="23">
        <f t="shared" si="71"/>
        <v>0</v>
      </c>
      <c r="CG127" s="32" t="e">
        <f t="shared" si="72"/>
        <v>#DIV/0!</v>
      </c>
      <c r="CH127" s="23" t="e">
        <f t="shared" si="73"/>
        <v>#DIV/0!</v>
      </c>
      <c r="CI127" s="23" t="e">
        <f t="shared" si="52"/>
        <v>#DIV/0!</v>
      </c>
      <c r="CJ127" s="37"/>
    </row>
    <row r="128" spans="1:88" ht="125.25" hidden="1" customHeight="1" x14ac:dyDescent="0.25">
      <c r="A128" s="6">
        <v>103</v>
      </c>
      <c r="B128" s="207">
        <v>232</v>
      </c>
      <c r="C128" s="12" t="s">
        <v>431</v>
      </c>
      <c r="D128" s="275" t="s">
        <v>28</v>
      </c>
      <c r="E128" s="12" t="s">
        <v>978</v>
      </c>
      <c r="F128" s="332"/>
      <c r="G128" s="18" t="s">
        <v>1356</v>
      </c>
      <c r="H128" s="18" t="s">
        <v>1357</v>
      </c>
      <c r="I128" s="18" t="s">
        <v>1261</v>
      </c>
      <c r="J128" s="22" t="s">
        <v>402</v>
      </c>
      <c r="K128" s="207"/>
      <c r="L128" s="207"/>
      <c r="M128" s="207"/>
      <c r="N128" s="207"/>
      <c r="O128" s="23"/>
      <c r="P128" s="23" t="s">
        <v>21</v>
      </c>
      <c r="Q128" s="207"/>
      <c r="R128" s="207"/>
      <c r="S128" s="207"/>
      <c r="T128" s="26">
        <f t="shared" si="51"/>
        <v>1</v>
      </c>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3">
        <f t="shared" si="67"/>
        <v>0</v>
      </c>
      <c r="CC128" s="32" t="e">
        <f t="shared" si="68"/>
        <v>#DIV/0!</v>
      </c>
      <c r="CD128" s="23">
        <f t="shared" si="69"/>
        <v>0</v>
      </c>
      <c r="CE128" s="32" t="e">
        <f t="shared" si="70"/>
        <v>#DIV/0!</v>
      </c>
      <c r="CF128" s="23">
        <f t="shared" si="71"/>
        <v>0</v>
      </c>
      <c r="CG128" s="32" t="e">
        <f t="shared" si="72"/>
        <v>#DIV/0!</v>
      </c>
      <c r="CH128" s="23" t="e">
        <f t="shared" si="73"/>
        <v>#DIV/0!</v>
      </c>
      <c r="CI128" s="23" t="e">
        <f t="shared" si="52"/>
        <v>#DIV/0!</v>
      </c>
      <c r="CJ128" s="37"/>
    </row>
    <row r="129" spans="1:88" ht="65.25" hidden="1" customHeight="1" x14ac:dyDescent="0.25">
      <c r="A129" s="6">
        <v>104</v>
      </c>
      <c r="B129" s="207">
        <v>233</v>
      </c>
      <c r="C129" s="12" t="s">
        <v>432</v>
      </c>
      <c r="D129" s="275" t="s">
        <v>28</v>
      </c>
      <c r="E129" s="12" t="s">
        <v>1358</v>
      </c>
      <c r="F129" s="332" t="s">
        <v>28</v>
      </c>
      <c r="G129" s="18" t="s">
        <v>1359</v>
      </c>
      <c r="H129" s="18" t="s">
        <v>1360</v>
      </c>
      <c r="I129" s="18" t="s">
        <v>1261</v>
      </c>
      <c r="J129" s="22" t="s">
        <v>402</v>
      </c>
      <c r="K129" s="207"/>
      <c r="L129" s="207"/>
      <c r="M129" s="207"/>
      <c r="N129" s="207"/>
      <c r="O129" s="207"/>
      <c r="P129" s="207" t="s">
        <v>21</v>
      </c>
      <c r="Q129" s="207"/>
      <c r="R129" s="207"/>
      <c r="S129" s="207"/>
      <c r="T129" s="26">
        <f t="shared" si="51"/>
        <v>1</v>
      </c>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3">
        <f t="shared" si="67"/>
        <v>0</v>
      </c>
      <c r="CC129" s="32" t="e">
        <f t="shared" si="68"/>
        <v>#DIV/0!</v>
      </c>
      <c r="CD129" s="23">
        <f t="shared" si="69"/>
        <v>0</v>
      </c>
      <c r="CE129" s="32" t="e">
        <f t="shared" si="70"/>
        <v>#DIV/0!</v>
      </c>
      <c r="CF129" s="23">
        <f t="shared" si="71"/>
        <v>0</v>
      </c>
      <c r="CG129" s="32" t="e">
        <f t="shared" si="72"/>
        <v>#DIV/0!</v>
      </c>
      <c r="CH129" s="23" t="e">
        <f t="shared" si="73"/>
        <v>#DIV/0!</v>
      </c>
      <c r="CI129" s="23" t="e">
        <f t="shared" si="52"/>
        <v>#DIV/0!</v>
      </c>
      <c r="CJ129" s="37"/>
    </row>
    <row r="130" spans="1:88" ht="79.5" hidden="1" customHeight="1" x14ac:dyDescent="0.25">
      <c r="A130" s="6">
        <v>104</v>
      </c>
      <c r="B130" s="207">
        <v>233</v>
      </c>
      <c r="C130" s="12" t="s">
        <v>432</v>
      </c>
      <c r="D130" s="275" t="s">
        <v>28</v>
      </c>
      <c r="E130" s="12" t="s">
        <v>984</v>
      </c>
      <c r="F130" s="332" t="s">
        <v>28</v>
      </c>
      <c r="G130" s="18" t="s">
        <v>1361</v>
      </c>
      <c r="H130" s="18" t="s">
        <v>1362</v>
      </c>
      <c r="I130" s="18" t="s">
        <v>1261</v>
      </c>
      <c r="J130" s="22" t="s">
        <v>402</v>
      </c>
      <c r="K130" s="207"/>
      <c r="L130" s="207"/>
      <c r="M130" s="207"/>
      <c r="N130" s="207"/>
      <c r="O130" s="207" t="s">
        <v>21</v>
      </c>
      <c r="P130" s="207"/>
      <c r="Q130" s="207"/>
      <c r="R130" s="207"/>
      <c r="S130" s="207"/>
      <c r="T130" s="26">
        <f t="shared" si="51"/>
        <v>1</v>
      </c>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3">
        <f t="shared" si="67"/>
        <v>0</v>
      </c>
      <c r="CC130" s="32" t="e">
        <f t="shared" si="68"/>
        <v>#DIV/0!</v>
      </c>
      <c r="CD130" s="23">
        <f t="shared" si="69"/>
        <v>0</v>
      </c>
      <c r="CE130" s="32" t="e">
        <f t="shared" si="70"/>
        <v>#DIV/0!</v>
      </c>
      <c r="CF130" s="23">
        <f t="shared" si="71"/>
        <v>0</v>
      </c>
      <c r="CG130" s="32" t="e">
        <f t="shared" si="72"/>
        <v>#DIV/0!</v>
      </c>
      <c r="CH130" s="23" t="e">
        <f t="shared" si="73"/>
        <v>#DIV/0!</v>
      </c>
      <c r="CI130" s="23" t="e">
        <f t="shared" si="52"/>
        <v>#DIV/0!</v>
      </c>
      <c r="CJ130" s="37"/>
    </row>
    <row r="131" spans="1:88" ht="121.5" hidden="1" customHeight="1" x14ac:dyDescent="0.25">
      <c r="A131" s="6">
        <v>105</v>
      </c>
      <c r="B131" s="207">
        <v>240</v>
      </c>
      <c r="C131" s="12" t="s">
        <v>433</v>
      </c>
      <c r="D131" s="275" t="s">
        <v>28</v>
      </c>
      <c r="E131" s="12" t="s">
        <v>434</v>
      </c>
      <c r="F131" s="332" t="s">
        <v>28</v>
      </c>
      <c r="G131" s="12" t="s">
        <v>1363</v>
      </c>
      <c r="H131" s="12" t="s">
        <v>1363</v>
      </c>
      <c r="I131" s="18" t="s">
        <v>1251</v>
      </c>
      <c r="J131" s="22" t="s">
        <v>402</v>
      </c>
      <c r="K131" s="24"/>
      <c r="L131" s="24"/>
      <c r="M131" s="24"/>
      <c r="N131" s="24"/>
      <c r="O131" s="24"/>
      <c r="P131" s="24" t="s">
        <v>21</v>
      </c>
      <c r="Q131" s="24"/>
      <c r="R131" s="24"/>
      <c r="S131" s="24"/>
      <c r="T131" s="26">
        <f t="shared" si="51"/>
        <v>1</v>
      </c>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3">
        <f t="shared" si="67"/>
        <v>0</v>
      </c>
      <c r="CC131" s="32" t="e">
        <f t="shared" si="68"/>
        <v>#DIV/0!</v>
      </c>
      <c r="CD131" s="23">
        <f t="shared" si="69"/>
        <v>0</v>
      </c>
      <c r="CE131" s="32" t="e">
        <f t="shared" si="70"/>
        <v>#DIV/0!</v>
      </c>
      <c r="CF131" s="23">
        <f t="shared" si="71"/>
        <v>0</v>
      </c>
      <c r="CG131" s="32" t="e">
        <f t="shared" si="72"/>
        <v>#DIV/0!</v>
      </c>
      <c r="CH131" s="23" t="e">
        <f t="shared" si="73"/>
        <v>#DIV/0!</v>
      </c>
      <c r="CI131" s="23" t="e">
        <f t="shared" si="52"/>
        <v>#DIV/0!</v>
      </c>
      <c r="CJ131" s="37"/>
    </row>
    <row r="132" spans="1:88" ht="39.75" hidden="1" customHeight="1" x14ac:dyDescent="0.25">
      <c r="A132" s="6">
        <v>106</v>
      </c>
      <c r="B132" s="207">
        <v>242</v>
      </c>
      <c r="C132" s="12" t="s">
        <v>436</v>
      </c>
      <c r="D132" s="275" t="s">
        <v>71</v>
      </c>
      <c r="E132" s="12" t="s">
        <v>437</v>
      </c>
      <c r="F132" s="332" t="s">
        <v>71</v>
      </c>
      <c r="G132" s="18" t="s">
        <v>1364</v>
      </c>
      <c r="H132" s="18" t="s">
        <v>1365</v>
      </c>
      <c r="I132" s="18" t="s">
        <v>1261</v>
      </c>
      <c r="J132" s="22" t="s">
        <v>402</v>
      </c>
      <c r="K132" s="207"/>
      <c r="L132" s="207"/>
      <c r="M132" s="207"/>
      <c r="N132" s="207"/>
      <c r="O132" s="207"/>
      <c r="P132" s="207" t="s">
        <v>21</v>
      </c>
      <c r="Q132" s="207"/>
      <c r="R132" s="207"/>
      <c r="S132" s="207"/>
      <c r="T132" s="26">
        <f t="shared" si="51"/>
        <v>1</v>
      </c>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3">
        <f t="shared" si="67"/>
        <v>0</v>
      </c>
      <c r="CC132" s="32" t="e">
        <f t="shared" si="68"/>
        <v>#DIV/0!</v>
      </c>
      <c r="CD132" s="23">
        <f t="shared" si="69"/>
        <v>0</v>
      </c>
      <c r="CE132" s="32" t="e">
        <f t="shared" si="70"/>
        <v>#DIV/0!</v>
      </c>
      <c r="CF132" s="23">
        <f t="shared" si="71"/>
        <v>0</v>
      </c>
      <c r="CG132" s="32" t="e">
        <f t="shared" si="72"/>
        <v>#DIV/0!</v>
      </c>
      <c r="CH132" s="23" t="e">
        <f t="shared" si="73"/>
        <v>#DIV/0!</v>
      </c>
      <c r="CI132" s="23" t="e">
        <f t="shared" si="52"/>
        <v>#DIV/0!</v>
      </c>
      <c r="CJ132" s="37"/>
    </row>
    <row r="133" spans="1:88" s="2" customFormat="1" ht="18.75" hidden="1" x14ac:dyDescent="0.25">
      <c r="A133" s="6">
        <v>107</v>
      </c>
      <c r="B133" s="7">
        <v>253</v>
      </c>
      <c r="C133" s="440" t="s">
        <v>1366</v>
      </c>
      <c r="D133" s="440"/>
      <c r="E133" s="440"/>
      <c r="F133" s="9" t="s">
        <v>1249</v>
      </c>
      <c r="G133" s="9" t="s">
        <v>1249</v>
      </c>
      <c r="H133" s="9" t="s">
        <v>1249</v>
      </c>
      <c r="I133" s="9" t="s">
        <v>1249</v>
      </c>
      <c r="J133" s="21" t="s">
        <v>1249</v>
      </c>
      <c r="K133" s="21" t="s">
        <v>1249</v>
      </c>
      <c r="L133" s="21" t="s">
        <v>1249</v>
      </c>
      <c r="M133" s="21" t="s">
        <v>1249</v>
      </c>
      <c r="N133" s="21" t="s">
        <v>1249</v>
      </c>
      <c r="O133" s="21" t="s">
        <v>1249</v>
      </c>
      <c r="P133" s="21" t="s">
        <v>1249</v>
      </c>
      <c r="Q133" s="21" t="s">
        <v>1249</v>
      </c>
      <c r="R133" s="21" t="s">
        <v>1249</v>
      </c>
      <c r="S133" s="21" t="s">
        <v>1249</v>
      </c>
      <c r="T133" s="21" t="s">
        <v>1249</v>
      </c>
      <c r="U133" s="21" t="s">
        <v>1249</v>
      </c>
      <c r="V133" s="21" t="s">
        <v>1249</v>
      </c>
      <c r="W133" s="21" t="s">
        <v>1249</v>
      </c>
      <c r="X133" s="21" t="s">
        <v>1249</v>
      </c>
      <c r="Y133" s="21" t="s">
        <v>1249</v>
      </c>
      <c r="Z133" s="21" t="s">
        <v>1249</v>
      </c>
      <c r="AA133" s="21" t="s">
        <v>1249</v>
      </c>
      <c r="AB133" s="21" t="s">
        <v>1249</v>
      </c>
      <c r="AC133" s="21" t="s">
        <v>1249</v>
      </c>
      <c r="AD133" s="21" t="s">
        <v>1249</v>
      </c>
      <c r="AE133" s="21" t="s">
        <v>1249</v>
      </c>
      <c r="AF133" s="21" t="s">
        <v>1249</v>
      </c>
      <c r="AG133" s="21" t="s">
        <v>1249</v>
      </c>
      <c r="AH133" s="21" t="s">
        <v>1249</v>
      </c>
      <c r="AI133" s="21" t="s">
        <v>1249</v>
      </c>
      <c r="AJ133" s="21" t="s">
        <v>1249</v>
      </c>
      <c r="AK133" s="21" t="s">
        <v>1249</v>
      </c>
      <c r="AL133" s="21" t="s">
        <v>1249</v>
      </c>
      <c r="AM133" s="21" t="s">
        <v>1249</v>
      </c>
      <c r="AN133" s="21" t="s">
        <v>1249</v>
      </c>
      <c r="AO133" s="21" t="s">
        <v>1249</v>
      </c>
      <c r="AP133" s="21" t="s">
        <v>1249</v>
      </c>
      <c r="AQ133" s="21" t="s">
        <v>1249</v>
      </c>
      <c r="AR133" s="21" t="s">
        <v>1249</v>
      </c>
      <c r="AS133" s="21" t="s">
        <v>1249</v>
      </c>
      <c r="AT133" s="21" t="s">
        <v>1249</v>
      </c>
      <c r="AU133" s="21" t="s">
        <v>1249</v>
      </c>
      <c r="AV133" s="21" t="s">
        <v>1249</v>
      </c>
      <c r="AW133" s="21" t="s">
        <v>1249</v>
      </c>
      <c r="AX133" s="21" t="s">
        <v>1249</v>
      </c>
      <c r="AY133" s="21" t="s">
        <v>1249</v>
      </c>
      <c r="AZ133" s="21" t="s">
        <v>1249</v>
      </c>
      <c r="BA133" s="21" t="s">
        <v>1249</v>
      </c>
      <c r="BB133" s="21"/>
      <c r="BC133" s="21" t="s">
        <v>1249</v>
      </c>
      <c r="BD133" s="21" t="s">
        <v>1249</v>
      </c>
      <c r="BE133" s="21" t="s">
        <v>1249</v>
      </c>
      <c r="BF133" s="21" t="s">
        <v>1249</v>
      </c>
      <c r="BG133" s="21" t="s">
        <v>1249</v>
      </c>
      <c r="BH133" s="21" t="s">
        <v>1249</v>
      </c>
      <c r="BI133" s="21" t="s">
        <v>1249</v>
      </c>
      <c r="BJ133" s="21" t="s">
        <v>1249</v>
      </c>
      <c r="BK133" s="21" t="s">
        <v>1249</v>
      </c>
      <c r="BL133" s="21" t="s">
        <v>1249</v>
      </c>
      <c r="BM133" s="21" t="s">
        <v>1249</v>
      </c>
      <c r="BN133" s="21" t="s">
        <v>1249</v>
      </c>
      <c r="BO133" s="21" t="s">
        <v>1249</v>
      </c>
      <c r="BP133" s="21" t="s">
        <v>1249</v>
      </c>
      <c r="BQ133" s="21" t="s">
        <v>1249</v>
      </c>
      <c r="BR133" s="21" t="s">
        <v>1249</v>
      </c>
      <c r="BS133" s="21" t="s">
        <v>1249</v>
      </c>
      <c r="BT133" s="21" t="s">
        <v>1249</v>
      </c>
      <c r="BU133" s="21" t="s">
        <v>1249</v>
      </c>
      <c r="BV133" s="21" t="s">
        <v>1249</v>
      </c>
      <c r="BW133" s="21" t="s">
        <v>1249</v>
      </c>
      <c r="BX133" s="21" t="s">
        <v>1249</v>
      </c>
      <c r="BY133" s="21" t="s">
        <v>1249</v>
      </c>
      <c r="BZ133" s="21" t="s">
        <v>1249</v>
      </c>
      <c r="CA133" s="21" t="s">
        <v>1249</v>
      </c>
      <c r="CB133" s="21" t="s">
        <v>1249</v>
      </c>
      <c r="CC133" s="21" t="s">
        <v>1249</v>
      </c>
      <c r="CD133" s="21" t="s">
        <v>1249</v>
      </c>
      <c r="CE133" s="21" t="s">
        <v>1249</v>
      </c>
      <c r="CF133" s="21" t="s">
        <v>1249</v>
      </c>
      <c r="CG133" s="21" t="s">
        <v>1249</v>
      </c>
      <c r="CH133" s="21" t="s">
        <v>1249</v>
      </c>
      <c r="CI133" s="21" t="s">
        <v>1249</v>
      </c>
      <c r="CJ133" s="21" t="s">
        <v>1249</v>
      </c>
    </row>
    <row r="134" spans="1:88" s="2" customFormat="1" ht="18.75" hidden="1" x14ac:dyDescent="0.25">
      <c r="A134" s="6">
        <v>108</v>
      </c>
      <c r="B134" s="7">
        <v>254</v>
      </c>
      <c r="C134" s="440" t="s">
        <v>439</v>
      </c>
      <c r="D134" s="440"/>
      <c r="E134" s="440"/>
      <c r="F134" s="9" t="s">
        <v>1249</v>
      </c>
      <c r="G134" s="9" t="s">
        <v>1249</v>
      </c>
      <c r="H134" s="9" t="s">
        <v>1249</v>
      </c>
      <c r="I134" s="9" t="s">
        <v>1249</v>
      </c>
      <c r="J134" s="21" t="s">
        <v>1249</v>
      </c>
      <c r="K134" s="21" t="s">
        <v>1249</v>
      </c>
      <c r="L134" s="21" t="s">
        <v>1249</v>
      </c>
      <c r="M134" s="21" t="s">
        <v>1249</v>
      </c>
      <c r="N134" s="21" t="s">
        <v>1249</v>
      </c>
      <c r="O134" s="21" t="s">
        <v>1249</v>
      </c>
      <c r="P134" s="21" t="s">
        <v>1249</v>
      </c>
      <c r="Q134" s="21" t="s">
        <v>1249</v>
      </c>
      <c r="R134" s="21" t="s">
        <v>1249</v>
      </c>
      <c r="S134" s="21" t="s">
        <v>1249</v>
      </c>
      <c r="T134" s="21" t="s">
        <v>1249</v>
      </c>
      <c r="U134" s="21" t="s">
        <v>1249</v>
      </c>
      <c r="V134" s="21" t="s">
        <v>1249</v>
      </c>
      <c r="W134" s="21" t="s">
        <v>1249</v>
      </c>
      <c r="X134" s="21" t="s">
        <v>1249</v>
      </c>
      <c r="Y134" s="21" t="s">
        <v>1249</v>
      </c>
      <c r="Z134" s="21" t="s">
        <v>1249</v>
      </c>
      <c r="AA134" s="21" t="s">
        <v>1249</v>
      </c>
      <c r="AB134" s="21" t="s">
        <v>1249</v>
      </c>
      <c r="AC134" s="21" t="s">
        <v>1249</v>
      </c>
      <c r="AD134" s="21" t="s">
        <v>1249</v>
      </c>
      <c r="AE134" s="21" t="s">
        <v>1249</v>
      </c>
      <c r="AF134" s="21" t="s">
        <v>1249</v>
      </c>
      <c r="AG134" s="21" t="s">
        <v>1249</v>
      </c>
      <c r="AH134" s="21" t="s">
        <v>1249</v>
      </c>
      <c r="AI134" s="21" t="s">
        <v>1249</v>
      </c>
      <c r="AJ134" s="21" t="s">
        <v>1249</v>
      </c>
      <c r="AK134" s="21" t="s">
        <v>1249</v>
      </c>
      <c r="AL134" s="21" t="s">
        <v>1249</v>
      </c>
      <c r="AM134" s="21" t="s">
        <v>1249</v>
      </c>
      <c r="AN134" s="21" t="s">
        <v>1249</v>
      </c>
      <c r="AO134" s="21" t="s">
        <v>1249</v>
      </c>
      <c r="AP134" s="21" t="s">
        <v>1249</v>
      </c>
      <c r="AQ134" s="21" t="s">
        <v>1249</v>
      </c>
      <c r="AR134" s="21" t="s">
        <v>1249</v>
      </c>
      <c r="AS134" s="21" t="s">
        <v>1249</v>
      </c>
      <c r="AT134" s="21" t="s">
        <v>1249</v>
      </c>
      <c r="AU134" s="21" t="s">
        <v>1249</v>
      </c>
      <c r="AV134" s="21" t="s">
        <v>1249</v>
      </c>
      <c r="AW134" s="21" t="s">
        <v>1249</v>
      </c>
      <c r="AX134" s="21" t="s">
        <v>1249</v>
      </c>
      <c r="AY134" s="21" t="s">
        <v>1249</v>
      </c>
      <c r="AZ134" s="21" t="s">
        <v>1249</v>
      </c>
      <c r="BA134" s="21" t="s">
        <v>1249</v>
      </c>
      <c r="BB134" s="21"/>
      <c r="BC134" s="21" t="s">
        <v>1249</v>
      </c>
      <c r="BD134" s="21" t="s">
        <v>1249</v>
      </c>
      <c r="BE134" s="21" t="s">
        <v>1249</v>
      </c>
      <c r="BF134" s="21" t="s">
        <v>1249</v>
      </c>
      <c r="BG134" s="21" t="s">
        <v>1249</v>
      </c>
      <c r="BH134" s="21" t="s">
        <v>1249</v>
      </c>
      <c r="BI134" s="21" t="s">
        <v>1249</v>
      </c>
      <c r="BJ134" s="21" t="s">
        <v>1249</v>
      </c>
      <c r="BK134" s="21" t="s">
        <v>1249</v>
      </c>
      <c r="BL134" s="21" t="s">
        <v>1249</v>
      </c>
      <c r="BM134" s="21" t="s">
        <v>1249</v>
      </c>
      <c r="BN134" s="21" t="s">
        <v>1249</v>
      </c>
      <c r="BO134" s="21" t="s">
        <v>1249</v>
      </c>
      <c r="BP134" s="21" t="s">
        <v>1249</v>
      </c>
      <c r="BQ134" s="21" t="s">
        <v>1249</v>
      </c>
      <c r="BR134" s="21" t="s">
        <v>1249</v>
      </c>
      <c r="BS134" s="21" t="s">
        <v>1249</v>
      </c>
      <c r="BT134" s="21" t="s">
        <v>1249</v>
      </c>
      <c r="BU134" s="21" t="s">
        <v>1249</v>
      </c>
      <c r="BV134" s="21" t="s">
        <v>1249</v>
      </c>
      <c r="BW134" s="21" t="s">
        <v>1249</v>
      </c>
      <c r="BX134" s="21" t="s">
        <v>1249</v>
      </c>
      <c r="BY134" s="21" t="s">
        <v>1249</v>
      </c>
      <c r="BZ134" s="21" t="s">
        <v>1249</v>
      </c>
      <c r="CA134" s="21" t="s">
        <v>1249</v>
      </c>
      <c r="CB134" s="21" t="s">
        <v>1249</v>
      </c>
      <c r="CC134" s="21" t="s">
        <v>1249</v>
      </c>
      <c r="CD134" s="21" t="s">
        <v>1249</v>
      </c>
      <c r="CE134" s="21" t="s">
        <v>1249</v>
      </c>
      <c r="CF134" s="21" t="s">
        <v>1249</v>
      </c>
      <c r="CG134" s="21" t="s">
        <v>1249</v>
      </c>
      <c r="CH134" s="21" t="s">
        <v>1249</v>
      </c>
      <c r="CI134" s="21" t="s">
        <v>1249</v>
      </c>
      <c r="CJ134" s="21" t="s">
        <v>1249</v>
      </c>
    </row>
    <row r="135" spans="1:88" ht="75.75" hidden="1" customHeight="1" x14ac:dyDescent="0.25">
      <c r="A135" s="6">
        <v>109</v>
      </c>
      <c r="B135" s="207">
        <v>246</v>
      </c>
      <c r="C135" s="12" t="s">
        <v>442</v>
      </c>
      <c r="D135" s="275" t="s">
        <v>28</v>
      </c>
      <c r="E135" s="12" t="s">
        <v>443</v>
      </c>
      <c r="F135" s="332" t="s">
        <v>28</v>
      </c>
      <c r="G135" s="12" t="s">
        <v>443</v>
      </c>
      <c r="H135" s="18" t="s">
        <v>1665</v>
      </c>
      <c r="I135" s="18" t="s">
        <v>1261</v>
      </c>
      <c r="J135" s="22" t="s">
        <v>402</v>
      </c>
      <c r="K135" s="207"/>
      <c r="L135" s="207"/>
      <c r="M135" s="207"/>
      <c r="N135" s="207" t="s">
        <v>21</v>
      </c>
      <c r="O135" s="207"/>
      <c r="P135" s="207"/>
      <c r="Q135" s="207"/>
      <c r="R135" s="28"/>
      <c r="S135" s="207"/>
      <c r="T135" s="26">
        <f t="shared" si="51"/>
        <v>1</v>
      </c>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3">
        <f>COUNTIF($BD135:$CA135,2)</f>
        <v>0</v>
      </c>
      <c r="CC135" s="32" t="e">
        <f>CB135/COUNTA($BD135:$CA135)</f>
        <v>#DIV/0!</v>
      </c>
      <c r="CD135" s="23">
        <f>COUNTIF($BD135:$CA135,1)</f>
        <v>0</v>
      </c>
      <c r="CE135" s="32" t="e">
        <f>CD135/COUNTA($BD135:$CA135)</f>
        <v>#DIV/0!</v>
      </c>
      <c r="CF135" s="23">
        <f>COUNTIF($BD135:$CA135,0)</f>
        <v>0</v>
      </c>
      <c r="CG135" s="32" t="e">
        <f>CF135/COUNTA($BD135:$CA135)</f>
        <v>#DIV/0!</v>
      </c>
      <c r="CH135" s="23" t="e">
        <f>(((CB135*2)+(CD135*1)+(CF135*0)))/COUNTA($BD135:$CA135)</f>
        <v>#DIV/0!</v>
      </c>
      <c r="CI135" s="23" t="e">
        <f t="shared" si="52"/>
        <v>#DIV/0!</v>
      </c>
      <c r="CJ135" s="37"/>
    </row>
    <row r="136" spans="1:88" s="2" customFormat="1" ht="18.75" hidden="1" x14ac:dyDescent="0.25">
      <c r="A136" s="6">
        <v>110</v>
      </c>
      <c r="B136" s="7">
        <v>261</v>
      </c>
      <c r="C136" s="440" t="s">
        <v>452</v>
      </c>
      <c r="D136" s="440"/>
      <c r="E136" s="440"/>
      <c r="F136" s="9" t="s">
        <v>1249</v>
      </c>
      <c r="G136" s="9" t="s">
        <v>1249</v>
      </c>
      <c r="H136" s="9" t="s">
        <v>1249</v>
      </c>
      <c r="I136" s="9" t="s">
        <v>1249</v>
      </c>
      <c r="J136" s="21" t="s">
        <v>1249</v>
      </c>
      <c r="K136" s="21" t="s">
        <v>1249</v>
      </c>
      <c r="L136" s="21" t="s">
        <v>1249</v>
      </c>
      <c r="M136" s="21" t="s">
        <v>1249</v>
      </c>
      <c r="N136" s="21" t="s">
        <v>1249</v>
      </c>
      <c r="O136" s="21" t="s">
        <v>1249</v>
      </c>
      <c r="P136" s="21" t="s">
        <v>1249</v>
      </c>
      <c r="Q136" s="21" t="s">
        <v>1249</v>
      </c>
      <c r="R136" s="21" t="s">
        <v>1249</v>
      </c>
      <c r="S136" s="21" t="s">
        <v>1249</v>
      </c>
      <c r="T136" s="21" t="s">
        <v>1249</v>
      </c>
      <c r="U136" s="21" t="s">
        <v>1249</v>
      </c>
      <c r="V136" s="21" t="s">
        <v>1249</v>
      </c>
      <c r="W136" s="21" t="s">
        <v>1249</v>
      </c>
      <c r="X136" s="21" t="s">
        <v>1249</v>
      </c>
      <c r="Y136" s="21" t="s">
        <v>1249</v>
      </c>
      <c r="Z136" s="21" t="s">
        <v>1249</v>
      </c>
      <c r="AA136" s="21" t="s">
        <v>1249</v>
      </c>
      <c r="AB136" s="21" t="s">
        <v>1249</v>
      </c>
      <c r="AC136" s="21" t="s">
        <v>1249</v>
      </c>
      <c r="AD136" s="21" t="s">
        <v>1249</v>
      </c>
      <c r="AE136" s="21" t="s">
        <v>1249</v>
      </c>
      <c r="AF136" s="21" t="s">
        <v>1249</v>
      </c>
      <c r="AG136" s="21" t="s">
        <v>1249</v>
      </c>
      <c r="AH136" s="21" t="s">
        <v>1249</v>
      </c>
      <c r="AI136" s="21" t="s">
        <v>1249</v>
      </c>
      <c r="AJ136" s="21" t="s">
        <v>1249</v>
      </c>
      <c r="AK136" s="21" t="s">
        <v>1249</v>
      </c>
      <c r="AL136" s="21" t="s">
        <v>1249</v>
      </c>
      <c r="AM136" s="21" t="s">
        <v>1249</v>
      </c>
      <c r="AN136" s="21" t="s">
        <v>1249</v>
      </c>
      <c r="AO136" s="21" t="s">
        <v>1249</v>
      </c>
      <c r="AP136" s="21" t="s">
        <v>1249</v>
      </c>
      <c r="AQ136" s="21" t="s">
        <v>1249</v>
      </c>
      <c r="AR136" s="21" t="s">
        <v>1249</v>
      </c>
      <c r="AS136" s="21" t="s">
        <v>1249</v>
      </c>
      <c r="AT136" s="21" t="s">
        <v>1249</v>
      </c>
      <c r="AU136" s="21" t="s">
        <v>1249</v>
      </c>
      <c r="AV136" s="21" t="s">
        <v>1249</v>
      </c>
      <c r="AW136" s="21" t="s">
        <v>1249</v>
      </c>
      <c r="AX136" s="21" t="s">
        <v>1249</v>
      </c>
      <c r="AY136" s="21" t="s">
        <v>1249</v>
      </c>
      <c r="AZ136" s="21" t="s">
        <v>1249</v>
      </c>
      <c r="BA136" s="21" t="s">
        <v>1249</v>
      </c>
      <c r="BB136" s="21"/>
      <c r="BC136" s="21" t="s">
        <v>1249</v>
      </c>
      <c r="BD136" s="21" t="s">
        <v>1249</v>
      </c>
      <c r="BE136" s="21" t="s">
        <v>1249</v>
      </c>
      <c r="BF136" s="21" t="s">
        <v>1249</v>
      </c>
      <c r="BG136" s="21" t="s">
        <v>1249</v>
      </c>
      <c r="BH136" s="21" t="s">
        <v>1249</v>
      </c>
      <c r="BI136" s="21" t="s">
        <v>1249</v>
      </c>
      <c r="BJ136" s="21" t="s">
        <v>1249</v>
      </c>
      <c r="BK136" s="21" t="s">
        <v>1249</v>
      </c>
      <c r="BL136" s="21" t="s">
        <v>1249</v>
      </c>
      <c r="BM136" s="21" t="s">
        <v>1249</v>
      </c>
      <c r="BN136" s="21" t="s">
        <v>1249</v>
      </c>
      <c r="BO136" s="21" t="s">
        <v>1249</v>
      </c>
      <c r="BP136" s="21" t="s">
        <v>1249</v>
      </c>
      <c r="BQ136" s="21" t="s">
        <v>1249</v>
      </c>
      <c r="BR136" s="21" t="s">
        <v>1249</v>
      </c>
      <c r="BS136" s="21" t="s">
        <v>1249</v>
      </c>
      <c r="BT136" s="21" t="s">
        <v>1249</v>
      </c>
      <c r="BU136" s="21" t="s">
        <v>1249</v>
      </c>
      <c r="BV136" s="21" t="s">
        <v>1249</v>
      </c>
      <c r="BW136" s="21" t="s">
        <v>1249</v>
      </c>
      <c r="BX136" s="21" t="s">
        <v>1249</v>
      </c>
      <c r="BY136" s="21" t="s">
        <v>1249</v>
      </c>
      <c r="BZ136" s="21" t="s">
        <v>1249</v>
      </c>
      <c r="CA136" s="21" t="s">
        <v>1249</v>
      </c>
      <c r="CB136" s="21" t="s">
        <v>1249</v>
      </c>
      <c r="CC136" s="21" t="s">
        <v>1249</v>
      </c>
      <c r="CD136" s="21" t="s">
        <v>1249</v>
      </c>
      <c r="CE136" s="21" t="s">
        <v>1249</v>
      </c>
      <c r="CF136" s="21" t="s">
        <v>1249</v>
      </c>
      <c r="CG136" s="21" t="s">
        <v>1249</v>
      </c>
      <c r="CH136" s="21" t="s">
        <v>1249</v>
      </c>
      <c r="CI136" s="21" t="s">
        <v>1249</v>
      </c>
      <c r="CJ136" s="21" t="s">
        <v>1249</v>
      </c>
    </row>
    <row r="137" spans="1:88" ht="75" hidden="1" customHeight="1" x14ac:dyDescent="0.25">
      <c r="A137" s="6">
        <v>111</v>
      </c>
      <c r="B137" s="207">
        <v>253</v>
      </c>
      <c r="C137" s="12" t="s">
        <v>455</v>
      </c>
      <c r="D137" s="275" t="s">
        <v>28</v>
      </c>
      <c r="E137" s="12" t="s">
        <v>456</v>
      </c>
      <c r="F137" s="332" t="s">
        <v>28</v>
      </c>
      <c r="G137" s="12" t="s">
        <v>456</v>
      </c>
      <c r="H137" s="18" t="s">
        <v>1886</v>
      </c>
      <c r="I137" s="18" t="s">
        <v>1261</v>
      </c>
      <c r="J137" s="22" t="s">
        <v>402</v>
      </c>
      <c r="K137" s="207"/>
      <c r="L137" s="207"/>
      <c r="M137" s="207"/>
      <c r="N137" s="207"/>
      <c r="O137" s="207"/>
      <c r="P137" s="207"/>
      <c r="Q137" s="207"/>
      <c r="R137" s="28" t="s">
        <v>21</v>
      </c>
      <c r="S137" s="207"/>
      <c r="T137" s="26">
        <f t="shared" si="51"/>
        <v>1</v>
      </c>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3">
        <f>COUNTIF($BD137:$CA137,2)</f>
        <v>0</v>
      </c>
      <c r="CC137" s="32" t="e">
        <f>CB137/COUNTA($BD137:$CA137)</f>
        <v>#DIV/0!</v>
      </c>
      <c r="CD137" s="23">
        <f>COUNTIF($BD137:$CA137,1)</f>
        <v>0</v>
      </c>
      <c r="CE137" s="32" t="e">
        <f>CD137/COUNTA($BD137:$CA137)</f>
        <v>#DIV/0!</v>
      </c>
      <c r="CF137" s="23">
        <f>COUNTIF($BD137:$CA137,0)</f>
        <v>0</v>
      </c>
      <c r="CG137" s="32" t="e">
        <f>CF137/COUNTA($BD137:$CA137)</f>
        <v>#DIV/0!</v>
      </c>
      <c r="CH137" s="23" t="e">
        <f>(((CB137*2)+(CD137*1)+(CF137*0)))/COUNTA($BD137:$CA137)</f>
        <v>#DIV/0!</v>
      </c>
      <c r="CI137" s="23" t="e">
        <f t="shared" si="52"/>
        <v>#DIV/0!</v>
      </c>
      <c r="CJ137" s="37"/>
    </row>
    <row r="138" spans="1:88" s="2" customFormat="1" ht="22.5" hidden="1" customHeight="1" x14ac:dyDescent="0.25">
      <c r="A138" s="6">
        <v>112</v>
      </c>
      <c r="B138" s="7">
        <v>265</v>
      </c>
      <c r="C138" s="440" t="s">
        <v>459</v>
      </c>
      <c r="D138" s="440"/>
      <c r="E138" s="440"/>
      <c r="F138" s="440" t="s">
        <v>1249</v>
      </c>
      <c r="G138" s="440"/>
      <c r="H138" s="440"/>
      <c r="I138" s="9" t="s">
        <v>1249</v>
      </c>
      <c r="J138" s="21" t="s">
        <v>1249</v>
      </c>
      <c r="K138" s="21" t="s">
        <v>1249</v>
      </c>
      <c r="L138" s="21" t="s">
        <v>1249</v>
      </c>
      <c r="M138" s="21" t="s">
        <v>1249</v>
      </c>
      <c r="N138" s="21" t="s">
        <v>1249</v>
      </c>
      <c r="O138" s="21" t="s">
        <v>1249</v>
      </c>
      <c r="P138" s="21" t="s">
        <v>1249</v>
      </c>
      <c r="Q138" s="21" t="s">
        <v>1249</v>
      </c>
      <c r="R138" s="21" t="s">
        <v>1249</v>
      </c>
      <c r="S138" s="21" t="s">
        <v>1249</v>
      </c>
      <c r="T138" s="21" t="s">
        <v>1249</v>
      </c>
      <c r="U138" s="21" t="s">
        <v>1249</v>
      </c>
      <c r="V138" s="21" t="s">
        <v>1249</v>
      </c>
      <c r="W138" s="21" t="s">
        <v>1249</v>
      </c>
      <c r="X138" s="21" t="s">
        <v>1249</v>
      </c>
      <c r="Y138" s="21" t="s">
        <v>1249</v>
      </c>
      <c r="Z138" s="21" t="s">
        <v>1249</v>
      </c>
      <c r="AA138" s="21" t="s">
        <v>1249</v>
      </c>
      <c r="AB138" s="21" t="s">
        <v>1249</v>
      </c>
      <c r="AC138" s="21" t="s">
        <v>1249</v>
      </c>
      <c r="AD138" s="21" t="s">
        <v>1249</v>
      </c>
      <c r="AE138" s="21" t="s">
        <v>1249</v>
      </c>
      <c r="AF138" s="21" t="s">
        <v>1249</v>
      </c>
      <c r="AG138" s="21" t="s">
        <v>1249</v>
      </c>
      <c r="AH138" s="21" t="s">
        <v>1249</v>
      </c>
      <c r="AI138" s="21" t="s">
        <v>1249</v>
      </c>
      <c r="AJ138" s="21" t="s">
        <v>1249</v>
      </c>
      <c r="AK138" s="21" t="s">
        <v>1249</v>
      </c>
      <c r="AL138" s="21" t="s">
        <v>1249</v>
      </c>
      <c r="AM138" s="21" t="s">
        <v>1249</v>
      </c>
      <c r="AN138" s="21" t="s">
        <v>1249</v>
      </c>
      <c r="AO138" s="21" t="s">
        <v>1249</v>
      </c>
      <c r="AP138" s="21" t="s">
        <v>1249</v>
      </c>
      <c r="AQ138" s="21" t="s">
        <v>1249</v>
      </c>
      <c r="AR138" s="21" t="s">
        <v>1249</v>
      </c>
      <c r="AS138" s="21" t="s">
        <v>1249</v>
      </c>
      <c r="AT138" s="21" t="s">
        <v>1249</v>
      </c>
      <c r="AU138" s="21" t="s">
        <v>1249</v>
      </c>
      <c r="AV138" s="21" t="s">
        <v>1249</v>
      </c>
      <c r="AW138" s="21" t="s">
        <v>1249</v>
      </c>
      <c r="AX138" s="21" t="s">
        <v>1249</v>
      </c>
      <c r="AY138" s="21" t="s">
        <v>1249</v>
      </c>
      <c r="AZ138" s="21" t="s">
        <v>1249</v>
      </c>
      <c r="BA138" s="21" t="s">
        <v>1249</v>
      </c>
      <c r="BB138" s="21"/>
      <c r="BC138" s="21" t="s">
        <v>1249</v>
      </c>
      <c r="BD138" s="21" t="s">
        <v>1249</v>
      </c>
      <c r="BE138" s="21" t="s">
        <v>1249</v>
      </c>
      <c r="BF138" s="21" t="s">
        <v>1249</v>
      </c>
      <c r="BG138" s="21" t="s">
        <v>1249</v>
      </c>
      <c r="BH138" s="21" t="s">
        <v>1249</v>
      </c>
      <c r="BI138" s="21" t="s">
        <v>1249</v>
      </c>
      <c r="BJ138" s="21" t="s">
        <v>1249</v>
      </c>
      <c r="BK138" s="21" t="s">
        <v>1249</v>
      </c>
      <c r="BL138" s="21" t="s">
        <v>1249</v>
      </c>
      <c r="BM138" s="21" t="s">
        <v>1249</v>
      </c>
      <c r="BN138" s="21" t="s">
        <v>1249</v>
      </c>
      <c r="BO138" s="21" t="s">
        <v>1249</v>
      </c>
      <c r="BP138" s="21" t="s">
        <v>1249</v>
      </c>
      <c r="BQ138" s="21" t="s">
        <v>1249</v>
      </c>
      <c r="BR138" s="21" t="s">
        <v>1249</v>
      </c>
      <c r="BS138" s="21" t="s">
        <v>1249</v>
      </c>
      <c r="BT138" s="21" t="s">
        <v>1249</v>
      </c>
      <c r="BU138" s="21" t="s">
        <v>1249</v>
      </c>
      <c r="BV138" s="21" t="s">
        <v>1249</v>
      </c>
      <c r="BW138" s="21" t="s">
        <v>1249</v>
      </c>
      <c r="BX138" s="21" t="s">
        <v>1249</v>
      </c>
      <c r="BY138" s="21" t="s">
        <v>1249</v>
      </c>
      <c r="BZ138" s="21" t="s">
        <v>1249</v>
      </c>
      <c r="CA138" s="21" t="s">
        <v>1249</v>
      </c>
      <c r="CB138" s="21" t="s">
        <v>1249</v>
      </c>
      <c r="CC138" s="21" t="s">
        <v>1249</v>
      </c>
      <c r="CD138" s="21" t="s">
        <v>1249</v>
      </c>
      <c r="CE138" s="21" t="s">
        <v>1249</v>
      </c>
      <c r="CF138" s="21" t="s">
        <v>1249</v>
      </c>
      <c r="CG138" s="21" t="s">
        <v>1249</v>
      </c>
      <c r="CH138" s="21" t="s">
        <v>1249</v>
      </c>
      <c r="CI138" s="21" t="s">
        <v>1249</v>
      </c>
      <c r="CJ138" s="21" t="s">
        <v>1249</v>
      </c>
    </row>
    <row r="139" spans="1:88" ht="291" hidden="1" customHeight="1" x14ac:dyDescent="0.25">
      <c r="A139" s="6">
        <v>113</v>
      </c>
      <c r="B139" s="207">
        <v>257</v>
      </c>
      <c r="C139" s="42" t="s">
        <v>463</v>
      </c>
      <c r="D139" s="278" t="s">
        <v>463</v>
      </c>
      <c r="E139" s="42" t="s">
        <v>463</v>
      </c>
      <c r="F139" s="332" t="s">
        <v>28</v>
      </c>
      <c r="G139" s="42" t="s">
        <v>463</v>
      </c>
      <c r="H139" s="18" t="s">
        <v>1664</v>
      </c>
      <c r="I139" s="18" t="s">
        <v>1261</v>
      </c>
      <c r="J139" s="22" t="s">
        <v>402</v>
      </c>
      <c r="K139" s="207"/>
      <c r="L139" s="207"/>
      <c r="M139" s="207"/>
      <c r="N139" s="207"/>
      <c r="O139" s="207"/>
      <c r="P139" s="207"/>
      <c r="Q139" s="207"/>
      <c r="R139" s="23" t="s">
        <v>21</v>
      </c>
      <c r="S139" s="207"/>
      <c r="T139" s="26">
        <f t="shared" ref="T139:T202" si="74">COUNTIF(K139:S139,"x")</f>
        <v>1</v>
      </c>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3">
        <f t="shared" ref="CB139:CB147" si="75">COUNTIF($BD139:$CA139,2)</f>
        <v>0</v>
      </c>
      <c r="CC139" s="32" t="e">
        <f t="shared" ref="CC139:CC147" si="76">CB139/COUNTA($BD139:$CA139)</f>
        <v>#DIV/0!</v>
      </c>
      <c r="CD139" s="23">
        <f t="shared" ref="CD139:CD147" si="77">COUNTIF($BD139:$CA139,1)</f>
        <v>0</v>
      </c>
      <c r="CE139" s="32" t="e">
        <f t="shared" ref="CE139:CE147" si="78">CD139/COUNTA($BD139:$CA139)</f>
        <v>#DIV/0!</v>
      </c>
      <c r="CF139" s="23">
        <f t="shared" ref="CF139:CF147" si="79">COUNTIF($BD139:$CA139,0)</f>
        <v>0</v>
      </c>
      <c r="CG139" s="32" t="e">
        <f t="shared" ref="CG139:CG147" si="80">CF139/COUNTA($BD139:$CA139)</f>
        <v>#DIV/0!</v>
      </c>
      <c r="CH139" s="23" t="e">
        <f t="shared" ref="CH139:CH147" si="81">(((CB139*2)+(CD139*1)+(CF139*0)))/COUNTA($BD139:$CA139)</f>
        <v>#DIV/0!</v>
      </c>
      <c r="CI139" s="23" t="e">
        <f t="shared" ref="CI139:CI202" si="82">IF(CH139&gt;=1.6,"Đạt mục tiêu",IF(CH139&gt;=1,"Cần cố gắng","Chưa đạt"))</f>
        <v>#DIV/0!</v>
      </c>
      <c r="CJ139" s="37"/>
    </row>
    <row r="140" spans="1:88" ht="99.75" hidden="1" customHeight="1" x14ac:dyDescent="0.25">
      <c r="A140" s="6">
        <v>113</v>
      </c>
      <c r="B140" s="207">
        <v>257</v>
      </c>
      <c r="C140" s="42" t="s">
        <v>463</v>
      </c>
      <c r="D140" s="277" t="s">
        <v>28</v>
      </c>
      <c r="E140" s="12" t="s">
        <v>465</v>
      </c>
      <c r="F140" s="332" t="s">
        <v>28</v>
      </c>
      <c r="G140" s="18" t="s">
        <v>1367</v>
      </c>
      <c r="H140" s="18" t="s">
        <v>1367</v>
      </c>
      <c r="I140" s="18" t="s">
        <v>1251</v>
      </c>
      <c r="J140" s="22" t="s">
        <v>402</v>
      </c>
      <c r="K140" s="207"/>
      <c r="L140" s="207"/>
      <c r="M140" s="207"/>
      <c r="N140" s="207"/>
      <c r="O140" s="207"/>
      <c r="P140" s="207"/>
      <c r="Q140" s="207"/>
      <c r="R140" s="207" t="s">
        <v>21</v>
      </c>
      <c r="S140" s="207"/>
      <c r="T140" s="26">
        <f t="shared" si="74"/>
        <v>1</v>
      </c>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3">
        <f t="shared" si="75"/>
        <v>0</v>
      </c>
      <c r="CC140" s="32" t="e">
        <f t="shared" si="76"/>
        <v>#DIV/0!</v>
      </c>
      <c r="CD140" s="23">
        <f t="shared" si="77"/>
        <v>0</v>
      </c>
      <c r="CE140" s="32" t="e">
        <f t="shared" si="78"/>
        <v>#DIV/0!</v>
      </c>
      <c r="CF140" s="23">
        <f t="shared" si="79"/>
        <v>0</v>
      </c>
      <c r="CG140" s="32" t="e">
        <f t="shared" si="80"/>
        <v>#DIV/0!</v>
      </c>
      <c r="CH140" s="23" t="e">
        <f t="shared" si="81"/>
        <v>#DIV/0!</v>
      </c>
      <c r="CI140" s="23" t="e">
        <f t="shared" si="82"/>
        <v>#DIV/0!</v>
      </c>
      <c r="CJ140" s="37"/>
    </row>
    <row r="141" spans="1:88" ht="169.5" hidden="1" customHeight="1" x14ac:dyDescent="0.25">
      <c r="A141" s="6">
        <v>113</v>
      </c>
      <c r="B141" s="207">
        <v>257</v>
      </c>
      <c r="C141" s="42" t="s">
        <v>463</v>
      </c>
      <c r="D141" s="277" t="s">
        <v>28</v>
      </c>
      <c r="E141" s="12" t="s">
        <v>466</v>
      </c>
      <c r="F141" s="332" t="s">
        <v>28</v>
      </c>
      <c r="G141" s="18" t="s">
        <v>1367</v>
      </c>
      <c r="H141" s="18" t="s">
        <v>1367</v>
      </c>
      <c r="I141" s="18" t="s">
        <v>1329</v>
      </c>
      <c r="J141" s="22" t="s">
        <v>402</v>
      </c>
      <c r="K141" s="207"/>
      <c r="L141" s="207"/>
      <c r="M141" s="207"/>
      <c r="N141" s="207"/>
      <c r="O141" s="207"/>
      <c r="P141" s="207"/>
      <c r="Q141" s="207"/>
      <c r="R141" s="207" t="s">
        <v>21</v>
      </c>
      <c r="S141" s="207"/>
      <c r="T141" s="26">
        <f t="shared" si="74"/>
        <v>1</v>
      </c>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3">
        <f t="shared" si="75"/>
        <v>0</v>
      </c>
      <c r="CC141" s="32" t="e">
        <f t="shared" si="76"/>
        <v>#DIV/0!</v>
      </c>
      <c r="CD141" s="23">
        <f t="shared" si="77"/>
        <v>0</v>
      </c>
      <c r="CE141" s="32" t="e">
        <f t="shared" si="78"/>
        <v>#DIV/0!</v>
      </c>
      <c r="CF141" s="23">
        <f t="shared" si="79"/>
        <v>0</v>
      </c>
      <c r="CG141" s="32" t="e">
        <f t="shared" si="80"/>
        <v>#DIV/0!</v>
      </c>
      <c r="CH141" s="23" t="e">
        <f t="shared" si="81"/>
        <v>#DIV/0!</v>
      </c>
      <c r="CI141" s="23" t="e">
        <f t="shared" si="82"/>
        <v>#DIV/0!</v>
      </c>
      <c r="CJ141" s="37"/>
    </row>
    <row r="142" spans="1:88" ht="174.75" hidden="1" customHeight="1" x14ac:dyDescent="0.25">
      <c r="A142" s="6">
        <v>113</v>
      </c>
      <c r="B142" s="207">
        <v>257</v>
      </c>
      <c r="C142" s="42" t="s">
        <v>463</v>
      </c>
      <c r="D142" s="277" t="s">
        <v>28</v>
      </c>
      <c r="E142" s="12" t="s">
        <v>467</v>
      </c>
      <c r="F142" s="332" t="s">
        <v>28</v>
      </c>
      <c r="G142" s="18" t="s">
        <v>1367</v>
      </c>
      <c r="H142" s="18" t="s">
        <v>1367</v>
      </c>
      <c r="I142" s="18" t="s">
        <v>1251</v>
      </c>
      <c r="J142" s="22" t="s">
        <v>402</v>
      </c>
      <c r="K142" s="207"/>
      <c r="L142" s="207"/>
      <c r="M142" s="207"/>
      <c r="N142" s="207"/>
      <c r="O142" s="207"/>
      <c r="P142" s="207"/>
      <c r="Q142" s="207"/>
      <c r="R142" s="207" t="s">
        <v>21</v>
      </c>
      <c r="S142" s="207"/>
      <c r="T142" s="26">
        <f t="shared" si="74"/>
        <v>1</v>
      </c>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3">
        <f t="shared" si="75"/>
        <v>0</v>
      </c>
      <c r="CC142" s="32" t="e">
        <f t="shared" si="76"/>
        <v>#DIV/0!</v>
      </c>
      <c r="CD142" s="23">
        <f t="shared" si="77"/>
        <v>0</v>
      </c>
      <c r="CE142" s="32" t="e">
        <f t="shared" si="78"/>
        <v>#DIV/0!</v>
      </c>
      <c r="CF142" s="23">
        <f t="shared" si="79"/>
        <v>0</v>
      </c>
      <c r="CG142" s="32" t="e">
        <f t="shared" si="80"/>
        <v>#DIV/0!</v>
      </c>
      <c r="CH142" s="23" t="e">
        <f t="shared" si="81"/>
        <v>#DIV/0!</v>
      </c>
      <c r="CI142" s="23" t="e">
        <f t="shared" si="82"/>
        <v>#DIV/0!</v>
      </c>
      <c r="CJ142" s="37"/>
    </row>
    <row r="143" spans="1:88" ht="18.75" hidden="1" x14ac:dyDescent="0.25">
      <c r="A143" s="6">
        <v>114</v>
      </c>
      <c r="B143" s="49">
        <v>276</v>
      </c>
      <c r="C143" s="450" t="s">
        <v>468</v>
      </c>
      <c r="D143" s="450"/>
      <c r="E143" s="450"/>
      <c r="F143" s="40" t="s">
        <v>1249</v>
      </c>
      <c r="G143" s="40" t="s">
        <v>1249</v>
      </c>
      <c r="H143" s="40" t="s">
        <v>1249</v>
      </c>
      <c r="I143" s="40" t="s">
        <v>1249</v>
      </c>
      <c r="J143" s="48" t="s">
        <v>1249</v>
      </c>
      <c r="K143" s="48" t="s">
        <v>1249</v>
      </c>
      <c r="L143" s="48" t="s">
        <v>1249</v>
      </c>
      <c r="M143" s="48" t="s">
        <v>1249</v>
      </c>
      <c r="N143" s="48" t="s">
        <v>1249</v>
      </c>
      <c r="O143" s="48" t="s">
        <v>1249</v>
      </c>
      <c r="P143" s="48" t="s">
        <v>1249</v>
      </c>
      <c r="Q143" s="48" t="s">
        <v>1249</v>
      </c>
      <c r="R143" s="48" t="s">
        <v>1249</v>
      </c>
      <c r="S143" s="48" t="s">
        <v>1249</v>
      </c>
      <c r="T143" s="26">
        <f t="shared" si="74"/>
        <v>0</v>
      </c>
      <c r="U143" s="48" t="s">
        <v>1249</v>
      </c>
      <c r="V143" s="48" t="s">
        <v>1249</v>
      </c>
      <c r="W143" s="48" t="s">
        <v>1249</v>
      </c>
      <c r="X143" s="48" t="s">
        <v>1249</v>
      </c>
      <c r="Y143" s="48" t="s">
        <v>1249</v>
      </c>
      <c r="Z143" s="48" t="s">
        <v>1249</v>
      </c>
      <c r="AA143" s="48" t="s">
        <v>1249</v>
      </c>
      <c r="AB143" s="48" t="s">
        <v>1249</v>
      </c>
      <c r="AC143" s="48" t="s">
        <v>1249</v>
      </c>
      <c r="AD143" s="48" t="s">
        <v>1249</v>
      </c>
      <c r="AE143" s="48" t="s">
        <v>1249</v>
      </c>
      <c r="AF143" s="48" t="s">
        <v>1249</v>
      </c>
      <c r="AG143" s="48" t="s">
        <v>1249</v>
      </c>
      <c r="AH143" s="48" t="s">
        <v>1249</v>
      </c>
      <c r="AI143" s="48" t="s">
        <v>1249</v>
      </c>
      <c r="AJ143" s="48" t="s">
        <v>1249</v>
      </c>
      <c r="AK143" s="48" t="s">
        <v>1249</v>
      </c>
      <c r="AL143" s="48" t="s">
        <v>1249</v>
      </c>
      <c r="AM143" s="48" t="s">
        <v>1249</v>
      </c>
      <c r="AN143" s="48" t="s">
        <v>1249</v>
      </c>
      <c r="AO143" s="48" t="s">
        <v>1249</v>
      </c>
      <c r="AP143" s="48" t="s">
        <v>1249</v>
      </c>
      <c r="AQ143" s="48" t="s">
        <v>1249</v>
      </c>
      <c r="AR143" s="48" t="s">
        <v>1249</v>
      </c>
      <c r="AS143" s="48" t="s">
        <v>1249</v>
      </c>
      <c r="AT143" s="48" t="s">
        <v>1249</v>
      </c>
      <c r="AU143" s="48" t="s">
        <v>1249</v>
      </c>
      <c r="AV143" s="48" t="s">
        <v>1249</v>
      </c>
      <c r="AW143" s="48" t="s">
        <v>1249</v>
      </c>
      <c r="AX143" s="48" t="s">
        <v>1249</v>
      </c>
      <c r="AY143" s="48" t="s">
        <v>1249</v>
      </c>
      <c r="AZ143" s="48" t="s">
        <v>1249</v>
      </c>
      <c r="BA143" s="48" t="s">
        <v>1249</v>
      </c>
      <c r="BB143" s="48"/>
      <c r="BC143" s="48" t="s">
        <v>1249</v>
      </c>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3">
        <f t="shared" si="75"/>
        <v>0</v>
      </c>
      <c r="CC143" s="32" t="e">
        <f t="shared" si="76"/>
        <v>#DIV/0!</v>
      </c>
      <c r="CD143" s="23">
        <f t="shared" si="77"/>
        <v>0</v>
      </c>
      <c r="CE143" s="32" t="e">
        <f t="shared" si="78"/>
        <v>#DIV/0!</v>
      </c>
      <c r="CF143" s="23">
        <f t="shared" si="79"/>
        <v>0</v>
      </c>
      <c r="CG143" s="32" t="e">
        <f t="shared" si="80"/>
        <v>#DIV/0!</v>
      </c>
      <c r="CH143" s="23" t="e">
        <f t="shared" si="81"/>
        <v>#DIV/0!</v>
      </c>
      <c r="CI143" s="23" t="e">
        <f t="shared" si="82"/>
        <v>#DIV/0!</v>
      </c>
      <c r="CJ143" s="37"/>
    </row>
    <row r="144" spans="1:88" ht="117.75" hidden="1" customHeight="1" x14ac:dyDescent="0.25">
      <c r="A144" s="6">
        <v>115</v>
      </c>
      <c r="B144" s="207">
        <v>261</v>
      </c>
      <c r="C144" s="12" t="s">
        <v>471</v>
      </c>
      <c r="D144" s="275" t="s">
        <v>28</v>
      </c>
      <c r="E144" s="12" t="s">
        <v>472</v>
      </c>
      <c r="F144" s="332" t="s">
        <v>28</v>
      </c>
      <c r="G144" s="18" t="s">
        <v>1368</v>
      </c>
      <c r="H144" s="18" t="s">
        <v>1663</v>
      </c>
      <c r="I144" s="18" t="s">
        <v>1329</v>
      </c>
      <c r="J144" s="22" t="s">
        <v>402</v>
      </c>
      <c r="K144" s="207"/>
      <c r="L144" s="207"/>
      <c r="M144" s="207"/>
      <c r="N144" s="207"/>
      <c r="O144" s="207"/>
      <c r="P144" s="207"/>
      <c r="Q144" s="207"/>
      <c r="R144" s="23" t="s">
        <v>21</v>
      </c>
      <c r="S144" s="207"/>
      <c r="T144" s="26">
        <f t="shared" si="74"/>
        <v>1</v>
      </c>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3">
        <f t="shared" si="75"/>
        <v>0</v>
      </c>
      <c r="CC144" s="32" t="e">
        <f t="shared" si="76"/>
        <v>#DIV/0!</v>
      </c>
      <c r="CD144" s="23">
        <f t="shared" si="77"/>
        <v>0</v>
      </c>
      <c r="CE144" s="32" t="e">
        <f t="shared" si="78"/>
        <v>#DIV/0!</v>
      </c>
      <c r="CF144" s="23">
        <f t="shared" si="79"/>
        <v>0</v>
      </c>
      <c r="CG144" s="32" t="e">
        <f t="shared" si="80"/>
        <v>#DIV/0!</v>
      </c>
      <c r="CH144" s="23" t="e">
        <f t="shared" si="81"/>
        <v>#DIV/0!</v>
      </c>
      <c r="CI144" s="23" t="e">
        <f t="shared" si="82"/>
        <v>#DIV/0!</v>
      </c>
      <c r="CJ144" s="37"/>
    </row>
    <row r="145" spans="1:88" ht="108" hidden="1" customHeight="1" x14ac:dyDescent="0.25">
      <c r="A145" s="6">
        <v>116</v>
      </c>
      <c r="B145" s="207">
        <v>263</v>
      </c>
      <c r="C145" s="12" t="s">
        <v>475</v>
      </c>
      <c r="D145" s="275" t="s">
        <v>28</v>
      </c>
      <c r="E145" s="12" t="s">
        <v>476</v>
      </c>
      <c r="F145" s="332" t="s">
        <v>28</v>
      </c>
      <c r="G145" s="12" t="s">
        <v>476</v>
      </c>
      <c r="H145" s="18" t="s">
        <v>1369</v>
      </c>
      <c r="I145" s="18" t="s">
        <v>1261</v>
      </c>
      <c r="J145" s="22" t="s">
        <v>402</v>
      </c>
      <c r="K145" s="207"/>
      <c r="L145" s="207"/>
      <c r="M145" s="207"/>
      <c r="N145" s="207"/>
      <c r="O145" s="207"/>
      <c r="P145" s="207"/>
      <c r="Q145" s="207"/>
      <c r="R145" s="23" t="s">
        <v>21</v>
      </c>
      <c r="S145" s="207"/>
      <c r="T145" s="26">
        <f t="shared" si="74"/>
        <v>1</v>
      </c>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3">
        <f t="shared" si="75"/>
        <v>0</v>
      </c>
      <c r="CC145" s="32" t="e">
        <f t="shared" si="76"/>
        <v>#DIV/0!</v>
      </c>
      <c r="CD145" s="23">
        <f t="shared" si="77"/>
        <v>0</v>
      </c>
      <c r="CE145" s="32" t="e">
        <f t="shared" si="78"/>
        <v>#DIV/0!</v>
      </c>
      <c r="CF145" s="23">
        <f t="shared" si="79"/>
        <v>0</v>
      </c>
      <c r="CG145" s="32" t="e">
        <f t="shared" si="80"/>
        <v>#DIV/0!</v>
      </c>
      <c r="CH145" s="23" t="e">
        <f t="shared" si="81"/>
        <v>#DIV/0!</v>
      </c>
      <c r="CI145" s="23" t="e">
        <f t="shared" si="82"/>
        <v>#DIV/0!</v>
      </c>
      <c r="CJ145" s="37"/>
    </row>
    <row r="146" spans="1:88" s="2" customFormat="1" ht="18.75" hidden="1" x14ac:dyDescent="0.25">
      <c r="A146" s="6">
        <v>117</v>
      </c>
      <c r="B146" s="7"/>
      <c r="C146" s="440" t="s">
        <v>477</v>
      </c>
      <c r="D146" s="440"/>
      <c r="E146" s="440"/>
      <c r="F146" s="9" t="s">
        <v>1249</v>
      </c>
      <c r="G146" s="9" t="s">
        <v>1249</v>
      </c>
      <c r="H146" s="9" t="s">
        <v>1249</v>
      </c>
      <c r="I146" s="9" t="s">
        <v>1249</v>
      </c>
      <c r="J146" s="21" t="s">
        <v>1249</v>
      </c>
      <c r="K146" s="21" t="s">
        <v>1249</v>
      </c>
      <c r="L146" s="21" t="s">
        <v>1249</v>
      </c>
      <c r="M146" s="21" t="s">
        <v>1249</v>
      </c>
      <c r="N146" s="21" t="s">
        <v>1249</v>
      </c>
      <c r="O146" s="21" t="s">
        <v>1249</v>
      </c>
      <c r="P146" s="21" t="s">
        <v>1249</v>
      </c>
      <c r="Q146" s="21" t="s">
        <v>1249</v>
      </c>
      <c r="R146" s="21" t="s">
        <v>1249</v>
      </c>
      <c r="S146" s="21" t="s">
        <v>1249</v>
      </c>
      <c r="T146" s="325">
        <f t="shared" si="74"/>
        <v>0</v>
      </c>
      <c r="U146" s="325"/>
      <c r="V146" s="325"/>
      <c r="W146" s="325"/>
      <c r="X146" s="325"/>
      <c r="Y146" s="325"/>
      <c r="Z146" s="325"/>
      <c r="AA146" s="325"/>
      <c r="AB146" s="325"/>
      <c r="AC146" s="325"/>
      <c r="AD146" s="325"/>
      <c r="AE146" s="325"/>
      <c r="AF146" s="325"/>
      <c r="AG146" s="325"/>
      <c r="AH146" s="325"/>
      <c r="AI146" s="325"/>
      <c r="AJ146" s="325"/>
      <c r="AK146" s="325"/>
      <c r="AL146" s="325"/>
      <c r="AM146" s="325"/>
      <c r="AN146" s="325"/>
      <c r="AO146" s="325"/>
      <c r="AP146" s="325"/>
      <c r="AQ146" s="325"/>
      <c r="AR146" s="325"/>
      <c r="AS146" s="325"/>
      <c r="AT146" s="325"/>
      <c r="AU146" s="325"/>
      <c r="AV146" s="325"/>
      <c r="AW146" s="325"/>
      <c r="AX146" s="325"/>
      <c r="AY146" s="325"/>
      <c r="AZ146" s="325"/>
      <c r="BA146" s="325"/>
      <c r="BB146" s="325"/>
      <c r="BC146" s="325"/>
      <c r="BD146" s="325"/>
      <c r="BE146" s="325"/>
      <c r="BF146" s="325"/>
      <c r="BG146" s="325"/>
      <c r="BH146" s="325"/>
      <c r="BI146" s="325"/>
      <c r="BJ146" s="325"/>
      <c r="BK146" s="325"/>
      <c r="BL146" s="325"/>
      <c r="BM146" s="325"/>
      <c r="BN146" s="325"/>
      <c r="BO146" s="325"/>
      <c r="BP146" s="325"/>
      <c r="BQ146" s="325"/>
      <c r="BR146" s="325"/>
      <c r="BS146" s="325"/>
      <c r="BT146" s="325"/>
      <c r="BU146" s="325"/>
      <c r="BV146" s="325"/>
      <c r="BW146" s="325"/>
      <c r="BX146" s="325"/>
      <c r="BY146" s="325"/>
      <c r="BZ146" s="325"/>
      <c r="CA146" s="325"/>
      <c r="CB146" s="330">
        <f t="shared" si="75"/>
        <v>0</v>
      </c>
      <c r="CC146" s="34" t="e">
        <f t="shared" si="76"/>
        <v>#DIV/0!</v>
      </c>
      <c r="CD146" s="330">
        <f t="shared" si="77"/>
        <v>0</v>
      </c>
      <c r="CE146" s="34" t="e">
        <f t="shared" si="78"/>
        <v>#DIV/0!</v>
      </c>
      <c r="CF146" s="330">
        <f t="shared" si="79"/>
        <v>0</v>
      </c>
      <c r="CG146" s="34" t="e">
        <f t="shared" si="80"/>
        <v>#DIV/0!</v>
      </c>
      <c r="CH146" s="330" t="e">
        <f t="shared" si="81"/>
        <v>#DIV/0!</v>
      </c>
      <c r="CI146" s="330" t="e">
        <f t="shared" si="82"/>
        <v>#DIV/0!</v>
      </c>
      <c r="CJ146" s="38"/>
    </row>
    <row r="147" spans="1:88" ht="53.25" hidden="1" customHeight="1" x14ac:dyDescent="0.25">
      <c r="A147" s="6">
        <v>118</v>
      </c>
      <c r="B147" s="207">
        <v>265</v>
      </c>
      <c r="C147" s="12" t="s">
        <v>478</v>
      </c>
      <c r="D147" s="275" t="s">
        <v>28</v>
      </c>
      <c r="E147" s="12" t="s">
        <v>479</v>
      </c>
      <c r="F147" s="332" t="s">
        <v>28</v>
      </c>
      <c r="G147" s="18" t="s">
        <v>1370</v>
      </c>
      <c r="H147" s="18" t="s">
        <v>1887</v>
      </c>
      <c r="I147" s="18" t="s">
        <v>1251</v>
      </c>
      <c r="J147" s="22" t="s">
        <v>402</v>
      </c>
      <c r="K147" s="207"/>
      <c r="L147" s="207"/>
      <c r="M147" s="207"/>
      <c r="N147" s="207"/>
      <c r="O147" s="207" t="s">
        <v>21</v>
      </c>
      <c r="P147" s="207"/>
      <c r="Q147" s="207"/>
      <c r="R147" s="207"/>
      <c r="S147" s="207"/>
      <c r="T147" s="26">
        <f t="shared" si="74"/>
        <v>1</v>
      </c>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3">
        <f t="shared" si="75"/>
        <v>0</v>
      </c>
      <c r="CC147" s="32" t="e">
        <f t="shared" si="76"/>
        <v>#DIV/0!</v>
      </c>
      <c r="CD147" s="23">
        <f t="shared" si="77"/>
        <v>0</v>
      </c>
      <c r="CE147" s="32" t="e">
        <f t="shared" si="78"/>
        <v>#DIV/0!</v>
      </c>
      <c r="CF147" s="23">
        <f t="shared" si="79"/>
        <v>0</v>
      </c>
      <c r="CG147" s="32" t="e">
        <f t="shared" si="80"/>
        <v>#DIV/0!</v>
      </c>
      <c r="CH147" s="23" t="e">
        <f t="shared" si="81"/>
        <v>#DIV/0!</v>
      </c>
      <c r="CI147" s="23" t="e">
        <f t="shared" si="82"/>
        <v>#DIV/0!</v>
      </c>
      <c r="CJ147" s="37"/>
    </row>
    <row r="148" spans="1:88" s="2" customFormat="1" ht="18.75" hidden="1" x14ac:dyDescent="0.25">
      <c r="A148" s="6">
        <v>119</v>
      </c>
      <c r="B148" s="7">
        <v>285</v>
      </c>
      <c r="C148" s="440" t="s">
        <v>480</v>
      </c>
      <c r="D148" s="440"/>
      <c r="E148" s="440"/>
      <c r="F148" s="9" t="s">
        <v>1249</v>
      </c>
      <c r="G148" s="9" t="s">
        <v>1249</v>
      </c>
      <c r="H148" s="9" t="s">
        <v>1249</v>
      </c>
      <c r="I148" s="9" t="s">
        <v>1249</v>
      </c>
      <c r="J148" s="21" t="s">
        <v>1249</v>
      </c>
      <c r="K148" s="21" t="s">
        <v>1249</v>
      </c>
      <c r="L148" s="21" t="s">
        <v>1249</v>
      </c>
      <c r="M148" s="21" t="s">
        <v>1249</v>
      </c>
      <c r="N148" s="21" t="s">
        <v>1249</v>
      </c>
      <c r="O148" s="21" t="s">
        <v>1249</v>
      </c>
      <c r="P148" s="21" t="s">
        <v>1249</v>
      </c>
      <c r="Q148" s="21" t="s">
        <v>1249</v>
      </c>
      <c r="R148" s="21" t="s">
        <v>1249</v>
      </c>
      <c r="S148" s="21" t="s">
        <v>1249</v>
      </c>
      <c r="T148" s="21" t="s">
        <v>1249</v>
      </c>
      <c r="U148" s="21" t="s">
        <v>1249</v>
      </c>
      <c r="V148" s="21" t="s">
        <v>1249</v>
      </c>
      <c r="W148" s="21" t="s">
        <v>1249</v>
      </c>
      <c r="X148" s="21" t="s">
        <v>1249</v>
      </c>
      <c r="Y148" s="21" t="s">
        <v>1249</v>
      </c>
      <c r="Z148" s="21" t="s">
        <v>1249</v>
      </c>
      <c r="AA148" s="21" t="s">
        <v>1249</v>
      </c>
      <c r="AB148" s="21" t="s">
        <v>1249</v>
      </c>
      <c r="AC148" s="21" t="s">
        <v>1249</v>
      </c>
      <c r="AD148" s="21" t="s">
        <v>1249</v>
      </c>
      <c r="AE148" s="21" t="s">
        <v>1249</v>
      </c>
      <c r="AF148" s="21" t="s">
        <v>1249</v>
      </c>
      <c r="AG148" s="21" t="s">
        <v>1249</v>
      </c>
      <c r="AH148" s="21" t="s">
        <v>1249</v>
      </c>
      <c r="AI148" s="21" t="s">
        <v>1249</v>
      </c>
      <c r="AJ148" s="21" t="s">
        <v>1249</v>
      </c>
      <c r="AK148" s="21" t="s">
        <v>1249</v>
      </c>
      <c r="AL148" s="21" t="s">
        <v>1249</v>
      </c>
      <c r="AM148" s="21" t="s">
        <v>1249</v>
      </c>
      <c r="AN148" s="21" t="s">
        <v>1249</v>
      </c>
      <c r="AO148" s="21" t="s">
        <v>1249</v>
      </c>
      <c r="AP148" s="21" t="s">
        <v>1249</v>
      </c>
      <c r="AQ148" s="21" t="s">
        <v>1249</v>
      </c>
      <c r="AR148" s="21" t="s">
        <v>1249</v>
      </c>
      <c r="AS148" s="21" t="s">
        <v>1249</v>
      </c>
      <c r="AT148" s="21" t="s">
        <v>1249</v>
      </c>
      <c r="AU148" s="21" t="s">
        <v>1249</v>
      </c>
      <c r="AV148" s="21" t="s">
        <v>1249</v>
      </c>
      <c r="AW148" s="21" t="s">
        <v>1249</v>
      </c>
      <c r="AX148" s="21" t="s">
        <v>1249</v>
      </c>
      <c r="AY148" s="21" t="s">
        <v>1249</v>
      </c>
      <c r="AZ148" s="21" t="s">
        <v>1249</v>
      </c>
      <c r="BA148" s="21" t="s">
        <v>1249</v>
      </c>
      <c r="BB148" s="21"/>
      <c r="BC148" s="21" t="s">
        <v>1249</v>
      </c>
      <c r="BD148" s="21" t="s">
        <v>1249</v>
      </c>
      <c r="BE148" s="21" t="s">
        <v>1249</v>
      </c>
      <c r="BF148" s="21" t="s">
        <v>1249</v>
      </c>
      <c r="BG148" s="21" t="s">
        <v>1249</v>
      </c>
      <c r="BH148" s="21" t="s">
        <v>1249</v>
      </c>
      <c r="BI148" s="21" t="s">
        <v>1249</v>
      </c>
      <c r="BJ148" s="21" t="s">
        <v>1249</v>
      </c>
      <c r="BK148" s="21" t="s">
        <v>1249</v>
      </c>
      <c r="BL148" s="21" t="s">
        <v>1249</v>
      </c>
      <c r="BM148" s="21" t="s">
        <v>1249</v>
      </c>
      <c r="BN148" s="21" t="s">
        <v>1249</v>
      </c>
      <c r="BO148" s="21" t="s">
        <v>1249</v>
      </c>
      <c r="BP148" s="21" t="s">
        <v>1249</v>
      </c>
      <c r="BQ148" s="21" t="s">
        <v>1249</v>
      </c>
      <c r="BR148" s="21" t="s">
        <v>1249</v>
      </c>
      <c r="BS148" s="21" t="s">
        <v>1249</v>
      </c>
      <c r="BT148" s="21" t="s">
        <v>1249</v>
      </c>
      <c r="BU148" s="21" t="s">
        <v>1249</v>
      </c>
      <c r="BV148" s="21" t="s">
        <v>1249</v>
      </c>
      <c r="BW148" s="21" t="s">
        <v>1249</v>
      </c>
      <c r="BX148" s="21" t="s">
        <v>1249</v>
      </c>
      <c r="BY148" s="21" t="s">
        <v>1249</v>
      </c>
      <c r="BZ148" s="21" t="s">
        <v>1249</v>
      </c>
      <c r="CA148" s="21" t="s">
        <v>1249</v>
      </c>
      <c r="CB148" s="21" t="s">
        <v>1249</v>
      </c>
      <c r="CC148" s="21" t="s">
        <v>1249</v>
      </c>
      <c r="CD148" s="21" t="s">
        <v>1249</v>
      </c>
      <c r="CE148" s="21" t="s">
        <v>1249</v>
      </c>
      <c r="CF148" s="21" t="s">
        <v>1249</v>
      </c>
      <c r="CG148" s="21" t="s">
        <v>1249</v>
      </c>
      <c r="CH148" s="21" t="s">
        <v>1249</v>
      </c>
      <c r="CI148" s="21" t="s">
        <v>1249</v>
      </c>
      <c r="CJ148" s="21" t="s">
        <v>1249</v>
      </c>
    </row>
    <row r="149" spans="1:88" ht="66" hidden="1" customHeight="1" x14ac:dyDescent="0.25">
      <c r="A149" s="6">
        <v>120</v>
      </c>
      <c r="B149" s="207">
        <v>267</v>
      </c>
      <c r="C149" s="14" t="s">
        <v>481</v>
      </c>
      <c r="D149" s="336" t="s">
        <v>71</v>
      </c>
      <c r="E149" s="12" t="s">
        <v>482</v>
      </c>
      <c r="F149" s="332" t="s">
        <v>71</v>
      </c>
      <c r="G149" s="12" t="s">
        <v>1371</v>
      </c>
      <c r="H149" s="18" t="s">
        <v>1372</v>
      </c>
      <c r="I149" s="18" t="s">
        <v>1265</v>
      </c>
      <c r="J149" s="22" t="s">
        <v>402</v>
      </c>
      <c r="K149" s="207"/>
      <c r="L149" s="207"/>
      <c r="M149" s="207"/>
      <c r="N149" s="207"/>
      <c r="O149" s="207"/>
      <c r="P149" s="207"/>
      <c r="Q149" s="207"/>
      <c r="R149" s="207"/>
      <c r="S149" s="207" t="s">
        <v>21</v>
      </c>
      <c r="T149" s="26">
        <f t="shared" si="74"/>
        <v>1</v>
      </c>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3">
        <f>COUNTIF($BD149:$CA149,2)</f>
        <v>0</v>
      </c>
      <c r="CC149" s="32" t="e">
        <f>CB149/COUNTA($BD149:$CA149)</f>
        <v>#DIV/0!</v>
      </c>
      <c r="CD149" s="23">
        <f>COUNTIF($BD149:$CA149,1)</f>
        <v>0</v>
      </c>
      <c r="CE149" s="32" t="e">
        <f>CD149/COUNTA($BD149:$CA149)</f>
        <v>#DIV/0!</v>
      </c>
      <c r="CF149" s="23">
        <f>COUNTIF($BD149:$CA149,0)</f>
        <v>0</v>
      </c>
      <c r="CG149" s="32" t="e">
        <f>CF149/COUNTA($BD149:$CA149)</f>
        <v>#DIV/0!</v>
      </c>
      <c r="CH149" s="23" t="e">
        <f>(((CB149*2)+(CD149*1)+(CF149*0)))/COUNTA($BD149:$CA149)</f>
        <v>#DIV/0!</v>
      </c>
      <c r="CI149" s="23" t="e">
        <f t="shared" si="82"/>
        <v>#DIV/0!</v>
      </c>
      <c r="CJ149" s="37"/>
    </row>
    <row r="150" spans="1:88" s="2" customFormat="1" ht="18.75" hidden="1" x14ac:dyDescent="0.25">
      <c r="A150" s="6">
        <v>121</v>
      </c>
      <c r="B150" s="19">
        <v>289</v>
      </c>
      <c r="C150" s="440" t="s">
        <v>487</v>
      </c>
      <c r="D150" s="440"/>
      <c r="E150" s="440"/>
      <c r="F150" s="9" t="s">
        <v>1249</v>
      </c>
      <c r="G150" s="9" t="s">
        <v>1249</v>
      </c>
      <c r="H150" s="9" t="s">
        <v>1249</v>
      </c>
      <c r="I150" s="9" t="s">
        <v>1249</v>
      </c>
      <c r="J150" s="21" t="s">
        <v>1249</v>
      </c>
      <c r="K150" s="21" t="s">
        <v>1249</v>
      </c>
      <c r="L150" s="21" t="s">
        <v>1249</v>
      </c>
      <c r="M150" s="21" t="s">
        <v>1249</v>
      </c>
      <c r="N150" s="21" t="s">
        <v>1249</v>
      </c>
      <c r="O150" s="21" t="s">
        <v>1249</v>
      </c>
      <c r="P150" s="21" t="s">
        <v>1249</v>
      </c>
      <c r="Q150" s="21" t="s">
        <v>1249</v>
      </c>
      <c r="R150" s="21" t="s">
        <v>1249</v>
      </c>
      <c r="S150" s="21" t="s">
        <v>1249</v>
      </c>
      <c r="T150" s="21" t="s">
        <v>1249</v>
      </c>
      <c r="U150" s="21" t="s">
        <v>1249</v>
      </c>
      <c r="V150" s="21" t="s">
        <v>1249</v>
      </c>
      <c r="W150" s="21" t="s">
        <v>1249</v>
      </c>
      <c r="X150" s="21" t="s">
        <v>1249</v>
      </c>
      <c r="Y150" s="21" t="s">
        <v>1249</v>
      </c>
      <c r="Z150" s="21" t="s">
        <v>1249</v>
      </c>
      <c r="AA150" s="21" t="s">
        <v>1249</v>
      </c>
      <c r="AB150" s="21" t="s">
        <v>1249</v>
      </c>
      <c r="AC150" s="21" t="s">
        <v>1249</v>
      </c>
      <c r="AD150" s="21" t="s">
        <v>1249</v>
      </c>
      <c r="AE150" s="21" t="s">
        <v>1249</v>
      </c>
      <c r="AF150" s="21" t="s">
        <v>1249</v>
      </c>
      <c r="AG150" s="21" t="s">
        <v>1249</v>
      </c>
      <c r="AH150" s="21" t="s">
        <v>1249</v>
      </c>
      <c r="AI150" s="21" t="s">
        <v>1249</v>
      </c>
      <c r="AJ150" s="21" t="s">
        <v>1249</v>
      </c>
      <c r="AK150" s="21" t="s">
        <v>1249</v>
      </c>
      <c r="AL150" s="21" t="s">
        <v>1249</v>
      </c>
      <c r="AM150" s="21" t="s">
        <v>1249</v>
      </c>
      <c r="AN150" s="21" t="s">
        <v>1249</v>
      </c>
      <c r="AO150" s="21" t="s">
        <v>1249</v>
      </c>
      <c r="AP150" s="21" t="s">
        <v>1249</v>
      </c>
      <c r="AQ150" s="21" t="s">
        <v>1249</v>
      </c>
      <c r="AR150" s="21" t="s">
        <v>1249</v>
      </c>
      <c r="AS150" s="21" t="s">
        <v>1249</v>
      </c>
      <c r="AT150" s="21" t="s">
        <v>1249</v>
      </c>
      <c r="AU150" s="21" t="s">
        <v>1249</v>
      </c>
      <c r="AV150" s="21" t="s">
        <v>1249</v>
      </c>
      <c r="AW150" s="21" t="s">
        <v>1249</v>
      </c>
      <c r="AX150" s="21" t="s">
        <v>1249</v>
      </c>
      <c r="AY150" s="21" t="s">
        <v>1249</v>
      </c>
      <c r="AZ150" s="21" t="s">
        <v>1249</v>
      </c>
      <c r="BA150" s="21" t="s">
        <v>1249</v>
      </c>
      <c r="BB150" s="21"/>
      <c r="BC150" s="21" t="s">
        <v>1249</v>
      </c>
      <c r="BD150" s="21" t="s">
        <v>1249</v>
      </c>
      <c r="BE150" s="21" t="s">
        <v>1249</v>
      </c>
      <c r="BF150" s="21" t="s">
        <v>1249</v>
      </c>
      <c r="BG150" s="21" t="s">
        <v>1249</v>
      </c>
      <c r="BH150" s="21" t="s">
        <v>1249</v>
      </c>
      <c r="BI150" s="21" t="s">
        <v>1249</v>
      </c>
      <c r="BJ150" s="21" t="s">
        <v>1249</v>
      </c>
      <c r="BK150" s="21" t="s">
        <v>1249</v>
      </c>
      <c r="BL150" s="21" t="s">
        <v>1249</v>
      </c>
      <c r="BM150" s="21" t="s">
        <v>1249</v>
      </c>
      <c r="BN150" s="21" t="s">
        <v>1249</v>
      </c>
      <c r="BO150" s="21" t="s">
        <v>1249</v>
      </c>
      <c r="BP150" s="21" t="s">
        <v>1249</v>
      </c>
      <c r="BQ150" s="21" t="s">
        <v>1249</v>
      </c>
      <c r="BR150" s="21" t="s">
        <v>1249</v>
      </c>
      <c r="BS150" s="21" t="s">
        <v>1249</v>
      </c>
      <c r="BT150" s="21" t="s">
        <v>1249</v>
      </c>
      <c r="BU150" s="21" t="s">
        <v>1249</v>
      </c>
      <c r="BV150" s="21" t="s">
        <v>1249</v>
      </c>
      <c r="BW150" s="21" t="s">
        <v>1249</v>
      </c>
      <c r="BX150" s="21" t="s">
        <v>1249</v>
      </c>
      <c r="BY150" s="21" t="s">
        <v>1249</v>
      </c>
      <c r="BZ150" s="21" t="s">
        <v>1249</v>
      </c>
      <c r="CA150" s="21" t="s">
        <v>1249</v>
      </c>
      <c r="CB150" s="21" t="s">
        <v>1249</v>
      </c>
      <c r="CC150" s="21" t="s">
        <v>1249</v>
      </c>
      <c r="CD150" s="21" t="s">
        <v>1249</v>
      </c>
      <c r="CE150" s="21" t="s">
        <v>1249</v>
      </c>
      <c r="CF150" s="21" t="s">
        <v>1249</v>
      </c>
      <c r="CG150" s="21" t="s">
        <v>1249</v>
      </c>
      <c r="CH150" s="21" t="s">
        <v>1249</v>
      </c>
      <c r="CI150" s="21" t="s">
        <v>1249</v>
      </c>
      <c r="CJ150" s="21" t="s">
        <v>1249</v>
      </c>
    </row>
    <row r="151" spans="1:88" s="2" customFormat="1" ht="18.75" hidden="1" x14ac:dyDescent="0.25">
      <c r="A151" s="6">
        <v>122</v>
      </c>
      <c r="B151" s="19">
        <v>290</v>
      </c>
      <c r="C151" s="440" t="s">
        <v>488</v>
      </c>
      <c r="D151" s="440"/>
      <c r="E151" s="440"/>
      <c r="F151" s="9" t="s">
        <v>1249</v>
      </c>
      <c r="G151" s="9" t="s">
        <v>1249</v>
      </c>
      <c r="H151" s="9" t="s">
        <v>1249</v>
      </c>
      <c r="I151" s="9" t="s">
        <v>1249</v>
      </c>
      <c r="J151" s="21" t="s">
        <v>1249</v>
      </c>
      <c r="K151" s="21" t="s">
        <v>1249</v>
      </c>
      <c r="L151" s="21" t="s">
        <v>1249</v>
      </c>
      <c r="M151" s="21" t="s">
        <v>1249</v>
      </c>
      <c r="N151" s="21" t="s">
        <v>1249</v>
      </c>
      <c r="O151" s="21" t="s">
        <v>1249</v>
      </c>
      <c r="P151" s="21" t="s">
        <v>1249</v>
      </c>
      <c r="Q151" s="21" t="s">
        <v>1249</v>
      </c>
      <c r="R151" s="21" t="s">
        <v>1249</v>
      </c>
      <c r="S151" s="21" t="s">
        <v>1249</v>
      </c>
      <c r="T151" s="21" t="s">
        <v>1249</v>
      </c>
      <c r="U151" s="21" t="s">
        <v>1249</v>
      </c>
      <c r="V151" s="21" t="s">
        <v>1249</v>
      </c>
      <c r="W151" s="21" t="s">
        <v>1249</v>
      </c>
      <c r="X151" s="21" t="s">
        <v>1249</v>
      </c>
      <c r="Y151" s="21" t="s">
        <v>1249</v>
      </c>
      <c r="Z151" s="21" t="s">
        <v>1249</v>
      </c>
      <c r="AA151" s="21" t="s">
        <v>1249</v>
      </c>
      <c r="AB151" s="21" t="s">
        <v>1249</v>
      </c>
      <c r="AC151" s="21" t="s">
        <v>1249</v>
      </c>
      <c r="AD151" s="21" t="s">
        <v>1249</v>
      </c>
      <c r="AE151" s="21" t="s">
        <v>1249</v>
      </c>
      <c r="AF151" s="21" t="s">
        <v>1249</v>
      </c>
      <c r="AG151" s="21" t="s">
        <v>1249</v>
      </c>
      <c r="AH151" s="21" t="s">
        <v>1249</v>
      </c>
      <c r="AI151" s="21" t="s">
        <v>1249</v>
      </c>
      <c r="AJ151" s="21" t="s">
        <v>1249</v>
      </c>
      <c r="AK151" s="21" t="s">
        <v>1249</v>
      </c>
      <c r="AL151" s="21" t="s">
        <v>1249</v>
      </c>
      <c r="AM151" s="21" t="s">
        <v>1249</v>
      </c>
      <c r="AN151" s="21" t="s">
        <v>1249</v>
      </c>
      <c r="AO151" s="21" t="s">
        <v>1249</v>
      </c>
      <c r="AP151" s="21" t="s">
        <v>1249</v>
      </c>
      <c r="AQ151" s="21" t="s">
        <v>1249</v>
      </c>
      <c r="AR151" s="21" t="s">
        <v>1249</v>
      </c>
      <c r="AS151" s="21" t="s">
        <v>1249</v>
      </c>
      <c r="AT151" s="21" t="s">
        <v>1249</v>
      </c>
      <c r="AU151" s="21" t="s">
        <v>1249</v>
      </c>
      <c r="AV151" s="21" t="s">
        <v>1249</v>
      </c>
      <c r="AW151" s="21" t="s">
        <v>1249</v>
      </c>
      <c r="AX151" s="21" t="s">
        <v>1249</v>
      </c>
      <c r="AY151" s="21" t="s">
        <v>1249</v>
      </c>
      <c r="AZ151" s="21" t="s">
        <v>1249</v>
      </c>
      <c r="BA151" s="21" t="s">
        <v>1249</v>
      </c>
      <c r="BB151" s="21"/>
      <c r="BC151" s="21" t="s">
        <v>1249</v>
      </c>
      <c r="BD151" s="21" t="s">
        <v>1249</v>
      </c>
      <c r="BE151" s="21" t="s">
        <v>1249</v>
      </c>
      <c r="BF151" s="21" t="s">
        <v>1249</v>
      </c>
      <c r="BG151" s="21" t="s">
        <v>1249</v>
      </c>
      <c r="BH151" s="21" t="s">
        <v>1249</v>
      </c>
      <c r="BI151" s="21" t="s">
        <v>1249</v>
      </c>
      <c r="BJ151" s="21" t="s">
        <v>1249</v>
      </c>
      <c r="BK151" s="21" t="s">
        <v>1249</v>
      </c>
      <c r="BL151" s="21" t="s">
        <v>1249</v>
      </c>
      <c r="BM151" s="21" t="s">
        <v>1249</v>
      </c>
      <c r="BN151" s="21" t="s">
        <v>1249</v>
      </c>
      <c r="BO151" s="21" t="s">
        <v>1249</v>
      </c>
      <c r="BP151" s="21" t="s">
        <v>1249</v>
      </c>
      <c r="BQ151" s="21" t="s">
        <v>1249</v>
      </c>
      <c r="BR151" s="21" t="s">
        <v>1249</v>
      </c>
      <c r="BS151" s="21" t="s">
        <v>1249</v>
      </c>
      <c r="BT151" s="21" t="s">
        <v>1249</v>
      </c>
      <c r="BU151" s="21" t="s">
        <v>1249</v>
      </c>
      <c r="BV151" s="21" t="s">
        <v>1249</v>
      </c>
      <c r="BW151" s="21" t="s">
        <v>1249</v>
      </c>
      <c r="BX151" s="21" t="s">
        <v>1249</v>
      </c>
      <c r="BY151" s="21" t="s">
        <v>1249</v>
      </c>
      <c r="BZ151" s="21" t="s">
        <v>1249</v>
      </c>
      <c r="CA151" s="21" t="s">
        <v>1249</v>
      </c>
      <c r="CB151" s="21" t="s">
        <v>1249</v>
      </c>
      <c r="CC151" s="21" t="s">
        <v>1249</v>
      </c>
      <c r="CD151" s="21" t="s">
        <v>1249</v>
      </c>
      <c r="CE151" s="21" t="s">
        <v>1249</v>
      </c>
      <c r="CF151" s="21" t="s">
        <v>1249</v>
      </c>
      <c r="CG151" s="21" t="s">
        <v>1249</v>
      </c>
      <c r="CH151" s="21" t="s">
        <v>1249</v>
      </c>
      <c r="CI151" s="21" t="s">
        <v>1249</v>
      </c>
      <c r="CJ151" s="21" t="s">
        <v>1249</v>
      </c>
    </row>
    <row r="152" spans="1:88" ht="113.25" hidden="1" customHeight="1" x14ac:dyDescent="0.25">
      <c r="A152" s="6">
        <v>123</v>
      </c>
      <c r="B152" s="53">
        <v>276</v>
      </c>
      <c r="C152" s="54" t="s">
        <v>1003</v>
      </c>
      <c r="D152" s="275" t="s">
        <v>18</v>
      </c>
      <c r="E152" s="51" t="s">
        <v>1004</v>
      </c>
      <c r="F152" s="332" t="s">
        <v>28</v>
      </c>
      <c r="G152" s="51" t="s">
        <v>1004</v>
      </c>
      <c r="H152" s="18" t="s">
        <v>1373</v>
      </c>
      <c r="I152" s="18" t="s">
        <v>1261</v>
      </c>
      <c r="J152" s="22" t="s">
        <v>402</v>
      </c>
      <c r="K152" s="23" t="s">
        <v>21</v>
      </c>
      <c r="M152" s="207"/>
      <c r="N152" s="207"/>
      <c r="O152" s="23"/>
      <c r="P152" s="207"/>
      <c r="Q152" s="23"/>
      <c r="R152" s="23"/>
      <c r="S152" s="23"/>
      <c r="T152" s="26">
        <f t="shared" si="74"/>
        <v>1</v>
      </c>
      <c r="U152" s="207"/>
      <c r="V152" s="207"/>
      <c r="W152" s="24" t="s">
        <v>1262</v>
      </c>
      <c r="X152" s="207" t="s">
        <v>1319</v>
      </c>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3">
        <f t="shared" ref="CB152:CB162" si="83">COUNTIF($BD152:$CA152,2)</f>
        <v>0</v>
      </c>
      <c r="CC152" s="32" t="e">
        <f t="shared" ref="CC152:CC162" si="84">CB152/COUNTA($BD152:$CA152)</f>
        <v>#DIV/0!</v>
      </c>
      <c r="CD152" s="23">
        <f t="shared" ref="CD152:CD162" si="85">COUNTIF($BD152:$CA152,1)</f>
        <v>0</v>
      </c>
      <c r="CE152" s="32" t="e">
        <f t="shared" ref="CE152:CE162" si="86">CD152/COUNTA($BD152:$CA152)</f>
        <v>#DIV/0!</v>
      </c>
      <c r="CF152" s="23">
        <f t="shared" ref="CF152:CF162" si="87">COUNTIF($BD152:$CA152,0)</f>
        <v>0</v>
      </c>
      <c r="CG152" s="32" t="e">
        <f t="shared" ref="CG152:CG162" si="88">CF152/COUNTA($BD152:$CA152)</f>
        <v>#DIV/0!</v>
      </c>
      <c r="CH152" s="23" t="e">
        <f t="shared" ref="CH152:CH162" si="89">(((CB152*2)+(CD152*1)+(CF152*0)))/COUNTA($BD152:$CA152)</f>
        <v>#DIV/0!</v>
      </c>
      <c r="CI152" s="23" t="e">
        <f t="shared" si="82"/>
        <v>#DIV/0!</v>
      </c>
      <c r="CJ152" s="37"/>
    </row>
    <row r="153" spans="1:88" ht="93" customHeight="1" x14ac:dyDescent="0.25">
      <c r="A153" s="6">
        <v>124</v>
      </c>
      <c r="B153" s="53">
        <v>277</v>
      </c>
      <c r="C153" s="54" t="s">
        <v>1005</v>
      </c>
      <c r="D153" s="275" t="s">
        <v>18</v>
      </c>
      <c r="E153" s="51" t="s">
        <v>1006</v>
      </c>
      <c r="F153" s="332" t="s">
        <v>28</v>
      </c>
      <c r="G153" s="51" t="s">
        <v>1006</v>
      </c>
      <c r="H153" s="18" t="s">
        <v>2035</v>
      </c>
      <c r="I153" s="18" t="s">
        <v>1261</v>
      </c>
      <c r="J153" s="22" t="s">
        <v>402</v>
      </c>
      <c r="K153" s="207"/>
      <c r="L153" s="23"/>
      <c r="M153" s="23" t="s">
        <v>21</v>
      </c>
      <c r="O153" s="335"/>
      <c r="P153" s="207"/>
      <c r="Q153" s="23"/>
      <c r="R153" s="23"/>
      <c r="S153" s="23"/>
      <c r="T153" s="26">
        <f t="shared" si="74"/>
        <v>1</v>
      </c>
      <c r="U153" s="207"/>
      <c r="V153" s="207"/>
      <c r="W153" s="207"/>
      <c r="X153" s="207"/>
      <c r="Y153" s="207"/>
      <c r="Z153" s="207"/>
      <c r="AA153" s="207"/>
      <c r="AB153" s="207"/>
      <c r="AC153" s="207" t="s">
        <v>2006</v>
      </c>
      <c r="AD153" s="207" t="s">
        <v>1389</v>
      </c>
      <c r="AE153" s="207" t="s">
        <v>2011</v>
      </c>
      <c r="AF153" s="207" t="s">
        <v>2006</v>
      </c>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3">
        <f t="shared" si="83"/>
        <v>0</v>
      </c>
      <c r="CC153" s="32" t="e">
        <f t="shared" si="84"/>
        <v>#DIV/0!</v>
      </c>
      <c r="CD153" s="23">
        <f t="shared" si="85"/>
        <v>0</v>
      </c>
      <c r="CE153" s="32" t="e">
        <f t="shared" si="86"/>
        <v>#DIV/0!</v>
      </c>
      <c r="CF153" s="23">
        <f t="shared" si="87"/>
        <v>0</v>
      </c>
      <c r="CG153" s="32" t="e">
        <f t="shared" si="88"/>
        <v>#DIV/0!</v>
      </c>
      <c r="CH153" s="23" t="e">
        <f t="shared" si="89"/>
        <v>#DIV/0!</v>
      </c>
      <c r="CI153" s="23" t="e">
        <f t="shared" si="82"/>
        <v>#DIV/0!</v>
      </c>
      <c r="CJ153" s="37"/>
    </row>
    <row r="154" spans="1:88" ht="105" hidden="1" customHeight="1" x14ac:dyDescent="0.25">
      <c r="A154" s="6">
        <v>125</v>
      </c>
      <c r="B154" s="53">
        <v>278</v>
      </c>
      <c r="C154" s="54" t="s">
        <v>1007</v>
      </c>
      <c r="D154" s="275" t="s">
        <v>18</v>
      </c>
      <c r="E154" s="51" t="s">
        <v>1008</v>
      </c>
      <c r="F154" s="332" t="s">
        <v>28</v>
      </c>
      <c r="G154" s="51" t="s">
        <v>1008</v>
      </c>
      <c r="H154" s="18" t="s">
        <v>1375</v>
      </c>
      <c r="I154" s="18" t="s">
        <v>1261</v>
      </c>
      <c r="J154" s="22" t="s">
        <v>402</v>
      </c>
      <c r="K154" s="207"/>
      <c r="L154" s="23"/>
      <c r="M154" s="207"/>
      <c r="N154" s="207"/>
      <c r="O154" s="23" t="s">
        <v>21</v>
      </c>
      <c r="P154" s="23"/>
      <c r="Q154" s="335"/>
      <c r="R154" s="23"/>
      <c r="S154" s="23"/>
      <c r="T154" s="26">
        <f t="shared" si="74"/>
        <v>1</v>
      </c>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3">
        <f t="shared" si="83"/>
        <v>0</v>
      </c>
      <c r="CC154" s="32" t="e">
        <f t="shared" si="84"/>
        <v>#DIV/0!</v>
      </c>
      <c r="CD154" s="23">
        <f t="shared" si="85"/>
        <v>0</v>
      </c>
      <c r="CE154" s="32" t="e">
        <f t="shared" si="86"/>
        <v>#DIV/0!</v>
      </c>
      <c r="CF154" s="23">
        <f t="shared" si="87"/>
        <v>0</v>
      </c>
      <c r="CG154" s="32" t="e">
        <f t="shared" si="88"/>
        <v>#DIV/0!</v>
      </c>
      <c r="CH154" s="23" t="e">
        <f t="shared" si="89"/>
        <v>#DIV/0!</v>
      </c>
      <c r="CI154" s="23" t="e">
        <f t="shared" si="82"/>
        <v>#DIV/0!</v>
      </c>
      <c r="CJ154" s="37"/>
    </row>
    <row r="155" spans="1:88" ht="131.25" hidden="1" customHeight="1" x14ac:dyDescent="0.25">
      <c r="A155" s="6">
        <v>126</v>
      </c>
      <c r="B155" s="53">
        <v>279</v>
      </c>
      <c r="C155" s="54" t="s">
        <v>1009</v>
      </c>
      <c r="D155" s="275" t="s">
        <v>18</v>
      </c>
      <c r="E155" s="51" t="s">
        <v>1010</v>
      </c>
      <c r="F155" s="332" t="s">
        <v>28</v>
      </c>
      <c r="G155" s="51" t="s">
        <v>1010</v>
      </c>
      <c r="H155" s="18" t="s">
        <v>1376</v>
      </c>
      <c r="I155" s="18" t="s">
        <v>1261</v>
      </c>
      <c r="J155" s="22" t="s">
        <v>402</v>
      </c>
      <c r="K155" s="207"/>
      <c r="L155" s="23"/>
      <c r="M155" s="207"/>
      <c r="N155" s="207"/>
      <c r="O155" s="23"/>
      <c r="P155" s="207"/>
      <c r="Q155" s="23" t="s">
        <v>21</v>
      </c>
      <c r="R155" s="335"/>
      <c r="S155" s="23"/>
      <c r="T155" s="26">
        <f t="shared" si="74"/>
        <v>1</v>
      </c>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3">
        <f t="shared" si="83"/>
        <v>0</v>
      </c>
      <c r="CC155" s="32" t="e">
        <f t="shared" si="84"/>
        <v>#DIV/0!</v>
      </c>
      <c r="CD155" s="23">
        <f t="shared" si="85"/>
        <v>0</v>
      </c>
      <c r="CE155" s="32" t="e">
        <f t="shared" si="86"/>
        <v>#DIV/0!</v>
      </c>
      <c r="CF155" s="23">
        <f t="shared" si="87"/>
        <v>0</v>
      </c>
      <c r="CG155" s="32" t="e">
        <f t="shared" si="88"/>
        <v>#DIV/0!</v>
      </c>
      <c r="CH155" s="23" t="e">
        <f t="shared" si="89"/>
        <v>#DIV/0!</v>
      </c>
      <c r="CI155" s="23" t="e">
        <f t="shared" si="82"/>
        <v>#DIV/0!</v>
      </c>
      <c r="CJ155" s="37"/>
    </row>
    <row r="156" spans="1:88" ht="167.25" hidden="1" customHeight="1" x14ac:dyDescent="0.25">
      <c r="A156" s="6">
        <v>127</v>
      </c>
      <c r="B156" s="55">
        <v>298</v>
      </c>
      <c r="C156" s="12" t="s">
        <v>1377</v>
      </c>
      <c r="D156" s="275" t="s">
        <v>18</v>
      </c>
      <c r="E156" s="12" t="s">
        <v>498</v>
      </c>
      <c r="F156" s="332" t="s">
        <v>18</v>
      </c>
      <c r="G156" s="47" t="s">
        <v>1378</v>
      </c>
      <c r="H156" s="18" t="s">
        <v>1379</v>
      </c>
      <c r="I156" s="18" t="s">
        <v>1261</v>
      </c>
      <c r="J156" s="22" t="s">
        <v>402</v>
      </c>
      <c r="K156" s="207"/>
      <c r="L156" s="23" t="s">
        <v>21</v>
      </c>
      <c r="M156" s="207"/>
      <c r="N156" s="335"/>
      <c r="O156" s="207"/>
      <c r="P156" s="23"/>
      <c r="Q156" s="23"/>
      <c r="R156" s="23"/>
      <c r="S156" s="23"/>
      <c r="T156" s="26">
        <f t="shared" si="74"/>
        <v>1</v>
      </c>
      <c r="U156" s="207"/>
      <c r="V156" s="207"/>
      <c r="W156" s="207"/>
      <c r="X156" s="207"/>
      <c r="Y156" s="207" t="s">
        <v>2006</v>
      </c>
      <c r="Z156" s="207"/>
      <c r="AA156" s="207" t="s">
        <v>2006</v>
      </c>
      <c r="AB156" s="207" t="s">
        <v>2011</v>
      </c>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3">
        <f t="shared" si="83"/>
        <v>0</v>
      </c>
      <c r="CC156" s="32" t="e">
        <f t="shared" si="84"/>
        <v>#DIV/0!</v>
      </c>
      <c r="CD156" s="23">
        <f t="shared" si="85"/>
        <v>0</v>
      </c>
      <c r="CE156" s="32" t="e">
        <f t="shared" si="86"/>
        <v>#DIV/0!</v>
      </c>
      <c r="CF156" s="23">
        <f t="shared" si="87"/>
        <v>0</v>
      </c>
      <c r="CG156" s="32" t="e">
        <f t="shared" si="88"/>
        <v>#DIV/0!</v>
      </c>
      <c r="CH156" s="23" t="e">
        <f t="shared" si="89"/>
        <v>#DIV/0!</v>
      </c>
      <c r="CI156" s="23" t="e">
        <f t="shared" si="82"/>
        <v>#DIV/0!</v>
      </c>
      <c r="CJ156" s="37"/>
    </row>
    <row r="157" spans="1:88" ht="147.75" hidden="1" customHeight="1" x14ac:dyDescent="0.25">
      <c r="A157" s="6">
        <v>128</v>
      </c>
      <c r="B157" s="55">
        <v>298</v>
      </c>
      <c r="C157" s="12" t="s">
        <v>1380</v>
      </c>
      <c r="D157" s="275" t="s">
        <v>18</v>
      </c>
      <c r="E157" s="12" t="s">
        <v>498</v>
      </c>
      <c r="F157" s="332" t="s">
        <v>18</v>
      </c>
      <c r="G157" s="47" t="s">
        <v>1378</v>
      </c>
      <c r="H157" s="18" t="s">
        <v>1381</v>
      </c>
      <c r="I157" s="18" t="s">
        <v>1261</v>
      </c>
      <c r="J157" s="22" t="s">
        <v>402</v>
      </c>
      <c r="K157" s="207"/>
      <c r="L157" s="207"/>
      <c r="M157" s="207"/>
      <c r="N157" s="23" t="s">
        <v>21</v>
      </c>
      <c r="P157" s="335"/>
      <c r="Q157" s="23"/>
      <c r="R157" s="23"/>
      <c r="S157" s="23"/>
      <c r="T157" s="26">
        <f t="shared" si="74"/>
        <v>1</v>
      </c>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3">
        <f t="shared" si="83"/>
        <v>0</v>
      </c>
      <c r="CC157" s="32" t="e">
        <f t="shared" si="84"/>
        <v>#DIV/0!</v>
      </c>
      <c r="CD157" s="23">
        <f t="shared" si="85"/>
        <v>0</v>
      </c>
      <c r="CE157" s="32" t="e">
        <f t="shared" si="86"/>
        <v>#DIV/0!</v>
      </c>
      <c r="CF157" s="23">
        <f t="shared" si="87"/>
        <v>0</v>
      </c>
      <c r="CG157" s="32" t="e">
        <f t="shared" si="88"/>
        <v>#DIV/0!</v>
      </c>
      <c r="CH157" s="23" t="e">
        <f t="shared" si="89"/>
        <v>#DIV/0!</v>
      </c>
      <c r="CI157" s="23" t="e">
        <f t="shared" si="82"/>
        <v>#DIV/0!</v>
      </c>
      <c r="CJ157" s="37"/>
    </row>
    <row r="158" spans="1:88" ht="147.75" hidden="1" customHeight="1" x14ac:dyDescent="0.25">
      <c r="A158" s="6">
        <v>129</v>
      </c>
      <c r="B158" s="55">
        <v>298</v>
      </c>
      <c r="C158" s="12" t="s">
        <v>1382</v>
      </c>
      <c r="D158" s="275" t="s">
        <v>18</v>
      </c>
      <c r="E158" s="12" t="s">
        <v>498</v>
      </c>
      <c r="F158" s="332" t="s">
        <v>18</v>
      </c>
      <c r="G158" s="47" t="s">
        <v>1378</v>
      </c>
      <c r="H158" s="18" t="s">
        <v>1383</v>
      </c>
      <c r="I158" s="18" t="s">
        <v>1261</v>
      </c>
      <c r="J158" s="22" t="s">
        <v>402</v>
      </c>
      <c r="K158" s="207"/>
      <c r="L158" s="207"/>
      <c r="M158" s="207"/>
      <c r="N158" s="23"/>
      <c r="O158" s="207"/>
      <c r="P158" s="23" t="s">
        <v>21</v>
      </c>
      <c r="R158" s="23"/>
      <c r="S158" s="23"/>
      <c r="T158" s="26">
        <f t="shared" si="74"/>
        <v>1</v>
      </c>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3">
        <f t="shared" si="83"/>
        <v>0</v>
      </c>
      <c r="CC158" s="32" t="e">
        <f t="shared" si="84"/>
        <v>#DIV/0!</v>
      </c>
      <c r="CD158" s="23">
        <f t="shared" si="85"/>
        <v>0</v>
      </c>
      <c r="CE158" s="32" t="e">
        <f t="shared" si="86"/>
        <v>#DIV/0!</v>
      </c>
      <c r="CF158" s="23">
        <f t="shared" si="87"/>
        <v>0</v>
      </c>
      <c r="CG158" s="32" t="e">
        <f t="shared" si="88"/>
        <v>#DIV/0!</v>
      </c>
      <c r="CH158" s="23" t="e">
        <f t="shared" si="89"/>
        <v>#DIV/0!</v>
      </c>
      <c r="CI158" s="23" t="e">
        <f t="shared" si="82"/>
        <v>#DIV/0!</v>
      </c>
      <c r="CJ158" s="37"/>
    </row>
    <row r="159" spans="1:88" ht="147.75" hidden="1" customHeight="1" x14ac:dyDescent="0.25">
      <c r="A159" s="6">
        <v>130</v>
      </c>
      <c r="B159" s="55">
        <v>298</v>
      </c>
      <c r="C159" s="12" t="s">
        <v>1384</v>
      </c>
      <c r="D159" s="275" t="s">
        <v>18</v>
      </c>
      <c r="E159" s="12" t="s">
        <v>498</v>
      </c>
      <c r="F159" s="332" t="s">
        <v>18</v>
      </c>
      <c r="G159" s="47" t="s">
        <v>1378</v>
      </c>
      <c r="H159" s="18" t="s">
        <v>1385</v>
      </c>
      <c r="I159" s="18" t="s">
        <v>1261</v>
      </c>
      <c r="J159" s="22" t="s">
        <v>402</v>
      </c>
      <c r="K159" s="207"/>
      <c r="L159" s="207"/>
      <c r="M159" s="207"/>
      <c r="N159" s="23"/>
      <c r="O159" s="207"/>
      <c r="P159" s="23"/>
      <c r="Q159" s="23"/>
      <c r="R159" s="181" t="s">
        <v>21</v>
      </c>
      <c r="S159" s="23"/>
      <c r="T159" s="26">
        <f t="shared" si="74"/>
        <v>1</v>
      </c>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3">
        <f t="shared" si="83"/>
        <v>0</v>
      </c>
      <c r="CC159" s="32" t="e">
        <f t="shared" si="84"/>
        <v>#DIV/0!</v>
      </c>
      <c r="CD159" s="23">
        <f t="shared" si="85"/>
        <v>0</v>
      </c>
      <c r="CE159" s="32" t="e">
        <f t="shared" si="86"/>
        <v>#DIV/0!</v>
      </c>
      <c r="CF159" s="23">
        <f t="shared" si="87"/>
        <v>0</v>
      </c>
      <c r="CG159" s="32" t="e">
        <f t="shared" si="88"/>
        <v>#DIV/0!</v>
      </c>
      <c r="CH159" s="23" t="e">
        <f t="shared" si="89"/>
        <v>#DIV/0!</v>
      </c>
      <c r="CI159" s="23" t="e">
        <f t="shared" si="82"/>
        <v>#DIV/0!</v>
      </c>
      <c r="CJ159" s="37"/>
    </row>
    <row r="160" spans="1:88" ht="98.25" hidden="1" customHeight="1" x14ac:dyDescent="0.25">
      <c r="A160" s="6">
        <v>131</v>
      </c>
      <c r="B160" s="28">
        <v>299</v>
      </c>
      <c r="C160" s="12" t="s">
        <v>1386</v>
      </c>
      <c r="D160" s="275" t="s">
        <v>18</v>
      </c>
      <c r="E160" s="51" t="s">
        <v>1042</v>
      </c>
      <c r="F160" s="332" t="s">
        <v>28</v>
      </c>
      <c r="G160" s="56" t="s">
        <v>1387</v>
      </c>
      <c r="H160" s="39" t="s">
        <v>1388</v>
      </c>
      <c r="I160" s="18" t="s">
        <v>1261</v>
      </c>
      <c r="J160" s="22" t="s">
        <v>402</v>
      </c>
      <c r="K160" s="207"/>
      <c r="L160" s="207"/>
      <c r="N160" s="207"/>
      <c r="O160" s="23" t="s">
        <v>21</v>
      </c>
      <c r="P160" s="207"/>
      <c r="Q160" s="335"/>
      <c r="R160" s="207"/>
      <c r="S160" s="207"/>
      <c r="T160" s="26">
        <f t="shared" si="74"/>
        <v>1</v>
      </c>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3">
        <f t="shared" si="83"/>
        <v>0</v>
      </c>
      <c r="CC160" s="32" t="e">
        <f t="shared" si="84"/>
        <v>#DIV/0!</v>
      </c>
      <c r="CD160" s="23">
        <f t="shared" si="85"/>
        <v>0</v>
      </c>
      <c r="CE160" s="32" t="e">
        <f t="shared" si="86"/>
        <v>#DIV/0!</v>
      </c>
      <c r="CF160" s="23">
        <f t="shared" si="87"/>
        <v>0</v>
      </c>
      <c r="CG160" s="32" t="e">
        <f t="shared" si="88"/>
        <v>#DIV/0!</v>
      </c>
      <c r="CH160" s="23" t="e">
        <f t="shared" si="89"/>
        <v>#DIV/0!</v>
      </c>
      <c r="CI160" s="23" t="e">
        <f t="shared" si="82"/>
        <v>#DIV/0!</v>
      </c>
      <c r="CJ160" s="37"/>
    </row>
    <row r="161" spans="1:88" ht="98.25" hidden="1" customHeight="1" x14ac:dyDescent="0.25">
      <c r="A161" s="6">
        <v>132</v>
      </c>
      <c r="B161" s="28">
        <v>300</v>
      </c>
      <c r="C161" s="12" t="s">
        <v>1390</v>
      </c>
      <c r="D161" s="275" t="s">
        <v>18</v>
      </c>
      <c r="E161" s="51" t="s">
        <v>1044</v>
      </c>
      <c r="F161" s="332" t="s">
        <v>28</v>
      </c>
      <c r="G161" s="56" t="s">
        <v>1391</v>
      </c>
      <c r="H161" s="12" t="s">
        <v>1392</v>
      </c>
      <c r="I161" s="18" t="s">
        <v>1261</v>
      </c>
      <c r="J161" s="22" t="s">
        <v>402</v>
      </c>
      <c r="K161" s="207"/>
      <c r="L161" s="207"/>
      <c r="M161" s="207"/>
      <c r="N161" s="207"/>
      <c r="O161" s="23" t="s">
        <v>21</v>
      </c>
      <c r="P161" s="23"/>
      <c r="Q161" s="23"/>
      <c r="R161" s="207"/>
      <c r="S161" s="207"/>
      <c r="T161" s="26">
        <f t="shared" si="74"/>
        <v>1</v>
      </c>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3">
        <f t="shared" si="83"/>
        <v>0</v>
      </c>
      <c r="CC161" s="32" t="e">
        <f t="shared" si="84"/>
        <v>#DIV/0!</v>
      </c>
      <c r="CD161" s="23">
        <f t="shared" si="85"/>
        <v>0</v>
      </c>
      <c r="CE161" s="32" t="e">
        <f t="shared" si="86"/>
        <v>#DIV/0!</v>
      </c>
      <c r="CF161" s="23">
        <f t="shared" si="87"/>
        <v>0</v>
      </c>
      <c r="CG161" s="32" t="e">
        <f t="shared" si="88"/>
        <v>#DIV/0!</v>
      </c>
      <c r="CH161" s="23" t="e">
        <f t="shared" si="89"/>
        <v>#DIV/0!</v>
      </c>
      <c r="CI161" s="23" t="e">
        <f t="shared" si="82"/>
        <v>#DIV/0!</v>
      </c>
      <c r="CJ161" s="37"/>
    </row>
    <row r="162" spans="1:88" ht="98.25" hidden="1" customHeight="1" x14ac:dyDescent="0.25">
      <c r="A162" s="6">
        <v>133</v>
      </c>
      <c r="B162" s="28">
        <v>301</v>
      </c>
      <c r="C162" s="12" t="s">
        <v>501</v>
      </c>
      <c r="D162" s="275" t="s">
        <v>18</v>
      </c>
      <c r="E162" s="51" t="s">
        <v>1046</v>
      </c>
      <c r="F162" s="332" t="s">
        <v>28</v>
      </c>
      <c r="G162" s="56" t="s">
        <v>502</v>
      </c>
      <c r="H162" s="12" t="s">
        <v>1393</v>
      </c>
      <c r="I162" s="18" t="s">
        <v>1261</v>
      </c>
      <c r="J162" s="22" t="s">
        <v>402</v>
      </c>
      <c r="K162" s="207"/>
      <c r="L162" s="207"/>
      <c r="M162" s="207"/>
      <c r="N162" s="207"/>
      <c r="O162" s="207"/>
      <c r="P162" s="207"/>
      <c r="Q162" s="23" t="s">
        <v>21</v>
      </c>
      <c r="R162" s="23"/>
      <c r="S162" s="207"/>
      <c r="T162" s="26">
        <f t="shared" si="74"/>
        <v>1</v>
      </c>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3">
        <f t="shared" si="83"/>
        <v>0</v>
      </c>
      <c r="CC162" s="32" t="e">
        <f t="shared" si="84"/>
        <v>#DIV/0!</v>
      </c>
      <c r="CD162" s="23">
        <f t="shared" si="85"/>
        <v>0</v>
      </c>
      <c r="CE162" s="32" t="e">
        <f t="shared" si="86"/>
        <v>#DIV/0!</v>
      </c>
      <c r="CF162" s="23">
        <f t="shared" si="87"/>
        <v>0</v>
      </c>
      <c r="CG162" s="32" t="e">
        <f t="shared" si="88"/>
        <v>#DIV/0!</v>
      </c>
      <c r="CH162" s="23" t="e">
        <f t="shared" si="89"/>
        <v>#DIV/0!</v>
      </c>
      <c r="CI162" s="23" t="e">
        <f t="shared" si="82"/>
        <v>#DIV/0!</v>
      </c>
      <c r="CJ162" s="37"/>
    </row>
    <row r="163" spans="1:88" s="2" customFormat="1" ht="18.75" hidden="1" x14ac:dyDescent="0.25">
      <c r="A163" s="6">
        <v>134</v>
      </c>
      <c r="B163" s="7">
        <v>309</v>
      </c>
      <c r="C163" s="440" t="s">
        <v>508</v>
      </c>
      <c r="D163" s="440"/>
      <c r="E163" s="440"/>
      <c r="F163" s="9" t="s">
        <v>1249</v>
      </c>
      <c r="G163" s="9" t="s">
        <v>1249</v>
      </c>
      <c r="H163" s="9" t="s">
        <v>1249</v>
      </c>
      <c r="I163" s="9" t="s">
        <v>1249</v>
      </c>
      <c r="J163" s="21" t="s">
        <v>1249</v>
      </c>
      <c r="K163" s="21" t="s">
        <v>1249</v>
      </c>
      <c r="L163" s="21" t="s">
        <v>1249</v>
      </c>
      <c r="M163" s="21" t="s">
        <v>1249</v>
      </c>
      <c r="N163" s="21" t="s">
        <v>1249</v>
      </c>
      <c r="O163" s="21" t="s">
        <v>1249</v>
      </c>
      <c r="P163" s="21" t="s">
        <v>1249</v>
      </c>
      <c r="Q163" s="21" t="s">
        <v>1249</v>
      </c>
      <c r="R163" s="21" t="s">
        <v>1249</v>
      </c>
      <c r="S163" s="21" t="s">
        <v>1249</v>
      </c>
      <c r="T163" s="21" t="s">
        <v>1249</v>
      </c>
      <c r="U163" s="21" t="s">
        <v>1249</v>
      </c>
      <c r="V163" s="21" t="s">
        <v>1249</v>
      </c>
      <c r="W163" s="21" t="s">
        <v>1249</v>
      </c>
      <c r="X163" s="21" t="s">
        <v>1249</v>
      </c>
      <c r="Y163" s="21" t="s">
        <v>1249</v>
      </c>
      <c r="Z163" s="21" t="s">
        <v>1249</v>
      </c>
      <c r="AA163" s="21" t="s">
        <v>1249</v>
      </c>
      <c r="AB163" s="21" t="s">
        <v>1249</v>
      </c>
      <c r="AC163" s="21" t="s">
        <v>1249</v>
      </c>
      <c r="AD163" s="21" t="s">
        <v>1249</v>
      </c>
      <c r="AE163" s="21" t="s">
        <v>1249</v>
      </c>
      <c r="AF163" s="21" t="s">
        <v>1249</v>
      </c>
      <c r="AG163" s="21" t="s">
        <v>1249</v>
      </c>
      <c r="AH163" s="21" t="s">
        <v>1249</v>
      </c>
      <c r="AI163" s="21" t="s">
        <v>1249</v>
      </c>
      <c r="AJ163" s="21" t="s">
        <v>1249</v>
      </c>
      <c r="AK163" s="21" t="s">
        <v>1249</v>
      </c>
      <c r="AL163" s="21" t="s">
        <v>1249</v>
      </c>
      <c r="AM163" s="21" t="s">
        <v>1249</v>
      </c>
      <c r="AN163" s="21" t="s">
        <v>1249</v>
      </c>
      <c r="AO163" s="21" t="s">
        <v>1249</v>
      </c>
      <c r="AP163" s="21" t="s">
        <v>1249</v>
      </c>
      <c r="AQ163" s="21" t="s">
        <v>1249</v>
      </c>
      <c r="AR163" s="21" t="s">
        <v>1249</v>
      </c>
      <c r="AS163" s="21" t="s">
        <v>1249</v>
      </c>
      <c r="AT163" s="21" t="s">
        <v>1249</v>
      </c>
      <c r="AU163" s="21" t="s">
        <v>1249</v>
      </c>
      <c r="AV163" s="21" t="s">
        <v>1249</v>
      </c>
      <c r="AW163" s="21" t="s">
        <v>1249</v>
      </c>
      <c r="AX163" s="21" t="s">
        <v>1249</v>
      </c>
      <c r="AY163" s="21" t="s">
        <v>1249</v>
      </c>
      <c r="AZ163" s="21" t="s">
        <v>1249</v>
      </c>
      <c r="BA163" s="21" t="s">
        <v>1249</v>
      </c>
      <c r="BB163" s="21"/>
      <c r="BC163" s="21" t="s">
        <v>1249</v>
      </c>
      <c r="BD163" s="21" t="s">
        <v>1249</v>
      </c>
      <c r="BE163" s="21" t="s">
        <v>1249</v>
      </c>
      <c r="BF163" s="21" t="s">
        <v>1249</v>
      </c>
      <c r="BG163" s="21" t="s">
        <v>1249</v>
      </c>
      <c r="BH163" s="21" t="s">
        <v>1249</v>
      </c>
      <c r="BI163" s="21" t="s">
        <v>1249</v>
      </c>
      <c r="BJ163" s="21" t="s">
        <v>1249</v>
      </c>
      <c r="BK163" s="21" t="s">
        <v>1249</v>
      </c>
      <c r="BL163" s="21" t="s">
        <v>1249</v>
      </c>
      <c r="BM163" s="21" t="s">
        <v>1249</v>
      </c>
      <c r="BN163" s="21" t="s">
        <v>1249</v>
      </c>
      <c r="BO163" s="21" t="s">
        <v>1249</v>
      </c>
      <c r="BP163" s="21" t="s">
        <v>1249</v>
      </c>
      <c r="BQ163" s="21" t="s">
        <v>1249</v>
      </c>
      <c r="BR163" s="21" t="s">
        <v>1249</v>
      </c>
      <c r="BS163" s="21" t="s">
        <v>1249</v>
      </c>
      <c r="BT163" s="21" t="s">
        <v>1249</v>
      </c>
      <c r="BU163" s="21" t="s">
        <v>1249</v>
      </c>
      <c r="BV163" s="21" t="s">
        <v>1249</v>
      </c>
      <c r="BW163" s="21" t="s">
        <v>1249</v>
      </c>
      <c r="BX163" s="21" t="s">
        <v>1249</v>
      </c>
      <c r="BY163" s="21" t="s">
        <v>1249</v>
      </c>
      <c r="BZ163" s="21" t="s">
        <v>1249</v>
      </c>
      <c r="CA163" s="21" t="s">
        <v>1249</v>
      </c>
      <c r="CB163" s="21" t="s">
        <v>1249</v>
      </c>
      <c r="CC163" s="21" t="s">
        <v>1249</v>
      </c>
      <c r="CD163" s="21" t="s">
        <v>1249</v>
      </c>
      <c r="CE163" s="21" t="s">
        <v>1249</v>
      </c>
      <c r="CF163" s="21" t="s">
        <v>1249</v>
      </c>
      <c r="CG163" s="21" t="s">
        <v>1249</v>
      </c>
      <c r="CH163" s="21" t="s">
        <v>1249</v>
      </c>
      <c r="CI163" s="21" t="s">
        <v>1249</v>
      </c>
      <c r="CJ163" s="21" t="s">
        <v>1249</v>
      </c>
    </row>
    <row r="164" spans="1:88" ht="56.25" hidden="1" customHeight="1" x14ac:dyDescent="0.25">
      <c r="A164" s="6">
        <v>135</v>
      </c>
      <c r="B164" s="207">
        <v>312</v>
      </c>
      <c r="C164" s="12" t="s">
        <v>511</v>
      </c>
      <c r="D164" s="275" t="s">
        <v>28</v>
      </c>
      <c r="E164" s="12" t="s">
        <v>510</v>
      </c>
      <c r="F164" s="332" t="s">
        <v>28</v>
      </c>
      <c r="G164" s="18" t="s">
        <v>1394</v>
      </c>
      <c r="H164" s="18" t="s">
        <v>1885</v>
      </c>
      <c r="I164" s="18"/>
      <c r="J164" s="22" t="s">
        <v>402</v>
      </c>
      <c r="K164" s="207"/>
      <c r="L164" s="207"/>
      <c r="M164" s="207"/>
      <c r="N164" s="207" t="s">
        <v>21</v>
      </c>
      <c r="O164" s="207"/>
      <c r="P164" s="207"/>
      <c r="Q164" s="207"/>
      <c r="R164" s="207"/>
      <c r="S164" s="207"/>
      <c r="T164" s="26">
        <f t="shared" si="74"/>
        <v>1</v>
      </c>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3">
        <f>COUNTIF($BD164:$CA164,2)</f>
        <v>0</v>
      </c>
      <c r="CC164" s="32" t="e">
        <f>CB164/COUNTA($BD164:$CA164)</f>
        <v>#DIV/0!</v>
      </c>
      <c r="CD164" s="23">
        <f>COUNTIF($BD164:$CA164,1)</f>
        <v>0</v>
      </c>
      <c r="CE164" s="32" t="e">
        <f>CD164/COUNTA($BD164:$CA164)</f>
        <v>#DIV/0!</v>
      </c>
      <c r="CF164" s="23">
        <f>COUNTIF($BD164:$CA164,0)</f>
        <v>0</v>
      </c>
      <c r="CG164" s="32" t="e">
        <f>CF164/COUNTA($BD164:$CA164)</f>
        <v>#DIV/0!</v>
      </c>
      <c r="CH164" s="23" t="e">
        <f>(((CB164*2)+(CD164*1)+(CF164*0)))/COUNTA($BD164:$CA164)</f>
        <v>#DIV/0!</v>
      </c>
      <c r="CI164" s="23" t="e">
        <f t="shared" si="82"/>
        <v>#DIV/0!</v>
      </c>
      <c r="CJ164" s="37"/>
    </row>
    <row r="165" spans="1:88" s="2" customFormat="1" ht="18.75" hidden="1" x14ac:dyDescent="0.25">
      <c r="A165" s="6">
        <v>136</v>
      </c>
      <c r="B165" s="7">
        <v>313</v>
      </c>
      <c r="C165" s="440" t="s">
        <v>514</v>
      </c>
      <c r="D165" s="440"/>
      <c r="E165" s="440"/>
      <c r="F165" s="9" t="s">
        <v>1249</v>
      </c>
      <c r="G165" s="9" t="s">
        <v>1249</v>
      </c>
      <c r="H165" s="9" t="s">
        <v>1249</v>
      </c>
      <c r="I165" s="9" t="s">
        <v>1249</v>
      </c>
      <c r="J165" s="21" t="s">
        <v>1249</v>
      </c>
      <c r="K165" s="21" t="s">
        <v>1249</v>
      </c>
      <c r="L165" s="21" t="s">
        <v>1249</v>
      </c>
      <c r="M165" s="21" t="s">
        <v>1249</v>
      </c>
      <c r="N165" s="21" t="s">
        <v>1249</v>
      </c>
      <c r="O165" s="21" t="s">
        <v>1249</v>
      </c>
      <c r="P165" s="21" t="s">
        <v>1249</v>
      </c>
      <c r="Q165" s="21" t="s">
        <v>1249</v>
      </c>
      <c r="R165" s="21" t="s">
        <v>1249</v>
      </c>
      <c r="S165" s="21" t="s">
        <v>1249</v>
      </c>
      <c r="T165" s="21" t="s">
        <v>1249</v>
      </c>
      <c r="U165" s="21" t="s">
        <v>1249</v>
      </c>
      <c r="V165" s="21" t="s">
        <v>1249</v>
      </c>
      <c r="W165" s="21" t="s">
        <v>1249</v>
      </c>
      <c r="X165" s="21" t="s">
        <v>1249</v>
      </c>
      <c r="Y165" s="21" t="s">
        <v>1249</v>
      </c>
      <c r="Z165" s="21" t="s">
        <v>1249</v>
      </c>
      <c r="AA165" s="21" t="s">
        <v>1249</v>
      </c>
      <c r="AB165" s="21" t="s">
        <v>1249</v>
      </c>
      <c r="AC165" s="21" t="s">
        <v>1249</v>
      </c>
      <c r="AD165" s="21" t="s">
        <v>1249</v>
      </c>
      <c r="AE165" s="21" t="s">
        <v>1249</v>
      </c>
      <c r="AF165" s="21" t="s">
        <v>1249</v>
      </c>
      <c r="AG165" s="21" t="s">
        <v>1249</v>
      </c>
      <c r="AH165" s="21" t="s">
        <v>1249</v>
      </c>
      <c r="AI165" s="21" t="s">
        <v>1249</v>
      </c>
      <c r="AJ165" s="21" t="s">
        <v>1249</v>
      </c>
      <c r="AK165" s="21" t="s">
        <v>1249</v>
      </c>
      <c r="AL165" s="21" t="s">
        <v>1249</v>
      </c>
      <c r="AM165" s="21" t="s">
        <v>1249</v>
      </c>
      <c r="AN165" s="21" t="s">
        <v>1249</v>
      </c>
      <c r="AO165" s="21" t="s">
        <v>1249</v>
      </c>
      <c r="AP165" s="21" t="s">
        <v>1249</v>
      </c>
      <c r="AQ165" s="21" t="s">
        <v>1249</v>
      </c>
      <c r="AR165" s="21" t="s">
        <v>1249</v>
      </c>
      <c r="AS165" s="21" t="s">
        <v>1249</v>
      </c>
      <c r="AT165" s="21" t="s">
        <v>1249</v>
      </c>
      <c r="AU165" s="21" t="s">
        <v>1249</v>
      </c>
      <c r="AV165" s="21" t="s">
        <v>1249</v>
      </c>
      <c r="AW165" s="21" t="s">
        <v>1249</v>
      </c>
      <c r="AX165" s="21" t="s">
        <v>1249</v>
      </c>
      <c r="AY165" s="21" t="s">
        <v>1249</v>
      </c>
      <c r="AZ165" s="21" t="s">
        <v>1249</v>
      </c>
      <c r="BA165" s="21" t="s">
        <v>1249</v>
      </c>
      <c r="BB165" s="21"/>
      <c r="BC165" s="21" t="s">
        <v>1249</v>
      </c>
      <c r="BD165" s="21" t="s">
        <v>1249</v>
      </c>
      <c r="BE165" s="21" t="s">
        <v>1249</v>
      </c>
      <c r="BF165" s="21" t="s">
        <v>1249</v>
      </c>
      <c r="BG165" s="21" t="s">
        <v>1249</v>
      </c>
      <c r="BH165" s="21" t="s">
        <v>1249</v>
      </c>
      <c r="BI165" s="21" t="s">
        <v>1249</v>
      </c>
      <c r="BJ165" s="21" t="s">
        <v>1249</v>
      </c>
      <c r="BK165" s="21" t="s">
        <v>1249</v>
      </c>
      <c r="BL165" s="21" t="s">
        <v>1249</v>
      </c>
      <c r="BM165" s="21" t="s">
        <v>1249</v>
      </c>
      <c r="BN165" s="21" t="s">
        <v>1249</v>
      </c>
      <c r="BO165" s="21" t="s">
        <v>1249</v>
      </c>
      <c r="BP165" s="21" t="s">
        <v>1249</v>
      </c>
      <c r="BQ165" s="21" t="s">
        <v>1249</v>
      </c>
      <c r="BR165" s="21" t="s">
        <v>1249</v>
      </c>
      <c r="BS165" s="21" t="s">
        <v>1249</v>
      </c>
      <c r="BT165" s="21" t="s">
        <v>1249</v>
      </c>
      <c r="BU165" s="21" t="s">
        <v>1249</v>
      </c>
      <c r="BV165" s="21" t="s">
        <v>1249</v>
      </c>
      <c r="BW165" s="21" t="s">
        <v>1249</v>
      </c>
      <c r="BX165" s="21" t="s">
        <v>1249</v>
      </c>
      <c r="BY165" s="21" t="s">
        <v>1249</v>
      </c>
      <c r="BZ165" s="21" t="s">
        <v>1249</v>
      </c>
      <c r="CA165" s="21" t="s">
        <v>1249</v>
      </c>
      <c r="CB165" s="21" t="s">
        <v>1249</v>
      </c>
      <c r="CC165" s="21" t="s">
        <v>1249</v>
      </c>
      <c r="CD165" s="21" t="s">
        <v>1249</v>
      </c>
      <c r="CE165" s="21" t="s">
        <v>1249</v>
      </c>
      <c r="CF165" s="21" t="s">
        <v>1249</v>
      </c>
      <c r="CG165" s="21" t="s">
        <v>1249</v>
      </c>
      <c r="CH165" s="21" t="s">
        <v>1249</v>
      </c>
      <c r="CI165" s="21" t="s">
        <v>1249</v>
      </c>
      <c r="CJ165" s="21" t="s">
        <v>1249</v>
      </c>
    </row>
    <row r="166" spans="1:88" ht="102.75" hidden="1" customHeight="1" x14ac:dyDescent="0.25">
      <c r="A166" s="6">
        <v>137</v>
      </c>
      <c r="B166" s="207">
        <v>316</v>
      </c>
      <c r="C166" s="12" t="s">
        <v>517</v>
      </c>
      <c r="D166" s="275" t="s">
        <v>18</v>
      </c>
      <c r="E166" s="12" t="s">
        <v>518</v>
      </c>
      <c r="F166" s="332" t="s">
        <v>28</v>
      </c>
      <c r="G166" s="12" t="s">
        <v>518</v>
      </c>
      <c r="H166" s="12" t="s">
        <v>1395</v>
      </c>
      <c r="I166" s="18" t="s">
        <v>1261</v>
      </c>
      <c r="J166" s="22" t="s">
        <v>402</v>
      </c>
      <c r="L166" s="28" t="s">
        <v>21</v>
      </c>
      <c r="M166" s="207"/>
      <c r="N166" s="207"/>
      <c r="O166" s="207"/>
      <c r="P166" s="207"/>
      <c r="Q166" s="207"/>
      <c r="R166" s="207"/>
      <c r="S166" s="207"/>
      <c r="T166" s="26">
        <f t="shared" si="74"/>
        <v>1</v>
      </c>
      <c r="U166" s="207"/>
      <c r="V166" s="207"/>
      <c r="W166" s="207"/>
      <c r="X166" s="207"/>
      <c r="Y166" s="207" t="s">
        <v>2006</v>
      </c>
      <c r="Z166" s="207" t="s">
        <v>2006</v>
      </c>
      <c r="AA166" s="207" t="s">
        <v>1319</v>
      </c>
      <c r="AB166" s="207" t="s">
        <v>2006</v>
      </c>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3">
        <f>COUNTIF($BD166:$CA166,2)</f>
        <v>0</v>
      </c>
      <c r="CC166" s="32" t="e">
        <f>CB166/COUNTA($BD166:$CA166)</f>
        <v>#DIV/0!</v>
      </c>
      <c r="CD166" s="23">
        <f>COUNTIF($BD166:$CA166,1)</f>
        <v>0</v>
      </c>
      <c r="CE166" s="32" t="e">
        <f>CD166/COUNTA($BD166:$CA166)</f>
        <v>#DIV/0!</v>
      </c>
      <c r="CF166" s="23">
        <f>COUNTIF($BD166:$CA166,0)</f>
        <v>0</v>
      </c>
      <c r="CG166" s="32" t="e">
        <f>CF166/COUNTA($BD166:$CA166)</f>
        <v>#DIV/0!</v>
      </c>
      <c r="CH166" s="23" t="e">
        <f>(((CB166*2)+(CD166*1)+(CF166*0)))/COUNTA($BD166:$CA166)</f>
        <v>#DIV/0!</v>
      </c>
      <c r="CI166" s="23" t="e">
        <f t="shared" si="82"/>
        <v>#DIV/0!</v>
      </c>
      <c r="CJ166" s="37"/>
    </row>
    <row r="167" spans="1:88" s="2" customFormat="1" ht="18.75" hidden="1" x14ac:dyDescent="0.25">
      <c r="A167" s="6">
        <v>138</v>
      </c>
      <c r="B167" s="7">
        <v>318</v>
      </c>
      <c r="C167" s="440" t="s">
        <v>523</v>
      </c>
      <c r="D167" s="440"/>
      <c r="E167" s="440"/>
      <c r="F167" s="9" t="s">
        <v>1249</v>
      </c>
      <c r="G167" s="9" t="s">
        <v>1249</v>
      </c>
      <c r="H167" s="9" t="s">
        <v>1249</v>
      </c>
      <c r="I167" s="9" t="s">
        <v>1249</v>
      </c>
      <c r="J167" s="21" t="s">
        <v>1249</v>
      </c>
      <c r="K167" s="21" t="s">
        <v>1249</v>
      </c>
      <c r="L167" s="21" t="s">
        <v>1249</v>
      </c>
      <c r="M167" s="21" t="s">
        <v>1249</v>
      </c>
      <c r="N167" s="21" t="s">
        <v>1249</v>
      </c>
      <c r="O167" s="21" t="s">
        <v>1249</v>
      </c>
      <c r="P167" s="21" t="s">
        <v>1249</v>
      </c>
      <c r="Q167" s="21" t="s">
        <v>1249</v>
      </c>
      <c r="R167" s="21" t="s">
        <v>1249</v>
      </c>
      <c r="S167" s="21" t="s">
        <v>1249</v>
      </c>
      <c r="T167" s="21" t="s">
        <v>1249</v>
      </c>
      <c r="U167" s="21" t="s">
        <v>1249</v>
      </c>
      <c r="V167" s="21" t="s">
        <v>1249</v>
      </c>
      <c r="W167" s="21" t="s">
        <v>1249</v>
      </c>
      <c r="X167" s="21" t="s">
        <v>1249</v>
      </c>
      <c r="Y167" s="21" t="s">
        <v>1249</v>
      </c>
      <c r="Z167" s="21" t="s">
        <v>1249</v>
      </c>
      <c r="AA167" s="21" t="s">
        <v>1249</v>
      </c>
      <c r="AB167" s="21" t="s">
        <v>1249</v>
      </c>
      <c r="AC167" s="21" t="s">
        <v>1249</v>
      </c>
      <c r="AD167" s="21" t="s">
        <v>1249</v>
      </c>
      <c r="AE167" s="21" t="s">
        <v>1249</v>
      </c>
      <c r="AF167" s="21" t="s">
        <v>1249</v>
      </c>
      <c r="AG167" s="21" t="s">
        <v>1249</v>
      </c>
      <c r="AH167" s="21" t="s">
        <v>1249</v>
      </c>
      <c r="AI167" s="21" t="s">
        <v>1249</v>
      </c>
      <c r="AJ167" s="21" t="s">
        <v>1249</v>
      </c>
      <c r="AK167" s="21" t="s">
        <v>1249</v>
      </c>
      <c r="AL167" s="21" t="s">
        <v>1249</v>
      </c>
      <c r="AM167" s="21" t="s">
        <v>1249</v>
      </c>
      <c r="AN167" s="21" t="s">
        <v>1249</v>
      </c>
      <c r="AO167" s="21" t="s">
        <v>1249</v>
      </c>
      <c r="AP167" s="21" t="s">
        <v>1249</v>
      </c>
      <c r="AQ167" s="21" t="s">
        <v>1249</v>
      </c>
      <c r="AR167" s="21" t="s">
        <v>1249</v>
      </c>
      <c r="AS167" s="21" t="s">
        <v>1249</v>
      </c>
      <c r="AT167" s="21" t="s">
        <v>1249</v>
      </c>
      <c r="AU167" s="21" t="s">
        <v>1249</v>
      </c>
      <c r="AV167" s="21" t="s">
        <v>1249</v>
      </c>
      <c r="AW167" s="21" t="s">
        <v>1249</v>
      </c>
      <c r="AX167" s="21" t="s">
        <v>1249</v>
      </c>
      <c r="AY167" s="21" t="s">
        <v>1249</v>
      </c>
      <c r="AZ167" s="21" t="s">
        <v>1249</v>
      </c>
      <c r="BA167" s="21" t="s">
        <v>1249</v>
      </c>
      <c r="BB167" s="21"/>
      <c r="BC167" s="21" t="s">
        <v>1249</v>
      </c>
      <c r="BD167" s="21" t="s">
        <v>1249</v>
      </c>
      <c r="BE167" s="21" t="s">
        <v>1249</v>
      </c>
      <c r="BF167" s="21" t="s">
        <v>1249</v>
      </c>
      <c r="BG167" s="21" t="s">
        <v>1249</v>
      </c>
      <c r="BH167" s="21" t="s">
        <v>1249</v>
      </c>
      <c r="BI167" s="21" t="s">
        <v>1249</v>
      </c>
      <c r="BJ167" s="21" t="s">
        <v>1249</v>
      </c>
      <c r="BK167" s="21" t="s">
        <v>1249</v>
      </c>
      <c r="BL167" s="21" t="s">
        <v>1249</v>
      </c>
      <c r="BM167" s="21" t="s">
        <v>1249</v>
      </c>
      <c r="BN167" s="21" t="s">
        <v>1249</v>
      </c>
      <c r="BO167" s="21" t="s">
        <v>1249</v>
      </c>
      <c r="BP167" s="21" t="s">
        <v>1249</v>
      </c>
      <c r="BQ167" s="21" t="s">
        <v>1249</v>
      </c>
      <c r="BR167" s="21" t="s">
        <v>1249</v>
      </c>
      <c r="BS167" s="21" t="s">
        <v>1249</v>
      </c>
      <c r="BT167" s="21" t="s">
        <v>1249</v>
      </c>
      <c r="BU167" s="21" t="s">
        <v>1249</v>
      </c>
      <c r="BV167" s="21" t="s">
        <v>1249</v>
      </c>
      <c r="BW167" s="21" t="s">
        <v>1249</v>
      </c>
      <c r="BX167" s="21" t="s">
        <v>1249</v>
      </c>
      <c r="BY167" s="21" t="s">
        <v>1249</v>
      </c>
      <c r="BZ167" s="21" t="s">
        <v>1249</v>
      </c>
      <c r="CA167" s="21" t="s">
        <v>1249</v>
      </c>
      <c r="CB167" s="21" t="s">
        <v>1249</v>
      </c>
      <c r="CC167" s="21" t="s">
        <v>1249</v>
      </c>
      <c r="CD167" s="21" t="s">
        <v>1249</v>
      </c>
      <c r="CE167" s="21" t="s">
        <v>1249</v>
      </c>
      <c r="CF167" s="21" t="s">
        <v>1249</v>
      </c>
      <c r="CG167" s="21" t="s">
        <v>1249</v>
      </c>
      <c r="CH167" s="21" t="s">
        <v>1249</v>
      </c>
      <c r="CI167" s="21" t="s">
        <v>1249</v>
      </c>
      <c r="CJ167" s="21" t="s">
        <v>1249</v>
      </c>
    </row>
    <row r="168" spans="1:88" ht="89.25" hidden="1" customHeight="1" x14ac:dyDescent="0.25">
      <c r="A168" s="6">
        <v>139</v>
      </c>
      <c r="B168" s="207">
        <v>322</v>
      </c>
      <c r="C168" s="14" t="s">
        <v>524</v>
      </c>
      <c r="D168" s="275" t="s">
        <v>18</v>
      </c>
      <c r="E168" s="12" t="s">
        <v>525</v>
      </c>
      <c r="F168" s="332" t="s">
        <v>28</v>
      </c>
      <c r="G168" s="12" t="s">
        <v>525</v>
      </c>
      <c r="H168" s="12" t="s">
        <v>1396</v>
      </c>
      <c r="I168" s="18" t="s">
        <v>1261</v>
      </c>
      <c r="J168" s="22" t="s">
        <v>402</v>
      </c>
      <c r="K168" s="207"/>
      <c r="L168" s="207"/>
      <c r="M168" s="207"/>
      <c r="N168" s="207"/>
      <c r="O168" s="207"/>
      <c r="P168" s="207"/>
      <c r="Q168" s="207"/>
      <c r="R168" s="23"/>
      <c r="S168" s="23" t="s">
        <v>21</v>
      </c>
      <c r="T168" s="26">
        <f t="shared" si="74"/>
        <v>1</v>
      </c>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3">
        <f>COUNTIF($BD168:$CA168,2)</f>
        <v>0</v>
      </c>
      <c r="CC168" s="32" t="e">
        <f>CB168/COUNTA($BD168:$CA168)</f>
        <v>#DIV/0!</v>
      </c>
      <c r="CD168" s="23">
        <f>COUNTIF($BD168:$CA168,1)</f>
        <v>0</v>
      </c>
      <c r="CE168" s="32" t="e">
        <f>CD168/COUNTA($BD168:$CA168)</f>
        <v>#DIV/0!</v>
      </c>
      <c r="CF168" s="23">
        <f>COUNTIF($BD168:$CA168,0)</f>
        <v>0</v>
      </c>
      <c r="CG168" s="32" t="e">
        <f>CF168/COUNTA($BD168:$CA168)</f>
        <v>#DIV/0!</v>
      </c>
      <c r="CH168" s="23" t="e">
        <f>(((CB168*2)+(CD168*1)+(CF168*0)))/COUNTA($BD168:$CA168)</f>
        <v>#DIV/0!</v>
      </c>
      <c r="CI168" s="23" t="e">
        <f t="shared" si="82"/>
        <v>#DIV/0!</v>
      </c>
      <c r="CJ168" s="37"/>
    </row>
    <row r="169" spans="1:88" ht="81.75" hidden="1" customHeight="1" x14ac:dyDescent="0.25">
      <c r="A169" s="6">
        <v>139</v>
      </c>
      <c r="B169" s="207">
        <v>322</v>
      </c>
      <c r="C169" s="14" t="s">
        <v>524</v>
      </c>
      <c r="D169" s="275" t="s">
        <v>18</v>
      </c>
      <c r="E169" s="12" t="s">
        <v>526</v>
      </c>
      <c r="F169" s="332" t="s">
        <v>28</v>
      </c>
      <c r="G169" s="12" t="s">
        <v>526</v>
      </c>
      <c r="H169" s="12" t="s">
        <v>1397</v>
      </c>
      <c r="I169" s="18" t="s">
        <v>1261</v>
      </c>
      <c r="J169" s="22" t="s">
        <v>402</v>
      </c>
      <c r="K169" s="207"/>
      <c r="L169" s="207"/>
      <c r="M169" s="207"/>
      <c r="N169" s="207"/>
      <c r="O169" s="207"/>
      <c r="P169" s="207"/>
      <c r="Q169" s="207"/>
      <c r="R169" s="23"/>
      <c r="S169" s="23" t="s">
        <v>21</v>
      </c>
      <c r="T169" s="26">
        <f t="shared" si="74"/>
        <v>1</v>
      </c>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3">
        <f>COUNTIF($BD169:$CA169,2)</f>
        <v>0</v>
      </c>
      <c r="CC169" s="32" t="e">
        <f>CB169/COUNTA($BD169:$CA169)</f>
        <v>#DIV/0!</v>
      </c>
      <c r="CD169" s="23">
        <f>COUNTIF($BD169:$CA169,1)</f>
        <v>0</v>
      </c>
      <c r="CE169" s="32" t="e">
        <f>CD169/COUNTA($BD169:$CA169)</f>
        <v>#DIV/0!</v>
      </c>
      <c r="CF169" s="23">
        <f>COUNTIF($BD169:$CA169,0)</f>
        <v>0</v>
      </c>
      <c r="CG169" s="32" t="e">
        <f>CF169/COUNTA($BD169:$CA169)</f>
        <v>#DIV/0!</v>
      </c>
      <c r="CH169" s="23" t="e">
        <f>(((CB169*2)+(CD169*1)+(CF169*0)))/COUNTA($BD169:$CA169)</f>
        <v>#DIV/0!</v>
      </c>
      <c r="CI169" s="23" t="e">
        <f t="shared" si="82"/>
        <v>#DIV/0!</v>
      </c>
      <c r="CJ169" s="37"/>
    </row>
    <row r="170" spans="1:88" s="2" customFormat="1" ht="18.75" hidden="1" x14ac:dyDescent="0.25">
      <c r="A170" s="6">
        <v>140</v>
      </c>
      <c r="B170" s="7">
        <v>326</v>
      </c>
      <c r="C170" s="440" t="s">
        <v>533</v>
      </c>
      <c r="D170" s="440"/>
      <c r="E170" s="440"/>
      <c r="F170" s="9" t="s">
        <v>1249</v>
      </c>
      <c r="G170" s="9" t="s">
        <v>1249</v>
      </c>
      <c r="H170" s="9" t="s">
        <v>1249</v>
      </c>
      <c r="I170" s="9" t="s">
        <v>1249</v>
      </c>
      <c r="J170" s="21" t="s">
        <v>1249</v>
      </c>
      <c r="K170" s="21" t="s">
        <v>1249</v>
      </c>
      <c r="L170" s="21" t="s">
        <v>1249</v>
      </c>
      <c r="M170" s="21" t="s">
        <v>1249</v>
      </c>
      <c r="N170" s="21" t="s">
        <v>1249</v>
      </c>
      <c r="O170" s="21" t="s">
        <v>1249</v>
      </c>
      <c r="P170" s="21" t="s">
        <v>1249</v>
      </c>
      <c r="Q170" s="21" t="s">
        <v>1249</v>
      </c>
      <c r="R170" s="21" t="s">
        <v>1249</v>
      </c>
      <c r="S170" s="21" t="s">
        <v>1249</v>
      </c>
      <c r="T170" s="21" t="s">
        <v>1249</v>
      </c>
      <c r="U170" s="21" t="s">
        <v>1249</v>
      </c>
      <c r="V170" s="21" t="s">
        <v>1249</v>
      </c>
      <c r="W170" s="21" t="s">
        <v>1249</v>
      </c>
      <c r="X170" s="21" t="s">
        <v>1249</v>
      </c>
      <c r="Y170" s="21" t="s">
        <v>1249</v>
      </c>
      <c r="Z170" s="21" t="s">
        <v>1249</v>
      </c>
      <c r="AA170" s="21" t="s">
        <v>1249</v>
      </c>
      <c r="AB170" s="21" t="s">
        <v>1249</v>
      </c>
      <c r="AC170" s="21" t="s">
        <v>1249</v>
      </c>
      <c r="AD170" s="21" t="s">
        <v>1249</v>
      </c>
      <c r="AE170" s="21" t="s">
        <v>1249</v>
      </c>
      <c r="AF170" s="21" t="s">
        <v>1249</v>
      </c>
      <c r="AG170" s="21" t="s">
        <v>1249</v>
      </c>
      <c r="AH170" s="21" t="s">
        <v>1249</v>
      </c>
      <c r="AI170" s="21" t="s">
        <v>1249</v>
      </c>
      <c r="AJ170" s="21" t="s">
        <v>1249</v>
      </c>
      <c r="AK170" s="21" t="s">
        <v>1249</v>
      </c>
      <c r="AL170" s="21" t="s">
        <v>1249</v>
      </c>
      <c r="AM170" s="21" t="s">
        <v>1249</v>
      </c>
      <c r="AN170" s="21" t="s">
        <v>1249</v>
      </c>
      <c r="AO170" s="21" t="s">
        <v>1249</v>
      </c>
      <c r="AP170" s="21" t="s">
        <v>1249</v>
      </c>
      <c r="AQ170" s="21" t="s">
        <v>1249</v>
      </c>
      <c r="AR170" s="21" t="s">
        <v>1249</v>
      </c>
      <c r="AS170" s="21" t="s">
        <v>1249</v>
      </c>
      <c r="AT170" s="21" t="s">
        <v>1249</v>
      </c>
      <c r="AU170" s="21" t="s">
        <v>1249</v>
      </c>
      <c r="AV170" s="21" t="s">
        <v>1249</v>
      </c>
      <c r="AW170" s="21" t="s">
        <v>1249</v>
      </c>
      <c r="AX170" s="21" t="s">
        <v>1249</v>
      </c>
      <c r="AY170" s="21" t="s">
        <v>1249</v>
      </c>
      <c r="AZ170" s="21" t="s">
        <v>1249</v>
      </c>
      <c r="BA170" s="21" t="s">
        <v>1249</v>
      </c>
      <c r="BB170" s="21"/>
      <c r="BC170" s="21" t="s">
        <v>1249</v>
      </c>
      <c r="BD170" s="21" t="s">
        <v>1249</v>
      </c>
      <c r="BE170" s="21" t="s">
        <v>1249</v>
      </c>
      <c r="BF170" s="21" t="s">
        <v>1249</v>
      </c>
      <c r="BG170" s="21" t="s">
        <v>1249</v>
      </c>
      <c r="BH170" s="21" t="s">
        <v>1249</v>
      </c>
      <c r="BI170" s="21" t="s">
        <v>1249</v>
      </c>
      <c r="BJ170" s="21" t="s">
        <v>1249</v>
      </c>
      <c r="BK170" s="21" t="s">
        <v>1249</v>
      </c>
      <c r="BL170" s="21" t="s">
        <v>1249</v>
      </c>
      <c r="BM170" s="21" t="s">
        <v>1249</v>
      </c>
      <c r="BN170" s="21" t="s">
        <v>1249</v>
      </c>
      <c r="BO170" s="21" t="s">
        <v>1249</v>
      </c>
      <c r="BP170" s="21" t="s">
        <v>1249</v>
      </c>
      <c r="BQ170" s="21" t="s">
        <v>1249</v>
      </c>
      <c r="BR170" s="21" t="s">
        <v>1249</v>
      </c>
      <c r="BS170" s="21" t="s">
        <v>1249</v>
      </c>
      <c r="BT170" s="21" t="s">
        <v>1249</v>
      </c>
      <c r="BU170" s="21" t="s">
        <v>1249</v>
      </c>
      <c r="BV170" s="21" t="s">
        <v>1249</v>
      </c>
      <c r="BW170" s="21" t="s">
        <v>1249</v>
      </c>
      <c r="BX170" s="21" t="s">
        <v>1249</v>
      </c>
      <c r="BY170" s="21" t="s">
        <v>1249</v>
      </c>
      <c r="BZ170" s="21" t="s">
        <v>1249</v>
      </c>
      <c r="CA170" s="21" t="s">
        <v>1249</v>
      </c>
      <c r="CB170" s="21" t="s">
        <v>1249</v>
      </c>
      <c r="CC170" s="21" t="s">
        <v>1249</v>
      </c>
      <c r="CD170" s="21" t="s">
        <v>1249</v>
      </c>
      <c r="CE170" s="21" t="s">
        <v>1249</v>
      </c>
      <c r="CF170" s="21" t="s">
        <v>1249</v>
      </c>
      <c r="CG170" s="21" t="s">
        <v>1249</v>
      </c>
      <c r="CH170" s="21" t="s">
        <v>1249</v>
      </c>
      <c r="CI170" s="21" t="s">
        <v>1249</v>
      </c>
      <c r="CJ170" s="21" t="s">
        <v>1249</v>
      </c>
    </row>
    <row r="171" spans="1:88" ht="75" hidden="1" customHeight="1" x14ac:dyDescent="0.25">
      <c r="A171" s="6">
        <v>141</v>
      </c>
      <c r="B171" s="325">
        <v>328</v>
      </c>
      <c r="C171" s="39" t="s">
        <v>1398</v>
      </c>
      <c r="D171" s="280" t="s">
        <v>18</v>
      </c>
      <c r="E171" s="39" t="s">
        <v>534</v>
      </c>
      <c r="F171" s="52" t="s">
        <v>28</v>
      </c>
      <c r="G171" s="41" t="s">
        <v>1399</v>
      </c>
      <c r="H171" s="41" t="s">
        <v>1859</v>
      </c>
      <c r="I171" s="18" t="s">
        <v>1261</v>
      </c>
      <c r="J171" s="22" t="s">
        <v>402</v>
      </c>
      <c r="K171" s="207"/>
      <c r="L171" s="23" t="s">
        <v>21</v>
      </c>
      <c r="M171" s="207"/>
      <c r="N171" s="207"/>
      <c r="O171" s="23"/>
      <c r="P171" s="207"/>
      <c r="Q171" s="207"/>
      <c r="R171" s="23"/>
      <c r="S171" s="23"/>
      <c r="T171" s="26">
        <f t="shared" si="74"/>
        <v>1</v>
      </c>
      <c r="U171" s="207"/>
      <c r="V171" s="207"/>
      <c r="W171" s="207"/>
      <c r="X171" s="207"/>
      <c r="Y171" s="207"/>
      <c r="Z171" s="207" t="s">
        <v>1389</v>
      </c>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3">
        <f>COUNTIF($BD171:$CA171,2)</f>
        <v>0</v>
      </c>
      <c r="CC171" s="32" t="e">
        <f>CB171/COUNTA($BD171:$CA171)</f>
        <v>#DIV/0!</v>
      </c>
      <c r="CD171" s="23">
        <f>COUNTIF($BD171:$CA171,1)</f>
        <v>0</v>
      </c>
      <c r="CE171" s="32" t="e">
        <f>CD171/COUNTA($BD171:$CA171)</f>
        <v>#DIV/0!</v>
      </c>
      <c r="CF171" s="23">
        <f>COUNTIF($BD171:$CA171,0)</f>
        <v>0</v>
      </c>
      <c r="CG171" s="32" t="e">
        <f>CF171/COUNTA($BD171:$CA171)</f>
        <v>#DIV/0!</v>
      </c>
      <c r="CH171" s="23" t="e">
        <f>(((CB171*2)+(CD171*1)+(CF171*0)))/COUNTA($BD171:$CA171)</f>
        <v>#DIV/0!</v>
      </c>
      <c r="CI171" s="23" t="e">
        <f t="shared" si="82"/>
        <v>#DIV/0!</v>
      </c>
      <c r="CJ171" s="37"/>
    </row>
    <row r="172" spans="1:88" ht="92.25" hidden="1" customHeight="1" x14ac:dyDescent="0.25">
      <c r="A172" s="6">
        <v>142</v>
      </c>
      <c r="B172" s="325">
        <v>328</v>
      </c>
      <c r="C172" s="39" t="s">
        <v>1398</v>
      </c>
      <c r="D172" s="280" t="s">
        <v>18</v>
      </c>
      <c r="E172" s="39" t="s">
        <v>534</v>
      </c>
      <c r="F172" s="52" t="s">
        <v>28</v>
      </c>
      <c r="G172" s="41" t="s">
        <v>1399</v>
      </c>
      <c r="H172" s="41" t="s">
        <v>1860</v>
      </c>
      <c r="I172" s="18" t="s">
        <v>1261</v>
      </c>
      <c r="J172" s="22" t="s">
        <v>402</v>
      </c>
      <c r="K172" s="207"/>
      <c r="L172" s="207"/>
      <c r="M172" s="207"/>
      <c r="N172" s="207"/>
      <c r="O172" s="23" t="s">
        <v>21</v>
      </c>
      <c r="P172" s="23"/>
      <c r="Q172" s="207"/>
      <c r="R172" s="23"/>
      <c r="S172" s="23"/>
      <c r="T172" s="26">
        <f t="shared" si="74"/>
        <v>1</v>
      </c>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3">
        <f>COUNTIF($BD172:$CA172,2)</f>
        <v>0</v>
      </c>
      <c r="CC172" s="32" t="e">
        <f>CB172/COUNTA($BD172:$CA172)</f>
        <v>#DIV/0!</v>
      </c>
      <c r="CD172" s="23">
        <f>COUNTIF($BD172:$CA172,1)</f>
        <v>0</v>
      </c>
      <c r="CE172" s="32" t="e">
        <f>CD172/COUNTA($BD172:$CA172)</f>
        <v>#DIV/0!</v>
      </c>
      <c r="CF172" s="23">
        <f>COUNTIF($BD172:$CA172,0)</f>
        <v>0</v>
      </c>
      <c r="CG172" s="32" t="e">
        <f>CF172/COUNTA($BD172:$CA172)</f>
        <v>#DIV/0!</v>
      </c>
      <c r="CH172" s="23" t="e">
        <f>(((CB172*2)+(CD172*1)+(CF172*0)))/COUNTA($BD172:$CA172)</f>
        <v>#DIV/0!</v>
      </c>
      <c r="CI172" s="23" t="e">
        <f t="shared" si="82"/>
        <v>#DIV/0!</v>
      </c>
      <c r="CJ172" s="37"/>
    </row>
    <row r="173" spans="1:88" ht="72.75" hidden="1" customHeight="1" x14ac:dyDescent="0.25">
      <c r="A173" s="6">
        <v>143</v>
      </c>
      <c r="B173" s="207">
        <v>332</v>
      </c>
      <c r="C173" s="12" t="s">
        <v>535</v>
      </c>
      <c r="D173" s="275" t="s">
        <v>71</v>
      </c>
      <c r="E173" s="12" t="s">
        <v>536</v>
      </c>
      <c r="F173" s="332" t="s">
        <v>71</v>
      </c>
      <c r="G173" s="18" t="s">
        <v>1400</v>
      </c>
      <c r="H173" s="18" t="s">
        <v>1400</v>
      </c>
      <c r="I173" s="18" t="s">
        <v>1261</v>
      </c>
      <c r="J173" s="22" t="s">
        <v>402</v>
      </c>
      <c r="K173" s="207"/>
      <c r="L173" s="207"/>
      <c r="M173" s="207"/>
      <c r="N173" s="207"/>
      <c r="O173" s="207"/>
      <c r="P173" s="207"/>
      <c r="Q173" s="207"/>
      <c r="R173" s="207"/>
      <c r="S173" s="207" t="s">
        <v>21</v>
      </c>
      <c r="T173" s="26">
        <f t="shared" si="74"/>
        <v>1</v>
      </c>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3">
        <f>COUNTIF($BD173:$CA173,2)</f>
        <v>0</v>
      </c>
      <c r="CC173" s="32" t="e">
        <f>CB173/COUNTA($BD173:$CA173)</f>
        <v>#DIV/0!</v>
      </c>
      <c r="CD173" s="23">
        <f>COUNTIF($BD173:$CA173,1)</f>
        <v>0</v>
      </c>
      <c r="CE173" s="32" t="e">
        <f>CD173/COUNTA($BD173:$CA173)</f>
        <v>#DIV/0!</v>
      </c>
      <c r="CF173" s="23">
        <f>COUNTIF($BD173:$CA173,0)</f>
        <v>0</v>
      </c>
      <c r="CG173" s="32" t="e">
        <f>CF173/COUNTA($BD173:$CA173)</f>
        <v>#DIV/0!</v>
      </c>
      <c r="CH173" s="23" t="e">
        <f>(((CB173*2)+(CD173*1)+(CF173*0)))/COUNTA($BD173:$CA173)</f>
        <v>#DIV/0!</v>
      </c>
      <c r="CI173" s="23" t="e">
        <f t="shared" si="82"/>
        <v>#DIV/0!</v>
      </c>
      <c r="CJ173" s="37"/>
    </row>
    <row r="174" spans="1:88" ht="67.5" hidden="1" customHeight="1" x14ac:dyDescent="0.25">
      <c r="A174" s="6">
        <v>144</v>
      </c>
      <c r="B174" s="207">
        <v>333</v>
      </c>
      <c r="C174" s="12" t="s">
        <v>537</v>
      </c>
      <c r="D174" s="275" t="s">
        <v>18</v>
      </c>
      <c r="E174" s="12" t="s">
        <v>538</v>
      </c>
      <c r="F174" s="332" t="s">
        <v>18</v>
      </c>
      <c r="G174" s="18" t="s">
        <v>1401</v>
      </c>
      <c r="H174" s="18" t="s">
        <v>1402</v>
      </c>
      <c r="I174" s="18" t="s">
        <v>1261</v>
      </c>
      <c r="J174" s="22" t="s">
        <v>402</v>
      </c>
      <c r="K174" s="207"/>
      <c r="L174" s="207"/>
      <c r="M174" s="207"/>
      <c r="N174" s="207"/>
      <c r="O174" s="207"/>
      <c r="P174" s="207"/>
      <c r="Q174" s="207" t="s">
        <v>21</v>
      </c>
      <c r="R174" s="207"/>
      <c r="S174" s="207"/>
      <c r="T174" s="26">
        <f t="shared" si="74"/>
        <v>1</v>
      </c>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3">
        <f>COUNTIF($BD174:$CA174,2)</f>
        <v>0</v>
      </c>
      <c r="CC174" s="32" t="e">
        <f>CB174/COUNTA($BD174:$CA174)</f>
        <v>#DIV/0!</v>
      </c>
      <c r="CD174" s="23">
        <f>COUNTIF($BD174:$CA174,1)</f>
        <v>0</v>
      </c>
      <c r="CE174" s="32" t="e">
        <f>CD174/COUNTA($BD174:$CA174)</f>
        <v>#DIV/0!</v>
      </c>
      <c r="CF174" s="23">
        <f>COUNTIF($BD174:$CA174,0)</f>
        <v>0</v>
      </c>
      <c r="CG174" s="32" t="e">
        <f>CF174/COUNTA($BD174:$CA174)</f>
        <v>#DIV/0!</v>
      </c>
      <c r="CH174" s="23" t="e">
        <f>(((CB174*2)+(CD174*1)+(CF174*0)))/COUNTA($BD174:$CA174)</f>
        <v>#DIV/0!</v>
      </c>
      <c r="CI174" s="23" t="e">
        <f t="shared" si="82"/>
        <v>#DIV/0!</v>
      </c>
      <c r="CJ174" s="37"/>
    </row>
    <row r="175" spans="1:88" ht="87.75" hidden="1" customHeight="1" x14ac:dyDescent="0.25">
      <c r="A175" s="6">
        <v>145</v>
      </c>
      <c r="B175" s="207">
        <v>335</v>
      </c>
      <c r="C175" s="12" t="s">
        <v>541</v>
      </c>
      <c r="D175" s="275" t="s">
        <v>28</v>
      </c>
      <c r="E175" s="12" t="s">
        <v>542</v>
      </c>
      <c r="F175" s="332" t="s">
        <v>28</v>
      </c>
      <c r="G175" s="18" t="s">
        <v>1403</v>
      </c>
      <c r="H175" s="18" t="s">
        <v>1404</v>
      </c>
      <c r="I175" s="18" t="s">
        <v>1251</v>
      </c>
      <c r="J175" s="22" t="s">
        <v>402</v>
      </c>
      <c r="K175" s="207"/>
      <c r="L175" s="207"/>
      <c r="M175" s="207"/>
      <c r="N175" s="207"/>
      <c r="O175" s="207"/>
      <c r="P175" s="207"/>
      <c r="Q175" s="207" t="s">
        <v>21</v>
      </c>
      <c r="R175" s="207"/>
      <c r="S175" s="207"/>
      <c r="T175" s="26">
        <f t="shared" si="74"/>
        <v>1</v>
      </c>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3">
        <f>COUNTIF($BD175:$CA175,2)</f>
        <v>0</v>
      </c>
      <c r="CC175" s="32" t="e">
        <f>CB175/COUNTA($BD175:$CA175)</f>
        <v>#DIV/0!</v>
      </c>
      <c r="CD175" s="23">
        <f>COUNTIF($BD175:$CA175,1)</f>
        <v>0</v>
      </c>
      <c r="CE175" s="32" t="e">
        <f>CD175/COUNTA($BD175:$CA175)</f>
        <v>#DIV/0!</v>
      </c>
      <c r="CF175" s="23">
        <f>COUNTIF($BD175:$CA175,0)</f>
        <v>0</v>
      </c>
      <c r="CG175" s="32" t="e">
        <f>CF175/COUNTA($BD175:$CA175)</f>
        <v>#DIV/0!</v>
      </c>
      <c r="CH175" s="23" t="e">
        <f>(((CB175*2)+(CD175*1)+(CF175*0)))/COUNTA($BD175:$CA175)</f>
        <v>#DIV/0!</v>
      </c>
      <c r="CI175" s="23" t="e">
        <f t="shared" si="82"/>
        <v>#DIV/0!</v>
      </c>
      <c r="CJ175" s="37"/>
    </row>
    <row r="176" spans="1:88" s="2" customFormat="1" ht="18.75" hidden="1" x14ac:dyDescent="0.25">
      <c r="A176" s="6">
        <v>146</v>
      </c>
      <c r="B176" s="7">
        <v>336</v>
      </c>
      <c r="C176" s="440" t="s">
        <v>545</v>
      </c>
      <c r="D176" s="440"/>
      <c r="E176" s="440"/>
      <c r="F176" s="9" t="s">
        <v>1249</v>
      </c>
      <c r="G176" s="9" t="s">
        <v>1249</v>
      </c>
      <c r="H176" s="9" t="s">
        <v>1249</v>
      </c>
      <c r="I176" s="9" t="s">
        <v>1249</v>
      </c>
      <c r="J176" s="21" t="s">
        <v>1249</v>
      </c>
      <c r="K176" s="21" t="s">
        <v>1249</v>
      </c>
      <c r="L176" s="21" t="s">
        <v>1249</v>
      </c>
      <c r="M176" s="21" t="s">
        <v>1249</v>
      </c>
      <c r="N176" s="21" t="s">
        <v>1249</v>
      </c>
      <c r="O176" s="21" t="s">
        <v>1249</v>
      </c>
      <c r="P176" s="21" t="s">
        <v>1249</v>
      </c>
      <c r="Q176" s="21" t="s">
        <v>1249</v>
      </c>
      <c r="R176" s="21" t="s">
        <v>1249</v>
      </c>
      <c r="S176" s="21" t="s">
        <v>1249</v>
      </c>
      <c r="T176" s="21" t="s">
        <v>1249</v>
      </c>
      <c r="U176" s="21" t="s">
        <v>1249</v>
      </c>
      <c r="V176" s="21" t="s">
        <v>1249</v>
      </c>
      <c r="W176" s="21" t="s">
        <v>1249</v>
      </c>
      <c r="X176" s="21" t="s">
        <v>1249</v>
      </c>
      <c r="Y176" s="21" t="s">
        <v>1249</v>
      </c>
      <c r="Z176" s="21" t="s">
        <v>1249</v>
      </c>
      <c r="AA176" s="21" t="s">
        <v>1249</v>
      </c>
      <c r="AB176" s="21" t="s">
        <v>1249</v>
      </c>
      <c r="AC176" s="21" t="s">
        <v>1249</v>
      </c>
      <c r="AD176" s="21" t="s">
        <v>1249</v>
      </c>
      <c r="AE176" s="21" t="s">
        <v>1249</v>
      </c>
      <c r="AF176" s="21" t="s">
        <v>1249</v>
      </c>
      <c r="AG176" s="21" t="s">
        <v>1249</v>
      </c>
      <c r="AH176" s="21" t="s">
        <v>1249</v>
      </c>
      <c r="AI176" s="21" t="s">
        <v>1249</v>
      </c>
      <c r="AJ176" s="21" t="s">
        <v>1249</v>
      </c>
      <c r="AK176" s="21" t="s">
        <v>1249</v>
      </c>
      <c r="AL176" s="21" t="s">
        <v>1249</v>
      </c>
      <c r="AM176" s="21" t="s">
        <v>1249</v>
      </c>
      <c r="AN176" s="21" t="s">
        <v>1249</v>
      </c>
      <c r="AO176" s="21" t="s">
        <v>1249</v>
      </c>
      <c r="AP176" s="21" t="s">
        <v>1249</v>
      </c>
      <c r="AQ176" s="21" t="s">
        <v>1249</v>
      </c>
      <c r="AR176" s="21" t="s">
        <v>1249</v>
      </c>
      <c r="AS176" s="21" t="s">
        <v>1249</v>
      </c>
      <c r="AT176" s="21" t="s">
        <v>1249</v>
      </c>
      <c r="AU176" s="21" t="s">
        <v>1249</v>
      </c>
      <c r="AV176" s="21" t="s">
        <v>1249</v>
      </c>
      <c r="AW176" s="21" t="s">
        <v>1249</v>
      </c>
      <c r="AX176" s="21" t="s">
        <v>1249</v>
      </c>
      <c r="AY176" s="21" t="s">
        <v>1249</v>
      </c>
      <c r="AZ176" s="21" t="s">
        <v>1249</v>
      </c>
      <c r="BA176" s="21" t="s">
        <v>1249</v>
      </c>
      <c r="BB176" s="21"/>
      <c r="BC176" s="21" t="s">
        <v>1249</v>
      </c>
      <c r="BD176" s="21" t="s">
        <v>1249</v>
      </c>
      <c r="BE176" s="21" t="s">
        <v>1249</v>
      </c>
      <c r="BF176" s="21" t="s">
        <v>1249</v>
      </c>
      <c r="BG176" s="21" t="s">
        <v>1249</v>
      </c>
      <c r="BH176" s="21" t="s">
        <v>1249</v>
      </c>
      <c r="BI176" s="21" t="s">
        <v>1249</v>
      </c>
      <c r="BJ176" s="21" t="s">
        <v>1249</v>
      </c>
      <c r="BK176" s="21" t="s">
        <v>1249</v>
      </c>
      <c r="BL176" s="21" t="s">
        <v>1249</v>
      </c>
      <c r="BM176" s="21" t="s">
        <v>1249</v>
      </c>
      <c r="BN176" s="21" t="s">
        <v>1249</v>
      </c>
      <c r="BO176" s="21" t="s">
        <v>1249</v>
      </c>
      <c r="BP176" s="21" t="s">
        <v>1249</v>
      </c>
      <c r="BQ176" s="21" t="s">
        <v>1249</v>
      </c>
      <c r="BR176" s="21" t="s">
        <v>1249</v>
      </c>
      <c r="BS176" s="21" t="s">
        <v>1249</v>
      </c>
      <c r="BT176" s="21" t="s">
        <v>1249</v>
      </c>
      <c r="BU176" s="21" t="s">
        <v>1249</v>
      </c>
      <c r="BV176" s="21" t="s">
        <v>1249</v>
      </c>
      <c r="BW176" s="21" t="s">
        <v>1249</v>
      </c>
      <c r="BX176" s="21" t="s">
        <v>1249</v>
      </c>
      <c r="BY176" s="21" t="s">
        <v>1249</v>
      </c>
      <c r="BZ176" s="21" t="s">
        <v>1249</v>
      </c>
      <c r="CA176" s="21" t="s">
        <v>1249</v>
      </c>
      <c r="CB176" s="21" t="s">
        <v>1249</v>
      </c>
      <c r="CC176" s="21" t="s">
        <v>1249</v>
      </c>
      <c r="CD176" s="21" t="s">
        <v>1249</v>
      </c>
      <c r="CE176" s="21" t="s">
        <v>1249</v>
      </c>
      <c r="CF176" s="21" t="s">
        <v>1249</v>
      </c>
      <c r="CG176" s="21" t="s">
        <v>1249</v>
      </c>
      <c r="CH176" s="21" t="s">
        <v>1249</v>
      </c>
      <c r="CI176" s="21" t="s">
        <v>1249</v>
      </c>
      <c r="CJ176" s="21" t="s">
        <v>1249</v>
      </c>
    </row>
    <row r="177" spans="1:88" ht="106.5" hidden="1" customHeight="1" x14ac:dyDescent="0.25">
      <c r="A177" s="6">
        <v>147</v>
      </c>
      <c r="B177" s="207">
        <v>340</v>
      </c>
      <c r="C177" s="12" t="s">
        <v>548</v>
      </c>
      <c r="D177" s="275" t="s">
        <v>28</v>
      </c>
      <c r="E177" s="12" t="s">
        <v>1405</v>
      </c>
      <c r="F177" s="332" t="s">
        <v>28</v>
      </c>
      <c r="G177" s="12" t="s">
        <v>1405</v>
      </c>
      <c r="H177" s="12" t="s">
        <v>1406</v>
      </c>
      <c r="I177" s="18" t="s">
        <v>1261</v>
      </c>
      <c r="J177" s="22" t="s">
        <v>402</v>
      </c>
      <c r="K177" s="207"/>
      <c r="L177" s="23" t="s">
        <v>21</v>
      </c>
      <c r="M177" s="207"/>
      <c r="N177" s="23"/>
      <c r="O177" s="207"/>
      <c r="P177" s="207"/>
      <c r="Q177" s="207"/>
      <c r="R177" s="207"/>
      <c r="S177" s="207"/>
      <c r="T177" s="26">
        <f t="shared" si="74"/>
        <v>1</v>
      </c>
      <c r="U177" s="207"/>
      <c r="V177" s="207"/>
      <c r="W177" s="207"/>
      <c r="X177" s="207"/>
      <c r="Y177" s="207"/>
      <c r="Z177" s="207" t="s">
        <v>1319</v>
      </c>
      <c r="AA177" s="207" t="s">
        <v>1271</v>
      </c>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3">
        <f>COUNTIF($BD177:$CA177,2)</f>
        <v>0</v>
      </c>
      <c r="CC177" s="32" t="e">
        <f>CB177/COUNTA($BD177:$CA177)</f>
        <v>#DIV/0!</v>
      </c>
      <c r="CD177" s="23">
        <f>COUNTIF($BD177:$CA177,1)</f>
        <v>0</v>
      </c>
      <c r="CE177" s="32" t="e">
        <f>CD177/COUNTA($BD177:$CA177)</f>
        <v>#DIV/0!</v>
      </c>
      <c r="CF177" s="23">
        <f>COUNTIF($BD177:$CA177,0)</f>
        <v>0</v>
      </c>
      <c r="CG177" s="32" t="e">
        <f>CF177/COUNTA($BD177:$CA177)</f>
        <v>#DIV/0!</v>
      </c>
      <c r="CH177" s="23" t="e">
        <f>(((CB177*2)+(CD177*1)+(CF177*0)))/COUNTA($BD177:$CA177)</f>
        <v>#DIV/0!</v>
      </c>
      <c r="CI177" s="23" t="e">
        <f t="shared" si="82"/>
        <v>#DIV/0!</v>
      </c>
      <c r="CJ177" s="37"/>
    </row>
    <row r="178" spans="1:88" ht="110.25" hidden="1" customHeight="1" x14ac:dyDescent="0.25">
      <c r="A178" s="6">
        <v>147</v>
      </c>
      <c r="B178" s="207">
        <v>340</v>
      </c>
      <c r="C178" s="12" t="s">
        <v>548</v>
      </c>
      <c r="D178" s="275" t="s">
        <v>28</v>
      </c>
      <c r="E178" s="12" t="s">
        <v>1407</v>
      </c>
      <c r="F178" s="332" t="s">
        <v>28</v>
      </c>
      <c r="G178" s="12" t="s">
        <v>1408</v>
      </c>
      <c r="H178" s="12" t="s">
        <v>1409</v>
      </c>
      <c r="I178" s="18" t="s">
        <v>1261</v>
      </c>
      <c r="J178" s="22" t="s">
        <v>402</v>
      </c>
      <c r="K178" s="207"/>
      <c r="L178" s="23"/>
      <c r="M178" s="207"/>
      <c r="N178" s="23" t="s">
        <v>21</v>
      </c>
      <c r="O178" s="207"/>
      <c r="P178" s="207"/>
      <c r="Q178" s="207"/>
      <c r="R178" s="207"/>
      <c r="S178" s="207"/>
      <c r="T178" s="26">
        <f t="shared" si="74"/>
        <v>1</v>
      </c>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3">
        <f>COUNTIF($BD178:$CA178,2)</f>
        <v>0</v>
      </c>
      <c r="CC178" s="32" t="e">
        <f>CB178/COUNTA($BD178:$CA178)</f>
        <v>#DIV/0!</v>
      </c>
      <c r="CD178" s="23">
        <f>COUNTIF($BD178:$CA178,1)</f>
        <v>0</v>
      </c>
      <c r="CE178" s="32" t="e">
        <f>CD178/COUNTA($BD178:$CA178)</f>
        <v>#DIV/0!</v>
      </c>
      <c r="CF178" s="23">
        <f>COUNTIF($BD178:$CA178,0)</f>
        <v>0</v>
      </c>
      <c r="CG178" s="32" t="e">
        <f>CF178/COUNTA($BD178:$CA178)</f>
        <v>#DIV/0!</v>
      </c>
      <c r="CH178" s="23" t="e">
        <f>(((CB178*2)+(CD178*1)+(CF178*0)))/COUNTA($BD178:$CA178)</f>
        <v>#DIV/0!</v>
      </c>
      <c r="CI178" s="23" t="e">
        <f t="shared" si="82"/>
        <v>#DIV/0!</v>
      </c>
      <c r="CJ178" s="37"/>
    </row>
    <row r="179" spans="1:88" ht="42.75" hidden="1" customHeight="1" x14ac:dyDescent="0.25">
      <c r="A179" s="6">
        <v>148</v>
      </c>
      <c r="B179" s="207">
        <v>342</v>
      </c>
      <c r="C179" s="12" t="s">
        <v>552</v>
      </c>
      <c r="D179" s="275" t="s">
        <v>28</v>
      </c>
      <c r="E179" s="12" t="s">
        <v>553</v>
      </c>
      <c r="F179" s="332" t="s">
        <v>28</v>
      </c>
      <c r="G179" s="12" t="s">
        <v>553</v>
      </c>
      <c r="H179" s="12" t="s">
        <v>1410</v>
      </c>
      <c r="I179" s="18" t="s">
        <v>1261</v>
      </c>
      <c r="J179" s="22" t="s">
        <v>402</v>
      </c>
      <c r="K179" s="23" t="s">
        <v>21</v>
      </c>
      <c r="L179" s="207"/>
      <c r="M179" s="207"/>
      <c r="N179" s="207"/>
      <c r="O179" s="207"/>
      <c r="P179" s="207"/>
      <c r="Q179" s="207"/>
      <c r="R179" s="207"/>
      <c r="S179" s="207"/>
      <c r="T179" s="26">
        <f t="shared" si="74"/>
        <v>1</v>
      </c>
      <c r="U179" s="207" t="s">
        <v>1271</v>
      </c>
      <c r="V179" s="207" t="s">
        <v>1302</v>
      </c>
      <c r="W179" s="207"/>
      <c r="X179" s="207" t="s">
        <v>1262</v>
      </c>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3">
        <f>COUNTIF($BD179:$CA179,2)</f>
        <v>0</v>
      </c>
      <c r="CC179" s="32" t="e">
        <f>CB179/COUNTA($BD179:$CA179)</f>
        <v>#DIV/0!</v>
      </c>
      <c r="CD179" s="23">
        <f>COUNTIF($BD179:$CA179,1)</f>
        <v>0</v>
      </c>
      <c r="CE179" s="32" t="e">
        <f>CD179/COUNTA($BD179:$CA179)</f>
        <v>#DIV/0!</v>
      </c>
      <c r="CF179" s="23">
        <f>COUNTIF($BD179:$CA179,0)</f>
        <v>0</v>
      </c>
      <c r="CG179" s="32" t="e">
        <f>CF179/COUNTA($BD179:$CA179)</f>
        <v>#DIV/0!</v>
      </c>
      <c r="CH179" s="23" t="e">
        <f>(((CB179*2)+(CD179*1)+(CF179*0)))/COUNTA($BD179:$CA179)</f>
        <v>#DIV/0!</v>
      </c>
      <c r="CI179" s="23" t="e">
        <f t="shared" si="82"/>
        <v>#DIV/0!</v>
      </c>
      <c r="CJ179" s="37"/>
    </row>
    <row r="180" spans="1:88" s="2" customFormat="1" ht="18.75" hidden="1" x14ac:dyDescent="0.25">
      <c r="A180" s="6">
        <v>149</v>
      </c>
      <c r="B180" s="7">
        <v>346</v>
      </c>
      <c r="C180" s="440" t="s">
        <v>564</v>
      </c>
      <c r="D180" s="440"/>
      <c r="E180" s="440"/>
      <c r="F180" s="9" t="s">
        <v>1249</v>
      </c>
      <c r="G180" s="9" t="s">
        <v>1249</v>
      </c>
      <c r="H180" s="9" t="s">
        <v>1249</v>
      </c>
      <c r="I180" s="9" t="s">
        <v>1249</v>
      </c>
      <c r="J180" s="21" t="s">
        <v>1249</v>
      </c>
      <c r="K180" s="21" t="s">
        <v>1249</v>
      </c>
      <c r="L180" s="21" t="s">
        <v>1249</v>
      </c>
      <c r="M180" s="21" t="s">
        <v>1249</v>
      </c>
      <c r="N180" s="21" t="s">
        <v>1249</v>
      </c>
      <c r="O180" s="21" t="s">
        <v>1249</v>
      </c>
      <c r="P180" s="21" t="s">
        <v>1249</v>
      </c>
      <c r="Q180" s="21" t="s">
        <v>1249</v>
      </c>
      <c r="R180" s="21" t="s">
        <v>1249</v>
      </c>
      <c r="S180" s="21" t="s">
        <v>1249</v>
      </c>
      <c r="T180" s="21" t="s">
        <v>1249</v>
      </c>
      <c r="U180" s="21" t="s">
        <v>1249</v>
      </c>
      <c r="V180" s="21" t="s">
        <v>1249</v>
      </c>
      <c r="W180" s="21" t="s">
        <v>1249</v>
      </c>
      <c r="X180" s="21" t="s">
        <v>1249</v>
      </c>
      <c r="Y180" s="21" t="s">
        <v>1249</v>
      </c>
      <c r="Z180" s="21" t="s">
        <v>1249</v>
      </c>
      <c r="AA180" s="21" t="s">
        <v>1249</v>
      </c>
      <c r="AB180" s="21" t="s">
        <v>1249</v>
      </c>
      <c r="AC180" s="21" t="s">
        <v>1249</v>
      </c>
      <c r="AD180" s="21" t="s">
        <v>1249</v>
      </c>
      <c r="AE180" s="21" t="s">
        <v>1249</v>
      </c>
      <c r="AF180" s="21" t="s">
        <v>1249</v>
      </c>
      <c r="AG180" s="21" t="s">
        <v>1249</v>
      </c>
      <c r="AH180" s="21" t="s">
        <v>1249</v>
      </c>
      <c r="AI180" s="21" t="s">
        <v>1249</v>
      </c>
      <c r="AJ180" s="21" t="s">
        <v>1249</v>
      </c>
      <c r="AK180" s="21" t="s">
        <v>1249</v>
      </c>
      <c r="AL180" s="21" t="s">
        <v>1249</v>
      </c>
      <c r="AM180" s="21" t="s">
        <v>1249</v>
      </c>
      <c r="AN180" s="21" t="s">
        <v>1249</v>
      </c>
      <c r="AO180" s="21" t="s">
        <v>1249</v>
      </c>
      <c r="AP180" s="21" t="s">
        <v>1249</v>
      </c>
      <c r="AQ180" s="21" t="s">
        <v>1249</v>
      </c>
      <c r="AR180" s="21" t="s">
        <v>1249</v>
      </c>
      <c r="AS180" s="21" t="s">
        <v>1249</v>
      </c>
      <c r="AT180" s="21" t="s">
        <v>1249</v>
      </c>
      <c r="AU180" s="21" t="s">
        <v>1249</v>
      </c>
      <c r="AV180" s="21" t="s">
        <v>1249</v>
      </c>
      <c r="AW180" s="21" t="s">
        <v>1249</v>
      </c>
      <c r="AX180" s="21" t="s">
        <v>1249</v>
      </c>
      <c r="AY180" s="21" t="s">
        <v>1249</v>
      </c>
      <c r="AZ180" s="21" t="s">
        <v>1249</v>
      </c>
      <c r="BA180" s="21" t="s">
        <v>1249</v>
      </c>
      <c r="BB180" s="21"/>
      <c r="BC180" s="21" t="s">
        <v>1249</v>
      </c>
      <c r="BD180" s="21" t="s">
        <v>1249</v>
      </c>
      <c r="BE180" s="21" t="s">
        <v>1249</v>
      </c>
      <c r="BF180" s="21" t="s">
        <v>1249</v>
      </c>
      <c r="BG180" s="21" t="s">
        <v>1249</v>
      </c>
      <c r="BH180" s="21" t="s">
        <v>1249</v>
      </c>
      <c r="BI180" s="21" t="s">
        <v>1249</v>
      </c>
      <c r="BJ180" s="21" t="s">
        <v>1249</v>
      </c>
      <c r="BK180" s="21" t="s">
        <v>1249</v>
      </c>
      <c r="BL180" s="21" t="s">
        <v>1249</v>
      </c>
      <c r="BM180" s="21" t="s">
        <v>1249</v>
      </c>
      <c r="BN180" s="21" t="s">
        <v>1249</v>
      </c>
      <c r="BO180" s="21" t="s">
        <v>1249</v>
      </c>
      <c r="BP180" s="21" t="s">
        <v>1249</v>
      </c>
      <c r="BQ180" s="21" t="s">
        <v>1249</v>
      </c>
      <c r="BR180" s="21" t="s">
        <v>1249</v>
      </c>
      <c r="BS180" s="21" t="s">
        <v>1249</v>
      </c>
      <c r="BT180" s="21" t="s">
        <v>1249</v>
      </c>
      <c r="BU180" s="21" t="s">
        <v>1249</v>
      </c>
      <c r="BV180" s="21" t="s">
        <v>1249</v>
      </c>
      <c r="BW180" s="21" t="s">
        <v>1249</v>
      </c>
      <c r="BX180" s="21" t="s">
        <v>1249</v>
      </c>
      <c r="BY180" s="21" t="s">
        <v>1249</v>
      </c>
      <c r="BZ180" s="21" t="s">
        <v>1249</v>
      </c>
      <c r="CA180" s="21" t="s">
        <v>1249</v>
      </c>
      <c r="CB180" s="21" t="s">
        <v>1249</v>
      </c>
      <c r="CC180" s="21" t="s">
        <v>1249</v>
      </c>
      <c r="CD180" s="21" t="s">
        <v>1249</v>
      </c>
      <c r="CE180" s="21" t="s">
        <v>1249</v>
      </c>
      <c r="CF180" s="21" t="s">
        <v>1249</v>
      </c>
      <c r="CG180" s="21" t="s">
        <v>1249</v>
      </c>
      <c r="CH180" s="21" t="s">
        <v>1249</v>
      </c>
      <c r="CI180" s="21" t="s">
        <v>1249</v>
      </c>
      <c r="CJ180" s="21" t="s">
        <v>1249</v>
      </c>
    </row>
    <row r="181" spans="1:88" s="2" customFormat="1" ht="18.75" hidden="1" x14ac:dyDescent="0.25">
      <c r="A181" s="6">
        <v>150</v>
      </c>
      <c r="B181" s="7">
        <v>347</v>
      </c>
      <c r="C181" s="440" t="s">
        <v>565</v>
      </c>
      <c r="D181" s="440"/>
      <c r="E181" s="440"/>
      <c r="F181" s="9" t="s">
        <v>1249</v>
      </c>
      <c r="G181" s="9" t="s">
        <v>1249</v>
      </c>
      <c r="H181" s="9" t="s">
        <v>1249</v>
      </c>
      <c r="I181" s="9" t="s">
        <v>1249</v>
      </c>
      <c r="J181" s="21" t="s">
        <v>1249</v>
      </c>
      <c r="K181" s="21" t="s">
        <v>1249</v>
      </c>
      <c r="L181" s="21" t="s">
        <v>1249</v>
      </c>
      <c r="M181" s="21" t="s">
        <v>1249</v>
      </c>
      <c r="N181" s="21" t="s">
        <v>1249</v>
      </c>
      <c r="O181" s="21" t="s">
        <v>1249</v>
      </c>
      <c r="P181" s="21" t="s">
        <v>1249</v>
      </c>
      <c r="Q181" s="21" t="s">
        <v>1249</v>
      </c>
      <c r="R181" s="21" t="s">
        <v>1249</v>
      </c>
      <c r="S181" s="21" t="s">
        <v>1249</v>
      </c>
      <c r="T181" s="21" t="s">
        <v>1249</v>
      </c>
      <c r="U181" s="21" t="s">
        <v>1249</v>
      </c>
      <c r="V181" s="21" t="s">
        <v>1249</v>
      </c>
      <c r="W181" s="21" t="s">
        <v>1249</v>
      </c>
      <c r="X181" s="21" t="s">
        <v>1249</v>
      </c>
      <c r="Y181" s="21" t="s">
        <v>1249</v>
      </c>
      <c r="Z181" s="21" t="s">
        <v>1249</v>
      </c>
      <c r="AA181" s="21" t="s">
        <v>1249</v>
      </c>
      <c r="AB181" s="21" t="s">
        <v>1249</v>
      </c>
      <c r="AC181" s="21" t="s">
        <v>1249</v>
      </c>
      <c r="AD181" s="21" t="s">
        <v>1249</v>
      </c>
      <c r="AE181" s="21" t="s">
        <v>1249</v>
      </c>
      <c r="AF181" s="21" t="s">
        <v>1249</v>
      </c>
      <c r="AG181" s="21" t="s">
        <v>1249</v>
      </c>
      <c r="AH181" s="21" t="s">
        <v>1249</v>
      </c>
      <c r="AI181" s="21" t="s">
        <v>1249</v>
      </c>
      <c r="AJ181" s="21" t="s">
        <v>1249</v>
      </c>
      <c r="AK181" s="21" t="s">
        <v>1249</v>
      </c>
      <c r="AL181" s="21" t="s">
        <v>1249</v>
      </c>
      <c r="AM181" s="21" t="s">
        <v>1249</v>
      </c>
      <c r="AN181" s="21" t="s">
        <v>1249</v>
      </c>
      <c r="AO181" s="21" t="s">
        <v>1249</v>
      </c>
      <c r="AP181" s="21" t="s">
        <v>1249</v>
      </c>
      <c r="AQ181" s="21" t="s">
        <v>1249</v>
      </c>
      <c r="AR181" s="21" t="s">
        <v>1249</v>
      </c>
      <c r="AS181" s="21" t="s">
        <v>1249</v>
      </c>
      <c r="AT181" s="21" t="s">
        <v>1249</v>
      </c>
      <c r="AU181" s="21" t="s">
        <v>1249</v>
      </c>
      <c r="AV181" s="21" t="s">
        <v>1249</v>
      </c>
      <c r="AW181" s="21" t="s">
        <v>1249</v>
      </c>
      <c r="AX181" s="21" t="s">
        <v>1249</v>
      </c>
      <c r="AY181" s="21" t="s">
        <v>1249</v>
      </c>
      <c r="AZ181" s="21" t="s">
        <v>1249</v>
      </c>
      <c r="BA181" s="21" t="s">
        <v>1249</v>
      </c>
      <c r="BB181" s="21"/>
      <c r="BC181" s="21" t="s">
        <v>1249</v>
      </c>
      <c r="BD181" s="21" t="s">
        <v>1249</v>
      </c>
      <c r="BE181" s="21" t="s">
        <v>1249</v>
      </c>
      <c r="BF181" s="21" t="s">
        <v>1249</v>
      </c>
      <c r="BG181" s="21" t="s">
        <v>1249</v>
      </c>
      <c r="BH181" s="21" t="s">
        <v>1249</v>
      </c>
      <c r="BI181" s="21" t="s">
        <v>1249</v>
      </c>
      <c r="BJ181" s="21" t="s">
        <v>1249</v>
      </c>
      <c r="BK181" s="21" t="s">
        <v>1249</v>
      </c>
      <c r="BL181" s="21" t="s">
        <v>1249</v>
      </c>
      <c r="BM181" s="21" t="s">
        <v>1249</v>
      </c>
      <c r="BN181" s="21" t="s">
        <v>1249</v>
      </c>
      <c r="BO181" s="21" t="s">
        <v>1249</v>
      </c>
      <c r="BP181" s="21" t="s">
        <v>1249</v>
      </c>
      <c r="BQ181" s="21" t="s">
        <v>1249</v>
      </c>
      <c r="BR181" s="21" t="s">
        <v>1249</v>
      </c>
      <c r="BS181" s="21" t="s">
        <v>1249</v>
      </c>
      <c r="BT181" s="21" t="s">
        <v>1249</v>
      </c>
      <c r="BU181" s="21" t="s">
        <v>1249</v>
      </c>
      <c r="BV181" s="21" t="s">
        <v>1249</v>
      </c>
      <c r="BW181" s="21" t="s">
        <v>1249</v>
      </c>
      <c r="BX181" s="21" t="s">
        <v>1249</v>
      </c>
      <c r="BY181" s="21" t="s">
        <v>1249</v>
      </c>
      <c r="BZ181" s="21" t="s">
        <v>1249</v>
      </c>
      <c r="CA181" s="21" t="s">
        <v>1249</v>
      </c>
      <c r="CB181" s="21" t="s">
        <v>1249</v>
      </c>
      <c r="CC181" s="21" t="s">
        <v>1249</v>
      </c>
      <c r="CD181" s="21" t="s">
        <v>1249</v>
      </c>
      <c r="CE181" s="21" t="s">
        <v>1249</v>
      </c>
      <c r="CF181" s="21" t="s">
        <v>1249</v>
      </c>
      <c r="CG181" s="21" t="s">
        <v>1249</v>
      </c>
      <c r="CH181" s="21" t="s">
        <v>1249</v>
      </c>
      <c r="CI181" s="21" t="s">
        <v>1249</v>
      </c>
      <c r="CJ181" s="21" t="s">
        <v>1249</v>
      </c>
    </row>
    <row r="182" spans="1:88" ht="105" hidden="1" customHeight="1" x14ac:dyDescent="0.25">
      <c r="A182" s="6">
        <v>151</v>
      </c>
      <c r="B182" s="207">
        <v>351</v>
      </c>
      <c r="C182" s="12" t="s">
        <v>568</v>
      </c>
      <c r="D182" s="275" t="s">
        <v>18</v>
      </c>
      <c r="E182" s="12" t="s">
        <v>569</v>
      </c>
      <c r="F182" s="332" t="s">
        <v>28</v>
      </c>
      <c r="G182" s="12" t="s">
        <v>1411</v>
      </c>
      <c r="H182" s="18" t="s">
        <v>1412</v>
      </c>
      <c r="I182" s="18" t="s">
        <v>1261</v>
      </c>
      <c r="J182" s="22" t="s">
        <v>402</v>
      </c>
      <c r="K182" s="207"/>
      <c r="L182" s="28" t="s">
        <v>21</v>
      </c>
      <c r="M182" s="207"/>
      <c r="N182" s="207"/>
      <c r="O182" s="207"/>
      <c r="P182" s="207"/>
      <c r="Q182" s="207"/>
      <c r="R182" s="207"/>
      <c r="S182" s="207"/>
      <c r="T182" s="26">
        <f t="shared" si="74"/>
        <v>1</v>
      </c>
      <c r="U182" s="207"/>
      <c r="V182" s="207"/>
      <c r="W182" s="207"/>
      <c r="X182" s="207"/>
      <c r="Y182" s="207" t="s">
        <v>1319</v>
      </c>
      <c r="Z182" s="207"/>
      <c r="AA182" s="207" t="s">
        <v>1271</v>
      </c>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3">
        <f>COUNTIF($BD182:$CA182,2)</f>
        <v>0</v>
      </c>
      <c r="CC182" s="32" t="e">
        <f>CB182/COUNTA($BD182:$CA182)</f>
        <v>#DIV/0!</v>
      </c>
      <c r="CD182" s="23">
        <f>COUNTIF($BD182:$CA182,1)</f>
        <v>0</v>
      </c>
      <c r="CE182" s="32" t="e">
        <f>CD182/COUNTA($BD182:$CA182)</f>
        <v>#DIV/0!</v>
      </c>
      <c r="CF182" s="23">
        <f>COUNTIF($BD182:$CA182,0)</f>
        <v>0</v>
      </c>
      <c r="CG182" s="32" t="e">
        <f>CF182/COUNTA($BD182:$CA182)</f>
        <v>#DIV/0!</v>
      </c>
      <c r="CH182" s="23" t="e">
        <f>(((CB182*2)+(CD182*1)+(CF182*0)))/COUNTA($BD182:$CA182)</f>
        <v>#DIV/0!</v>
      </c>
      <c r="CI182" s="23" t="e">
        <f t="shared" si="82"/>
        <v>#DIV/0!</v>
      </c>
      <c r="CJ182" s="37"/>
    </row>
    <row r="183" spans="1:88" ht="90.75" customHeight="1" x14ac:dyDescent="0.25">
      <c r="A183" s="451">
        <v>152</v>
      </c>
      <c r="B183" s="385">
        <v>354</v>
      </c>
      <c r="C183" s="388" t="s">
        <v>574</v>
      </c>
      <c r="D183" s="507" t="s">
        <v>18</v>
      </c>
      <c r="E183" s="388" t="s">
        <v>575</v>
      </c>
      <c r="F183" s="388" t="s">
        <v>28</v>
      </c>
      <c r="G183" s="498" t="s">
        <v>1413</v>
      </c>
      <c r="H183" s="500" t="s">
        <v>2036</v>
      </c>
      <c r="I183" s="498" t="s">
        <v>1261</v>
      </c>
      <c r="J183" s="502" t="s">
        <v>402</v>
      </c>
      <c r="K183" s="207"/>
      <c r="L183" s="207"/>
      <c r="M183" s="504" t="s">
        <v>21</v>
      </c>
      <c r="N183" s="207"/>
      <c r="O183" s="207"/>
      <c r="P183" s="207"/>
      <c r="Q183" s="207"/>
      <c r="R183" s="207"/>
      <c r="S183" s="207"/>
      <c r="T183" s="26">
        <f t="shared" si="74"/>
        <v>1</v>
      </c>
      <c r="U183" s="207"/>
      <c r="V183" s="207"/>
      <c r="W183" s="207"/>
      <c r="X183" s="207"/>
      <c r="Y183" s="207"/>
      <c r="Z183" s="207"/>
      <c r="AA183" s="207"/>
      <c r="AB183" s="207"/>
      <c r="AC183" s="207" t="s">
        <v>1389</v>
      </c>
      <c r="AD183" s="207" t="s">
        <v>1271</v>
      </c>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3">
        <f>COUNTIF($BD183:$CA183,2)</f>
        <v>0</v>
      </c>
      <c r="CC183" s="32" t="e">
        <f>CB183/COUNTA($BD183:$CA183)</f>
        <v>#DIV/0!</v>
      </c>
      <c r="CD183" s="23">
        <f>COUNTIF($BD183:$CA183,1)</f>
        <v>0</v>
      </c>
      <c r="CE183" s="32" t="e">
        <f>CD183/COUNTA($BD183:$CA183)</f>
        <v>#DIV/0!</v>
      </c>
      <c r="CF183" s="23">
        <f>COUNTIF($BD183:$CA183,0)</f>
        <v>0</v>
      </c>
      <c r="CG183" s="32" t="e">
        <f>CF183/COUNTA($BD183:$CA183)</f>
        <v>#DIV/0!</v>
      </c>
      <c r="CH183" s="23" t="e">
        <f>(((CB183*2)+(CD183*1)+(CF183*0)))/COUNTA($BD183:$CA183)</f>
        <v>#DIV/0!</v>
      </c>
      <c r="CI183" s="23" t="e">
        <f t="shared" si="82"/>
        <v>#DIV/0!</v>
      </c>
      <c r="CJ183" s="37"/>
    </row>
    <row r="184" spans="1:88" ht="160.5" hidden="1" customHeight="1" x14ac:dyDescent="0.25">
      <c r="A184" s="506"/>
      <c r="B184" s="386"/>
      <c r="C184" s="389"/>
      <c r="D184" s="508"/>
      <c r="E184" s="389"/>
      <c r="F184" s="389"/>
      <c r="G184" s="499"/>
      <c r="H184" s="501"/>
      <c r="I184" s="499"/>
      <c r="J184" s="503"/>
      <c r="K184" s="23" t="s">
        <v>21</v>
      </c>
      <c r="L184" s="23" t="s">
        <v>21</v>
      </c>
      <c r="M184" s="505"/>
      <c r="N184" s="207"/>
      <c r="O184" s="23" t="s">
        <v>21</v>
      </c>
      <c r="P184" s="23"/>
      <c r="Q184" s="23"/>
      <c r="R184" s="207"/>
      <c r="S184" s="207"/>
      <c r="T184" s="26">
        <f t="shared" si="74"/>
        <v>3</v>
      </c>
      <c r="U184" s="207"/>
      <c r="V184" s="207" t="s">
        <v>1389</v>
      </c>
      <c r="W184" s="207"/>
      <c r="X184" s="207"/>
      <c r="Y184" s="207"/>
      <c r="Z184" s="207"/>
      <c r="AA184" s="207" t="s">
        <v>2010</v>
      </c>
      <c r="AB184" s="207" t="s">
        <v>1389</v>
      </c>
      <c r="AC184" s="207"/>
      <c r="AD184" s="207"/>
      <c r="AE184" s="207"/>
      <c r="AF184" s="207"/>
      <c r="AG184" s="207" t="s">
        <v>1419</v>
      </c>
      <c r="AH184" s="207" t="s">
        <v>1419</v>
      </c>
      <c r="AI184" s="207" t="s">
        <v>1419</v>
      </c>
      <c r="AJ184" s="207" t="s">
        <v>1419</v>
      </c>
      <c r="AK184" s="207" t="s">
        <v>1419</v>
      </c>
      <c r="AL184" s="207" t="s">
        <v>1419</v>
      </c>
      <c r="AM184" s="207" t="s">
        <v>1419</v>
      </c>
      <c r="AN184" s="207" t="s">
        <v>1419</v>
      </c>
      <c r="AO184" s="207" t="s">
        <v>1419</v>
      </c>
      <c r="AP184" s="207" t="s">
        <v>1419</v>
      </c>
      <c r="AQ184" s="207" t="s">
        <v>1419</v>
      </c>
      <c r="AR184" s="207" t="s">
        <v>1419</v>
      </c>
      <c r="AS184" s="207" t="s">
        <v>1419</v>
      </c>
      <c r="AT184" s="207" t="s">
        <v>1419</v>
      </c>
      <c r="AU184" s="207" t="s">
        <v>1419</v>
      </c>
      <c r="AV184" s="207" t="s">
        <v>1419</v>
      </c>
      <c r="AW184" s="207" t="s">
        <v>1419</v>
      </c>
      <c r="AX184" s="207" t="s">
        <v>1419</v>
      </c>
      <c r="AY184" s="207" t="s">
        <v>1419</v>
      </c>
      <c r="AZ184" s="207" t="s">
        <v>1419</v>
      </c>
      <c r="BA184" s="207" t="s">
        <v>1419</v>
      </c>
      <c r="BB184" s="207"/>
      <c r="BC184" s="207" t="s">
        <v>1419</v>
      </c>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3">
        <f t="shared" ref="CB184:CB189" si="90">COUNTIF($BD184:$CA184,2)</f>
        <v>0</v>
      </c>
      <c r="CC184" s="32" t="e">
        <f t="shared" ref="CC184:CC189" si="91">CB184/COUNTA($BD184:$CA184)</f>
        <v>#DIV/0!</v>
      </c>
      <c r="CD184" s="23">
        <f t="shared" ref="CD184:CD189" si="92">COUNTIF($BD184:$CA184,1)</f>
        <v>0</v>
      </c>
      <c r="CE184" s="32" t="e">
        <f t="shared" ref="CE184:CE189" si="93">CD184/COUNTA($BD184:$CA184)</f>
        <v>#DIV/0!</v>
      </c>
      <c r="CF184" s="23">
        <f t="shared" ref="CF184:CF189" si="94">COUNTIF($BD184:$CA184,0)</f>
        <v>0</v>
      </c>
      <c r="CG184" s="32" t="e">
        <f t="shared" ref="CG184:CG189" si="95">CF184/COUNTA($BD184:$CA184)</f>
        <v>#DIV/0!</v>
      </c>
      <c r="CH184" s="23" t="e">
        <f t="shared" ref="CH184:CH189" si="96">(((CB184*2)+(CD184*1)+(CF184*0)))/COUNTA($BD184:$CA184)</f>
        <v>#DIV/0!</v>
      </c>
      <c r="CI184" s="23" t="e">
        <f t="shared" si="82"/>
        <v>#DIV/0!</v>
      </c>
      <c r="CJ184" s="37"/>
    </row>
    <row r="185" spans="1:88" ht="58.5" customHeight="1" x14ac:dyDescent="0.25">
      <c r="A185" s="6">
        <v>160</v>
      </c>
      <c r="B185" s="207">
        <v>369</v>
      </c>
      <c r="C185" s="12" t="s">
        <v>601</v>
      </c>
      <c r="D185" s="275" t="s">
        <v>28</v>
      </c>
      <c r="E185" s="12" t="s">
        <v>602</v>
      </c>
      <c r="F185" s="332" t="s">
        <v>28</v>
      </c>
      <c r="G185" s="12" t="s">
        <v>1420</v>
      </c>
      <c r="H185" s="12" t="s">
        <v>2037</v>
      </c>
      <c r="I185" s="18" t="s">
        <v>1261</v>
      </c>
      <c r="J185" s="22" t="s">
        <v>402</v>
      </c>
      <c r="K185" s="23"/>
      <c r="L185" s="207"/>
      <c r="M185" s="23" t="s">
        <v>21</v>
      </c>
      <c r="N185" s="207"/>
      <c r="O185" s="207"/>
      <c r="P185" s="23"/>
      <c r="Q185" s="23"/>
      <c r="R185" s="207"/>
      <c r="S185" s="207"/>
      <c r="T185" s="26">
        <f t="shared" si="74"/>
        <v>1</v>
      </c>
      <c r="U185" s="207"/>
      <c r="V185" s="207"/>
      <c r="W185" s="207"/>
      <c r="X185" s="207"/>
      <c r="Y185" s="207"/>
      <c r="Z185" s="207"/>
      <c r="AA185" s="207"/>
      <c r="AB185" s="207"/>
      <c r="AC185" s="207"/>
      <c r="AD185" s="207"/>
      <c r="AE185" s="207" t="s">
        <v>1277</v>
      </c>
      <c r="AF185" s="207"/>
      <c r="AG185" s="207" t="s">
        <v>1419</v>
      </c>
      <c r="AH185" s="207" t="s">
        <v>1419</v>
      </c>
      <c r="AI185" s="207" t="s">
        <v>1419</v>
      </c>
      <c r="AJ185" s="207" t="s">
        <v>1419</v>
      </c>
      <c r="AK185" s="207" t="s">
        <v>1419</v>
      </c>
      <c r="AL185" s="207" t="s">
        <v>1419</v>
      </c>
      <c r="AM185" s="207" t="s">
        <v>1419</v>
      </c>
      <c r="AN185" s="207" t="s">
        <v>1419</v>
      </c>
      <c r="AO185" s="207" t="s">
        <v>1419</v>
      </c>
      <c r="AP185" s="207" t="s">
        <v>1419</v>
      </c>
      <c r="AQ185" s="207" t="s">
        <v>1419</v>
      </c>
      <c r="AR185" s="207" t="s">
        <v>1419</v>
      </c>
      <c r="AS185" s="207" t="s">
        <v>1419</v>
      </c>
      <c r="AT185" s="207" t="s">
        <v>1419</v>
      </c>
      <c r="AU185" s="207" t="s">
        <v>1419</v>
      </c>
      <c r="AV185" s="207" t="s">
        <v>1419</v>
      </c>
      <c r="AW185" s="207" t="s">
        <v>1419</v>
      </c>
      <c r="AX185" s="207" t="s">
        <v>1419</v>
      </c>
      <c r="AY185" s="207" t="s">
        <v>1419</v>
      </c>
      <c r="AZ185" s="207" t="s">
        <v>1419</v>
      </c>
      <c r="BA185" s="207" t="s">
        <v>1419</v>
      </c>
      <c r="BB185" s="207"/>
      <c r="BC185" s="207" t="s">
        <v>1419</v>
      </c>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3">
        <f t="shared" si="90"/>
        <v>0</v>
      </c>
      <c r="CC185" s="32" t="e">
        <f t="shared" si="91"/>
        <v>#DIV/0!</v>
      </c>
      <c r="CD185" s="23">
        <f t="shared" si="92"/>
        <v>0</v>
      </c>
      <c r="CE185" s="32" t="e">
        <f t="shared" si="93"/>
        <v>#DIV/0!</v>
      </c>
      <c r="CF185" s="23">
        <f t="shared" si="94"/>
        <v>0</v>
      </c>
      <c r="CG185" s="32" t="e">
        <f t="shared" si="95"/>
        <v>#DIV/0!</v>
      </c>
      <c r="CH185" s="23" t="e">
        <f t="shared" si="96"/>
        <v>#DIV/0!</v>
      </c>
      <c r="CI185" s="23" t="e">
        <f t="shared" si="82"/>
        <v>#DIV/0!</v>
      </c>
      <c r="CJ185" s="37"/>
    </row>
    <row r="186" spans="1:88" ht="57" hidden="1" customHeight="1" x14ac:dyDescent="0.25">
      <c r="A186" s="6">
        <v>160</v>
      </c>
      <c r="B186" s="207">
        <v>369</v>
      </c>
      <c r="C186" s="12" t="s">
        <v>601</v>
      </c>
      <c r="D186" s="275" t="s">
        <v>28</v>
      </c>
      <c r="E186" s="12" t="s">
        <v>602</v>
      </c>
      <c r="F186" s="332" t="s">
        <v>28</v>
      </c>
      <c r="G186" s="12" t="s">
        <v>1422</v>
      </c>
      <c r="H186" s="12" t="s">
        <v>1646</v>
      </c>
      <c r="I186" s="18" t="s">
        <v>1261</v>
      </c>
      <c r="J186" s="22" t="s">
        <v>402</v>
      </c>
      <c r="K186" s="23"/>
      <c r="L186" s="207"/>
      <c r="M186" s="23"/>
      <c r="N186" s="207"/>
      <c r="O186" s="23" t="s">
        <v>21</v>
      </c>
      <c r="P186" s="23"/>
      <c r="Q186" s="23"/>
      <c r="R186" s="207"/>
      <c r="S186" s="207"/>
      <c r="T186" s="26">
        <f t="shared" si="74"/>
        <v>1</v>
      </c>
      <c r="U186" s="207"/>
      <c r="V186" s="207"/>
      <c r="W186" s="207"/>
      <c r="X186" s="207"/>
      <c r="Y186" s="207"/>
      <c r="Z186" s="207"/>
      <c r="AA186" s="207"/>
      <c r="AB186" s="207"/>
      <c r="AC186" s="207"/>
      <c r="AD186" s="207"/>
      <c r="AE186" s="207"/>
      <c r="AF186" s="207"/>
      <c r="AG186" s="207" t="s">
        <v>1419</v>
      </c>
      <c r="AH186" s="207" t="s">
        <v>1419</v>
      </c>
      <c r="AI186" s="207" t="s">
        <v>1419</v>
      </c>
      <c r="AJ186" s="207" t="s">
        <v>1419</v>
      </c>
      <c r="AK186" s="207" t="s">
        <v>1419</v>
      </c>
      <c r="AL186" s="207" t="s">
        <v>1419</v>
      </c>
      <c r="AM186" s="207" t="s">
        <v>1419</v>
      </c>
      <c r="AN186" s="207" t="s">
        <v>1419</v>
      </c>
      <c r="AO186" s="207" t="s">
        <v>1419</v>
      </c>
      <c r="AP186" s="207" t="s">
        <v>1419</v>
      </c>
      <c r="AQ186" s="207" t="s">
        <v>1419</v>
      </c>
      <c r="AR186" s="207" t="s">
        <v>1419</v>
      </c>
      <c r="AS186" s="207" t="s">
        <v>1419</v>
      </c>
      <c r="AT186" s="207" t="s">
        <v>1419</v>
      </c>
      <c r="AU186" s="207" t="s">
        <v>1419</v>
      </c>
      <c r="AV186" s="207" t="s">
        <v>1419</v>
      </c>
      <c r="AW186" s="207" t="s">
        <v>1419</v>
      </c>
      <c r="AX186" s="207" t="s">
        <v>1419</v>
      </c>
      <c r="AY186" s="207" t="s">
        <v>1419</v>
      </c>
      <c r="AZ186" s="207" t="s">
        <v>1419</v>
      </c>
      <c r="BA186" s="207" t="s">
        <v>1419</v>
      </c>
      <c r="BB186" s="207"/>
      <c r="BC186" s="207" t="s">
        <v>1419</v>
      </c>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3">
        <f t="shared" si="90"/>
        <v>0</v>
      </c>
      <c r="CC186" s="32" t="e">
        <f t="shared" si="91"/>
        <v>#DIV/0!</v>
      </c>
      <c r="CD186" s="23">
        <f t="shared" si="92"/>
        <v>0</v>
      </c>
      <c r="CE186" s="32" t="e">
        <f t="shared" si="93"/>
        <v>#DIV/0!</v>
      </c>
      <c r="CF186" s="23">
        <f t="shared" si="94"/>
        <v>0</v>
      </c>
      <c r="CG186" s="32" t="e">
        <f t="shared" si="95"/>
        <v>#DIV/0!</v>
      </c>
      <c r="CH186" s="23" t="e">
        <f t="shared" si="96"/>
        <v>#DIV/0!</v>
      </c>
      <c r="CI186" s="23" t="e">
        <f t="shared" si="82"/>
        <v>#DIV/0!</v>
      </c>
      <c r="CJ186" s="37"/>
    </row>
    <row r="187" spans="1:88" ht="54.75" hidden="1" customHeight="1" x14ac:dyDescent="0.25">
      <c r="A187" s="6">
        <v>160</v>
      </c>
      <c r="B187" s="207">
        <v>369</v>
      </c>
      <c r="C187" s="12" t="s">
        <v>601</v>
      </c>
      <c r="D187" s="275" t="s">
        <v>28</v>
      </c>
      <c r="E187" s="12" t="s">
        <v>602</v>
      </c>
      <c r="F187" s="332" t="s">
        <v>28</v>
      </c>
      <c r="G187" s="12" t="s">
        <v>1423</v>
      </c>
      <c r="H187" s="12" t="s">
        <v>1424</v>
      </c>
      <c r="I187" s="18" t="s">
        <v>1261</v>
      </c>
      <c r="J187" s="22" t="s">
        <v>402</v>
      </c>
      <c r="K187" s="23"/>
      <c r="L187" s="207"/>
      <c r="M187" s="23"/>
      <c r="N187" s="207"/>
      <c r="O187" s="207"/>
      <c r="P187" s="23"/>
      <c r="Q187" s="23" t="s">
        <v>21</v>
      </c>
      <c r="R187" s="207"/>
      <c r="S187" s="207"/>
      <c r="T187" s="26">
        <f t="shared" si="74"/>
        <v>1</v>
      </c>
      <c r="U187" s="207"/>
      <c r="V187" s="207"/>
      <c r="W187" s="207"/>
      <c r="X187" s="207"/>
      <c r="Y187" s="207"/>
      <c r="Z187" s="207"/>
      <c r="AA187" s="207"/>
      <c r="AB187" s="207"/>
      <c r="AC187" s="207"/>
      <c r="AD187" s="207"/>
      <c r="AE187" s="207"/>
      <c r="AF187" s="207"/>
      <c r="AG187" s="207" t="s">
        <v>1419</v>
      </c>
      <c r="AH187" s="207" t="s">
        <v>1419</v>
      </c>
      <c r="AI187" s="207" t="s">
        <v>1419</v>
      </c>
      <c r="AJ187" s="207" t="s">
        <v>1419</v>
      </c>
      <c r="AK187" s="207" t="s">
        <v>1419</v>
      </c>
      <c r="AL187" s="207" t="s">
        <v>1419</v>
      </c>
      <c r="AM187" s="207" t="s">
        <v>1419</v>
      </c>
      <c r="AN187" s="207" t="s">
        <v>1419</v>
      </c>
      <c r="AO187" s="207" t="s">
        <v>1419</v>
      </c>
      <c r="AP187" s="207" t="s">
        <v>1419</v>
      </c>
      <c r="AQ187" s="207" t="s">
        <v>1419</v>
      </c>
      <c r="AR187" s="207" t="s">
        <v>1419</v>
      </c>
      <c r="AS187" s="207" t="s">
        <v>1419</v>
      </c>
      <c r="AT187" s="207" t="s">
        <v>1419</v>
      </c>
      <c r="AU187" s="207" t="s">
        <v>1419</v>
      </c>
      <c r="AV187" s="207" t="s">
        <v>1419</v>
      </c>
      <c r="AW187" s="207" t="s">
        <v>1419</v>
      </c>
      <c r="AX187" s="207" t="s">
        <v>1419</v>
      </c>
      <c r="AY187" s="207" t="s">
        <v>1419</v>
      </c>
      <c r="AZ187" s="207" t="s">
        <v>1419</v>
      </c>
      <c r="BA187" s="207" t="s">
        <v>1419</v>
      </c>
      <c r="BB187" s="207"/>
      <c r="BC187" s="207" t="s">
        <v>1419</v>
      </c>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3">
        <f t="shared" si="90"/>
        <v>0</v>
      </c>
      <c r="CC187" s="32" t="e">
        <f t="shared" si="91"/>
        <v>#DIV/0!</v>
      </c>
      <c r="CD187" s="23">
        <f t="shared" si="92"/>
        <v>0</v>
      </c>
      <c r="CE187" s="32" t="e">
        <f t="shared" si="93"/>
        <v>#DIV/0!</v>
      </c>
      <c r="CF187" s="23">
        <f t="shared" si="94"/>
        <v>0</v>
      </c>
      <c r="CG187" s="32" t="e">
        <f t="shared" si="95"/>
        <v>#DIV/0!</v>
      </c>
      <c r="CH187" s="23" t="e">
        <f t="shared" si="96"/>
        <v>#DIV/0!</v>
      </c>
      <c r="CI187" s="23" t="e">
        <f t="shared" si="82"/>
        <v>#DIV/0!</v>
      </c>
      <c r="CJ187" s="37"/>
    </row>
    <row r="188" spans="1:88" ht="84" hidden="1" customHeight="1" x14ac:dyDescent="0.25">
      <c r="A188" s="6">
        <v>161</v>
      </c>
      <c r="B188" s="207">
        <v>372</v>
      </c>
      <c r="C188" s="12" t="s">
        <v>607</v>
      </c>
      <c r="D188" s="275" t="s">
        <v>28</v>
      </c>
      <c r="E188" s="12" t="s">
        <v>608</v>
      </c>
      <c r="F188" s="12" t="s">
        <v>608</v>
      </c>
      <c r="G188" s="12" t="s">
        <v>1425</v>
      </c>
      <c r="H188" s="18" t="s">
        <v>1426</v>
      </c>
      <c r="I188" s="18" t="s">
        <v>1261</v>
      </c>
      <c r="J188" s="22" t="s">
        <v>402</v>
      </c>
      <c r="K188" s="207"/>
      <c r="L188" s="207"/>
      <c r="M188" s="207"/>
      <c r="N188" s="207"/>
      <c r="O188" s="207"/>
      <c r="P188" s="207"/>
      <c r="Q188" s="207"/>
      <c r="R188" s="207"/>
      <c r="S188" s="23" t="s">
        <v>21</v>
      </c>
      <c r="T188" s="26">
        <f t="shared" si="74"/>
        <v>1</v>
      </c>
      <c r="U188" s="207"/>
      <c r="V188" s="207"/>
      <c r="W188" s="207"/>
      <c r="X188" s="207"/>
      <c r="Y188" s="207"/>
      <c r="Z188" s="207"/>
      <c r="AA188" s="207"/>
      <c r="AB188" s="207"/>
      <c r="AC188" s="207"/>
      <c r="AD188" s="207"/>
      <c r="AE188" s="207"/>
      <c r="AF188" s="207"/>
      <c r="AG188" s="207" t="s">
        <v>1419</v>
      </c>
      <c r="AH188" s="207" t="s">
        <v>1419</v>
      </c>
      <c r="AI188" s="207" t="s">
        <v>1419</v>
      </c>
      <c r="AJ188" s="207" t="s">
        <v>1419</v>
      </c>
      <c r="AK188" s="207" t="s">
        <v>1419</v>
      </c>
      <c r="AL188" s="207" t="s">
        <v>1419</v>
      </c>
      <c r="AM188" s="207" t="s">
        <v>1419</v>
      </c>
      <c r="AN188" s="207" t="s">
        <v>1419</v>
      </c>
      <c r="AO188" s="207" t="s">
        <v>1419</v>
      </c>
      <c r="AP188" s="207" t="s">
        <v>1419</v>
      </c>
      <c r="AQ188" s="207" t="s">
        <v>1419</v>
      </c>
      <c r="AR188" s="207" t="s">
        <v>1419</v>
      </c>
      <c r="AS188" s="207" t="s">
        <v>1419</v>
      </c>
      <c r="AT188" s="207" t="s">
        <v>1419</v>
      </c>
      <c r="AU188" s="207" t="s">
        <v>1419</v>
      </c>
      <c r="AV188" s="207" t="s">
        <v>1419</v>
      </c>
      <c r="AW188" s="207" t="s">
        <v>1419</v>
      </c>
      <c r="AX188" s="207" t="s">
        <v>1419</v>
      </c>
      <c r="AY188" s="207" t="s">
        <v>1419</v>
      </c>
      <c r="AZ188" s="207" t="s">
        <v>1419</v>
      </c>
      <c r="BA188" s="207" t="s">
        <v>1419</v>
      </c>
      <c r="BB188" s="207"/>
      <c r="BC188" s="207" t="s">
        <v>1419</v>
      </c>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3">
        <f t="shared" si="90"/>
        <v>0</v>
      </c>
      <c r="CC188" s="32" t="e">
        <f t="shared" si="91"/>
        <v>#DIV/0!</v>
      </c>
      <c r="CD188" s="23">
        <f t="shared" si="92"/>
        <v>0</v>
      </c>
      <c r="CE188" s="32" t="e">
        <f t="shared" si="93"/>
        <v>#DIV/0!</v>
      </c>
      <c r="CF188" s="23">
        <f t="shared" si="94"/>
        <v>0</v>
      </c>
      <c r="CG188" s="32" t="e">
        <f t="shared" si="95"/>
        <v>#DIV/0!</v>
      </c>
      <c r="CH188" s="23" t="e">
        <f t="shared" si="96"/>
        <v>#DIV/0!</v>
      </c>
      <c r="CI188" s="23" t="e">
        <f t="shared" si="82"/>
        <v>#DIV/0!</v>
      </c>
      <c r="CJ188" s="37"/>
    </row>
    <row r="189" spans="1:88" ht="36.75" hidden="1" customHeight="1" x14ac:dyDescent="0.25">
      <c r="A189" s="6">
        <v>162</v>
      </c>
      <c r="B189" s="207">
        <v>375</v>
      </c>
      <c r="C189" s="12" t="s">
        <v>612</v>
      </c>
      <c r="D189" s="275" t="s">
        <v>71</v>
      </c>
      <c r="E189" s="12" t="s">
        <v>613</v>
      </c>
      <c r="F189" s="332" t="s">
        <v>71</v>
      </c>
      <c r="G189" s="18" t="s">
        <v>1427</v>
      </c>
      <c r="H189" s="18" t="s">
        <v>1427</v>
      </c>
      <c r="I189" s="18" t="s">
        <v>1329</v>
      </c>
      <c r="J189" s="22" t="s">
        <v>402</v>
      </c>
      <c r="K189" s="207"/>
      <c r="L189" s="207"/>
      <c r="M189" s="207"/>
      <c r="N189" s="207"/>
      <c r="O189" s="207"/>
      <c r="P189" s="207"/>
      <c r="Q189" s="207"/>
      <c r="R189" s="207"/>
      <c r="S189" s="207" t="s">
        <v>21</v>
      </c>
      <c r="T189" s="26">
        <f t="shared" si="74"/>
        <v>1</v>
      </c>
      <c r="U189" s="207"/>
      <c r="V189" s="207"/>
      <c r="W189" s="207"/>
      <c r="X189" s="207"/>
      <c r="Y189" s="207"/>
      <c r="Z189" s="207"/>
      <c r="AA189" s="207"/>
      <c r="AB189" s="207"/>
      <c r="AC189" s="207"/>
      <c r="AD189" s="207"/>
      <c r="AE189" s="207"/>
      <c r="AF189" s="207"/>
      <c r="AG189" s="207" t="s">
        <v>1419</v>
      </c>
      <c r="AH189" s="207" t="s">
        <v>1419</v>
      </c>
      <c r="AI189" s="207" t="s">
        <v>1419</v>
      </c>
      <c r="AJ189" s="207" t="s">
        <v>1419</v>
      </c>
      <c r="AK189" s="207" t="s">
        <v>1419</v>
      </c>
      <c r="AL189" s="207" t="s">
        <v>1419</v>
      </c>
      <c r="AM189" s="207" t="s">
        <v>1419</v>
      </c>
      <c r="AN189" s="207" t="s">
        <v>1419</v>
      </c>
      <c r="AO189" s="207" t="s">
        <v>1419</v>
      </c>
      <c r="AP189" s="207" t="s">
        <v>1419</v>
      </c>
      <c r="AQ189" s="207" t="s">
        <v>1419</v>
      </c>
      <c r="AR189" s="207" t="s">
        <v>1419</v>
      </c>
      <c r="AS189" s="207" t="s">
        <v>1419</v>
      </c>
      <c r="AT189" s="207" t="s">
        <v>1419</v>
      </c>
      <c r="AU189" s="207" t="s">
        <v>1419</v>
      </c>
      <c r="AV189" s="207" t="s">
        <v>1419</v>
      </c>
      <c r="AW189" s="207" t="s">
        <v>1419</v>
      </c>
      <c r="AX189" s="207" t="s">
        <v>1419</v>
      </c>
      <c r="AY189" s="207" t="s">
        <v>1419</v>
      </c>
      <c r="AZ189" s="207" t="s">
        <v>1419</v>
      </c>
      <c r="BA189" s="207" t="s">
        <v>1419</v>
      </c>
      <c r="BB189" s="207"/>
      <c r="BC189" s="207" t="s">
        <v>1419</v>
      </c>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3">
        <f t="shared" si="90"/>
        <v>0</v>
      </c>
      <c r="CC189" s="32" t="e">
        <f t="shared" si="91"/>
        <v>#DIV/0!</v>
      </c>
      <c r="CD189" s="23">
        <f t="shared" si="92"/>
        <v>0</v>
      </c>
      <c r="CE189" s="32" t="e">
        <f t="shared" si="93"/>
        <v>#DIV/0!</v>
      </c>
      <c r="CF189" s="23">
        <f t="shared" si="94"/>
        <v>0</v>
      </c>
      <c r="CG189" s="32" t="e">
        <f t="shared" si="95"/>
        <v>#DIV/0!</v>
      </c>
      <c r="CH189" s="23" t="e">
        <f t="shared" si="96"/>
        <v>#DIV/0!</v>
      </c>
      <c r="CI189" s="23" t="e">
        <f t="shared" si="82"/>
        <v>#DIV/0!</v>
      </c>
      <c r="CJ189" s="37"/>
    </row>
    <row r="190" spans="1:88" s="2" customFormat="1" ht="18.75" hidden="1" x14ac:dyDescent="0.25">
      <c r="A190" s="6">
        <v>163</v>
      </c>
      <c r="B190" s="7">
        <v>375</v>
      </c>
      <c r="C190" s="440" t="s">
        <v>616</v>
      </c>
      <c r="D190" s="440"/>
      <c r="E190" s="440"/>
      <c r="F190" s="9" t="s">
        <v>1249</v>
      </c>
      <c r="G190" s="9" t="s">
        <v>1249</v>
      </c>
      <c r="H190" s="9" t="s">
        <v>1249</v>
      </c>
      <c r="I190" s="9" t="s">
        <v>1249</v>
      </c>
      <c r="J190" s="21" t="s">
        <v>1249</v>
      </c>
      <c r="K190" s="21" t="s">
        <v>1249</v>
      </c>
      <c r="L190" s="21" t="s">
        <v>1249</v>
      </c>
      <c r="M190" s="21" t="s">
        <v>1249</v>
      </c>
      <c r="N190" s="21" t="s">
        <v>1249</v>
      </c>
      <c r="O190" s="21" t="s">
        <v>1249</v>
      </c>
      <c r="P190" s="21" t="s">
        <v>1249</v>
      </c>
      <c r="Q190" s="21" t="s">
        <v>1249</v>
      </c>
      <c r="R190" s="21" t="s">
        <v>1249</v>
      </c>
      <c r="S190" s="21" t="s">
        <v>1249</v>
      </c>
      <c r="T190" s="21" t="s">
        <v>1249</v>
      </c>
      <c r="U190" s="21" t="s">
        <v>1249</v>
      </c>
      <c r="V190" s="21" t="s">
        <v>1249</v>
      </c>
      <c r="W190" s="21" t="s">
        <v>1249</v>
      </c>
      <c r="X190" s="21" t="s">
        <v>1249</v>
      </c>
      <c r="Y190" s="21" t="s">
        <v>1249</v>
      </c>
      <c r="Z190" s="21" t="s">
        <v>1249</v>
      </c>
      <c r="AA190" s="21" t="s">
        <v>1249</v>
      </c>
      <c r="AB190" s="21" t="s">
        <v>1249</v>
      </c>
      <c r="AC190" s="21" t="s">
        <v>1249</v>
      </c>
      <c r="AD190" s="21" t="s">
        <v>1249</v>
      </c>
      <c r="AE190" s="21" t="s">
        <v>1249</v>
      </c>
      <c r="AF190" s="21" t="s">
        <v>1249</v>
      </c>
      <c r="AG190" s="21" t="s">
        <v>1249</v>
      </c>
      <c r="AH190" s="21" t="s">
        <v>1249</v>
      </c>
      <c r="AI190" s="21" t="s">
        <v>1249</v>
      </c>
      <c r="AJ190" s="21" t="s">
        <v>1249</v>
      </c>
      <c r="AK190" s="21" t="s">
        <v>1249</v>
      </c>
      <c r="AL190" s="21" t="s">
        <v>1249</v>
      </c>
      <c r="AM190" s="21" t="s">
        <v>1249</v>
      </c>
      <c r="AN190" s="21" t="s">
        <v>1249</v>
      </c>
      <c r="AO190" s="21" t="s">
        <v>1249</v>
      </c>
      <c r="AP190" s="21" t="s">
        <v>1249</v>
      </c>
      <c r="AQ190" s="21" t="s">
        <v>1249</v>
      </c>
      <c r="AR190" s="21" t="s">
        <v>1249</v>
      </c>
      <c r="AS190" s="21" t="s">
        <v>1249</v>
      </c>
      <c r="AT190" s="21" t="s">
        <v>1249</v>
      </c>
      <c r="AU190" s="21" t="s">
        <v>1249</v>
      </c>
      <c r="AV190" s="21" t="s">
        <v>1249</v>
      </c>
      <c r="AW190" s="21" t="s">
        <v>1249</v>
      </c>
      <c r="AX190" s="21" t="s">
        <v>1249</v>
      </c>
      <c r="AY190" s="21" t="s">
        <v>1249</v>
      </c>
      <c r="AZ190" s="21" t="s">
        <v>1249</v>
      </c>
      <c r="BA190" s="21" t="s">
        <v>1249</v>
      </c>
      <c r="BB190" s="21"/>
      <c r="BC190" s="21" t="s">
        <v>1249</v>
      </c>
      <c r="BD190" s="21" t="s">
        <v>1249</v>
      </c>
      <c r="BE190" s="21" t="s">
        <v>1249</v>
      </c>
      <c r="BF190" s="21" t="s">
        <v>1249</v>
      </c>
      <c r="BG190" s="21" t="s">
        <v>1249</v>
      </c>
      <c r="BH190" s="21" t="s">
        <v>1249</v>
      </c>
      <c r="BI190" s="21" t="s">
        <v>1249</v>
      </c>
      <c r="BJ190" s="21" t="s">
        <v>1249</v>
      </c>
      <c r="BK190" s="21" t="s">
        <v>1249</v>
      </c>
      <c r="BL190" s="21" t="s">
        <v>1249</v>
      </c>
      <c r="BM190" s="21" t="s">
        <v>1249</v>
      </c>
      <c r="BN190" s="21" t="s">
        <v>1249</v>
      </c>
      <c r="BO190" s="21" t="s">
        <v>1249</v>
      </c>
      <c r="BP190" s="21" t="s">
        <v>1249</v>
      </c>
      <c r="BQ190" s="21" t="s">
        <v>1249</v>
      </c>
      <c r="BR190" s="21" t="s">
        <v>1249</v>
      </c>
      <c r="BS190" s="21" t="s">
        <v>1249</v>
      </c>
      <c r="BT190" s="21" t="s">
        <v>1249</v>
      </c>
      <c r="BU190" s="21" t="s">
        <v>1249</v>
      </c>
      <c r="BV190" s="21" t="s">
        <v>1249</v>
      </c>
      <c r="BW190" s="21" t="s">
        <v>1249</v>
      </c>
      <c r="BX190" s="21" t="s">
        <v>1249</v>
      </c>
      <c r="BY190" s="21" t="s">
        <v>1249</v>
      </c>
      <c r="BZ190" s="21" t="s">
        <v>1249</v>
      </c>
      <c r="CA190" s="21" t="s">
        <v>1249</v>
      </c>
      <c r="CB190" s="21" t="s">
        <v>1249</v>
      </c>
      <c r="CC190" s="21" t="s">
        <v>1249</v>
      </c>
      <c r="CD190" s="21" t="s">
        <v>1249</v>
      </c>
      <c r="CE190" s="21" t="s">
        <v>1249</v>
      </c>
      <c r="CF190" s="21" t="s">
        <v>1249</v>
      </c>
      <c r="CG190" s="21" t="s">
        <v>1249</v>
      </c>
      <c r="CH190" s="21" t="s">
        <v>1249</v>
      </c>
      <c r="CI190" s="21" t="s">
        <v>1249</v>
      </c>
      <c r="CJ190" s="21" t="s">
        <v>1249</v>
      </c>
    </row>
    <row r="191" spans="1:88" s="2" customFormat="1" ht="18.75" hidden="1" x14ac:dyDescent="0.25">
      <c r="A191" s="6">
        <v>164</v>
      </c>
      <c r="B191" s="7">
        <v>376</v>
      </c>
      <c r="C191" s="440" t="s">
        <v>618</v>
      </c>
      <c r="D191" s="440"/>
      <c r="E191" s="440"/>
      <c r="F191" s="9" t="s">
        <v>1249</v>
      </c>
      <c r="G191" s="9" t="s">
        <v>1249</v>
      </c>
      <c r="H191" s="9" t="s">
        <v>1249</v>
      </c>
      <c r="I191" s="9" t="s">
        <v>1249</v>
      </c>
      <c r="J191" s="21" t="s">
        <v>1249</v>
      </c>
      <c r="K191" s="21" t="s">
        <v>1249</v>
      </c>
      <c r="L191" s="21" t="s">
        <v>1249</v>
      </c>
      <c r="M191" s="21" t="s">
        <v>1249</v>
      </c>
      <c r="N191" s="21" t="s">
        <v>1249</v>
      </c>
      <c r="O191" s="21" t="s">
        <v>1249</v>
      </c>
      <c r="P191" s="21" t="s">
        <v>1249</v>
      </c>
      <c r="Q191" s="21" t="s">
        <v>1249</v>
      </c>
      <c r="R191" s="21" t="s">
        <v>1249</v>
      </c>
      <c r="S191" s="21" t="s">
        <v>1249</v>
      </c>
      <c r="T191" s="21" t="s">
        <v>1249</v>
      </c>
      <c r="U191" s="21" t="s">
        <v>1249</v>
      </c>
      <c r="V191" s="21" t="s">
        <v>1249</v>
      </c>
      <c r="W191" s="21" t="s">
        <v>1249</v>
      </c>
      <c r="X191" s="21" t="s">
        <v>1249</v>
      </c>
      <c r="Y191" s="21" t="s">
        <v>1249</v>
      </c>
      <c r="Z191" s="21" t="s">
        <v>1249</v>
      </c>
      <c r="AA191" s="21" t="s">
        <v>1249</v>
      </c>
      <c r="AB191" s="21" t="s">
        <v>1249</v>
      </c>
      <c r="AC191" s="21" t="s">
        <v>1249</v>
      </c>
      <c r="AD191" s="21" t="s">
        <v>1249</v>
      </c>
      <c r="AE191" s="21" t="s">
        <v>1249</v>
      </c>
      <c r="AF191" s="21" t="s">
        <v>1249</v>
      </c>
      <c r="AG191" s="21" t="s">
        <v>1249</v>
      </c>
      <c r="AH191" s="21" t="s">
        <v>1249</v>
      </c>
      <c r="AI191" s="21" t="s">
        <v>1249</v>
      </c>
      <c r="AJ191" s="21" t="s">
        <v>1249</v>
      </c>
      <c r="AK191" s="21" t="s">
        <v>1249</v>
      </c>
      <c r="AL191" s="21" t="s">
        <v>1249</v>
      </c>
      <c r="AM191" s="21" t="s">
        <v>1249</v>
      </c>
      <c r="AN191" s="21" t="s">
        <v>1249</v>
      </c>
      <c r="AO191" s="21" t="s">
        <v>1249</v>
      </c>
      <c r="AP191" s="21" t="s">
        <v>1249</v>
      </c>
      <c r="AQ191" s="21" t="s">
        <v>1249</v>
      </c>
      <c r="AR191" s="21" t="s">
        <v>1249</v>
      </c>
      <c r="AS191" s="21" t="s">
        <v>1249</v>
      </c>
      <c r="AT191" s="21" t="s">
        <v>1249</v>
      </c>
      <c r="AU191" s="21" t="s">
        <v>1249</v>
      </c>
      <c r="AV191" s="21" t="s">
        <v>1249</v>
      </c>
      <c r="AW191" s="21" t="s">
        <v>1249</v>
      </c>
      <c r="AX191" s="21" t="s">
        <v>1249</v>
      </c>
      <c r="AY191" s="21" t="s">
        <v>1249</v>
      </c>
      <c r="AZ191" s="21" t="s">
        <v>1249</v>
      </c>
      <c r="BA191" s="21" t="s">
        <v>1249</v>
      </c>
      <c r="BB191" s="21"/>
      <c r="BC191" s="21" t="s">
        <v>1249</v>
      </c>
      <c r="BD191" s="21" t="s">
        <v>1249</v>
      </c>
      <c r="BE191" s="21" t="s">
        <v>1249</v>
      </c>
      <c r="BF191" s="21" t="s">
        <v>1249</v>
      </c>
      <c r="BG191" s="21" t="s">
        <v>1249</v>
      </c>
      <c r="BH191" s="21" t="s">
        <v>1249</v>
      </c>
      <c r="BI191" s="21" t="s">
        <v>1249</v>
      </c>
      <c r="BJ191" s="21" t="s">
        <v>1249</v>
      </c>
      <c r="BK191" s="21" t="s">
        <v>1249</v>
      </c>
      <c r="BL191" s="21" t="s">
        <v>1249</v>
      </c>
      <c r="BM191" s="21" t="s">
        <v>1249</v>
      </c>
      <c r="BN191" s="21" t="s">
        <v>1249</v>
      </c>
      <c r="BO191" s="21" t="s">
        <v>1249</v>
      </c>
      <c r="BP191" s="21" t="s">
        <v>1249</v>
      </c>
      <c r="BQ191" s="21" t="s">
        <v>1249</v>
      </c>
      <c r="BR191" s="21" t="s">
        <v>1249</v>
      </c>
      <c r="BS191" s="21" t="s">
        <v>1249</v>
      </c>
      <c r="BT191" s="21" t="s">
        <v>1249</v>
      </c>
      <c r="BU191" s="21" t="s">
        <v>1249</v>
      </c>
      <c r="BV191" s="21" t="s">
        <v>1249</v>
      </c>
      <c r="BW191" s="21" t="s">
        <v>1249</v>
      </c>
      <c r="BX191" s="21" t="s">
        <v>1249</v>
      </c>
      <c r="BY191" s="21" t="s">
        <v>1249</v>
      </c>
      <c r="BZ191" s="21" t="s">
        <v>1249</v>
      </c>
      <c r="CA191" s="21" t="s">
        <v>1249</v>
      </c>
      <c r="CB191" s="21" t="s">
        <v>1249</v>
      </c>
      <c r="CC191" s="21" t="s">
        <v>1249</v>
      </c>
      <c r="CD191" s="21" t="s">
        <v>1249</v>
      </c>
      <c r="CE191" s="21" t="s">
        <v>1249</v>
      </c>
      <c r="CF191" s="21" t="s">
        <v>1249</v>
      </c>
      <c r="CG191" s="21" t="s">
        <v>1249</v>
      </c>
      <c r="CH191" s="21" t="s">
        <v>1249</v>
      </c>
      <c r="CI191" s="21" t="s">
        <v>1249</v>
      </c>
      <c r="CJ191" s="21" t="s">
        <v>1249</v>
      </c>
    </row>
    <row r="192" spans="1:88" ht="81" hidden="1" customHeight="1" x14ac:dyDescent="0.25">
      <c r="A192" s="6">
        <v>165</v>
      </c>
      <c r="B192" s="207">
        <v>380</v>
      </c>
      <c r="C192" s="12" t="s">
        <v>621</v>
      </c>
      <c r="D192" s="275" t="s">
        <v>18</v>
      </c>
      <c r="E192" s="12" t="s">
        <v>622</v>
      </c>
      <c r="F192" s="332" t="s">
        <v>18</v>
      </c>
      <c r="G192" s="173" t="s">
        <v>622</v>
      </c>
      <c r="H192" s="18" t="s">
        <v>1882</v>
      </c>
      <c r="I192" s="18" t="s">
        <v>1261</v>
      </c>
      <c r="J192" s="22" t="s">
        <v>617</v>
      </c>
      <c r="K192" s="207" t="s">
        <v>21</v>
      </c>
      <c r="L192" s="207"/>
      <c r="M192" s="207"/>
      <c r="N192" s="207"/>
      <c r="O192" s="207"/>
      <c r="P192" s="207"/>
      <c r="Q192" s="207"/>
      <c r="R192" s="207"/>
      <c r="S192" s="207"/>
      <c r="T192" s="26">
        <f t="shared" si="74"/>
        <v>1</v>
      </c>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3">
        <f t="shared" ref="CB192:CB207" si="97">COUNTIF($BD192:$CA192,2)</f>
        <v>0</v>
      </c>
      <c r="CC192" s="32" t="e">
        <f t="shared" ref="CC192:CC207" si="98">CB192/COUNTA($BD192:$CA192)</f>
        <v>#DIV/0!</v>
      </c>
      <c r="CD192" s="23">
        <f t="shared" ref="CD192:CD207" si="99">COUNTIF($BD192:$CA192,1)</f>
        <v>0</v>
      </c>
      <c r="CE192" s="32" t="e">
        <f t="shared" ref="CE192:CE207" si="100">CD192/COUNTA($BD192:$CA192)</f>
        <v>#DIV/0!</v>
      </c>
      <c r="CF192" s="23">
        <f t="shared" ref="CF192:CF207" si="101">COUNTIF($BD192:$CA192,0)</f>
        <v>0</v>
      </c>
      <c r="CG192" s="32" t="e">
        <f t="shared" ref="CG192:CG207" si="102">CF192/COUNTA($BD192:$CA192)</f>
        <v>#DIV/0!</v>
      </c>
      <c r="CH192" s="23" t="e">
        <f t="shared" ref="CH192:CH207" si="103">(((CB192*2)+(CD192*1)+(CF192*0)))/COUNTA($BD192:$CA192)</f>
        <v>#DIV/0!</v>
      </c>
      <c r="CI192" s="23" t="e">
        <f t="shared" si="82"/>
        <v>#DIV/0!</v>
      </c>
      <c r="CJ192" s="37"/>
    </row>
    <row r="193" spans="1:88" ht="63.75" hidden="1" customHeight="1" x14ac:dyDescent="0.25">
      <c r="A193" s="6">
        <v>166</v>
      </c>
      <c r="B193" s="207">
        <v>383</v>
      </c>
      <c r="C193" s="12" t="s">
        <v>627</v>
      </c>
      <c r="D193" s="275" t="s">
        <v>18</v>
      </c>
      <c r="E193" s="12" t="s">
        <v>628</v>
      </c>
      <c r="F193" s="332" t="s">
        <v>28</v>
      </c>
      <c r="G193" s="18" t="s">
        <v>1428</v>
      </c>
      <c r="H193" s="18" t="s">
        <v>1429</v>
      </c>
      <c r="I193" s="18" t="s">
        <v>1251</v>
      </c>
      <c r="J193" s="22" t="s">
        <v>617</v>
      </c>
      <c r="K193" s="207"/>
      <c r="L193" s="207"/>
      <c r="M193" s="207"/>
      <c r="N193" s="207" t="s">
        <v>21</v>
      </c>
      <c r="O193" s="207"/>
      <c r="P193" s="207"/>
      <c r="Q193" s="207"/>
      <c r="R193" s="207"/>
      <c r="S193" s="207"/>
      <c r="T193" s="26">
        <f t="shared" si="74"/>
        <v>1</v>
      </c>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3">
        <f t="shared" si="97"/>
        <v>0</v>
      </c>
      <c r="CC193" s="32" t="e">
        <f t="shared" si="98"/>
        <v>#DIV/0!</v>
      </c>
      <c r="CD193" s="23">
        <f t="shared" si="99"/>
        <v>0</v>
      </c>
      <c r="CE193" s="32" t="e">
        <f t="shared" si="100"/>
        <v>#DIV/0!</v>
      </c>
      <c r="CF193" s="23">
        <f t="shared" si="101"/>
        <v>0</v>
      </c>
      <c r="CG193" s="32" t="e">
        <f t="shared" si="102"/>
        <v>#DIV/0!</v>
      </c>
      <c r="CH193" s="23" t="e">
        <f t="shared" si="103"/>
        <v>#DIV/0!</v>
      </c>
      <c r="CI193" s="23" t="e">
        <f t="shared" si="82"/>
        <v>#DIV/0!</v>
      </c>
      <c r="CJ193" s="37"/>
    </row>
    <row r="194" spans="1:88" ht="96.75" hidden="1" customHeight="1" x14ac:dyDescent="0.25">
      <c r="A194" s="6">
        <v>167</v>
      </c>
      <c r="B194" s="207">
        <v>386</v>
      </c>
      <c r="C194" s="60" t="s">
        <v>633</v>
      </c>
      <c r="D194" s="336" t="s">
        <v>28</v>
      </c>
      <c r="E194" s="12" t="s">
        <v>634</v>
      </c>
      <c r="F194" s="332" t="s">
        <v>28</v>
      </c>
      <c r="G194" s="18" t="s">
        <v>1430</v>
      </c>
      <c r="H194" s="18" t="s">
        <v>1430</v>
      </c>
      <c r="I194" s="18" t="s">
        <v>1261</v>
      </c>
      <c r="J194" s="22" t="s">
        <v>617</v>
      </c>
      <c r="K194" s="207"/>
      <c r="L194" s="207"/>
      <c r="M194" s="207"/>
      <c r="N194" s="207"/>
      <c r="O194" s="207"/>
      <c r="P194" s="207"/>
      <c r="Q194" s="207" t="s">
        <v>21</v>
      </c>
      <c r="R194" s="207"/>
      <c r="S194" s="207"/>
      <c r="T194" s="26">
        <f t="shared" si="74"/>
        <v>1</v>
      </c>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3">
        <f t="shared" si="97"/>
        <v>0</v>
      </c>
      <c r="CC194" s="32" t="e">
        <f t="shared" si="98"/>
        <v>#DIV/0!</v>
      </c>
      <c r="CD194" s="23">
        <f t="shared" si="99"/>
        <v>0</v>
      </c>
      <c r="CE194" s="32" t="e">
        <f t="shared" si="100"/>
        <v>#DIV/0!</v>
      </c>
      <c r="CF194" s="23">
        <f t="shared" si="101"/>
        <v>0</v>
      </c>
      <c r="CG194" s="32" t="e">
        <f t="shared" si="102"/>
        <v>#DIV/0!</v>
      </c>
      <c r="CH194" s="23" t="e">
        <f t="shared" si="103"/>
        <v>#DIV/0!</v>
      </c>
      <c r="CI194" s="23" t="e">
        <f t="shared" si="82"/>
        <v>#DIV/0!</v>
      </c>
      <c r="CJ194" s="37"/>
    </row>
    <row r="195" spans="1:88" ht="59.25" hidden="1" customHeight="1" x14ac:dyDescent="0.25">
      <c r="A195" s="6">
        <v>168</v>
      </c>
      <c r="B195" s="385">
        <v>387</v>
      </c>
      <c r="C195" s="388" t="s">
        <v>635</v>
      </c>
      <c r="D195" s="275" t="s">
        <v>28</v>
      </c>
      <c r="E195" s="12" t="s">
        <v>636</v>
      </c>
      <c r="F195" s="332" t="s">
        <v>28</v>
      </c>
      <c r="G195" s="12" t="s">
        <v>1431</v>
      </c>
      <c r="H195" s="12" t="s">
        <v>1894</v>
      </c>
      <c r="I195" s="18" t="s">
        <v>1261</v>
      </c>
      <c r="J195" s="22" t="s">
        <v>617</v>
      </c>
      <c r="K195" s="23" t="s">
        <v>21</v>
      </c>
      <c r="L195" s="23"/>
      <c r="M195" s="23"/>
      <c r="N195" s="23"/>
      <c r="O195" s="23"/>
      <c r="P195" s="23"/>
      <c r="Q195" s="23"/>
      <c r="R195" s="23"/>
      <c r="S195" s="23"/>
      <c r="T195" s="26">
        <f t="shared" si="74"/>
        <v>1</v>
      </c>
      <c r="U195" s="207" t="s">
        <v>1389</v>
      </c>
      <c r="V195" s="207"/>
      <c r="W195" s="207" t="s">
        <v>1319</v>
      </c>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3">
        <f t="shared" si="97"/>
        <v>0</v>
      </c>
      <c r="CC195" s="32" t="e">
        <f t="shared" si="98"/>
        <v>#DIV/0!</v>
      </c>
      <c r="CD195" s="23">
        <f t="shared" si="99"/>
        <v>0</v>
      </c>
      <c r="CE195" s="32" t="e">
        <f t="shared" si="100"/>
        <v>#DIV/0!</v>
      </c>
      <c r="CF195" s="23">
        <f t="shared" si="101"/>
        <v>0</v>
      </c>
      <c r="CG195" s="32" t="e">
        <f t="shared" si="102"/>
        <v>#DIV/0!</v>
      </c>
      <c r="CH195" s="23" t="e">
        <f t="shared" si="103"/>
        <v>#DIV/0!</v>
      </c>
      <c r="CI195" s="23" t="e">
        <f t="shared" si="82"/>
        <v>#DIV/0!</v>
      </c>
      <c r="CJ195" s="37"/>
    </row>
    <row r="196" spans="1:88" ht="59.25" hidden="1" customHeight="1" x14ac:dyDescent="0.25">
      <c r="A196" s="6">
        <v>168</v>
      </c>
      <c r="B196" s="386"/>
      <c r="C196" s="389"/>
      <c r="D196" s="275" t="s">
        <v>28</v>
      </c>
      <c r="E196" s="12" t="s">
        <v>636</v>
      </c>
      <c r="F196" s="332" t="s">
        <v>28</v>
      </c>
      <c r="G196" s="12" t="s">
        <v>1431</v>
      </c>
      <c r="H196" s="332" t="s">
        <v>1635</v>
      </c>
      <c r="I196" s="18" t="s">
        <v>1261</v>
      </c>
      <c r="J196" s="22" t="s">
        <v>617</v>
      </c>
      <c r="K196" s="23"/>
      <c r="L196" s="23" t="s">
        <v>21</v>
      </c>
      <c r="M196" s="23"/>
      <c r="N196" s="23"/>
      <c r="O196" s="23"/>
      <c r="P196" s="23"/>
      <c r="Q196" s="23"/>
      <c r="R196" s="23"/>
      <c r="S196" s="23"/>
      <c r="T196" s="26">
        <f t="shared" si="74"/>
        <v>1</v>
      </c>
      <c r="U196" s="207"/>
      <c r="V196" s="207"/>
      <c r="W196" s="207"/>
      <c r="X196" s="207"/>
      <c r="Y196" s="207" t="s">
        <v>1262</v>
      </c>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3">
        <f t="shared" si="97"/>
        <v>0</v>
      </c>
      <c r="CC196" s="32" t="e">
        <f t="shared" si="98"/>
        <v>#DIV/0!</v>
      </c>
      <c r="CD196" s="23">
        <f t="shared" si="99"/>
        <v>0</v>
      </c>
      <c r="CE196" s="32" t="e">
        <f t="shared" si="100"/>
        <v>#DIV/0!</v>
      </c>
      <c r="CF196" s="23">
        <f t="shared" si="101"/>
        <v>0</v>
      </c>
      <c r="CG196" s="32" t="e">
        <f t="shared" si="102"/>
        <v>#DIV/0!</v>
      </c>
      <c r="CH196" s="23" t="e">
        <f t="shared" si="103"/>
        <v>#DIV/0!</v>
      </c>
      <c r="CI196" s="23" t="e">
        <f t="shared" si="82"/>
        <v>#DIV/0!</v>
      </c>
      <c r="CJ196" s="37"/>
    </row>
    <row r="197" spans="1:88" ht="75.75" customHeight="1" x14ac:dyDescent="0.25">
      <c r="A197" s="6">
        <v>168</v>
      </c>
      <c r="B197" s="386"/>
      <c r="C197" s="389"/>
      <c r="D197" s="275" t="s">
        <v>28</v>
      </c>
      <c r="E197" s="12" t="s">
        <v>636</v>
      </c>
      <c r="F197" s="332" t="s">
        <v>28</v>
      </c>
      <c r="G197" s="12" t="s">
        <v>1431</v>
      </c>
      <c r="H197" s="12" t="s">
        <v>2026</v>
      </c>
      <c r="I197" s="18" t="s">
        <v>1261</v>
      </c>
      <c r="J197" s="22" t="s">
        <v>617</v>
      </c>
      <c r="K197" s="23"/>
      <c r="L197" s="23"/>
      <c r="M197" s="23" t="s">
        <v>21</v>
      </c>
      <c r="N197" s="23"/>
      <c r="O197" s="23"/>
      <c r="P197" s="23"/>
      <c r="Q197" s="23"/>
      <c r="R197" s="23"/>
      <c r="S197" s="23"/>
      <c r="T197" s="26">
        <f t="shared" si="74"/>
        <v>1</v>
      </c>
      <c r="U197" s="207"/>
      <c r="V197" s="207"/>
      <c r="W197" s="207"/>
      <c r="X197" s="207"/>
      <c r="Y197" s="207"/>
      <c r="Z197" s="207"/>
      <c r="AA197" s="207"/>
      <c r="AB197" s="207"/>
      <c r="AC197" s="207"/>
      <c r="AD197" s="207" t="s">
        <v>1262</v>
      </c>
      <c r="AE197" s="207" t="s">
        <v>2006</v>
      </c>
      <c r="AF197" s="207" t="s">
        <v>1262</v>
      </c>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3">
        <f t="shared" si="97"/>
        <v>0</v>
      </c>
      <c r="CC197" s="32" t="e">
        <f t="shared" si="98"/>
        <v>#DIV/0!</v>
      </c>
      <c r="CD197" s="23">
        <f t="shared" si="99"/>
        <v>0</v>
      </c>
      <c r="CE197" s="32" t="e">
        <f t="shared" si="100"/>
        <v>#DIV/0!</v>
      </c>
      <c r="CF197" s="23">
        <f t="shared" si="101"/>
        <v>0</v>
      </c>
      <c r="CG197" s="32" t="e">
        <f t="shared" si="102"/>
        <v>#DIV/0!</v>
      </c>
      <c r="CH197" s="23" t="e">
        <f t="shared" si="103"/>
        <v>#DIV/0!</v>
      </c>
      <c r="CI197" s="23" t="e">
        <f t="shared" si="82"/>
        <v>#DIV/0!</v>
      </c>
      <c r="CJ197" s="37"/>
    </row>
    <row r="198" spans="1:88" ht="64.5" hidden="1" customHeight="1" x14ac:dyDescent="0.25">
      <c r="A198" s="6">
        <v>168</v>
      </c>
      <c r="B198" s="386"/>
      <c r="C198" s="389"/>
      <c r="D198" s="275" t="s">
        <v>28</v>
      </c>
      <c r="E198" s="12" t="s">
        <v>636</v>
      </c>
      <c r="F198" s="332" t="s">
        <v>28</v>
      </c>
      <c r="G198" s="12" t="s">
        <v>1431</v>
      </c>
      <c r="H198" s="12" t="s">
        <v>1433</v>
      </c>
      <c r="I198" s="18" t="s">
        <v>1261</v>
      </c>
      <c r="J198" s="22" t="s">
        <v>617</v>
      </c>
      <c r="K198" s="23"/>
      <c r="L198" s="23"/>
      <c r="M198" s="23"/>
      <c r="N198" s="23" t="s">
        <v>21</v>
      </c>
      <c r="O198" s="23"/>
      <c r="P198" s="23"/>
      <c r="Q198" s="23"/>
      <c r="R198" s="23"/>
      <c r="S198" s="23"/>
      <c r="T198" s="26">
        <f t="shared" si="74"/>
        <v>1</v>
      </c>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3">
        <f t="shared" si="97"/>
        <v>0</v>
      </c>
      <c r="CC198" s="32" t="e">
        <f t="shared" si="98"/>
        <v>#DIV/0!</v>
      </c>
      <c r="CD198" s="23">
        <f t="shared" si="99"/>
        <v>0</v>
      </c>
      <c r="CE198" s="32" t="e">
        <f t="shared" si="100"/>
        <v>#DIV/0!</v>
      </c>
      <c r="CF198" s="23">
        <f t="shared" si="101"/>
        <v>0</v>
      </c>
      <c r="CG198" s="32" t="e">
        <f t="shared" si="102"/>
        <v>#DIV/0!</v>
      </c>
      <c r="CH198" s="23" t="e">
        <f t="shared" si="103"/>
        <v>#DIV/0!</v>
      </c>
      <c r="CI198" s="23" t="e">
        <f t="shared" si="82"/>
        <v>#DIV/0!</v>
      </c>
      <c r="CJ198" s="37"/>
    </row>
    <row r="199" spans="1:88" ht="66.75" hidden="1" customHeight="1" x14ac:dyDescent="0.25">
      <c r="A199" s="6">
        <v>168</v>
      </c>
      <c r="B199" s="386"/>
      <c r="C199" s="389"/>
      <c r="D199" s="275" t="s">
        <v>28</v>
      </c>
      <c r="E199" s="12" t="s">
        <v>636</v>
      </c>
      <c r="F199" s="332" t="s">
        <v>28</v>
      </c>
      <c r="G199" s="12" t="s">
        <v>1431</v>
      </c>
      <c r="H199" s="12" t="s">
        <v>1434</v>
      </c>
      <c r="I199" s="18" t="s">
        <v>1261</v>
      </c>
      <c r="J199" s="22" t="s">
        <v>617</v>
      </c>
      <c r="K199" s="23"/>
      <c r="L199" s="23"/>
      <c r="M199" s="23"/>
      <c r="N199" s="23"/>
      <c r="O199" s="23"/>
      <c r="P199" s="23" t="s">
        <v>21</v>
      </c>
      <c r="Q199" s="23"/>
      <c r="R199" s="23"/>
      <c r="S199" s="23"/>
      <c r="T199" s="26">
        <f t="shared" si="74"/>
        <v>1</v>
      </c>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3">
        <f t="shared" si="97"/>
        <v>0</v>
      </c>
      <c r="CC199" s="32" t="e">
        <f t="shared" si="98"/>
        <v>#DIV/0!</v>
      </c>
      <c r="CD199" s="23">
        <f t="shared" si="99"/>
        <v>0</v>
      </c>
      <c r="CE199" s="32" t="e">
        <f t="shared" si="100"/>
        <v>#DIV/0!</v>
      </c>
      <c r="CF199" s="23">
        <f t="shared" si="101"/>
        <v>0</v>
      </c>
      <c r="CG199" s="32" t="e">
        <f t="shared" si="102"/>
        <v>#DIV/0!</v>
      </c>
      <c r="CH199" s="23" t="e">
        <f t="shared" si="103"/>
        <v>#DIV/0!</v>
      </c>
      <c r="CI199" s="23" t="e">
        <f t="shared" si="82"/>
        <v>#DIV/0!</v>
      </c>
      <c r="CJ199" s="37"/>
    </row>
    <row r="200" spans="1:88" ht="58.5" hidden="1" customHeight="1" x14ac:dyDescent="0.25">
      <c r="A200" s="6">
        <v>168</v>
      </c>
      <c r="B200" s="386"/>
      <c r="C200" s="389"/>
      <c r="D200" s="275" t="s">
        <v>28</v>
      </c>
      <c r="E200" s="12" t="s">
        <v>636</v>
      </c>
      <c r="F200" s="332" t="s">
        <v>28</v>
      </c>
      <c r="G200" s="12" t="s">
        <v>1431</v>
      </c>
      <c r="H200" s="12" t="s">
        <v>1649</v>
      </c>
      <c r="I200" s="18" t="s">
        <v>1261</v>
      </c>
      <c r="J200" s="22" t="s">
        <v>617</v>
      </c>
      <c r="K200" s="23"/>
      <c r="L200" s="23"/>
      <c r="M200" s="23"/>
      <c r="N200" s="23"/>
      <c r="O200" s="23" t="s">
        <v>21</v>
      </c>
      <c r="P200" s="23"/>
      <c r="Q200" s="23"/>
      <c r="R200" s="23"/>
      <c r="S200" s="23"/>
      <c r="T200" s="26">
        <f t="shared" si="74"/>
        <v>1</v>
      </c>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3">
        <f t="shared" si="97"/>
        <v>0</v>
      </c>
      <c r="CC200" s="32" t="e">
        <f t="shared" si="98"/>
        <v>#DIV/0!</v>
      </c>
      <c r="CD200" s="23">
        <f t="shared" si="99"/>
        <v>0</v>
      </c>
      <c r="CE200" s="32" t="e">
        <f t="shared" si="100"/>
        <v>#DIV/0!</v>
      </c>
      <c r="CF200" s="23">
        <f t="shared" si="101"/>
        <v>0</v>
      </c>
      <c r="CG200" s="32" t="e">
        <f t="shared" si="102"/>
        <v>#DIV/0!</v>
      </c>
      <c r="CH200" s="23" t="e">
        <f t="shared" si="103"/>
        <v>#DIV/0!</v>
      </c>
      <c r="CI200" s="23" t="e">
        <f t="shared" si="82"/>
        <v>#DIV/0!</v>
      </c>
      <c r="CJ200" s="37"/>
    </row>
    <row r="201" spans="1:88" ht="60" hidden="1" customHeight="1" x14ac:dyDescent="0.25">
      <c r="A201" s="6">
        <v>168</v>
      </c>
      <c r="B201" s="386"/>
      <c r="C201" s="389"/>
      <c r="D201" s="275" t="s">
        <v>28</v>
      </c>
      <c r="E201" s="12" t="s">
        <v>636</v>
      </c>
      <c r="F201" s="332" t="s">
        <v>28</v>
      </c>
      <c r="G201" s="12" t="s">
        <v>1431</v>
      </c>
      <c r="H201" s="12" t="s">
        <v>1435</v>
      </c>
      <c r="I201" s="18" t="s">
        <v>1261</v>
      </c>
      <c r="J201" s="22" t="s">
        <v>617</v>
      </c>
      <c r="K201" s="23"/>
      <c r="L201" s="23"/>
      <c r="M201" s="23"/>
      <c r="N201" s="23"/>
      <c r="O201" s="23"/>
      <c r="P201" s="23"/>
      <c r="Q201" s="23" t="s">
        <v>21</v>
      </c>
      <c r="R201" s="23"/>
      <c r="S201" s="23"/>
      <c r="T201" s="26">
        <f t="shared" si="74"/>
        <v>1</v>
      </c>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3">
        <f t="shared" si="97"/>
        <v>0</v>
      </c>
      <c r="CC201" s="32" t="e">
        <f t="shared" si="98"/>
        <v>#DIV/0!</v>
      </c>
      <c r="CD201" s="23">
        <f t="shared" si="99"/>
        <v>0</v>
      </c>
      <c r="CE201" s="32" t="e">
        <f t="shared" si="100"/>
        <v>#DIV/0!</v>
      </c>
      <c r="CF201" s="23">
        <f t="shared" si="101"/>
        <v>0</v>
      </c>
      <c r="CG201" s="32" t="e">
        <f t="shared" si="102"/>
        <v>#DIV/0!</v>
      </c>
      <c r="CH201" s="23" t="e">
        <f t="shared" si="103"/>
        <v>#DIV/0!</v>
      </c>
      <c r="CI201" s="23" t="e">
        <f t="shared" si="82"/>
        <v>#DIV/0!</v>
      </c>
      <c r="CJ201" s="37"/>
    </row>
    <row r="202" spans="1:88" ht="68.25" hidden="1" customHeight="1" x14ac:dyDescent="0.25">
      <c r="A202" s="6">
        <v>168</v>
      </c>
      <c r="B202" s="386"/>
      <c r="C202" s="389"/>
      <c r="D202" s="275" t="s">
        <v>28</v>
      </c>
      <c r="E202" s="12" t="s">
        <v>636</v>
      </c>
      <c r="F202" s="332" t="s">
        <v>28</v>
      </c>
      <c r="G202" s="12" t="s">
        <v>1431</v>
      </c>
      <c r="H202" s="12" t="s">
        <v>1436</v>
      </c>
      <c r="I202" s="18" t="s">
        <v>1261</v>
      </c>
      <c r="J202" s="22" t="s">
        <v>617</v>
      </c>
      <c r="K202" s="23"/>
      <c r="L202" s="23"/>
      <c r="M202" s="23"/>
      <c r="N202" s="23"/>
      <c r="O202" s="23"/>
      <c r="P202" s="23"/>
      <c r="Q202" s="23"/>
      <c r="R202" s="23" t="s">
        <v>21</v>
      </c>
      <c r="S202" s="23"/>
      <c r="T202" s="26">
        <f t="shared" si="74"/>
        <v>1</v>
      </c>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3">
        <f t="shared" si="97"/>
        <v>0</v>
      </c>
      <c r="CC202" s="32" t="e">
        <f t="shared" si="98"/>
        <v>#DIV/0!</v>
      </c>
      <c r="CD202" s="23">
        <f t="shared" si="99"/>
        <v>0</v>
      </c>
      <c r="CE202" s="32" t="e">
        <f t="shared" si="100"/>
        <v>#DIV/0!</v>
      </c>
      <c r="CF202" s="23">
        <f t="shared" si="101"/>
        <v>0</v>
      </c>
      <c r="CG202" s="32" t="e">
        <f t="shared" si="102"/>
        <v>#DIV/0!</v>
      </c>
      <c r="CH202" s="23" t="e">
        <f t="shared" si="103"/>
        <v>#DIV/0!</v>
      </c>
      <c r="CI202" s="23" t="e">
        <f t="shared" si="82"/>
        <v>#DIV/0!</v>
      </c>
      <c r="CJ202" s="37"/>
    </row>
    <row r="203" spans="1:88" ht="60.75" hidden="1" customHeight="1" x14ac:dyDescent="0.25">
      <c r="A203" s="6">
        <v>168</v>
      </c>
      <c r="B203" s="387"/>
      <c r="C203" s="390"/>
      <c r="D203" s="275" t="s">
        <v>28</v>
      </c>
      <c r="E203" s="12" t="s">
        <v>636</v>
      </c>
      <c r="F203" s="332" t="s">
        <v>28</v>
      </c>
      <c r="G203" s="12" t="s">
        <v>1431</v>
      </c>
      <c r="H203" s="12" t="s">
        <v>1437</v>
      </c>
      <c r="I203" s="18" t="s">
        <v>1261</v>
      </c>
      <c r="J203" s="22" t="s">
        <v>617</v>
      </c>
      <c r="K203" s="23"/>
      <c r="L203" s="23"/>
      <c r="M203" s="23"/>
      <c r="N203" s="23"/>
      <c r="O203" s="23"/>
      <c r="P203" s="23"/>
      <c r="Q203" s="23"/>
      <c r="R203" s="23"/>
      <c r="S203" s="23" t="s">
        <v>21</v>
      </c>
      <c r="T203" s="26">
        <f t="shared" ref="T203:T266" si="104">COUNTIF(K203:S203,"x")</f>
        <v>1</v>
      </c>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3">
        <f t="shared" si="97"/>
        <v>0</v>
      </c>
      <c r="CC203" s="32" t="e">
        <f t="shared" si="98"/>
        <v>#DIV/0!</v>
      </c>
      <c r="CD203" s="23">
        <f t="shared" si="99"/>
        <v>0</v>
      </c>
      <c r="CE203" s="32" t="e">
        <f t="shared" si="100"/>
        <v>#DIV/0!</v>
      </c>
      <c r="CF203" s="23">
        <f t="shared" si="101"/>
        <v>0</v>
      </c>
      <c r="CG203" s="32" t="e">
        <f t="shared" si="102"/>
        <v>#DIV/0!</v>
      </c>
      <c r="CH203" s="23" t="e">
        <f t="shared" si="103"/>
        <v>#DIV/0!</v>
      </c>
      <c r="CI203" s="23" t="e">
        <f t="shared" ref="CI203:CI266" si="105">IF(CH203&gt;=1.6,"Đạt mục tiêu",IF(CH203&gt;=1,"Cần cố gắng","Chưa đạt"))</f>
        <v>#DIV/0!</v>
      </c>
      <c r="CJ203" s="37"/>
    </row>
    <row r="204" spans="1:88" ht="82.5" hidden="1" customHeight="1" x14ac:dyDescent="0.25">
      <c r="A204" s="6">
        <v>169</v>
      </c>
      <c r="B204" s="385">
        <v>388</v>
      </c>
      <c r="C204" s="388" t="s">
        <v>637</v>
      </c>
      <c r="D204" s="275" t="s">
        <v>28</v>
      </c>
      <c r="E204" s="12" t="s">
        <v>638</v>
      </c>
      <c r="F204" s="332" t="s">
        <v>28</v>
      </c>
      <c r="G204" s="41" t="s">
        <v>1438</v>
      </c>
      <c r="H204" s="41" t="s">
        <v>1439</v>
      </c>
      <c r="I204" s="18" t="s">
        <v>1261</v>
      </c>
      <c r="J204" s="22" t="s">
        <v>617</v>
      </c>
      <c r="K204" s="207"/>
      <c r="L204" s="207"/>
      <c r="M204" s="207"/>
      <c r="N204" s="207" t="s">
        <v>21</v>
      </c>
      <c r="O204" s="207"/>
      <c r="P204" s="207"/>
      <c r="Q204" s="207"/>
      <c r="R204" s="207"/>
      <c r="S204" s="207"/>
      <c r="T204" s="26">
        <f t="shared" si="104"/>
        <v>1</v>
      </c>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3">
        <f t="shared" si="97"/>
        <v>0</v>
      </c>
      <c r="CC204" s="32" t="e">
        <f t="shared" si="98"/>
        <v>#DIV/0!</v>
      </c>
      <c r="CD204" s="23">
        <f t="shared" si="99"/>
        <v>0</v>
      </c>
      <c r="CE204" s="32" t="e">
        <f t="shared" si="100"/>
        <v>#DIV/0!</v>
      </c>
      <c r="CF204" s="23">
        <f t="shared" si="101"/>
        <v>0</v>
      </c>
      <c r="CG204" s="32" t="e">
        <f t="shared" si="102"/>
        <v>#DIV/0!</v>
      </c>
      <c r="CH204" s="23" t="e">
        <f t="shared" si="103"/>
        <v>#DIV/0!</v>
      </c>
      <c r="CI204" s="23" t="e">
        <f t="shared" si="105"/>
        <v>#DIV/0!</v>
      </c>
      <c r="CJ204" s="37"/>
    </row>
    <row r="205" spans="1:88" ht="85.5" hidden="1" customHeight="1" x14ac:dyDescent="0.25">
      <c r="A205" s="6">
        <v>169</v>
      </c>
      <c r="B205" s="387"/>
      <c r="C205" s="390"/>
      <c r="D205" s="275" t="s">
        <v>28</v>
      </c>
      <c r="E205" s="12" t="s">
        <v>638</v>
      </c>
      <c r="F205" s="332" t="s">
        <v>28</v>
      </c>
      <c r="G205" s="41" t="s">
        <v>1440</v>
      </c>
      <c r="H205" s="41" t="s">
        <v>1862</v>
      </c>
      <c r="I205" s="18" t="s">
        <v>1261</v>
      </c>
      <c r="J205" s="22" t="s">
        <v>617</v>
      </c>
      <c r="K205" s="207"/>
      <c r="L205" s="207"/>
      <c r="M205" s="207"/>
      <c r="N205" s="207"/>
      <c r="O205" s="23"/>
      <c r="P205" s="28" t="s">
        <v>21</v>
      </c>
      <c r="Q205" s="207"/>
      <c r="R205" s="207"/>
      <c r="S205" s="207"/>
      <c r="T205" s="26">
        <f t="shared" si="104"/>
        <v>1</v>
      </c>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3">
        <f t="shared" si="97"/>
        <v>0</v>
      </c>
      <c r="CC205" s="32" t="e">
        <f t="shared" si="98"/>
        <v>#DIV/0!</v>
      </c>
      <c r="CD205" s="23">
        <f t="shared" si="99"/>
        <v>0</v>
      </c>
      <c r="CE205" s="32" t="e">
        <f t="shared" si="100"/>
        <v>#DIV/0!</v>
      </c>
      <c r="CF205" s="23">
        <f t="shared" si="101"/>
        <v>0</v>
      </c>
      <c r="CG205" s="32" t="e">
        <f t="shared" si="102"/>
        <v>#DIV/0!</v>
      </c>
      <c r="CH205" s="23" t="e">
        <f t="shared" si="103"/>
        <v>#DIV/0!</v>
      </c>
      <c r="CI205" s="23" t="e">
        <f t="shared" si="105"/>
        <v>#DIV/0!</v>
      </c>
      <c r="CJ205" s="37"/>
    </row>
    <row r="206" spans="1:88" ht="61.5" hidden="1" customHeight="1" x14ac:dyDescent="0.25">
      <c r="A206" s="6">
        <v>170</v>
      </c>
      <c r="B206" s="207">
        <v>389</v>
      </c>
      <c r="C206" s="12" t="s">
        <v>639</v>
      </c>
      <c r="D206" s="275" t="s">
        <v>71</v>
      </c>
      <c r="E206" s="12" t="s">
        <v>640</v>
      </c>
      <c r="F206" s="332" t="s">
        <v>71</v>
      </c>
      <c r="G206" s="18" t="s">
        <v>639</v>
      </c>
      <c r="H206" s="18"/>
      <c r="I206" s="18" t="s">
        <v>1265</v>
      </c>
      <c r="J206" s="22" t="s">
        <v>617</v>
      </c>
      <c r="K206" s="207"/>
      <c r="L206" s="207"/>
      <c r="M206" s="207"/>
      <c r="N206" s="207"/>
      <c r="O206" s="207" t="s">
        <v>21</v>
      </c>
      <c r="P206" s="207"/>
      <c r="Q206" s="207"/>
      <c r="R206" s="207"/>
      <c r="S206" s="207"/>
      <c r="T206" s="26">
        <f t="shared" si="104"/>
        <v>1</v>
      </c>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3">
        <f t="shared" si="97"/>
        <v>0</v>
      </c>
      <c r="CC206" s="32" t="e">
        <f t="shared" si="98"/>
        <v>#DIV/0!</v>
      </c>
      <c r="CD206" s="23">
        <f t="shared" si="99"/>
        <v>0</v>
      </c>
      <c r="CE206" s="32" t="e">
        <f t="shared" si="100"/>
        <v>#DIV/0!</v>
      </c>
      <c r="CF206" s="23">
        <f t="shared" si="101"/>
        <v>0</v>
      </c>
      <c r="CG206" s="32" t="e">
        <f t="shared" si="102"/>
        <v>#DIV/0!</v>
      </c>
      <c r="CH206" s="23" t="e">
        <f t="shared" si="103"/>
        <v>#DIV/0!</v>
      </c>
      <c r="CI206" s="23" t="e">
        <f t="shared" si="105"/>
        <v>#DIV/0!</v>
      </c>
      <c r="CJ206" s="37"/>
    </row>
    <row r="207" spans="1:88" ht="33" hidden="1" customHeight="1" x14ac:dyDescent="0.25">
      <c r="A207" s="6">
        <v>171</v>
      </c>
      <c r="B207" s="207">
        <v>392</v>
      </c>
      <c r="C207" s="12" t="s">
        <v>645</v>
      </c>
      <c r="D207" s="275" t="s">
        <v>18</v>
      </c>
      <c r="E207" s="12" t="s">
        <v>646</v>
      </c>
      <c r="F207" s="332" t="s">
        <v>18</v>
      </c>
      <c r="G207" s="12" t="s">
        <v>1441</v>
      </c>
      <c r="H207" s="12" t="s">
        <v>1442</v>
      </c>
      <c r="I207" s="18" t="s">
        <v>1261</v>
      </c>
      <c r="J207" s="22" t="s">
        <v>617</v>
      </c>
      <c r="K207" s="207" t="s">
        <v>21</v>
      </c>
      <c r="L207" s="207"/>
      <c r="M207" s="207"/>
      <c r="N207" s="207"/>
      <c r="O207" s="207"/>
      <c r="P207" s="207"/>
      <c r="Q207" s="207"/>
      <c r="R207" s="207"/>
      <c r="S207" s="207"/>
      <c r="T207" s="26">
        <f t="shared" si="104"/>
        <v>1</v>
      </c>
      <c r="U207" s="207" t="s">
        <v>1302</v>
      </c>
      <c r="V207" s="207" t="s">
        <v>1319</v>
      </c>
      <c r="W207" s="207" t="s">
        <v>1302</v>
      </c>
      <c r="X207" s="207" t="s">
        <v>1319</v>
      </c>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3">
        <f t="shared" si="97"/>
        <v>0</v>
      </c>
      <c r="CC207" s="32" t="e">
        <f t="shared" si="98"/>
        <v>#DIV/0!</v>
      </c>
      <c r="CD207" s="23">
        <f t="shared" si="99"/>
        <v>0</v>
      </c>
      <c r="CE207" s="32" t="e">
        <f t="shared" si="100"/>
        <v>#DIV/0!</v>
      </c>
      <c r="CF207" s="23">
        <f t="shared" si="101"/>
        <v>0</v>
      </c>
      <c r="CG207" s="32" t="e">
        <f t="shared" si="102"/>
        <v>#DIV/0!</v>
      </c>
      <c r="CH207" s="23" t="e">
        <f t="shared" si="103"/>
        <v>#DIV/0!</v>
      </c>
      <c r="CI207" s="23" t="e">
        <f t="shared" si="105"/>
        <v>#DIV/0!</v>
      </c>
      <c r="CJ207" s="37"/>
    </row>
    <row r="208" spans="1:88" s="2" customFormat="1" ht="18.75" hidden="1" x14ac:dyDescent="0.25">
      <c r="A208" s="6">
        <v>172</v>
      </c>
      <c r="B208" s="7">
        <v>391</v>
      </c>
      <c r="C208" s="440" t="s">
        <v>647</v>
      </c>
      <c r="D208" s="440"/>
      <c r="E208" s="440"/>
      <c r="F208" s="9" t="s">
        <v>1249</v>
      </c>
      <c r="G208" s="9" t="s">
        <v>1249</v>
      </c>
      <c r="H208" s="9" t="s">
        <v>1249</v>
      </c>
      <c r="I208" s="9" t="s">
        <v>1249</v>
      </c>
      <c r="J208" s="21" t="s">
        <v>1249</v>
      </c>
      <c r="K208" s="21" t="s">
        <v>1249</v>
      </c>
      <c r="L208" s="21" t="s">
        <v>1249</v>
      </c>
      <c r="M208" s="21" t="s">
        <v>1249</v>
      </c>
      <c r="N208" s="21" t="s">
        <v>1249</v>
      </c>
      <c r="O208" s="21" t="s">
        <v>1249</v>
      </c>
      <c r="P208" s="21" t="s">
        <v>1249</v>
      </c>
      <c r="Q208" s="21" t="s">
        <v>1249</v>
      </c>
      <c r="R208" s="21" t="s">
        <v>1249</v>
      </c>
      <c r="S208" s="21" t="s">
        <v>1249</v>
      </c>
      <c r="T208" s="21" t="s">
        <v>1249</v>
      </c>
      <c r="U208" s="21" t="s">
        <v>1249</v>
      </c>
      <c r="V208" s="21" t="s">
        <v>1249</v>
      </c>
      <c r="W208" s="21" t="s">
        <v>1249</v>
      </c>
      <c r="X208" s="21" t="s">
        <v>1249</v>
      </c>
      <c r="Y208" s="21" t="s">
        <v>1249</v>
      </c>
      <c r="Z208" s="21" t="s">
        <v>1249</v>
      </c>
      <c r="AA208" s="21" t="s">
        <v>1249</v>
      </c>
      <c r="AB208" s="21" t="s">
        <v>1249</v>
      </c>
      <c r="AC208" s="21" t="s">
        <v>1249</v>
      </c>
      <c r="AD208" s="21" t="s">
        <v>1249</v>
      </c>
      <c r="AE208" s="21" t="s">
        <v>1249</v>
      </c>
      <c r="AF208" s="21" t="s">
        <v>1249</v>
      </c>
      <c r="AG208" s="21" t="s">
        <v>1249</v>
      </c>
      <c r="AH208" s="21" t="s">
        <v>1249</v>
      </c>
      <c r="AI208" s="21" t="s">
        <v>1249</v>
      </c>
      <c r="AJ208" s="21" t="s">
        <v>1249</v>
      </c>
      <c r="AK208" s="21" t="s">
        <v>1249</v>
      </c>
      <c r="AL208" s="21" t="s">
        <v>1249</v>
      </c>
      <c r="AM208" s="21" t="s">
        <v>1249</v>
      </c>
      <c r="AN208" s="21" t="s">
        <v>1249</v>
      </c>
      <c r="AO208" s="21" t="s">
        <v>1249</v>
      </c>
      <c r="AP208" s="21" t="s">
        <v>1249</v>
      </c>
      <c r="AQ208" s="21" t="s">
        <v>1249</v>
      </c>
      <c r="AR208" s="21" t="s">
        <v>1249</v>
      </c>
      <c r="AS208" s="21" t="s">
        <v>1249</v>
      </c>
      <c r="AT208" s="21" t="s">
        <v>1249</v>
      </c>
      <c r="AU208" s="21" t="s">
        <v>1249</v>
      </c>
      <c r="AV208" s="21" t="s">
        <v>1249</v>
      </c>
      <c r="AW208" s="21" t="s">
        <v>1249</v>
      </c>
      <c r="AX208" s="21" t="s">
        <v>1249</v>
      </c>
      <c r="AY208" s="21" t="s">
        <v>1249</v>
      </c>
      <c r="AZ208" s="21" t="s">
        <v>1249</v>
      </c>
      <c r="BA208" s="21" t="s">
        <v>1249</v>
      </c>
      <c r="BB208" s="21"/>
      <c r="BC208" s="21" t="s">
        <v>1249</v>
      </c>
      <c r="BD208" s="21" t="s">
        <v>1249</v>
      </c>
      <c r="BE208" s="21" t="s">
        <v>1249</v>
      </c>
      <c r="BF208" s="21" t="s">
        <v>1249</v>
      </c>
      <c r="BG208" s="21" t="s">
        <v>1249</v>
      </c>
      <c r="BH208" s="21" t="s">
        <v>1249</v>
      </c>
      <c r="BI208" s="21" t="s">
        <v>1249</v>
      </c>
      <c r="BJ208" s="21" t="s">
        <v>1249</v>
      </c>
      <c r="BK208" s="21" t="s">
        <v>1249</v>
      </c>
      <c r="BL208" s="21" t="s">
        <v>1249</v>
      </c>
      <c r="BM208" s="21" t="s">
        <v>1249</v>
      </c>
      <c r="BN208" s="21" t="s">
        <v>1249</v>
      </c>
      <c r="BO208" s="21" t="s">
        <v>1249</v>
      </c>
      <c r="BP208" s="21" t="s">
        <v>1249</v>
      </c>
      <c r="BQ208" s="21" t="s">
        <v>1249</v>
      </c>
      <c r="BR208" s="21" t="s">
        <v>1249</v>
      </c>
      <c r="BS208" s="21" t="s">
        <v>1249</v>
      </c>
      <c r="BT208" s="21" t="s">
        <v>1249</v>
      </c>
      <c r="BU208" s="21" t="s">
        <v>1249</v>
      </c>
      <c r="BV208" s="21" t="s">
        <v>1249</v>
      </c>
      <c r="BW208" s="21" t="s">
        <v>1249</v>
      </c>
      <c r="BX208" s="21" t="s">
        <v>1249</v>
      </c>
      <c r="BY208" s="21" t="s">
        <v>1249</v>
      </c>
      <c r="BZ208" s="21" t="s">
        <v>1249</v>
      </c>
      <c r="CA208" s="21" t="s">
        <v>1249</v>
      </c>
      <c r="CB208" s="21" t="s">
        <v>1249</v>
      </c>
      <c r="CC208" s="21" t="s">
        <v>1249</v>
      </c>
      <c r="CD208" s="21" t="s">
        <v>1249</v>
      </c>
      <c r="CE208" s="21" t="s">
        <v>1249</v>
      </c>
      <c r="CF208" s="21" t="s">
        <v>1249</v>
      </c>
      <c r="CG208" s="21" t="s">
        <v>1249</v>
      </c>
      <c r="CH208" s="21" t="s">
        <v>1249</v>
      </c>
      <c r="CI208" s="21" t="s">
        <v>1249</v>
      </c>
      <c r="CJ208" s="21" t="s">
        <v>1249</v>
      </c>
    </row>
    <row r="209" spans="1:88" ht="72" hidden="1" customHeight="1" x14ac:dyDescent="0.25">
      <c r="A209" s="6">
        <v>173</v>
      </c>
      <c r="B209" s="207">
        <v>395</v>
      </c>
      <c r="C209" s="12" t="s">
        <v>650</v>
      </c>
      <c r="D209" s="275" t="s">
        <v>18</v>
      </c>
      <c r="E209" s="12" t="s">
        <v>1443</v>
      </c>
      <c r="F209" s="332" t="s">
        <v>28</v>
      </c>
      <c r="G209" s="18" t="s">
        <v>1444</v>
      </c>
      <c r="H209" s="18" t="s">
        <v>1445</v>
      </c>
      <c r="I209" s="18" t="s">
        <v>1329</v>
      </c>
      <c r="J209" s="22" t="s">
        <v>617</v>
      </c>
      <c r="K209" s="207"/>
      <c r="L209" s="207"/>
      <c r="M209" s="207"/>
      <c r="N209" s="207"/>
      <c r="O209" s="207"/>
      <c r="P209" s="207" t="s">
        <v>21</v>
      </c>
      <c r="Q209" s="207"/>
      <c r="R209" s="207"/>
      <c r="S209" s="207"/>
      <c r="T209" s="26">
        <f t="shared" si="104"/>
        <v>1</v>
      </c>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3">
        <f t="shared" ref="CB209:CB233" si="106">COUNTIF($BD209:$CA209,2)</f>
        <v>0</v>
      </c>
      <c r="CC209" s="32" t="e">
        <f t="shared" ref="CC209:CC233" si="107">CB209/COUNTA($BD209:$CA209)</f>
        <v>#DIV/0!</v>
      </c>
      <c r="CD209" s="23">
        <f t="shared" ref="CD209:CD233" si="108">COUNTIF($BD209:$CA209,1)</f>
        <v>0</v>
      </c>
      <c r="CE209" s="32" t="e">
        <f t="shared" ref="CE209:CE233" si="109">CD209/COUNTA($BD209:$CA209)</f>
        <v>#DIV/0!</v>
      </c>
      <c r="CF209" s="23">
        <f t="shared" ref="CF209:CF233" si="110">COUNTIF($BD209:$CA209,0)</f>
        <v>0</v>
      </c>
      <c r="CG209" s="32" t="e">
        <f t="shared" ref="CG209:CG233" si="111">CF209/COUNTA($BD209:$CA209)</f>
        <v>#DIV/0!</v>
      </c>
      <c r="CH209" s="23" t="e">
        <f t="shared" ref="CH209:CH233" si="112">(((CB209*2)+(CD209*1)+(CF209*0)))/COUNTA($BD209:$CA209)</f>
        <v>#DIV/0!</v>
      </c>
      <c r="CI209" s="23" t="e">
        <f t="shared" si="105"/>
        <v>#DIV/0!</v>
      </c>
      <c r="CJ209" s="37"/>
    </row>
    <row r="210" spans="1:88" ht="72" hidden="1" customHeight="1" x14ac:dyDescent="0.25">
      <c r="A210" s="6">
        <v>174</v>
      </c>
      <c r="B210" s="207">
        <v>398</v>
      </c>
      <c r="C210" s="12" t="s">
        <v>656</v>
      </c>
      <c r="D210" s="275" t="s">
        <v>18</v>
      </c>
      <c r="E210" s="12" t="s">
        <v>657</v>
      </c>
      <c r="F210" s="332" t="s">
        <v>18</v>
      </c>
      <c r="G210" s="18" t="s">
        <v>1446</v>
      </c>
      <c r="H210" s="18" t="s">
        <v>1446</v>
      </c>
      <c r="I210" s="18" t="s">
        <v>1261</v>
      </c>
      <c r="J210" s="22" t="s">
        <v>617</v>
      </c>
      <c r="K210" s="207"/>
      <c r="L210" s="207"/>
      <c r="M210" s="207"/>
      <c r="N210" s="207"/>
      <c r="O210" s="207"/>
      <c r="P210" s="207" t="s">
        <v>21</v>
      </c>
      <c r="Q210" s="207"/>
      <c r="R210" s="207"/>
      <c r="S210" s="207"/>
      <c r="T210" s="26">
        <f t="shared" si="104"/>
        <v>1</v>
      </c>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3">
        <f t="shared" si="106"/>
        <v>0</v>
      </c>
      <c r="CC210" s="32" t="e">
        <f t="shared" si="107"/>
        <v>#DIV/0!</v>
      </c>
      <c r="CD210" s="23">
        <f t="shared" si="108"/>
        <v>0</v>
      </c>
      <c r="CE210" s="32" t="e">
        <f t="shared" si="109"/>
        <v>#DIV/0!</v>
      </c>
      <c r="CF210" s="23">
        <f t="shared" si="110"/>
        <v>0</v>
      </c>
      <c r="CG210" s="32" t="e">
        <f t="shared" si="111"/>
        <v>#DIV/0!</v>
      </c>
      <c r="CH210" s="23" t="e">
        <f t="shared" si="112"/>
        <v>#DIV/0!</v>
      </c>
      <c r="CI210" s="23" t="e">
        <f t="shared" si="105"/>
        <v>#DIV/0!</v>
      </c>
      <c r="CJ210" s="37"/>
    </row>
    <row r="211" spans="1:88" ht="78" hidden="1" customHeight="1" x14ac:dyDescent="0.25">
      <c r="A211" s="6">
        <v>175</v>
      </c>
      <c r="B211" s="207">
        <v>401</v>
      </c>
      <c r="C211" s="12" t="s">
        <v>662</v>
      </c>
      <c r="D211" s="275" t="s">
        <v>18</v>
      </c>
      <c r="E211" s="12" t="s">
        <v>663</v>
      </c>
      <c r="F211" s="332" t="s">
        <v>28</v>
      </c>
      <c r="G211" s="18" t="s">
        <v>1447</v>
      </c>
      <c r="H211" s="18" t="s">
        <v>1447</v>
      </c>
      <c r="I211" s="18" t="s">
        <v>1329</v>
      </c>
      <c r="J211" s="22" t="s">
        <v>617</v>
      </c>
      <c r="K211" s="207"/>
      <c r="L211" s="207"/>
      <c r="M211" s="207"/>
      <c r="N211" s="207"/>
      <c r="O211" s="207"/>
      <c r="P211" s="207"/>
      <c r="Q211" s="207"/>
      <c r="R211" s="207"/>
      <c r="S211" s="207" t="s">
        <v>21</v>
      </c>
      <c r="T211" s="26">
        <f t="shared" si="104"/>
        <v>1</v>
      </c>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3">
        <f t="shared" si="106"/>
        <v>0</v>
      </c>
      <c r="CC211" s="32" t="e">
        <f t="shared" si="107"/>
        <v>#DIV/0!</v>
      </c>
      <c r="CD211" s="23">
        <f t="shared" si="108"/>
        <v>0</v>
      </c>
      <c r="CE211" s="32" t="e">
        <f t="shared" si="109"/>
        <v>#DIV/0!</v>
      </c>
      <c r="CF211" s="23">
        <f t="shared" si="110"/>
        <v>0</v>
      </c>
      <c r="CG211" s="32" t="e">
        <f t="shared" si="111"/>
        <v>#DIV/0!</v>
      </c>
      <c r="CH211" s="23" t="e">
        <f t="shared" si="112"/>
        <v>#DIV/0!</v>
      </c>
      <c r="CI211" s="23" t="e">
        <f t="shared" si="105"/>
        <v>#DIV/0!</v>
      </c>
      <c r="CJ211" s="37"/>
    </row>
    <row r="212" spans="1:88" ht="53.25" hidden="1" customHeight="1" x14ac:dyDescent="0.25">
      <c r="A212" s="6">
        <v>176</v>
      </c>
      <c r="B212" s="207">
        <v>404</v>
      </c>
      <c r="C212" s="12" t="s">
        <v>1448</v>
      </c>
      <c r="D212" s="275" t="s">
        <v>18</v>
      </c>
      <c r="E212" s="12" t="s">
        <v>669</v>
      </c>
      <c r="F212" s="332" t="s">
        <v>28</v>
      </c>
      <c r="G212" s="18" t="s">
        <v>1449</v>
      </c>
      <c r="H212" s="18" t="s">
        <v>1449</v>
      </c>
      <c r="I212" s="18" t="s">
        <v>1251</v>
      </c>
      <c r="J212" s="22" t="s">
        <v>617</v>
      </c>
      <c r="K212" s="207"/>
      <c r="L212" s="207"/>
      <c r="M212" s="207"/>
      <c r="N212" s="207"/>
      <c r="O212" s="207"/>
      <c r="P212" s="207"/>
      <c r="Q212" s="207"/>
      <c r="R212" s="207"/>
      <c r="S212" s="207" t="s">
        <v>21</v>
      </c>
      <c r="T212" s="26">
        <f t="shared" si="104"/>
        <v>1</v>
      </c>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3">
        <f t="shared" si="106"/>
        <v>0</v>
      </c>
      <c r="CC212" s="32" t="e">
        <f t="shared" si="107"/>
        <v>#DIV/0!</v>
      </c>
      <c r="CD212" s="23">
        <f t="shared" si="108"/>
        <v>0</v>
      </c>
      <c r="CE212" s="32" t="e">
        <f t="shared" si="109"/>
        <v>#DIV/0!</v>
      </c>
      <c r="CF212" s="23">
        <f t="shared" si="110"/>
        <v>0</v>
      </c>
      <c r="CG212" s="32" t="e">
        <f t="shared" si="111"/>
        <v>#DIV/0!</v>
      </c>
      <c r="CH212" s="23" t="e">
        <f t="shared" si="112"/>
        <v>#DIV/0!</v>
      </c>
      <c r="CI212" s="23" t="e">
        <f t="shared" si="105"/>
        <v>#DIV/0!</v>
      </c>
      <c r="CJ212" s="37"/>
    </row>
    <row r="213" spans="1:88" ht="54.75" hidden="1" customHeight="1" x14ac:dyDescent="0.25">
      <c r="A213" s="6">
        <v>177</v>
      </c>
      <c r="B213" s="385">
        <v>404</v>
      </c>
      <c r="C213" s="388" t="s">
        <v>672</v>
      </c>
      <c r="D213" s="275" t="s">
        <v>18</v>
      </c>
      <c r="E213" s="12" t="s">
        <v>673</v>
      </c>
      <c r="F213" s="332" t="s">
        <v>28</v>
      </c>
      <c r="G213" s="12" t="s">
        <v>673</v>
      </c>
      <c r="H213" s="12" t="s">
        <v>1450</v>
      </c>
      <c r="I213" s="18" t="s">
        <v>1261</v>
      </c>
      <c r="J213" s="22" t="s">
        <v>617</v>
      </c>
      <c r="K213" s="23" t="s">
        <v>21</v>
      </c>
      <c r="L213" s="23"/>
      <c r="M213" s="23"/>
      <c r="N213" s="23"/>
      <c r="O213" s="23"/>
      <c r="P213" s="23"/>
      <c r="Q213" s="23"/>
      <c r="R213" s="23"/>
      <c r="S213" s="23"/>
      <c r="T213" s="26">
        <f t="shared" si="104"/>
        <v>1</v>
      </c>
      <c r="U213" s="207"/>
      <c r="V213" s="207"/>
      <c r="W213" s="207" t="s">
        <v>1389</v>
      </c>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3">
        <f t="shared" si="106"/>
        <v>0</v>
      </c>
      <c r="CC213" s="32" t="e">
        <f t="shared" si="107"/>
        <v>#DIV/0!</v>
      </c>
      <c r="CD213" s="23">
        <f t="shared" si="108"/>
        <v>0</v>
      </c>
      <c r="CE213" s="32" t="e">
        <f t="shared" si="109"/>
        <v>#DIV/0!</v>
      </c>
      <c r="CF213" s="23">
        <f t="shared" si="110"/>
        <v>0</v>
      </c>
      <c r="CG213" s="32" t="e">
        <f t="shared" si="111"/>
        <v>#DIV/0!</v>
      </c>
      <c r="CH213" s="23" t="e">
        <f t="shared" si="112"/>
        <v>#DIV/0!</v>
      </c>
      <c r="CI213" s="23" t="e">
        <f t="shared" si="105"/>
        <v>#DIV/0!</v>
      </c>
      <c r="CJ213" s="37"/>
    </row>
    <row r="214" spans="1:88" ht="79.5" hidden="1" customHeight="1" x14ac:dyDescent="0.25">
      <c r="A214" s="6">
        <v>178</v>
      </c>
      <c r="B214" s="386"/>
      <c r="C214" s="389"/>
      <c r="D214" s="275" t="s">
        <v>18</v>
      </c>
      <c r="E214" s="12" t="s">
        <v>673</v>
      </c>
      <c r="F214" s="332" t="s">
        <v>28</v>
      </c>
      <c r="G214" s="12" t="s">
        <v>673</v>
      </c>
      <c r="H214" s="12" t="s">
        <v>1636</v>
      </c>
      <c r="I214" s="18" t="s">
        <v>1261</v>
      </c>
      <c r="J214" s="22" t="s">
        <v>617</v>
      </c>
      <c r="K214" s="23"/>
      <c r="L214" s="23" t="s">
        <v>21</v>
      </c>
      <c r="M214" s="23"/>
      <c r="N214" s="23"/>
      <c r="O214" s="23"/>
      <c r="P214" s="23"/>
      <c r="Q214" s="23"/>
      <c r="R214" s="23"/>
      <c r="S214" s="23"/>
      <c r="T214" s="26">
        <f t="shared" si="104"/>
        <v>1</v>
      </c>
      <c r="U214" s="207"/>
      <c r="V214" s="207"/>
      <c r="W214" s="207"/>
      <c r="X214" s="207"/>
      <c r="Y214" s="207" t="s">
        <v>1319</v>
      </c>
      <c r="Z214" s="207" t="s">
        <v>1262</v>
      </c>
      <c r="AA214" s="207" t="s">
        <v>1389</v>
      </c>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3">
        <f t="shared" si="106"/>
        <v>0</v>
      </c>
      <c r="CC214" s="32" t="e">
        <f t="shared" si="107"/>
        <v>#DIV/0!</v>
      </c>
      <c r="CD214" s="23">
        <f t="shared" si="108"/>
        <v>0</v>
      </c>
      <c r="CE214" s="32" t="e">
        <f t="shared" si="109"/>
        <v>#DIV/0!</v>
      </c>
      <c r="CF214" s="23">
        <f t="shared" si="110"/>
        <v>0</v>
      </c>
      <c r="CG214" s="32" t="e">
        <f t="shared" si="111"/>
        <v>#DIV/0!</v>
      </c>
      <c r="CH214" s="23" t="e">
        <f t="shared" si="112"/>
        <v>#DIV/0!</v>
      </c>
      <c r="CI214" s="23" t="e">
        <f t="shared" si="105"/>
        <v>#DIV/0!</v>
      </c>
      <c r="CJ214" s="37"/>
    </row>
    <row r="215" spans="1:88" ht="72.75" customHeight="1" x14ac:dyDescent="0.25">
      <c r="A215" s="6">
        <v>178</v>
      </c>
      <c r="B215" s="386"/>
      <c r="C215" s="389"/>
      <c r="D215" s="275" t="s">
        <v>18</v>
      </c>
      <c r="E215" s="12" t="s">
        <v>673</v>
      </c>
      <c r="F215" s="332" t="s">
        <v>28</v>
      </c>
      <c r="G215" s="12" t="s">
        <v>1451</v>
      </c>
      <c r="H215" s="12" t="s">
        <v>2038</v>
      </c>
      <c r="I215" s="18" t="s">
        <v>1261</v>
      </c>
      <c r="J215" s="22" t="s">
        <v>617</v>
      </c>
      <c r="K215" s="23"/>
      <c r="L215" s="23"/>
      <c r="M215" s="23" t="s">
        <v>21</v>
      </c>
      <c r="N215" s="23"/>
      <c r="O215" s="23"/>
      <c r="P215" s="23"/>
      <c r="Q215" s="23"/>
      <c r="R215" s="23"/>
      <c r="S215" s="23"/>
      <c r="T215" s="26">
        <f t="shared" si="104"/>
        <v>1</v>
      </c>
      <c r="U215" s="207"/>
      <c r="V215" s="207"/>
      <c r="W215" s="207"/>
      <c r="X215" s="207"/>
      <c r="Y215" s="207"/>
      <c r="Z215" s="207"/>
      <c r="AA215" s="207"/>
      <c r="AB215" s="207"/>
      <c r="AC215" s="207" t="s">
        <v>1389</v>
      </c>
      <c r="AD215" s="207" t="s">
        <v>2011</v>
      </c>
      <c r="AE215" s="207" t="s">
        <v>1389</v>
      </c>
      <c r="AF215" s="207" t="s">
        <v>1319</v>
      </c>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3">
        <f t="shared" si="106"/>
        <v>0</v>
      </c>
      <c r="CC215" s="32" t="e">
        <f t="shared" si="107"/>
        <v>#DIV/0!</v>
      </c>
      <c r="CD215" s="23">
        <f t="shared" si="108"/>
        <v>0</v>
      </c>
      <c r="CE215" s="32" t="e">
        <f t="shared" si="109"/>
        <v>#DIV/0!</v>
      </c>
      <c r="CF215" s="23">
        <f t="shared" si="110"/>
        <v>0</v>
      </c>
      <c r="CG215" s="32" t="e">
        <f t="shared" si="111"/>
        <v>#DIV/0!</v>
      </c>
      <c r="CH215" s="23" t="e">
        <f t="shared" si="112"/>
        <v>#DIV/0!</v>
      </c>
      <c r="CI215" s="23" t="e">
        <f t="shared" si="105"/>
        <v>#DIV/0!</v>
      </c>
      <c r="CJ215" s="37"/>
    </row>
    <row r="216" spans="1:88" ht="57.75" hidden="1" customHeight="1" x14ac:dyDescent="0.25">
      <c r="A216" s="6">
        <v>178</v>
      </c>
      <c r="B216" s="386"/>
      <c r="C216" s="389"/>
      <c r="D216" s="275" t="s">
        <v>18</v>
      </c>
      <c r="E216" s="12" t="s">
        <v>673</v>
      </c>
      <c r="F216" s="332" t="s">
        <v>28</v>
      </c>
      <c r="G216" s="12" t="s">
        <v>1451</v>
      </c>
      <c r="H216" s="12" t="s">
        <v>1641</v>
      </c>
      <c r="I216" s="18" t="s">
        <v>1261</v>
      </c>
      <c r="J216" s="22" t="s">
        <v>617</v>
      </c>
      <c r="K216" s="23"/>
      <c r="L216" s="23"/>
      <c r="M216" s="23"/>
      <c r="N216" s="23" t="s">
        <v>21</v>
      </c>
      <c r="O216" s="23"/>
      <c r="P216" s="23"/>
      <c r="Q216" s="23"/>
      <c r="R216" s="23"/>
      <c r="S216" s="23"/>
      <c r="T216" s="26">
        <f t="shared" si="104"/>
        <v>1</v>
      </c>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3">
        <f t="shared" si="106"/>
        <v>0</v>
      </c>
      <c r="CC216" s="32" t="e">
        <f t="shared" si="107"/>
        <v>#DIV/0!</v>
      </c>
      <c r="CD216" s="23">
        <f t="shared" si="108"/>
        <v>0</v>
      </c>
      <c r="CE216" s="32" t="e">
        <f t="shared" si="109"/>
        <v>#DIV/0!</v>
      </c>
      <c r="CF216" s="23">
        <f t="shared" si="110"/>
        <v>0</v>
      </c>
      <c r="CG216" s="32" t="e">
        <f t="shared" si="111"/>
        <v>#DIV/0!</v>
      </c>
      <c r="CH216" s="23" t="e">
        <f t="shared" si="112"/>
        <v>#DIV/0!</v>
      </c>
      <c r="CI216" s="23" t="e">
        <f t="shared" si="105"/>
        <v>#DIV/0!</v>
      </c>
      <c r="CJ216" s="37"/>
    </row>
    <row r="217" spans="1:88" ht="57.75" hidden="1" customHeight="1" x14ac:dyDescent="0.25">
      <c r="A217" s="6">
        <v>178</v>
      </c>
      <c r="B217" s="386"/>
      <c r="C217" s="389"/>
      <c r="D217" s="275" t="s">
        <v>18</v>
      </c>
      <c r="E217" s="12" t="s">
        <v>673</v>
      </c>
      <c r="F217" s="332" t="s">
        <v>28</v>
      </c>
      <c r="G217" s="12" t="s">
        <v>1451</v>
      </c>
      <c r="H217" s="12" t="s">
        <v>1863</v>
      </c>
      <c r="I217" s="18" t="s">
        <v>1261</v>
      </c>
      <c r="J217" s="22" t="s">
        <v>617</v>
      </c>
      <c r="K217" s="23"/>
      <c r="L217" s="23"/>
      <c r="M217" s="23"/>
      <c r="N217" s="23"/>
      <c r="O217" s="23"/>
      <c r="P217" s="23" t="s">
        <v>21</v>
      </c>
      <c r="Q217" s="23"/>
      <c r="R217" s="23"/>
      <c r="S217" s="23"/>
      <c r="T217" s="26">
        <f t="shared" si="104"/>
        <v>1</v>
      </c>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3">
        <f t="shared" si="106"/>
        <v>0</v>
      </c>
      <c r="CC217" s="32" t="e">
        <f t="shared" si="107"/>
        <v>#DIV/0!</v>
      </c>
      <c r="CD217" s="23">
        <f t="shared" si="108"/>
        <v>0</v>
      </c>
      <c r="CE217" s="32" t="e">
        <f t="shared" si="109"/>
        <v>#DIV/0!</v>
      </c>
      <c r="CF217" s="23">
        <f t="shared" si="110"/>
        <v>0</v>
      </c>
      <c r="CG217" s="32" t="e">
        <f t="shared" si="111"/>
        <v>#DIV/0!</v>
      </c>
      <c r="CH217" s="23" t="e">
        <f t="shared" si="112"/>
        <v>#DIV/0!</v>
      </c>
      <c r="CI217" s="23" t="e">
        <f t="shared" si="105"/>
        <v>#DIV/0!</v>
      </c>
      <c r="CJ217" s="37"/>
    </row>
    <row r="218" spans="1:88" ht="57" hidden="1" customHeight="1" x14ac:dyDescent="0.25">
      <c r="A218" s="6">
        <v>178</v>
      </c>
      <c r="B218" s="386"/>
      <c r="C218" s="389"/>
      <c r="D218" s="275" t="s">
        <v>18</v>
      </c>
      <c r="E218" s="12" t="s">
        <v>673</v>
      </c>
      <c r="F218" s="332" t="s">
        <v>28</v>
      </c>
      <c r="G218" s="12" t="s">
        <v>1451</v>
      </c>
      <c r="H218" s="12" t="s">
        <v>1648</v>
      </c>
      <c r="I218" s="18" t="s">
        <v>1261</v>
      </c>
      <c r="J218" s="22" t="s">
        <v>617</v>
      </c>
      <c r="K218" s="23"/>
      <c r="L218" s="23"/>
      <c r="M218" s="23"/>
      <c r="N218" s="23"/>
      <c r="O218" s="23" t="s">
        <v>21</v>
      </c>
      <c r="P218" s="23"/>
      <c r="Q218" s="23"/>
      <c r="R218" s="23"/>
      <c r="S218" s="23"/>
      <c r="T218" s="26">
        <f t="shared" si="104"/>
        <v>1</v>
      </c>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3">
        <f t="shared" si="106"/>
        <v>0</v>
      </c>
      <c r="CC218" s="32" t="e">
        <f t="shared" si="107"/>
        <v>#DIV/0!</v>
      </c>
      <c r="CD218" s="23">
        <f t="shared" si="108"/>
        <v>0</v>
      </c>
      <c r="CE218" s="32" t="e">
        <f t="shared" si="109"/>
        <v>#DIV/0!</v>
      </c>
      <c r="CF218" s="23">
        <f t="shared" si="110"/>
        <v>0</v>
      </c>
      <c r="CG218" s="32" t="e">
        <f t="shared" si="111"/>
        <v>#DIV/0!</v>
      </c>
      <c r="CH218" s="23" t="e">
        <f t="shared" si="112"/>
        <v>#DIV/0!</v>
      </c>
      <c r="CI218" s="23" t="e">
        <f t="shared" si="105"/>
        <v>#DIV/0!</v>
      </c>
      <c r="CJ218" s="37"/>
    </row>
    <row r="219" spans="1:88" ht="57.75" hidden="1" customHeight="1" x14ac:dyDescent="0.25">
      <c r="A219" s="6">
        <v>178</v>
      </c>
      <c r="B219" s="386"/>
      <c r="C219" s="389"/>
      <c r="D219" s="275" t="s">
        <v>18</v>
      </c>
      <c r="E219" s="12" t="s">
        <v>673</v>
      </c>
      <c r="F219" s="332" t="s">
        <v>28</v>
      </c>
      <c r="G219" s="12" t="s">
        <v>1451</v>
      </c>
      <c r="H219" s="12" t="s">
        <v>1453</v>
      </c>
      <c r="I219" s="18" t="s">
        <v>1261</v>
      </c>
      <c r="J219" s="22" t="s">
        <v>617</v>
      </c>
      <c r="K219" s="23"/>
      <c r="L219" s="23"/>
      <c r="M219" s="23"/>
      <c r="N219" s="23"/>
      <c r="O219" s="23"/>
      <c r="P219" s="23"/>
      <c r="Q219" s="23" t="s">
        <v>21</v>
      </c>
      <c r="R219" s="23"/>
      <c r="S219" s="23"/>
      <c r="T219" s="26">
        <f t="shared" si="104"/>
        <v>1</v>
      </c>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3">
        <f t="shared" si="106"/>
        <v>0</v>
      </c>
      <c r="CC219" s="32" t="e">
        <f t="shared" si="107"/>
        <v>#DIV/0!</v>
      </c>
      <c r="CD219" s="23">
        <f t="shared" si="108"/>
        <v>0</v>
      </c>
      <c r="CE219" s="32" t="e">
        <f t="shared" si="109"/>
        <v>#DIV/0!</v>
      </c>
      <c r="CF219" s="23">
        <f t="shared" si="110"/>
        <v>0</v>
      </c>
      <c r="CG219" s="32" t="e">
        <f t="shared" si="111"/>
        <v>#DIV/0!</v>
      </c>
      <c r="CH219" s="23" t="e">
        <f t="shared" si="112"/>
        <v>#DIV/0!</v>
      </c>
      <c r="CI219" s="23" t="e">
        <f t="shared" si="105"/>
        <v>#DIV/0!</v>
      </c>
      <c r="CJ219" s="37"/>
    </row>
    <row r="220" spans="1:88" ht="72.75" hidden="1" customHeight="1" x14ac:dyDescent="0.25">
      <c r="A220" s="6">
        <v>178</v>
      </c>
      <c r="B220" s="386"/>
      <c r="C220" s="389"/>
      <c r="D220" s="275" t="s">
        <v>18</v>
      </c>
      <c r="E220" s="12" t="s">
        <v>673</v>
      </c>
      <c r="F220" s="332" t="s">
        <v>28</v>
      </c>
      <c r="G220" s="12" t="s">
        <v>1451</v>
      </c>
      <c r="H220" s="12" t="s">
        <v>1666</v>
      </c>
      <c r="I220" s="18" t="s">
        <v>1261</v>
      </c>
      <c r="J220" s="22" t="s">
        <v>617</v>
      </c>
      <c r="K220" s="23"/>
      <c r="L220" s="23"/>
      <c r="M220" s="23"/>
      <c r="N220" s="23"/>
      <c r="O220" s="23"/>
      <c r="P220" s="23"/>
      <c r="Q220" s="23"/>
      <c r="R220" s="23" t="s">
        <v>21</v>
      </c>
      <c r="S220" s="23"/>
      <c r="T220" s="26">
        <f t="shared" si="104"/>
        <v>1</v>
      </c>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3">
        <f t="shared" si="106"/>
        <v>0</v>
      </c>
      <c r="CC220" s="32" t="e">
        <f t="shared" si="107"/>
        <v>#DIV/0!</v>
      </c>
      <c r="CD220" s="23">
        <f t="shared" si="108"/>
        <v>0</v>
      </c>
      <c r="CE220" s="32" t="e">
        <f t="shared" si="109"/>
        <v>#DIV/0!</v>
      </c>
      <c r="CF220" s="23">
        <f t="shared" si="110"/>
        <v>0</v>
      </c>
      <c r="CG220" s="32" t="e">
        <f t="shared" si="111"/>
        <v>#DIV/0!</v>
      </c>
      <c r="CH220" s="23" t="e">
        <f t="shared" si="112"/>
        <v>#DIV/0!</v>
      </c>
      <c r="CI220" s="23" t="e">
        <f t="shared" si="105"/>
        <v>#DIV/0!</v>
      </c>
      <c r="CJ220" s="37"/>
    </row>
    <row r="221" spans="1:88" ht="63.75" hidden="1" customHeight="1" x14ac:dyDescent="0.25">
      <c r="A221" s="6">
        <v>178</v>
      </c>
      <c r="B221" s="387"/>
      <c r="C221" s="390"/>
      <c r="D221" s="275" t="s">
        <v>18</v>
      </c>
      <c r="E221" s="12" t="s">
        <v>673</v>
      </c>
      <c r="F221" s="332" t="s">
        <v>28</v>
      </c>
      <c r="G221" s="12" t="s">
        <v>1451</v>
      </c>
      <c r="H221" s="12" t="s">
        <v>1454</v>
      </c>
      <c r="I221" s="18" t="s">
        <v>1261</v>
      </c>
      <c r="J221" s="22" t="s">
        <v>617</v>
      </c>
      <c r="K221" s="23"/>
      <c r="L221" s="23"/>
      <c r="M221" s="23"/>
      <c r="N221" s="23"/>
      <c r="O221" s="23"/>
      <c r="P221" s="23"/>
      <c r="Q221" s="23"/>
      <c r="R221" s="23"/>
      <c r="S221" s="23" t="s">
        <v>21</v>
      </c>
      <c r="T221" s="26">
        <f t="shared" si="104"/>
        <v>1</v>
      </c>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3">
        <f t="shared" si="106"/>
        <v>0</v>
      </c>
      <c r="CC221" s="32" t="e">
        <f t="shared" si="107"/>
        <v>#DIV/0!</v>
      </c>
      <c r="CD221" s="23">
        <f t="shared" si="108"/>
        <v>0</v>
      </c>
      <c r="CE221" s="32" t="e">
        <f t="shared" si="109"/>
        <v>#DIV/0!</v>
      </c>
      <c r="CF221" s="23">
        <f t="shared" si="110"/>
        <v>0</v>
      </c>
      <c r="CG221" s="32" t="e">
        <f t="shared" si="111"/>
        <v>#DIV/0!</v>
      </c>
      <c r="CH221" s="23" t="e">
        <f t="shared" si="112"/>
        <v>#DIV/0!</v>
      </c>
      <c r="CI221" s="23" t="e">
        <f t="shared" si="105"/>
        <v>#DIV/0!</v>
      </c>
      <c r="CJ221" s="37"/>
    </row>
    <row r="222" spans="1:88" ht="36.75" hidden="1" customHeight="1" x14ac:dyDescent="0.25">
      <c r="A222" s="6">
        <v>179</v>
      </c>
      <c r="B222" s="386"/>
      <c r="C222" s="389" t="s">
        <v>675</v>
      </c>
      <c r="D222" s="275" t="s">
        <v>18</v>
      </c>
      <c r="E222" s="12" t="s">
        <v>676</v>
      </c>
      <c r="F222" s="332" t="s">
        <v>28</v>
      </c>
      <c r="G222" s="12" t="s">
        <v>676</v>
      </c>
      <c r="H222" s="12" t="s">
        <v>1883</v>
      </c>
      <c r="I222" s="18" t="s">
        <v>1261</v>
      </c>
      <c r="J222" s="22" t="s">
        <v>617</v>
      </c>
      <c r="K222" s="28" t="s">
        <v>21</v>
      </c>
      <c r="L222" s="28"/>
      <c r="M222" s="23"/>
      <c r="N222" s="23"/>
      <c r="O222" s="23"/>
      <c r="P222" s="207"/>
      <c r="Q222" s="207"/>
      <c r="R222" s="23"/>
      <c r="S222" s="23"/>
      <c r="T222" s="26">
        <f t="shared" si="104"/>
        <v>1</v>
      </c>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3">
        <f t="shared" si="106"/>
        <v>0</v>
      </c>
      <c r="CC222" s="32" t="e">
        <f t="shared" si="107"/>
        <v>#DIV/0!</v>
      </c>
      <c r="CD222" s="23">
        <f t="shared" si="108"/>
        <v>0</v>
      </c>
      <c r="CE222" s="32" t="e">
        <f t="shared" si="109"/>
        <v>#DIV/0!</v>
      </c>
      <c r="CF222" s="23">
        <f t="shared" si="110"/>
        <v>0</v>
      </c>
      <c r="CG222" s="32" t="e">
        <f t="shared" si="111"/>
        <v>#DIV/0!</v>
      </c>
      <c r="CH222" s="23" t="e">
        <f t="shared" si="112"/>
        <v>#DIV/0!</v>
      </c>
      <c r="CI222" s="23" t="e">
        <f t="shared" si="105"/>
        <v>#DIV/0!</v>
      </c>
      <c r="CJ222" s="37"/>
    </row>
    <row r="223" spans="1:88" ht="42.75" customHeight="1" x14ac:dyDescent="0.25">
      <c r="A223" s="6">
        <v>179</v>
      </c>
      <c r="B223" s="386"/>
      <c r="C223" s="389"/>
      <c r="D223" s="275" t="s">
        <v>18</v>
      </c>
      <c r="E223" s="12" t="s">
        <v>676</v>
      </c>
      <c r="F223" s="332" t="s">
        <v>28</v>
      </c>
      <c r="G223" s="12" t="s">
        <v>676</v>
      </c>
      <c r="H223" s="12" t="s">
        <v>2039</v>
      </c>
      <c r="I223" s="18" t="s">
        <v>1261</v>
      </c>
      <c r="J223" s="22" t="s">
        <v>617</v>
      </c>
      <c r="K223" s="23"/>
      <c r="L223" s="23"/>
      <c r="M223" s="23" t="s">
        <v>21</v>
      </c>
      <c r="N223" s="23"/>
      <c r="O223" s="23"/>
      <c r="P223" s="207"/>
      <c r="Q223" s="207"/>
      <c r="R223" s="23"/>
      <c r="S223" s="23"/>
      <c r="T223" s="26">
        <f t="shared" si="104"/>
        <v>1</v>
      </c>
      <c r="U223" s="207"/>
      <c r="V223" s="207"/>
      <c r="W223" s="207"/>
      <c r="X223" s="207"/>
      <c r="Y223" s="207"/>
      <c r="Z223" s="207"/>
      <c r="AA223" s="207"/>
      <c r="AB223" s="207"/>
      <c r="AC223" s="207"/>
      <c r="AD223" s="207" t="s">
        <v>1319</v>
      </c>
      <c r="AE223" s="207"/>
      <c r="AF223" s="207" t="s">
        <v>1319</v>
      </c>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3">
        <f t="shared" si="106"/>
        <v>0</v>
      </c>
      <c r="CC223" s="32" t="e">
        <f t="shared" si="107"/>
        <v>#DIV/0!</v>
      </c>
      <c r="CD223" s="23">
        <f t="shared" si="108"/>
        <v>0</v>
      </c>
      <c r="CE223" s="32" t="e">
        <f t="shared" si="109"/>
        <v>#DIV/0!</v>
      </c>
      <c r="CF223" s="23">
        <f t="shared" si="110"/>
        <v>0</v>
      </c>
      <c r="CG223" s="32" t="e">
        <f t="shared" si="111"/>
        <v>#DIV/0!</v>
      </c>
      <c r="CH223" s="23" t="e">
        <f t="shared" si="112"/>
        <v>#DIV/0!</v>
      </c>
      <c r="CI223" s="23" t="e">
        <f t="shared" si="105"/>
        <v>#DIV/0!</v>
      </c>
      <c r="CJ223" s="37"/>
    </row>
    <row r="224" spans="1:88" ht="36" hidden="1" customHeight="1" x14ac:dyDescent="0.25">
      <c r="A224" s="6">
        <v>179</v>
      </c>
      <c r="B224" s="386"/>
      <c r="C224" s="389"/>
      <c r="D224" s="275" t="s">
        <v>18</v>
      </c>
      <c r="E224" s="12" t="s">
        <v>676</v>
      </c>
      <c r="F224" s="332" t="s">
        <v>28</v>
      </c>
      <c r="G224" s="12" t="s">
        <v>676</v>
      </c>
      <c r="H224" s="12" t="s">
        <v>1456</v>
      </c>
      <c r="I224" s="18" t="s">
        <v>1261</v>
      </c>
      <c r="J224" s="22" t="s">
        <v>617</v>
      </c>
      <c r="K224" s="23"/>
      <c r="L224" s="23"/>
      <c r="M224" s="23"/>
      <c r="N224" s="23" t="s">
        <v>21</v>
      </c>
      <c r="O224" s="23"/>
      <c r="P224" s="207"/>
      <c r="Q224" s="207"/>
      <c r="R224" s="23"/>
      <c r="S224" s="23"/>
      <c r="T224" s="26">
        <f t="shared" si="104"/>
        <v>1</v>
      </c>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3">
        <f t="shared" si="106"/>
        <v>0</v>
      </c>
      <c r="CC224" s="32" t="e">
        <f t="shared" si="107"/>
        <v>#DIV/0!</v>
      </c>
      <c r="CD224" s="23">
        <f t="shared" si="108"/>
        <v>0</v>
      </c>
      <c r="CE224" s="32" t="e">
        <f t="shared" si="109"/>
        <v>#DIV/0!</v>
      </c>
      <c r="CF224" s="23">
        <f t="shared" si="110"/>
        <v>0</v>
      </c>
      <c r="CG224" s="32" t="e">
        <f t="shared" si="111"/>
        <v>#DIV/0!</v>
      </c>
      <c r="CH224" s="23" t="e">
        <f t="shared" si="112"/>
        <v>#DIV/0!</v>
      </c>
      <c r="CI224" s="23" t="e">
        <f t="shared" si="105"/>
        <v>#DIV/0!</v>
      </c>
      <c r="CJ224" s="37"/>
    </row>
    <row r="225" spans="1:88" ht="37.5" hidden="1" customHeight="1" x14ac:dyDescent="0.25">
      <c r="A225" s="6">
        <v>179</v>
      </c>
      <c r="B225" s="386"/>
      <c r="C225" s="389"/>
      <c r="D225" s="275" t="s">
        <v>18</v>
      </c>
      <c r="E225" s="12" t="s">
        <v>676</v>
      </c>
      <c r="F225" s="332" t="s">
        <v>28</v>
      </c>
      <c r="G225" s="12" t="s">
        <v>676</v>
      </c>
      <c r="H225" s="12" t="s">
        <v>1457</v>
      </c>
      <c r="I225" s="18" t="s">
        <v>1261</v>
      </c>
      <c r="J225" s="22" t="s">
        <v>617</v>
      </c>
      <c r="K225" s="23"/>
      <c r="L225" s="23"/>
      <c r="M225" s="23"/>
      <c r="N225" s="23"/>
      <c r="O225" s="23"/>
      <c r="P225" s="23" t="s">
        <v>21</v>
      </c>
      <c r="Q225" s="207"/>
      <c r="R225" s="23"/>
      <c r="S225" s="23"/>
      <c r="T225" s="26">
        <f t="shared" si="104"/>
        <v>1</v>
      </c>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3">
        <f t="shared" si="106"/>
        <v>0</v>
      </c>
      <c r="CC225" s="32" t="e">
        <f t="shared" si="107"/>
        <v>#DIV/0!</v>
      </c>
      <c r="CD225" s="23">
        <f t="shared" si="108"/>
        <v>0</v>
      </c>
      <c r="CE225" s="32" t="e">
        <f t="shared" si="109"/>
        <v>#DIV/0!</v>
      </c>
      <c r="CF225" s="23">
        <f t="shared" si="110"/>
        <v>0</v>
      </c>
      <c r="CG225" s="32" t="e">
        <f t="shared" si="111"/>
        <v>#DIV/0!</v>
      </c>
      <c r="CH225" s="23" t="e">
        <f t="shared" si="112"/>
        <v>#DIV/0!</v>
      </c>
      <c r="CI225" s="23" t="e">
        <f t="shared" si="105"/>
        <v>#DIV/0!</v>
      </c>
      <c r="CJ225" s="37"/>
    </row>
    <row r="226" spans="1:88" ht="42.75" hidden="1" customHeight="1" x14ac:dyDescent="0.25">
      <c r="A226" s="6">
        <v>179</v>
      </c>
      <c r="B226" s="386"/>
      <c r="C226" s="389"/>
      <c r="D226" s="275" t="s">
        <v>18</v>
      </c>
      <c r="E226" s="12" t="s">
        <v>676</v>
      </c>
      <c r="F226" s="332" t="s">
        <v>28</v>
      </c>
      <c r="G226" s="12" t="s">
        <v>676</v>
      </c>
      <c r="H226" s="12" t="s">
        <v>1458</v>
      </c>
      <c r="I226" s="18" t="s">
        <v>1261</v>
      </c>
      <c r="J226" s="22" t="s">
        <v>617</v>
      </c>
      <c r="K226" s="23"/>
      <c r="L226" s="23"/>
      <c r="M226" s="23"/>
      <c r="N226" s="23"/>
      <c r="O226" s="23"/>
      <c r="P226" s="207"/>
      <c r="Q226" s="207"/>
      <c r="R226" s="28" t="s">
        <v>21</v>
      </c>
      <c r="S226" s="23"/>
      <c r="T226" s="26">
        <f t="shared" si="104"/>
        <v>1</v>
      </c>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3">
        <f t="shared" si="106"/>
        <v>0</v>
      </c>
      <c r="CC226" s="32" t="e">
        <f t="shared" si="107"/>
        <v>#DIV/0!</v>
      </c>
      <c r="CD226" s="23">
        <f t="shared" si="108"/>
        <v>0</v>
      </c>
      <c r="CE226" s="32" t="e">
        <f t="shared" si="109"/>
        <v>#DIV/0!</v>
      </c>
      <c r="CF226" s="23">
        <f t="shared" si="110"/>
        <v>0</v>
      </c>
      <c r="CG226" s="32" t="e">
        <f t="shared" si="111"/>
        <v>#DIV/0!</v>
      </c>
      <c r="CH226" s="23" t="e">
        <f t="shared" si="112"/>
        <v>#DIV/0!</v>
      </c>
      <c r="CI226" s="23" t="e">
        <f t="shared" si="105"/>
        <v>#DIV/0!</v>
      </c>
      <c r="CJ226" s="37"/>
    </row>
    <row r="227" spans="1:88" ht="40.5" hidden="1" customHeight="1" x14ac:dyDescent="0.25">
      <c r="A227" s="6">
        <v>179</v>
      </c>
      <c r="B227" s="387"/>
      <c r="C227" s="390"/>
      <c r="D227" s="275" t="s">
        <v>18</v>
      </c>
      <c r="E227" s="12" t="s">
        <v>676</v>
      </c>
      <c r="F227" s="332" t="s">
        <v>28</v>
      </c>
      <c r="G227" s="12" t="s">
        <v>676</v>
      </c>
      <c r="H227" s="12" t="s">
        <v>1459</v>
      </c>
      <c r="I227" s="18" t="s">
        <v>1261</v>
      </c>
      <c r="J227" s="22" t="s">
        <v>617</v>
      </c>
      <c r="K227" s="23"/>
      <c r="L227" s="23"/>
      <c r="M227" s="23"/>
      <c r="N227" s="23"/>
      <c r="O227" s="23"/>
      <c r="P227" s="207"/>
      <c r="Q227" s="207"/>
      <c r="R227" s="23"/>
      <c r="S227" s="28" t="s">
        <v>21</v>
      </c>
      <c r="T227" s="26">
        <f t="shared" si="104"/>
        <v>1</v>
      </c>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3">
        <f t="shared" si="106"/>
        <v>0</v>
      </c>
      <c r="CC227" s="32" t="e">
        <f t="shared" si="107"/>
        <v>#DIV/0!</v>
      </c>
      <c r="CD227" s="23">
        <f t="shared" si="108"/>
        <v>0</v>
      </c>
      <c r="CE227" s="32" t="e">
        <f t="shared" si="109"/>
        <v>#DIV/0!</v>
      </c>
      <c r="CF227" s="23">
        <f t="shared" si="110"/>
        <v>0</v>
      </c>
      <c r="CG227" s="32" t="e">
        <f t="shared" si="111"/>
        <v>#DIV/0!</v>
      </c>
      <c r="CH227" s="23" t="e">
        <f t="shared" si="112"/>
        <v>#DIV/0!</v>
      </c>
      <c r="CI227" s="23" t="e">
        <f t="shared" si="105"/>
        <v>#DIV/0!</v>
      </c>
      <c r="CJ227" s="37"/>
    </row>
    <row r="228" spans="1:88" ht="47.25" hidden="1" customHeight="1" x14ac:dyDescent="0.25">
      <c r="A228" s="6">
        <v>180</v>
      </c>
      <c r="B228" s="385">
        <v>411</v>
      </c>
      <c r="C228" s="388" t="s">
        <v>681</v>
      </c>
      <c r="D228" s="275" t="s">
        <v>18</v>
      </c>
      <c r="E228" s="12" t="s">
        <v>682</v>
      </c>
      <c r="F228" s="332" t="s">
        <v>28</v>
      </c>
      <c r="G228" s="173" t="s">
        <v>682</v>
      </c>
      <c r="H228" s="18" t="s">
        <v>1884</v>
      </c>
      <c r="I228" s="18" t="s">
        <v>1261</v>
      </c>
      <c r="J228" s="22" t="s">
        <v>617</v>
      </c>
      <c r="K228" s="207"/>
      <c r="L228" s="28" t="s">
        <v>21</v>
      </c>
      <c r="M228" s="207"/>
      <c r="N228" s="207"/>
      <c r="O228" s="207"/>
      <c r="P228" s="23"/>
      <c r="Q228" s="23"/>
      <c r="R228" s="207"/>
      <c r="S228" s="207"/>
      <c r="T228" s="26">
        <f t="shared" si="104"/>
        <v>1</v>
      </c>
      <c r="U228" s="207"/>
      <c r="V228" s="207"/>
      <c r="W228" s="207"/>
      <c r="X228" s="207"/>
      <c r="Y228" s="207"/>
      <c r="Z228" s="207"/>
      <c r="AA228" s="207"/>
      <c r="AB228" s="207" t="s">
        <v>2011</v>
      </c>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3">
        <f t="shared" si="106"/>
        <v>0</v>
      </c>
      <c r="CC228" s="32" t="e">
        <f t="shared" si="107"/>
        <v>#DIV/0!</v>
      </c>
      <c r="CD228" s="23">
        <f t="shared" si="108"/>
        <v>0</v>
      </c>
      <c r="CE228" s="32" t="e">
        <f t="shared" si="109"/>
        <v>#DIV/0!</v>
      </c>
      <c r="CF228" s="23">
        <f t="shared" si="110"/>
        <v>0</v>
      </c>
      <c r="CG228" s="32" t="e">
        <f t="shared" si="111"/>
        <v>#DIV/0!</v>
      </c>
      <c r="CH228" s="23" t="e">
        <f t="shared" si="112"/>
        <v>#DIV/0!</v>
      </c>
      <c r="CI228" s="23" t="e">
        <f t="shared" si="105"/>
        <v>#DIV/0!</v>
      </c>
      <c r="CJ228" s="37"/>
    </row>
    <row r="229" spans="1:88" ht="50.25" hidden="1" customHeight="1" x14ac:dyDescent="0.25">
      <c r="A229" s="6">
        <v>180</v>
      </c>
      <c r="B229" s="387"/>
      <c r="C229" s="390"/>
      <c r="D229" s="275" t="s">
        <v>18</v>
      </c>
      <c r="E229" s="12" t="s">
        <v>682</v>
      </c>
      <c r="F229" s="332" t="s">
        <v>28</v>
      </c>
      <c r="G229" s="18" t="s">
        <v>1460</v>
      </c>
      <c r="H229" s="18" t="s">
        <v>1461</v>
      </c>
      <c r="I229" s="18" t="s">
        <v>1261</v>
      </c>
      <c r="J229" s="22" t="s">
        <v>617</v>
      </c>
      <c r="K229" s="207"/>
      <c r="L229" s="207"/>
      <c r="M229" s="207"/>
      <c r="N229" s="207"/>
      <c r="O229" s="207"/>
      <c r="P229" s="23"/>
      <c r="Q229" s="23" t="s">
        <v>21</v>
      </c>
      <c r="R229" s="207"/>
      <c r="S229" s="207"/>
      <c r="T229" s="26">
        <f t="shared" si="104"/>
        <v>1</v>
      </c>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3">
        <f t="shared" si="106"/>
        <v>0</v>
      </c>
      <c r="CC229" s="32" t="e">
        <f t="shared" si="107"/>
        <v>#DIV/0!</v>
      </c>
      <c r="CD229" s="23">
        <f t="shared" si="108"/>
        <v>0</v>
      </c>
      <c r="CE229" s="32" t="e">
        <f t="shared" si="109"/>
        <v>#DIV/0!</v>
      </c>
      <c r="CF229" s="23">
        <f t="shared" si="110"/>
        <v>0</v>
      </c>
      <c r="CG229" s="32" t="e">
        <f t="shared" si="111"/>
        <v>#DIV/0!</v>
      </c>
      <c r="CH229" s="23" t="e">
        <f t="shared" si="112"/>
        <v>#DIV/0!</v>
      </c>
      <c r="CI229" s="23" t="e">
        <f t="shared" si="105"/>
        <v>#DIV/0!</v>
      </c>
      <c r="CJ229" s="37"/>
    </row>
    <row r="230" spans="1:88" ht="84" hidden="1" customHeight="1" x14ac:dyDescent="0.25">
      <c r="A230" s="6">
        <v>181</v>
      </c>
      <c r="B230" s="207">
        <v>413</v>
      </c>
      <c r="C230" s="12" t="s">
        <v>685</v>
      </c>
      <c r="D230" s="336" t="s">
        <v>18</v>
      </c>
      <c r="E230" s="12" t="s">
        <v>686</v>
      </c>
      <c r="F230" s="332" t="s">
        <v>28</v>
      </c>
      <c r="G230" s="12" t="s">
        <v>686</v>
      </c>
      <c r="H230" s="18" t="s">
        <v>1462</v>
      </c>
      <c r="I230" s="18" t="s">
        <v>1261</v>
      </c>
      <c r="J230" s="22" t="s">
        <v>617</v>
      </c>
      <c r="K230" s="207"/>
      <c r="L230" s="10" t="s">
        <v>21</v>
      </c>
      <c r="M230" s="207"/>
      <c r="N230" s="207"/>
      <c r="O230" s="207"/>
      <c r="P230" s="207"/>
      <c r="Q230" s="207"/>
      <c r="R230" s="207"/>
      <c r="S230" s="207"/>
      <c r="T230" s="26">
        <f t="shared" si="104"/>
        <v>1</v>
      </c>
      <c r="U230" s="207"/>
      <c r="V230" s="207"/>
      <c r="W230" s="207"/>
      <c r="X230" s="207"/>
      <c r="Y230" s="207" t="s">
        <v>1302</v>
      </c>
      <c r="Z230" s="207" t="s">
        <v>1302</v>
      </c>
      <c r="AA230" s="207" t="s">
        <v>1302</v>
      </c>
      <c r="AB230" s="207" t="s">
        <v>1302</v>
      </c>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3">
        <f t="shared" si="106"/>
        <v>0</v>
      </c>
      <c r="CC230" s="32" t="e">
        <f t="shared" si="107"/>
        <v>#DIV/0!</v>
      </c>
      <c r="CD230" s="23">
        <f t="shared" si="108"/>
        <v>0</v>
      </c>
      <c r="CE230" s="32" t="e">
        <f t="shared" si="109"/>
        <v>#DIV/0!</v>
      </c>
      <c r="CF230" s="23">
        <f t="shared" si="110"/>
        <v>0</v>
      </c>
      <c r="CG230" s="32" t="e">
        <f t="shared" si="111"/>
        <v>#DIV/0!</v>
      </c>
      <c r="CH230" s="23" t="e">
        <f t="shared" si="112"/>
        <v>#DIV/0!</v>
      </c>
      <c r="CI230" s="23" t="e">
        <f t="shared" si="105"/>
        <v>#DIV/0!</v>
      </c>
      <c r="CJ230" s="37"/>
    </row>
    <row r="231" spans="1:88" ht="55.5" hidden="1" customHeight="1" x14ac:dyDescent="0.25">
      <c r="A231" s="6">
        <v>182</v>
      </c>
      <c r="B231" s="207">
        <v>414</v>
      </c>
      <c r="C231" s="12" t="s">
        <v>685</v>
      </c>
      <c r="D231" s="336" t="s">
        <v>18</v>
      </c>
      <c r="E231" s="12" t="s">
        <v>687</v>
      </c>
      <c r="F231" s="332" t="s">
        <v>28</v>
      </c>
      <c r="G231" s="12" t="s">
        <v>687</v>
      </c>
      <c r="H231" s="12" t="s">
        <v>1463</v>
      </c>
      <c r="I231" s="18" t="s">
        <v>1261</v>
      </c>
      <c r="J231" s="22" t="s">
        <v>617</v>
      </c>
      <c r="K231" s="207" t="s">
        <v>21</v>
      </c>
      <c r="L231" s="207"/>
      <c r="M231" s="207"/>
      <c r="N231" s="207"/>
      <c r="O231" s="207"/>
      <c r="P231" s="207"/>
      <c r="Q231" s="207"/>
      <c r="R231" s="207"/>
      <c r="S231" s="207"/>
      <c r="T231" s="26">
        <f t="shared" si="104"/>
        <v>1</v>
      </c>
      <c r="U231" s="207"/>
      <c r="V231" s="207" t="s">
        <v>1319</v>
      </c>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3">
        <f t="shared" si="106"/>
        <v>0</v>
      </c>
      <c r="CC231" s="32" t="e">
        <f t="shared" si="107"/>
        <v>#DIV/0!</v>
      </c>
      <c r="CD231" s="23">
        <f t="shared" si="108"/>
        <v>0</v>
      </c>
      <c r="CE231" s="32" t="e">
        <f t="shared" si="109"/>
        <v>#DIV/0!</v>
      </c>
      <c r="CF231" s="23">
        <f t="shared" si="110"/>
        <v>0</v>
      </c>
      <c r="CG231" s="32" t="e">
        <f t="shared" si="111"/>
        <v>#DIV/0!</v>
      </c>
      <c r="CH231" s="23" t="e">
        <f t="shared" si="112"/>
        <v>#DIV/0!</v>
      </c>
      <c r="CI231" s="23" t="e">
        <f t="shared" si="105"/>
        <v>#DIV/0!</v>
      </c>
      <c r="CJ231" s="37"/>
    </row>
    <row r="232" spans="1:88" ht="63" hidden="1" customHeight="1" x14ac:dyDescent="0.25">
      <c r="A232" s="6">
        <v>183</v>
      </c>
      <c r="B232" s="207">
        <v>417</v>
      </c>
      <c r="C232" s="12" t="s">
        <v>692</v>
      </c>
      <c r="D232" s="275" t="s">
        <v>18</v>
      </c>
      <c r="E232" s="12" t="s">
        <v>693</v>
      </c>
      <c r="F232" s="332" t="s">
        <v>18</v>
      </c>
      <c r="G232" s="18" t="s">
        <v>1446</v>
      </c>
      <c r="H232" s="18" t="s">
        <v>692</v>
      </c>
      <c r="I232" s="18" t="s">
        <v>1261</v>
      </c>
      <c r="J232" s="22" t="s">
        <v>617</v>
      </c>
      <c r="K232" s="207"/>
      <c r="L232" s="207"/>
      <c r="M232" s="207"/>
      <c r="N232" s="207"/>
      <c r="O232" s="207"/>
      <c r="P232" s="207" t="s">
        <v>21</v>
      </c>
      <c r="Q232" s="207"/>
      <c r="R232" s="207"/>
      <c r="S232" s="207"/>
      <c r="T232" s="26">
        <f t="shared" si="104"/>
        <v>1</v>
      </c>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3">
        <f t="shared" si="106"/>
        <v>0</v>
      </c>
      <c r="CC232" s="32" t="e">
        <f t="shared" si="107"/>
        <v>#DIV/0!</v>
      </c>
      <c r="CD232" s="23">
        <f t="shared" si="108"/>
        <v>0</v>
      </c>
      <c r="CE232" s="32" t="e">
        <f t="shared" si="109"/>
        <v>#DIV/0!</v>
      </c>
      <c r="CF232" s="23">
        <f t="shared" si="110"/>
        <v>0</v>
      </c>
      <c r="CG232" s="32" t="e">
        <f t="shared" si="111"/>
        <v>#DIV/0!</v>
      </c>
      <c r="CH232" s="23" t="e">
        <f t="shared" si="112"/>
        <v>#DIV/0!</v>
      </c>
      <c r="CI232" s="23" t="e">
        <f t="shared" si="105"/>
        <v>#DIV/0!</v>
      </c>
      <c r="CJ232" s="37"/>
    </row>
    <row r="233" spans="1:88" ht="60.75" hidden="1" customHeight="1" x14ac:dyDescent="0.25">
      <c r="A233" s="6">
        <v>184</v>
      </c>
      <c r="B233" s="207">
        <v>412</v>
      </c>
      <c r="C233" s="14" t="s">
        <v>696</v>
      </c>
      <c r="D233" s="275" t="s">
        <v>28</v>
      </c>
      <c r="E233" s="12" t="s">
        <v>698</v>
      </c>
      <c r="F233" s="332" t="s">
        <v>28</v>
      </c>
      <c r="G233" s="18" t="s">
        <v>1464</v>
      </c>
      <c r="H233" s="18" t="s">
        <v>1464</v>
      </c>
      <c r="I233" s="18" t="s">
        <v>1329</v>
      </c>
      <c r="J233" s="22" t="s">
        <v>617</v>
      </c>
      <c r="K233" s="207"/>
      <c r="L233" s="207"/>
      <c r="M233" s="207"/>
      <c r="N233" s="207"/>
      <c r="O233" s="207"/>
      <c r="P233" s="207"/>
      <c r="Q233" s="207"/>
      <c r="R233" s="207"/>
      <c r="S233" s="207" t="s">
        <v>21</v>
      </c>
      <c r="T233" s="26">
        <f t="shared" si="104"/>
        <v>1</v>
      </c>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3">
        <f t="shared" si="106"/>
        <v>0</v>
      </c>
      <c r="CC233" s="32" t="e">
        <f t="shared" si="107"/>
        <v>#DIV/0!</v>
      </c>
      <c r="CD233" s="23">
        <f t="shared" si="108"/>
        <v>0</v>
      </c>
      <c r="CE233" s="32" t="e">
        <f t="shared" si="109"/>
        <v>#DIV/0!</v>
      </c>
      <c r="CF233" s="23">
        <f t="shared" si="110"/>
        <v>0</v>
      </c>
      <c r="CG233" s="32" t="e">
        <f t="shared" si="111"/>
        <v>#DIV/0!</v>
      </c>
      <c r="CH233" s="23" t="e">
        <f t="shared" si="112"/>
        <v>#DIV/0!</v>
      </c>
      <c r="CI233" s="23" t="e">
        <f t="shared" si="105"/>
        <v>#DIV/0!</v>
      </c>
      <c r="CJ233" s="37"/>
    </row>
    <row r="234" spans="1:88" s="2" customFormat="1" ht="18.75" hidden="1" x14ac:dyDescent="0.25">
      <c r="A234" s="6">
        <v>185</v>
      </c>
      <c r="B234" s="7">
        <v>422</v>
      </c>
      <c r="C234" s="440" t="s">
        <v>703</v>
      </c>
      <c r="D234" s="440"/>
      <c r="E234" s="440"/>
      <c r="F234" s="9" t="s">
        <v>1249</v>
      </c>
      <c r="G234" s="9" t="s">
        <v>1249</v>
      </c>
      <c r="H234" s="9" t="s">
        <v>1249</v>
      </c>
      <c r="I234" s="9" t="s">
        <v>1249</v>
      </c>
      <c r="J234" s="21" t="s">
        <v>1249</v>
      </c>
      <c r="K234" s="21" t="s">
        <v>1249</v>
      </c>
      <c r="L234" s="21" t="s">
        <v>1249</v>
      </c>
      <c r="M234" s="21" t="s">
        <v>1249</v>
      </c>
      <c r="N234" s="21" t="s">
        <v>1249</v>
      </c>
      <c r="O234" s="21" t="s">
        <v>1249</v>
      </c>
      <c r="P234" s="21" t="s">
        <v>1249</v>
      </c>
      <c r="Q234" s="21" t="s">
        <v>1249</v>
      </c>
      <c r="R234" s="21" t="s">
        <v>1249</v>
      </c>
      <c r="S234" s="21" t="s">
        <v>1249</v>
      </c>
      <c r="T234" s="21" t="s">
        <v>1249</v>
      </c>
      <c r="U234" s="21" t="s">
        <v>1249</v>
      </c>
      <c r="V234" s="21" t="s">
        <v>1249</v>
      </c>
      <c r="W234" s="21" t="s">
        <v>1249</v>
      </c>
      <c r="X234" s="21" t="s">
        <v>1249</v>
      </c>
      <c r="Y234" s="21" t="s">
        <v>1249</v>
      </c>
      <c r="Z234" s="21" t="s">
        <v>1249</v>
      </c>
      <c r="AA234" s="21" t="s">
        <v>1249</v>
      </c>
      <c r="AB234" s="21" t="s">
        <v>1249</v>
      </c>
      <c r="AC234" s="21" t="s">
        <v>1249</v>
      </c>
      <c r="AD234" s="21" t="s">
        <v>1249</v>
      </c>
      <c r="AE234" s="21" t="s">
        <v>1249</v>
      </c>
      <c r="AF234" s="21" t="s">
        <v>1249</v>
      </c>
      <c r="AG234" s="21" t="s">
        <v>1249</v>
      </c>
      <c r="AH234" s="21" t="s">
        <v>1249</v>
      </c>
      <c r="AI234" s="21" t="s">
        <v>1249</v>
      </c>
      <c r="AJ234" s="21" t="s">
        <v>1249</v>
      </c>
      <c r="AK234" s="21" t="s">
        <v>1249</v>
      </c>
      <c r="AL234" s="21" t="s">
        <v>1249</v>
      </c>
      <c r="AM234" s="21" t="s">
        <v>1249</v>
      </c>
      <c r="AN234" s="21" t="s">
        <v>1249</v>
      </c>
      <c r="AO234" s="21" t="s">
        <v>1249</v>
      </c>
      <c r="AP234" s="21" t="s">
        <v>1249</v>
      </c>
      <c r="AQ234" s="21" t="s">
        <v>1249</v>
      </c>
      <c r="AR234" s="21" t="s">
        <v>1249</v>
      </c>
      <c r="AS234" s="21" t="s">
        <v>1249</v>
      </c>
      <c r="AT234" s="21" t="s">
        <v>1249</v>
      </c>
      <c r="AU234" s="21" t="s">
        <v>1249</v>
      </c>
      <c r="AV234" s="21" t="s">
        <v>1249</v>
      </c>
      <c r="AW234" s="21" t="s">
        <v>1249</v>
      </c>
      <c r="AX234" s="21" t="s">
        <v>1249</v>
      </c>
      <c r="AY234" s="21" t="s">
        <v>1249</v>
      </c>
      <c r="AZ234" s="21" t="s">
        <v>1249</v>
      </c>
      <c r="BA234" s="21" t="s">
        <v>1249</v>
      </c>
      <c r="BB234" s="21"/>
      <c r="BC234" s="21" t="s">
        <v>1249</v>
      </c>
      <c r="BD234" s="21" t="s">
        <v>1249</v>
      </c>
      <c r="BE234" s="21" t="s">
        <v>1249</v>
      </c>
      <c r="BF234" s="21" t="s">
        <v>1249</v>
      </c>
      <c r="BG234" s="21" t="s">
        <v>1249</v>
      </c>
      <c r="BH234" s="21" t="s">
        <v>1249</v>
      </c>
      <c r="BI234" s="21" t="s">
        <v>1249</v>
      </c>
      <c r="BJ234" s="21" t="s">
        <v>1249</v>
      </c>
      <c r="BK234" s="21" t="s">
        <v>1249</v>
      </c>
      <c r="BL234" s="21" t="s">
        <v>1249</v>
      </c>
      <c r="BM234" s="21" t="s">
        <v>1249</v>
      </c>
      <c r="BN234" s="21" t="s">
        <v>1249</v>
      </c>
      <c r="BO234" s="21" t="s">
        <v>1249</v>
      </c>
      <c r="BP234" s="21" t="s">
        <v>1249</v>
      </c>
      <c r="BQ234" s="21" t="s">
        <v>1249</v>
      </c>
      <c r="BR234" s="21" t="s">
        <v>1249</v>
      </c>
      <c r="BS234" s="21" t="s">
        <v>1249</v>
      </c>
      <c r="BT234" s="21" t="s">
        <v>1249</v>
      </c>
      <c r="BU234" s="21" t="s">
        <v>1249</v>
      </c>
      <c r="BV234" s="21" t="s">
        <v>1249</v>
      </c>
      <c r="BW234" s="21" t="s">
        <v>1249</v>
      </c>
      <c r="BX234" s="21" t="s">
        <v>1249</v>
      </c>
      <c r="BY234" s="21" t="s">
        <v>1249</v>
      </c>
      <c r="BZ234" s="21" t="s">
        <v>1249</v>
      </c>
      <c r="CA234" s="21" t="s">
        <v>1249</v>
      </c>
      <c r="CB234" s="21" t="s">
        <v>1249</v>
      </c>
      <c r="CC234" s="21" t="s">
        <v>1249</v>
      </c>
      <c r="CD234" s="21" t="s">
        <v>1249</v>
      </c>
      <c r="CE234" s="21" t="s">
        <v>1249</v>
      </c>
      <c r="CF234" s="21" t="s">
        <v>1249</v>
      </c>
      <c r="CG234" s="21" t="s">
        <v>1249</v>
      </c>
      <c r="CH234" s="21" t="s">
        <v>1249</v>
      </c>
      <c r="CI234" s="21" t="s">
        <v>1249</v>
      </c>
      <c r="CJ234" s="21" t="s">
        <v>1249</v>
      </c>
    </row>
    <row r="235" spans="1:88" ht="37.5" hidden="1" customHeight="1" x14ac:dyDescent="0.25">
      <c r="A235" s="6">
        <v>186</v>
      </c>
      <c r="B235" s="207">
        <v>426</v>
      </c>
      <c r="C235" s="12" t="s">
        <v>705</v>
      </c>
      <c r="D235" s="275" t="s">
        <v>18</v>
      </c>
      <c r="E235" s="12" t="s">
        <v>706</v>
      </c>
      <c r="F235" s="332" t="s">
        <v>18</v>
      </c>
      <c r="G235" s="18" t="s">
        <v>1465</v>
      </c>
      <c r="H235" s="18" t="s">
        <v>1466</v>
      </c>
      <c r="I235" s="18"/>
      <c r="J235" s="22" t="s">
        <v>617</v>
      </c>
      <c r="K235" s="207"/>
      <c r="L235" s="207"/>
      <c r="M235" s="207"/>
      <c r="N235" s="207" t="s">
        <v>21</v>
      </c>
      <c r="O235" s="207"/>
      <c r="P235" s="207"/>
      <c r="Q235" s="207"/>
      <c r="R235" s="207"/>
      <c r="S235" s="207"/>
      <c r="T235" s="26">
        <f t="shared" si="104"/>
        <v>1</v>
      </c>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3">
        <f t="shared" ref="CB235:CB241" si="113">COUNTIF($BD235:$CA235,2)</f>
        <v>0</v>
      </c>
      <c r="CC235" s="32" t="e">
        <f t="shared" ref="CC235:CC241" si="114">CB235/COUNTA($BD235:$CA235)</f>
        <v>#DIV/0!</v>
      </c>
      <c r="CD235" s="23">
        <f t="shared" ref="CD235:CD241" si="115">COUNTIF($BD235:$CA235,1)</f>
        <v>0</v>
      </c>
      <c r="CE235" s="32" t="e">
        <f t="shared" ref="CE235:CE241" si="116">CD235/COUNTA($BD235:$CA235)</f>
        <v>#DIV/0!</v>
      </c>
      <c r="CF235" s="23">
        <f t="shared" ref="CF235:CF241" si="117">COUNTIF($BD235:$CA235,0)</f>
        <v>0</v>
      </c>
      <c r="CG235" s="32" t="e">
        <f t="shared" ref="CG235:CG241" si="118">CF235/COUNTA($BD235:$CA235)</f>
        <v>#DIV/0!</v>
      </c>
      <c r="CH235" s="23" t="e">
        <f t="shared" ref="CH235:CH241" si="119">(((CB235*2)+(CD235*1)+(CF235*0)))/COUNTA($BD235:$CA235)</f>
        <v>#DIV/0!</v>
      </c>
      <c r="CI235" s="23" t="e">
        <f t="shared" si="105"/>
        <v>#DIV/0!</v>
      </c>
      <c r="CJ235" s="37"/>
    </row>
    <row r="236" spans="1:88" ht="75" hidden="1" customHeight="1" x14ac:dyDescent="0.25">
      <c r="A236" s="6">
        <v>187</v>
      </c>
      <c r="B236" s="207">
        <v>429</v>
      </c>
      <c r="C236" s="12" t="s">
        <v>709</v>
      </c>
      <c r="D236" s="275" t="s">
        <v>18</v>
      </c>
      <c r="E236" s="12" t="s">
        <v>710</v>
      </c>
      <c r="F236" s="332" t="s">
        <v>18</v>
      </c>
      <c r="G236" s="18" t="s">
        <v>1467</v>
      </c>
      <c r="H236" s="18" t="s">
        <v>1864</v>
      </c>
      <c r="I236" s="18" t="s">
        <v>1261</v>
      </c>
      <c r="J236" s="22" t="s">
        <v>617</v>
      </c>
      <c r="K236" s="207"/>
      <c r="L236" s="23" t="s">
        <v>21</v>
      </c>
      <c r="M236" s="207"/>
      <c r="N236" s="207"/>
      <c r="O236" s="10"/>
      <c r="P236" s="10" t="s">
        <v>21</v>
      </c>
      <c r="Q236" s="207"/>
      <c r="R236" s="207"/>
      <c r="S236" s="207"/>
      <c r="T236" s="26">
        <f t="shared" si="104"/>
        <v>2</v>
      </c>
      <c r="U236" s="207"/>
      <c r="V236" s="207"/>
      <c r="W236" s="207"/>
      <c r="X236" s="207"/>
      <c r="Y236" s="207"/>
      <c r="Z236" s="207"/>
      <c r="AA236" s="207"/>
      <c r="AB236" s="207" t="s">
        <v>2008</v>
      </c>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3">
        <f t="shared" si="113"/>
        <v>0</v>
      </c>
      <c r="CC236" s="32" t="e">
        <f t="shared" si="114"/>
        <v>#DIV/0!</v>
      </c>
      <c r="CD236" s="23">
        <f t="shared" si="115"/>
        <v>0</v>
      </c>
      <c r="CE236" s="32" t="e">
        <f t="shared" si="116"/>
        <v>#DIV/0!</v>
      </c>
      <c r="CF236" s="23">
        <f t="shared" si="117"/>
        <v>0</v>
      </c>
      <c r="CG236" s="32" t="e">
        <f t="shared" si="118"/>
        <v>#DIV/0!</v>
      </c>
      <c r="CH236" s="23" t="e">
        <f t="shared" si="119"/>
        <v>#DIV/0!</v>
      </c>
      <c r="CI236" s="23" t="e">
        <f t="shared" si="105"/>
        <v>#DIV/0!</v>
      </c>
      <c r="CJ236" s="37"/>
    </row>
    <row r="237" spans="1:88" ht="75.75" hidden="1" customHeight="1" x14ac:dyDescent="0.25">
      <c r="A237" s="6">
        <v>188</v>
      </c>
      <c r="B237" s="207">
        <v>432</v>
      </c>
      <c r="C237" s="12" t="s">
        <v>715</v>
      </c>
      <c r="D237" s="275" t="s">
        <v>18</v>
      </c>
      <c r="E237" s="12" t="s">
        <v>716</v>
      </c>
      <c r="F237" s="332" t="s">
        <v>28</v>
      </c>
      <c r="G237" s="18" t="s">
        <v>1468</v>
      </c>
      <c r="H237" s="18" t="s">
        <v>1468</v>
      </c>
      <c r="I237" s="18" t="s">
        <v>1261</v>
      </c>
      <c r="J237" s="22" t="s">
        <v>617</v>
      </c>
      <c r="K237" s="207"/>
      <c r="L237" s="207"/>
      <c r="M237" s="207"/>
      <c r="N237" s="207"/>
      <c r="O237" s="207"/>
      <c r="P237" s="207"/>
      <c r="Q237" s="207"/>
      <c r="R237" s="207"/>
      <c r="S237" s="28" t="s">
        <v>21</v>
      </c>
      <c r="T237" s="26">
        <f t="shared" si="104"/>
        <v>1</v>
      </c>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3">
        <f t="shared" si="113"/>
        <v>0</v>
      </c>
      <c r="CC237" s="32" t="e">
        <f t="shared" si="114"/>
        <v>#DIV/0!</v>
      </c>
      <c r="CD237" s="23">
        <f t="shared" si="115"/>
        <v>0</v>
      </c>
      <c r="CE237" s="32" t="e">
        <f t="shared" si="116"/>
        <v>#DIV/0!</v>
      </c>
      <c r="CF237" s="23">
        <f t="shared" si="117"/>
        <v>0</v>
      </c>
      <c r="CG237" s="32" t="e">
        <f t="shared" si="118"/>
        <v>#DIV/0!</v>
      </c>
      <c r="CH237" s="23" t="e">
        <f t="shared" si="119"/>
        <v>#DIV/0!</v>
      </c>
      <c r="CI237" s="23" t="e">
        <f t="shared" si="105"/>
        <v>#DIV/0!</v>
      </c>
      <c r="CJ237" s="37"/>
    </row>
    <row r="238" spans="1:88" ht="93.75" hidden="1" customHeight="1" x14ac:dyDescent="0.25">
      <c r="A238" s="6">
        <v>189</v>
      </c>
      <c r="B238" s="207">
        <v>435</v>
      </c>
      <c r="C238" s="12" t="s">
        <v>721</v>
      </c>
      <c r="D238" s="275" t="s">
        <v>28</v>
      </c>
      <c r="E238" s="12" t="s">
        <v>722</v>
      </c>
      <c r="F238" s="332" t="s">
        <v>28</v>
      </c>
      <c r="G238" s="18" t="s">
        <v>1469</v>
      </c>
      <c r="H238" s="18" t="s">
        <v>1470</v>
      </c>
      <c r="I238" s="18" t="s">
        <v>1261</v>
      </c>
      <c r="J238" s="22" t="s">
        <v>617</v>
      </c>
      <c r="K238" s="207"/>
      <c r="L238" s="207"/>
      <c r="M238" s="207"/>
      <c r="N238" s="207" t="s">
        <v>21</v>
      </c>
      <c r="O238" s="207"/>
      <c r="P238" s="207"/>
      <c r="Q238" s="207"/>
      <c r="R238" s="207"/>
      <c r="S238" s="207"/>
      <c r="T238" s="26">
        <f t="shared" si="104"/>
        <v>1</v>
      </c>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3">
        <f t="shared" si="113"/>
        <v>0</v>
      </c>
      <c r="CC238" s="32" t="e">
        <f t="shared" si="114"/>
        <v>#DIV/0!</v>
      </c>
      <c r="CD238" s="23">
        <f t="shared" si="115"/>
        <v>0</v>
      </c>
      <c r="CE238" s="32" t="e">
        <f t="shared" si="116"/>
        <v>#DIV/0!</v>
      </c>
      <c r="CF238" s="23">
        <f t="shared" si="117"/>
        <v>0</v>
      </c>
      <c r="CG238" s="32" t="e">
        <f t="shared" si="118"/>
        <v>#DIV/0!</v>
      </c>
      <c r="CH238" s="23" t="e">
        <f t="shared" si="119"/>
        <v>#DIV/0!</v>
      </c>
      <c r="CI238" s="23" t="e">
        <f t="shared" si="105"/>
        <v>#DIV/0!</v>
      </c>
      <c r="CJ238" s="37"/>
    </row>
    <row r="239" spans="1:88" ht="86.25" hidden="1" customHeight="1" x14ac:dyDescent="0.25">
      <c r="A239" s="6">
        <v>190</v>
      </c>
      <c r="B239" s="207">
        <v>437</v>
      </c>
      <c r="C239" s="12" t="s">
        <v>726</v>
      </c>
      <c r="D239" s="275" t="s">
        <v>18</v>
      </c>
      <c r="E239" s="12" t="s">
        <v>727</v>
      </c>
      <c r="F239" s="332" t="s">
        <v>28</v>
      </c>
      <c r="G239" s="18" t="s">
        <v>1471</v>
      </c>
      <c r="H239" s="18" t="s">
        <v>1471</v>
      </c>
      <c r="I239" s="18" t="s">
        <v>1329</v>
      </c>
      <c r="J239" s="22" t="s">
        <v>617</v>
      </c>
      <c r="K239" s="207"/>
      <c r="L239" s="207"/>
      <c r="M239" s="207"/>
      <c r="N239" s="207"/>
      <c r="O239" s="207"/>
      <c r="P239" s="207"/>
      <c r="Q239" s="207" t="s">
        <v>21</v>
      </c>
      <c r="R239" s="207"/>
      <c r="S239" s="207"/>
      <c r="T239" s="26">
        <f t="shared" si="104"/>
        <v>1</v>
      </c>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3">
        <f t="shared" si="113"/>
        <v>0</v>
      </c>
      <c r="CC239" s="32" t="e">
        <f t="shared" si="114"/>
        <v>#DIV/0!</v>
      </c>
      <c r="CD239" s="23">
        <f t="shared" si="115"/>
        <v>0</v>
      </c>
      <c r="CE239" s="32" t="e">
        <f t="shared" si="116"/>
        <v>#DIV/0!</v>
      </c>
      <c r="CF239" s="23">
        <f t="shared" si="117"/>
        <v>0</v>
      </c>
      <c r="CG239" s="32" t="e">
        <f t="shared" si="118"/>
        <v>#DIV/0!</v>
      </c>
      <c r="CH239" s="23" t="e">
        <f t="shared" si="119"/>
        <v>#DIV/0!</v>
      </c>
      <c r="CI239" s="23" t="e">
        <f t="shared" si="105"/>
        <v>#DIV/0!</v>
      </c>
      <c r="CJ239" s="37"/>
    </row>
    <row r="240" spans="1:88" ht="54" hidden="1" customHeight="1" x14ac:dyDescent="0.25">
      <c r="A240" s="6">
        <v>191</v>
      </c>
      <c r="B240" s="207">
        <v>440</v>
      </c>
      <c r="C240" s="12" t="s">
        <v>732</v>
      </c>
      <c r="D240" s="275" t="s">
        <v>28</v>
      </c>
      <c r="E240" s="12" t="s">
        <v>733</v>
      </c>
      <c r="F240" s="332" t="s">
        <v>28</v>
      </c>
      <c r="G240" s="18" t="s">
        <v>732</v>
      </c>
      <c r="H240" s="18" t="s">
        <v>1472</v>
      </c>
      <c r="I240" s="18" t="s">
        <v>1261</v>
      </c>
      <c r="J240" s="22" t="s">
        <v>617</v>
      </c>
      <c r="K240" s="207"/>
      <c r="L240" s="207"/>
      <c r="M240" s="207"/>
      <c r="N240" s="207"/>
      <c r="O240" s="59" t="s">
        <v>21</v>
      </c>
      <c r="P240" s="59"/>
      <c r="Q240" s="207"/>
      <c r="R240" s="207"/>
      <c r="S240" s="207"/>
      <c r="T240" s="26">
        <f t="shared" si="104"/>
        <v>1</v>
      </c>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3">
        <f t="shared" si="113"/>
        <v>0</v>
      </c>
      <c r="CC240" s="32" t="e">
        <f t="shared" si="114"/>
        <v>#DIV/0!</v>
      </c>
      <c r="CD240" s="23">
        <f t="shared" si="115"/>
        <v>0</v>
      </c>
      <c r="CE240" s="32" t="e">
        <f t="shared" si="116"/>
        <v>#DIV/0!</v>
      </c>
      <c r="CF240" s="23">
        <f t="shared" si="117"/>
        <v>0</v>
      </c>
      <c r="CG240" s="32" t="e">
        <f t="shared" si="118"/>
        <v>#DIV/0!</v>
      </c>
      <c r="CH240" s="23" t="e">
        <f t="shared" si="119"/>
        <v>#DIV/0!</v>
      </c>
      <c r="CI240" s="23" t="e">
        <f t="shared" si="105"/>
        <v>#DIV/0!</v>
      </c>
      <c r="CJ240" s="37"/>
    </row>
    <row r="241" spans="1:88" ht="73.5" hidden="1" customHeight="1" x14ac:dyDescent="0.25">
      <c r="A241" s="6">
        <v>192</v>
      </c>
      <c r="B241" s="207">
        <v>443</v>
      </c>
      <c r="C241" s="12" t="s">
        <v>737</v>
      </c>
      <c r="D241" s="275" t="s">
        <v>18</v>
      </c>
      <c r="E241" s="12" t="s">
        <v>738</v>
      </c>
      <c r="F241" s="332" t="s">
        <v>28</v>
      </c>
      <c r="G241" s="18" t="s">
        <v>1473</v>
      </c>
      <c r="H241" s="18" t="s">
        <v>1473</v>
      </c>
      <c r="I241" s="18" t="s">
        <v>1261</v>
      </c>
      <c r="J241" s="22" t="s">
        <v>617</v>
      </c>
      <c r="K241" s="207"/>
      <c r="L241" s="207"/>
      <c r="M241" s="207"/>
      <c r="N241" s="207"/>
      <c r="O241" s="207"/>
      <c r="P241" s="207"/>
      <c r="Q241" s="207"/>
      <c r="R241" s="207"/>
      <c r="S241" s="207" t="s">
        <v>21</v>
      </c>
      <c r="T241" s="26">
        <f t="shared" si="104"/>
        <v>1</v>
      </c>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3">
        <f t="shared" si="113"/>
        <v>0</v>
      </c>
      <c r="CC241" s="32" t="e">
        <f t="shared" si="114"/>
        <v>#DIV/0!</v>
      </c>
      <c r="CD241" s="23">
        <f t="shared" si="115"/>
        <v>0</v>
      </c>
      <c r="CE241" s="32" t="e">
        <f t="shared" si="116"/>
        <v>#DIV/0!</v>
      </c>
      <c r="CF241" s="23">
        <f t="shared" si="117"/>
        <v>0</v>
      </c>
      <c r="CG241" s="32" t="e">
        <f t="shared" si="118"/>
        <v>#DIV/0!</v>
      </c>
      <c r="CH241" s="23" t="e">
        <f t="shared" si="119"/>
        <v>#DIV/0!</v>
      </c>
      <c r="CI241" s="23" t="e">
        <f t="shared" si="105"/>
        <v>#DIV/0!</v>
      </c>
      <c r="CJ241" s="37"/>
    </row>
    <row r="242" spans="1:88" s="2" customFormat="1" ht="18.75" hidden="1" x14ac:dyDescent="0.25">
      <c r="A242" s="6">
        <v>193</v>
      </c>
      <c r="B242" s="7">
        <v>446</v>
      </c>
      <c r="C242" s="440" t="s">
        <v>743</v>
      </c>
      <c r="D242" s="440"/>
      <c r="E242" s="440"/>
      <c r="F242" s="9" t="s">
        <v>1249</v>
      </c>
      <c r="G242" s="9" t="s">
        <v>1249</v>
      </c>
      <c r="H242" s="9" t="s">
        <v>1249</v>
      </c>
      <c r="I242" s="9" t="s">
        <v>1249</v>
      </c>
      <c r="J242" s="21" t="s">
        <v>1249</v>
      </c>
      <c r="K242" s="21" t="s">
        <v>1249</v>
      </c>
      <c r="L242" s="21" t="s">
        <v>1249</v>
      </c>
      <c r="M242" s="21" t="s">
        <v>1249</v>
      </c>
      <c r="N242" s="21" t="s">
        <v>1249</v>
      </c>
      <c r="O242" s="21" t="s">
        <v>1249</v>
      </c>
      <c r="P242" s="21" t="s">
        <v>1249</v>
      </c>
      <c r="Q242" s="21" t="s">
        <v>1249</v>
      </c>
      <c r="R242" s="21" t="s">
        <v>1249</v>
      </c>
      <c r="S242" s="21" t="s">
        <v>1249</v>
      </c>
      <c r="T242" s="21" t="s">
        <v>1249</v>
      </c>
      <c r="U242" s="21" t="s">
        <v>1249</v>
      </c>
      <c r="V242" s="21" t="s">
        <v>1249</v>
      </c>
      <c r="W242" s="21" t="s">
        <v>1249</v>
      </c>
      <c r="X242" s="21" t="s">
        <v>1249</v>
      </c>
      <c r="Y242" s="21" t="s">
        <v>1249</v>
      </c>
      <c r="Z242" s="21" t="s">
        <v>1249</v>
      </c>
      <c r="AA242" s="21" t="s">
        <v>1249</v>
      </c>
      <c r="AB242" s="21" t="s">
        <v>1249</v>
      </c>
      <c r="AC242" s="21" t="s">
        <v>1249</v>
      </c>
      <c r="AD242" s="21" t="s">
        <v>1249</v>
      </c>
      <c r="AE242" s="21" t="s">
        <v>1249</v>
      </c>
      <c r="AF242" s="21" t="s">
        <v>1249</v>
      </c>
      <c r="AG242" s="21" t="s">
        <v>1249</v>
      </c>
      <c r="AH242" s="21" t="s">
        <v>1249</v>
      </c>
      <c r="AI242" s="21" t="s">
        <v>1249</v>
      </c>
      <c r="AJ242" s="21" t="s">
        <v>1249</v>
      </c>
      <c r="AK242" s="21" t="s">
        <v>1249</v>
      </c>
      <c r="AL242" s="21" t="s">
        <v>1249</v>
      </c>
      <c r="AM242" s="21" t="s">
        <v>1249</v>
      </c>
      <c r="AN242" s="21" t="s">
        <v>1249</v>
      </c>
      <c r="AO242" s="21" t="s">
        <v>1249</v>
      </c>
      <c r="AP242" s="21" t="s">
        <v>1249</v>
      </c>
      <c r="AQ242" s="21" t="s">
        <v>1249</v>
      </c>
      <c r="AR242" s="21" t="s">
        <v>1249</v>
      </c>
      <c r="AS242" s="21" t="s">
        <v>1249</v>
      </c>
      <c r="AT242" s="21" t="s">
        <v>1249</v>
      </c>
      <c r="AU242" s="21" t="s">
        <v>1249</v>
      </c>
      <c r="AV242" s="21" t="s">
        <v>1249</v>
      </c>
      <c r="AW242" s="21" t="s">
        <v>1249</v>
      </c>
      <c r="AX242" s="21" t="s">
        <v>1249</v>
      </c>
      <c r="AY242" s="21" t="s">
        <v>1249</v>
      </c>
      <c r="AZ242" s="21" t="s">
        <v>1249</v>
      </c>
      <c r="BA242" s="21" t="s">
        <v>1249</v>
      </c>
      <c r="BB242" s="21"/>
      <c r="BC242" s="21" t="s">
        <v>1249</v>
      </c>
      <c r="BD242" s="21" t="s">
        <v>1249</v>
      </c>
      <c r="BE242" s="21" t="s">
        <v>1249</v>
      </c>
      <c r="BF242" s="21" t="s">
        <v>1249</v>
      </c>
      <c r="BG242" s="21" t="s">
        <v>1249</v>
      </c>
      <c r="BH242" s="21" t="s">
        <v>1249</v>
      </c>
      <c r="BI242" s="21" t="s">
        <v>1249</v>
      </c>
      <c r="BJ242" s="21" t="s">
        <v>1249</v>
      </c>
      <c r="BK242" s="21" t="s">
        <v>1249</v>
      </c>
      <c r="BL242" s="21" t="s">
        <v>1249</v>
      </c>
      <c r="BM242" s="21" t="s">
        <v>1249</v>
      </c>
      <c r="BN242" s="21" t="s">
        <v>1249</v>
      </c>
      <c r="BO242" s="21" t="s">
        <v>1249</v>
      </c>
      <c r="BP242" s="21" t="s">
        <v>1249</v>
      </c>
      <c r="BQ242" s="21" t="s">
        <v>1249</v>
      </c>
      <c r="BR242" s="21" t="s">
        <v>1249</v>
      </c>
      <c r="BS242" s="21" t="s">
        <v>1249</v>
      </c>
      <c r="BT242" s="21" t="s">
        <v>1249</v>
      </c>
      <c r="BU242" s="21" t="s">
        <v>1249</v>
      </c>
      <c r="BV242" s="21" t="s">
        <v>1249</v>
      </c>
      <c r="BW242" s="21" t="s">
        <v>1249</v>
      </c>
      <c r="BX242" s="21" t="s">
        <v>1249</v>
      </c>
      <c r="BY242" s="21" t="s">
        <v>1249</v>
      </c>
      <c r="BZ242" s="21" t="s">
        <v>1249</v>
      </c>
      <c r="CA242" s="21" t="s">
        <v>1249</v>
      </c>
      <c r="CB242" s="21" t="s">
        <v>1249</v>
      </c>
      <c r="CC242" s="21" t="s">
        <v>1249</v>
      </c>
      <c r="CD242" s="21" t="s">
        <v>1249</v>
      </c>
      <c r="CE242" s="21" t="s">
        <v>1249</v>
      </c>
      <c r="CF242" s="21" t="s">
        <v>1249</v>
      </c>
      <c r="CG242" s="21" t="s">
        <v>1249</v>
      </c>
      <c r="CH242" s="21" t="s">
        <v>1249</v>
      </c>
      <c r="CI242" s="21" t="s">
        <v>1249</v>
      </c>
      <c r="CJ242" s="21" t="s">
        <v>1249</v>
      </c>
    </row>
    <row r="243" spans="1:88" s="2" customFormat="1" ht="18.75" hidden="1" x14ac:dyDescent="0.25">
      <c r="A243" s="6">
        <v>122</v>
      </c>
      <c r="B243" s="7">
        <v>447</v>
      </c>
      <c r="C243" s="440" t="s">
        <v>745</v>
      </c>
      <c r="D243" s="440"/>
      <c r="E243" s="440"/>
      <c r="F243" s="9" t="s">
        <v>1249</v>
      </c>
      <c r="G243" s="9" t="s">
        <v>1249</v>
      </c>
      <c r="H243" s="9" t="s">
        <v>1249</v>
      </c>
      <c r="I243" s="9" t="s">
        <v>1249</v>
      </c>
      <c r="J243" s="21" t="s">
        <v>1249</v>
      </c>
      <c r="K243" s="21" t="s">
        <v>1249</v>
      </c>
      <c r="L243" s="21" t="s">
        <v>1249</v>
      </c>
      <c r="M243" s="21" t="s">
        <v>1249</v>
      </c>
      <c r="N243" s="21" t="s">
        <v>1249</v>
      </c>
      <c r="O243" s="21" t="s">
        <v>1249</v>
      </c>
      <c r="P243" s="21" t="s">
        <v>1249</v>
      </c>
      <c r="Q243" s="21" t="s">
        <v>1249</v>
      </c>
      <c r="R243" s="21" t="s">
        <v>1249</v>
      </c>
      <c r="S243" s="21" t="s">
        <v>1249</v>
      </c>
      <c r="T243" s="21" t="s">
        <v>1249</v>
      </c>
      <c r="U243" s="21" t="s">
        <v>1249</v>
      </c>
      <c r="V243" s="21" t="s">
        <v>1249</v>
      </c>
      <c r="W243" s="21" t="s">
        <v>1249</v>
      </c>
      <c r="X243" s="21" t="s">
        <v>1249</v>
      </c>
      <c r="Y243" s="21" t="s">
        <v>1249</v>
      </c>
      <c r="Z243" s="21" t="s">
        <v>1249</v>
      </c>
      <c r="AA243" s="21" t="s">
        <v>1249</v>
      </c>
      <c r="AB243" s="21" t="s">
        <v>1249</v>
      </c>
      <c r="AC243" s="21" t="s">
        <v>1249</v>
      </c>
      <c r="AD243" s="21" t="s">
        <v>1249</v>
      </c>
      <c r="AE243" s="21" t="s">
        <v>1249</v>
      </c>
      <c r="AF243" s="21" t="s">
        <v>1249</v>
      </c>
      <c r="AG243" s="21" t="s">
        <v>1249</v>
      </c>
      <c r="AH243" s="21" t="s">
        <v>1249</v>
      </c>
      <c r="AI243" s="21" t="s">
        <v>1249</v>
      </c>
      <c r="AJ243" s="21" t="s">
        <v>1249</v>
      </c>
      <c r="AK243" s="21" t="s">
        <v>1249</v>
      </c>
      <c r="AL243" s="21" t="s">
        <v>1249</v>
      </c>
      <c r="AM243" s="21" t="s">
        <v>1249</v>
      </c>
      <c r="AN243" s="21" t="s">
        <v>1249</v>
      </c>
      <c r="AO243" s="21" t="s">
        <v>1249</v>
      </c>
      <c r="AP243" s="21" t="s">
        <v>1249</v>
      </c>
      <c r="AQ243" s="21" t="s">
        <v>1249</v>
      </c>
      <c r="AR243" s="21" t="s">
        <v>1249</v>
      </c>
      <c r="AS243" s="21" t="s">
        <v>1249</v>
      </c>
      <c r="AT243" s="21" t="s">
        <v>1249</v>
      </c>
      <c r="AU243" s="21" t="s">
        <v>1249</v>
      </c>
      <c r="AV243" s="21" t="s">
        <v>1249</v>
      </c>
      <c r="AW243" s="21" t="s">
        <v>1249</v>
      </c>
      <c r="AX243" s="21" t="s">
        <v>1249</v>
      </c>
      <c r="AY243" s="21" t="s">
        <v>1249</v>
      </c>
      <c r="AZ243" s="21" t="s">
        <v>1249</v>
      </c>
      <c r="BA243" s="21" t="s">
        <v>1249</v>
      </c>
      <c r="BB243" s="21"/>
      <c r="BC243" s="21" t="s">
        <v>1249</v>
      </c>
      <c r="BD243" s="21" t="s">
        <v>1249</v>
      </c>
      <c r="BE243" s="21" t="s">
        <v>1249</v>
      </c>
      <c r="BF243" s="21" t="s">
        <v>1249</v>
      </c>
      <c r="BG243" s="21" t="s">
        <v>1249</v>
      </c>
      <c r="BH243" s="21" t="s">
        <v>1249</v>
      </c>
      <c r="BI243" s="21" t="s">
        <v>1249</v>
      </c>
      <c r="BJ243" s="21" t="s">
        <v>1249</v>
      </c>
      <c r="BK243" s="21" t="s">
        <v>1249</v>
      </c>
      <c r="BL243" s="21" t="s">
        <v>1249</v>
      </c>
      <c r="BM243" s="21" t="s">
        <v>1249</v>
      </c>
      <c r="BN243" s="21" t="s">
        <v>1249</v>
      </c>
      <c r="BO243" s="21" t="s">
        <v>1249</v>
      </c>
      <c r="BP243" s="21" t="s">
        <v>1249</v>
      </c>
      <c r="BQ243" s="21" t="s">
        <v>1249</v>
      </c>
      <c r="BR243" s="21" t="s">
        <v>1249</v>
      </c>
      <c r="BS243" s="21" t="s">
        <v>1249</v>
      </c>
      <c r="BT243" s="21" t="s">
        <v>1249</v>
      </c>
      <c r="BU243" s="21" t="s">
        <v>1249</v>
      </c>
      <c r="BV243" s="21" t="s">
        <v>1249</v>
      </c>
      <c r="BW243" s="21" t="s">
        <v>1249</v>
      </c>
      <c r="BX243" s="21" t="s">
        <v>1249</v>
      </c>
      <c r="BY243" s="21" t="s">
        <v>1249</v>
      </c>
      <c r="BZ243" s="21" t="s">
        <v>1249</v>
      </c>
      <c r="CA243" s="21" t="s">
        <v>1249</v>
      </c>
      <c r="CB243" s="21" t="s">
        <v>1249</v>
      </c>
      <c r="CC243" s="21" t="s">
        <v>1249</v>
      </c>
      <c r="CD243" s="21" t="s">
        <v>1249</v>
      </c>
      <c r="CE243" s="21" t="s">
        <v>1249</v>
      </c>
      <c r="CF243" s="21" t="s">
        <v>1249</v>
      </c>
      <c r="CG243" s="21" t="s">
        <v>1249</v>
      </c>
      <c r="CH243" s="21" t="s">
        <v>1249</v>
      </c>
      <c r="CI243" s="21" t="s">
        <v>1249</v>
      </c>
      <c r="CJ243" s="21" t="s">
        <v>1249</v>
      </c>
    </row>
    <row r="244" spans="1:88" s="2" customFormat="1" ht="18.75" hidden="1" x14ac:dyDescent="0.25">
      <c r="A244" s="6">
        <v>123</v>
      </c>
      <c r="B244" s="7">
        <v>448</v>
      </c>
      <c r="C244" s="440" t="s">
        <v>746</v>
      </c>
      <c r="D244" s="440"/>
      <c r="E244" s="440"/>
      <c r="F244" s="9" t="s">
        <v>1249</v>
      </c>
      <c r="G244" s="9" t="s">
        <v>1249</v>
      </c>
      <c r="H244" s="9" t="s">
        <v>1249</v>
      </c>
      <c r="I244" s="9" t="s">
        <v>1249</v>
      </c>
      <c r="J244" s="21" t="s">
        <v>1249</v>
      </c>
      <c r="K244" s="21" t="s">
        <v>1249</v>
      </c>
      <c r="L244" s="21" t="s">
        <v>1249</v>
      </c>
      <c r="M244" s="21" t="s">
        <v>1249</v>
      </c>
      <c r="N244" s="21" t="s">
        <v>1249</v>
      </c>
      <c r="O244" s="21" t="s">
        <v>1249</v>
      </c>
      <c r="P244" s="21" t="s">
        <v>1249</v>
      </c>
      <c r="Q244" s="21" t="s">
        <v>1249</v>
      </c>
      <c r="R244" s="21" t="s">
        <v>1249</v>
      </c>
      <c r="S244" s="21" t="s">
        <v>1249</v>
      </c>
      <c r="T244" s="21" t="s">
        <v>1249</v>
      </c>
      <c r="U244" s="21" t="s">
        <v>1249</v>
      </c>
      <c r="V244" s="21" t="s">
        <v>1249</v>
      </c>
      <c r="W244" s="21" t="s">
        <v>1249</v>
      </c>
      <c r="X244" s="21" t="s">
        <v>1249</v>
      </c>
      <c r="Y244" s="21" t="s">
        <v>1249</v>
      </c>
      <c r="Z244" s="21" t="s">
        <v>1249</v>
      </c>
      <c r="AA244" s="21" t="s">
        <v>1249</v>
      </c>
      <c r="AB244" s="21" t="s">
        <v>1249</v>
      </c>
      <c r="AC244" s="21" t="s">
        <v>1249</v>
      </c>
      <c r="AD244" s="21" t="s">
        <v>1249</v>
      </c>
      <c r="AE244" s="21" t="s">
        <v>1249</v>
      </c>
      <c r="AF244" s="21" t="s">
        <v>1249</v>
      </c>
      <c r="AG244" s="21" t="s">
        <v>1249</v>
      </c>
      <c r="AH244" s="21" t="s">
        <v>1249</v>
      </c>
      <c r="AI244" s="21" t="s">
        <v>1249</v>
      </c>
      <c r="AJ244" s="21" t="s">
        <v>1249</v>
      </c>
      <c r="AK244" s="21" t="s">
        <v>1249</v>
      </c>
      <c r="AL244" s="21" t="s">
        <v>1249</v>
      </c>
      <c r="AM244" s="21" t="s">
        <v>1249</v>
      </c>
      <c r="AN244" s="21" t="s">
        <v>1249</v>
      </c>
      <c r="AO244" s="21" t="s">
        <v>1249</v>
      </c>
      <c r="AP244" s="21" t="s">
        <v>1249</v>
      </c>
      <c r="AQ244" s="21" t="s">
        <v>1249</v>
      </c>
      <c r="AR244" s="21" t="s">
        <v>1249</v>
      </c>
      <c r="AS244" s="21" t="s">
        <v>1249</v>
      </c>
      <c r="AT244" s="21" t="s">
        <v>1249</v>
      </c>
      <c r="AU244" s="21" t="s">
        <v>1249</v>
      </c>
      <c r="AV244" s="21" t="s">
        <v>1249</v>
      </c>
      <c r="AW244" s="21" t="s">
        <v>1249</v>
      </c>
      <c r="AX244" s="21" t="s">
        <v>1249</v>
      </c>
      <c r="AY244" s="21" t="s">
        <v>1249</v>
      </c>
      <c r="AZ244" s="21" t="s">
        <v>1249</v>
      </c>
      <c r="BA244" s="21" t="s">
        <v>1249</v>
      </c>
      <c r="BB244" s="21"/>
      <c r="BC244" s="21" t="s">
        <v>1249</v>
      </c>
      <c r="BD244" s="21" t="s">
        <v>1249</v>
      </c>
      <c r="BE244" s="21" t="s">
        <v>1249</v>
      </c>
      <c r="BF244" s="21" t="s">
        <v>1249</v>
      </c>
      <c r="BG244" s="21" t="s">
        <v>1249</v>
      </c>
      <c r="BH244" s="21" t="s">
        <v>1249</v>
      </c>
      <c r="BI244" s="21" t="s">
        <v>1249</v>
      </c>
      <c r="BJ244" s="21" t="s">
        <v>1249</v>
      </c>
      <c r="BK244" s="21" t="s">
        <v>1249</v>
      </c>
      <c r="BL244" s="21" t="s">
        <v>1249</v>
      </c>
      <c r="BM244" s="21" t="s">
        <v>1249</v>
      </c>
      <c r="BN244" s="21" t="s">
        <v>1249</v>
      </c>
      <c r="BO244" s="21" t="s">
        <v>1249</v>
      </c>
      <c r="BP244" s="21" t="s">
        <v>1249</v>
      </c>
      <c r="BQ244" s="21" t="s">
        <v>1249</v>
      </c>
      <c r="BR244" s="21" t="s">
        <v>1249</v>
      </c>
      <c r="BS244" s="21" t="s">
        <v>1249</v>
      </c>
      <c r="BT244" s="21" t="s">
        <v>1249</v>
      </c>
      <c r="BU244" s="21" t="s">
        <v>1249</v>
      </c>
      <c r="BV244" s="21" t="s">
        <v>1249</v>
      </c>
      <c r="BW244" s="21" t="s">
        <v>1249</v>
      </c>
      <c r="BX244" s="21" t="s">
        <v>1249</v>
      </c>
      <c r="BY244" s="21" t="s">
        <v>1249</v>
      </c>
      <c r="BZ244" s="21" t="s">
        <v>1249</v>
      </c>
      <c r="CA244" s="21" t="s">
        <v>1249</v>
      </c>
      <c r="CB244" s="21" t="s">
        <v>1249</v>
      </c>
      <c r="CC244" s="21" t="s">
        <v>1249</v>
      </c>
      <c r="CD244" s="21" t="s">
        <v>1249</v>
      </c>
      <c r="CE244" s="21" t="s">
        <v>1249</v>
      </c>
      <c r="CF244" s="21" t="s">
        <v>1249</v>
      </c>
      <c r="CG244" s="21" t="s">
        <v>1249</v>
      </c>
      <c r="CH244" s="21" t="s">
        <v>1249</v>
      </c>
      <c r="CI244" s="21" t="s">
        <v>1249</v>
      </c>
      <c r="CJ244" s="21" t="s">
        <v>1249</v>
      </c>
    </row>
    <row r="245" spans="1:88" ht="77.25" hidden="1" customHeight="1" x14ac:dyDescent="0.25">
      <c r="A245" s="6">
        <v>194</v>
      </c>
      <c r="B245" s="207">
        <v>450</v>
      </c>
      <c r="C245" s="12" t="s">
        <v>748</v>
      </c>
      <c r="D245" s="275" t="s">
        <v>18</v>
      </c>
      <c r="E245" s="12" t="s">
        <v>749</v>
      </c>
      <c r="F245" s="332" t="s">
        <v>28</v>
      </c>
      <c r="G245" s="12" t="s">
        <v>1474</v>
      </c>
      <c r="H245" s="18" t="s">
        <v>1475</v>
      </c>
      <c r="I245" s="18" t="s">
        <v>1261</v>
      </c>
      <c r="J245" s="22" t="s">
        <v>744</v>
      </c>
      <c r="K245" s="207"/>
      <c r="L245" s="207" t="s">
        <v>21</v>
      </c>
      <c r="M245" s="207"/>
      <c r="N245" s="207"/>
      <c r="O245" s="207"/>
      <c r="P245" s="207"/>
      <c r="Q245" s="207"/>
      <c r="R245" s="207"/>
      <c r="S245" s="207"/>
      <c r="T245" s="26">
        <f t="shared" si="104"/>
        <v>1</v>
      </c>
      <c r="U245" s="207"/>
      <c r="V245" s="207"/>
      <c r="W245" s="207"/>
      <c r="X245" s="207"/>
      <c r="Y245" s="207" t="s">
        <v>1271</v>
      </c>
      <c r="Z245" s="207"/>
      <c r="AA245" s="207" t="s">
        <v>1271</v>
      </c>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3">
        <f>COUNTIF($BD245:$CA245,2)</f>
        <v>0</v>
      </c>
      <c r="CC245" s="32" t="e">
        <f>CB245/COUNTA($BD245:$CA245)</f>
        <v>#DIV/0!</v>
      </c>
      <c r="CD245" s="23">
        <f>COUNTIF($BD245:$CA245,1)</f>
        <v>0</v>
      </c>
      <c r="CE245" s="32" t="e">
        <f>CD245/COUNTA($BD245:$CA245)</f>
        <v>#DIV/0!</v>
      </c>
      <c r="CF245" s="23">
        <f>COUNTIF($BD245:$CA245,0)</f>
        <v>0</v>
      </c>
      <c r="CG245" s="32" t="e">
        <f>CF245/COUNTA($BD245:$CA245)</f>
        <v>#DIV/0!</v>
      </c>
      <c r="CH245" s="23" t="e">
        <f>(((CB245*2)+(CD245*1)+(CF245*0)))/COUNTA($BD245:$CA245)</f>
        <v>#DIV/0!</v>
      </c>
      <c r="CI245" s="23" t="e">
        <f t="shared" si="105"/>
        <v>#DIV/0!</v>
      </c>
      <c r="CJ245" s="37"/>
    </row>
    <row r="246" spans="1:88" ht="63.75" hidden="1" customHeight="1" x14ac:dyDescent="0.25">
      <c r="A246" s="6">
        <v>195</v>
      </c>
      <c r="B246" s="207">
        <v>453</v>
      </c>
      <c r="C246" s="12" t="s">
        <v>754</v>
      </c>
      <c r="D246" s="275" t="s">
        <v>18</v>
      </c>
      <c r="E246" s="12" t="s">
        <v>755</v>
      </c>
      <c r="F246" s="332" t="s">
        <v>28</v>
      </c>
      <c r="G246" s="12" t="s">
        <v>755</v>
      </c>
      <c r="H246" s="18" t="s">
        <v>1476</v>
      </c>
      <c r="I246" s="18" t="s">
        <v>1261</v>
      </c>
      <c r="J246" s="22" t="s">
        <v>744</v>
      </c>
      <c r="K246" s="207"/>
      <c r="L246" s="207" t="s">
        <v>21</v>
      </c>
      <c r="M246" s="207"/>
      <c r="N246" s="207"/>
      <c r="O246" s="207"/>
      <c r="P246" s="207"/>
      <c r="Q246" s="207"/>
      <c r="R246" s="207"/>
      <c r="S246" s="207"/>
      <c r="T246" s="26">
        <f t="shared" si="104"/>
        <v>1</v>
      </c>
      <c r="U246" s="207"/>
      <c r="V246" s="207"/>
      <c r="W246" s="207"/>
      <c r="X246" s="207"/>
      <c r="Y246" s="207" t="s">
        <v>1319</v>
      </c>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3">
        <f>COUNTIF($BD246:$CA246,2)</f>
        <v>0</v>
      </c>
      <c r="CC246" s="32" t="e">
        <f>CB246/COUNTA($BD246:$CA246)</f>
        <v>#DIV/0!</v>
      </c>
      <c r="CD246" s="23">
        <f>COUNTIF($BD246:$CA246,1)</f>
        <v>0</v>
      </c>
      <c r="CE246" s="32" t="e">
        <f>CD246/COUNTA($BD246:$CA246)</f>
        <v>#DIV/0!</v>
      </c>
      <c r="CF246" s="23">
        <f>COUNTIF($BD246:$CA246,0)</f>
        <v>0</v>
      </c>
      <c r="CG246" s="32" t="e">
        <f>CF246/COUNTA($BD246:$CA246)</f>
        <v>#DIV/0!</v>
      </c>
      <c r="CH246" s="23" t="e">
        <f>(((CB246*2)+(CD246*1)+(CF246*0)))/COUNTA($BD246:$CA246)</f>
        <v>#DIV/0!</v>
      </c>
      <c r="CI246" s="23" t="e">
        <f t="shared" si="105"/>
        <v>#DIV/0!</v>
      </c>
      <c r="CJ246" s="37"/>
    </row>
    <row r="247" spans="1:88" s="2" customFormat="1" ht="18.75" hidden="1" x14ac:dyDescent="0.25">
      <c r="A247" s="6">
        <v>126</v>
      </c>
      <c r="B247" s="7">
        <v>462</v>
      </c>
      <c r="C247" s="440" t="s">
        <v>771</v>
      </c>
      <c r="D247" s="440"/>
      <c r="E247" s="440"/>
      <c r="F247" s="9" t="s">
        <v>1249</v>
      </c>
      <c r="G247" s="9" t="s">
        <v>1249</v>
      </c>
      <c r="H247" s="9" t="s">
        <v>1249</v>
      </c>
      <c r="I247" s="9" t="s">
        <v>1249</v>
      </c>
      <c r="J247" s="21" t="s">
        <v>1249</v>
      </c>
      <c r="K247" s="21" t="s">
        <v>1249</v>
      </c>
      <c r="L247" s="21" t="s">
        <v>1249</v>
      </c>
      <c r="M247" s="21" t="s">
        <v>1249</v>
      </c>
      <c r="N247" s="21" t="s">
        <v>1249</v>
      </c>
      <c r="O247" s="21" t="s">
        <v>1249</v>
      </c>
      <c r="P247" s="21" t="s">
        <v>1249</v>
      </c>
      <c r="Q247" s="21" t="s">
        <v>1249</v>
      </c>
      <c r="R247" s="21" t="s">
        <v>1249</v>
      </c>
      <c r="S247" s="21" t="s">
        <v>1249</v>
      </c>
      <c r="T247" s="21" t="s">
        <v>1249</v>
      </c>
      <c r="U247" s="21" t="s">
        <v>1249</v>
      </c>
      <c r="V247" s="21" t="s">
        <v>1249</v>
      </c>
      <c r="W247" s="21" t="s">
        <v>1249</v>
      </c>
      <c r="X247" s="21" t="s">
        <v>1249</v>
      </c>
      <c r="Y247" s="21" t="s">
        <v>1249</v>
      </c>
      <c r="Z247" s="21" t="s">
        <v>1249</v>
      </c>
      <c r="AA247" s="21" t="s">
        <v>1249</v>
      </c>
      <c r="AB247" s="21" t="s">
        <v>1249</v>
      </c>
      <c r="AC247" s="21" t="s">
        <v>1249</v>
      </c>
      <c r="AD247" s="21" t="s">
        <v>1249</v>
      </c>
      <c r="AE247" s="21" t="s">
        <v>1249</v>
      </c>
      <c r="AF247" s="21" t="s">
        <v>1249</v>
      </c>
      <c r="AG247" s="21" t="s">
        <v>1249</v>
      </c>
      <c r="AH247" s="21" t="s">
        <v>1249</v>
      </c>
      <c r="AI247" s="21" t="s">
        <v>1249</v>
      </c>
      <c r="AJ247" s="21" t="s">
        <v>1249</v>
      </c>
      <c r="AK247" s="21" t="s">
        <v>1249</v>
      </c>
      <c r="AL247" s="21" t="s">
        <v>1249</v>
      </c>
      <c r="AM247" s="21" t="s">
        <v>1249</v>
      </c>
      <c r="AN247" s="21" t="s">
        <v>1249</v>
      </c>
      <c r="AO247" s="21" t="s">
        <v>1249</v>
      </c>
      <c r="AP247" s="21" t="s">
        <v>1249</v>
      </c>
      <c r="AQ247" s="21" t="s">
        <v>1249</v>
      </c>
      <c r="AR247" s="21" t="s">
        <v>1249</v>
      </c>
      <c r="AS247" s="21" t="s">
        <v>1249</v>
      </c>
      <c r="AT247" s="21" t="s">
        <v>1249</v>
      </c>
      <c r="AU247" s="21" t="s">
        <v>1249</v>
      </c>
      <c r="AV247" s="21" t="s">
        <v>1249</v>
      </c>
      <c r="AW247" s="21" t="s">
        <v>1249</v>
      </c>
      <c r="AX247" s="21" t="s">
        <v>1249</v>
      </c>
      <c r="AY247" s="21" t="s">
        <v>1249</v>
      </c>
      <c r="AZ247" s="21" t="s">
        <v>1249</v>
      </c>
      <c r="BA247" s="21" t="s">
        <v>1249</v>
      </c>
      <c r="BB247" s="21"/>
      <c r="BC247" s="21" t="s">
        <v>1249</v>
      </c>
      <c r="BD247" s="21" t="s">
        <v>1249</v>
      </c>
      <c r="BE247" s="21" t="s">
        <v>1249</v>
      </c>
      <c r="BF247" s="21" t="s">
        <v>1249</v>
      </c>
      <c r="BG247" s="21" t="s">
        <v>1249</v>
      </c>
      <c r="BH247" s="21" t="s">
        <v>1249</v>
      </c>
      <c r="BI247" s="21" t="s">
        <v>1249</v>
      </c>
      <c r="BJ247" s="21" t="s">
        <v>1249</v>
      </c>
      <c r="BK247" s="21" t="s">
        <v>1249</v>
      </c>
      <c r="BL247" s="21" t="s">
        <v>1249</v>
      </c>
      <c r="BM247" s="21" t="s">
        <v>1249</v>
      </c>
      <c r="BN247" s="21" t="s">
        <v>1249</v>
      </c>
      <c r="BO247" s="21" t="s">
        <v>1249</v>
      </c>
      <c r="BP247" s="21" t="s">
        <v>1249</v>
      </c>
      <c r="BQ247" s="21" t="s">
        <v>1249</v>
      </c>
      <c r="BR247" s="21" t="s">
        <v>1249</v>
      </c>
      <c r="BS247" s="21" t="s">
        <v>1249</v>
      </c>
      <c r="BT247" s="21" t="s">
        <v>1249</v>
      </c>
      <c r="BU247" s="21" t="s">
        <v>1249</v>
      </c>
      <c r="BV247" s="21" t="s">
        <v>1249</v>
      </c>
      <c r="BW247" s="21" t="s">
        <v>1249</v>
      </c>
      <c r="BX247" s="21" t="s">
        <v>1249</v>
      </c>
      <c r="BY247" s="21" t="s">
        <v>1249</v>
      </c>
      <c r="BZ247" s="21" t="s">
        <v>1249</v>
      </c>
      <c r="CA247" s="21" t="s">
        <v>1249</v>
      </c>
      <c r="CB247" s="21" t="s">
        <v>1249</v>
      </c>
      <c r="CC247" s="21" t="s">
        <v>1249</v>
      </c>
      <c r="CD247" s="21" t="s">
        <v>1249</v>
      </c>
      <c r="CE247" s="21" t="s">
        <v>1249</v>
      </c>
      <c r="CF247" s="21" t="s">
        <v>1249</v>
      </c>
      <c r="CG247" s="21" t="s">
        <v>1249</v>
      </c>
      <c r="CH247" s="21" t="s">
        <v>1249</v>
      </c>
      <c r="CI247" s="21" t="s">
        <v>1249</v>
      </c>
      <c r="CJ247" s="21" t="s">
        <v>1249</v>
      </c>
    </row>
    <row r="248" spans="1:88" ht="38.25" hidden="1" customHeight="1" x14ac:dyDescent="0.25">
      <c r="A248" s="6">
        <v>196</v>
      </c>
      <c r="B248" s="207">
        <v>464</v>
      </c>
      <c r="C248" s="12" t="s">
        <v>774</v>
      </c>
      <c r="D248" s="275" t="s">
        <v>18</v>
      </c>
      <c r="E248" s="12" t="s">
        <v>775</v>
      </c>
      <c r="F248" s="332" t="s">
        <v>20</v>
      </c>
      <c r="G248" s="18" t="s">
        <v>1477</v>
      </c>
      <c r="H248" s="18" t="s">
        <v>1478</v>
      </c>
      <c r="I248" s="18" t="s">
        <v>1261</v>
      </c>
      <c r="J248" s="22" t="s">
        <v>744</v>
      </c>
      <c r="K248" s="207"/>
      <c r="L248" s="207"/>
      <c r="M248" s="207"/>
      <c r="N248" s="207"/>
      <c r="O248" s="207" t="s">
        <v>21</v>
      </c>
      <c r="P248" s="207"/>
      <c r="Q248" s="207"/>
      <c r="R248" s="207"/>
      <c r="S248" s="207"/>
      <c r="T248" s="26">
        <f t="shared" si="104"/>
        <v>1</v>
      </c>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3">
        <f>COUNTIF($BD248:$CA248,2)</f>
        <v>0</v>
      </c>
      <c r="CC248" s="32" t="e">
        <f>CB248/COUNTA($BD248:$CA248)</f>
        <v>#DIV/0!</v>
      </c>
      <c r="CD248" s="23">
        <f>COUNTIF($BD248:$CA248,1)</f>
        <v>0</v>
      </c>
      <c r="CE248" s="32" t="e">
        <f>CD248/COUNTA($BD248:$CA248)</f>
        <v>#DIV/0!</v>
      </c>
      <c r="CF248" s="23">
        <f>COUNTIF($BD248:$CA248,0)</f>
        <v>0</v>
      </c>
      <c r="CG248" s="32" t="e">
        <f>CF248/COUNTA($BD248:$CA248)</f>
        <v>#DIV/0!</v>
      </c>
      <c r="CH248" s="23" t="e">
        <f>(((CB248*2)+(CD248*1)+(CF248*0)))/COUNTA($BD248:$CA248)</f>
        <v>#DIV/0!</v>
      </c>
      <c r="CI248" s="23" t="e">
        <f t="shared" si="105"/>
        <v>#DIV/0!</v>
      </c>
      <c r="CJ248" s="37"/>
    </row>
    <row r="249" spans="1:88" ht="44.25" hidden="1" customHeight="1" x14ac:dyDescent="0.25">
      <c r="A249" s="6">
        <v>197</v>
      </c>
      <c r="B249" s="394">
        <v>467</v>
      </c>
      <c r="C249" s="391" t="s">
        <v>777</v>
      </c>
      <c r="D249" s="280" t="s">
        <v>18</v>
      </c>
      <c r="E249" s="39" t="s">
        <v>1480</v>
      </c>
      <c r="F249" s="61"/>
      <c r="G249" s="39" t="s">
        <v>1481</v>
      </c>
      <c r="H249" s="39" t="s">
        <v>1637</v>
      </c>
      <c r="I249" s="18" t="s">
        <v>1261</v>
      </c>
      <c r="J249" s="22" t="s">
        <v>744</v>
      </c>
      <c r="K249" s="48"/>
      <c r="L249" s="48" t="s">
        <v>21</v>
      </c>
      <c r="M249" s="48"/>
      <c r="N249" s="48"/>
      <c r="O249" s="48"/>
      <c r="P249" s="48"/>
      <c r="Q249" s="48"/>
      <c r="R249" s="48"/>
      <c r="S249" s="48"/>
      <c r="T249" s="26">
        <f t="shared" si="104"/>
        <v>1</v>
      </c>
      <c r="U249" s="48"/>
      <c r="V249" s="48"/>
      <c r="W249" s="48"/>
      <c r="X249" s="48"/>
      <c r="Y249" s="48"/>
      <c r="Z249" s="48" t="s">
        <v>1271</v>
      </c>
      <c r="AA249" s="48"/>
      <c r="AB249" s="48" t="s">
        <v>2012</v>
      </c>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3">
        <f>COUNTIF($BD249:$CA249,2)</f>
        <v>0</v>
      </c>
      <c r="CC249" s="32" t="e">
        <f>CB249/COUNTA($BD249:$CA249)</f>
        <v>#DIV/0!</v>
      </c>
      <c r="CD249" s="23">
        <f>COUNTIF($BD249:$CA249,1)</f>
        <v>0</v>
      </c>
      <c r="CE249" s="32" t="e">
        <f>CD249/COUNTA($BD249:$CA249)</f>
        <v>#DIV/0!</v>
      </c>
      <c r="CF249" s="23">
        <f>COUNTIF($BD249:$CA249,0)</f>
        <v>0</v>
      </c>
      <c r="CG249" s="32" t="e">
        <f>CF249/COUNTA($BD249:$CA249)</f>
        <v>#DIV/0!</v>
      </c>
      <c r="CH249" s="23" t="e">
        <f>(((CB249*2)+(CD249*1)+(CF249*0)))/COUNTA($BD249:$CA249)</f>
        <v>#DIV/0!</v>
      </c>
      <c r="CI249" s="23" t="e">
        <f t="shared" si="105"/>
        <v>#DIV/0!</v>
      </c>
      <c r="CJ249" s="37"/>
    </row>
    <row r="250" spans="1:88" ht="84.75" hidden="1" customHeight="1" x14ac:dyDescent="0.25">
      <c r="A250" s="6">
        <v>197</v>
      </c>
      <c r="B250" s="395"/>
      <c r="C250" s="393"/>
      <c r="D250" s="280" t="s">
        <v>18</v>
      </c>
      <c r="E250" s="39" t="s">
        <v>778</v>
      </c>
      <c r="F250" s="52" t="s">
        <v>20</v>
      </c>
      <c r="G250" s="39" t="s">
        <v>1479</v>
      </c>
      <c r="H250" s="39" t="s">
        <v>1865</v>
      </c>
      <c r="I250" s="18" t="s">
        <v>1261</v>
      </c>
      <c r="J250" s="22" t="s">
        <v>744</v>
      </c>
      <c r="K250" s="23" t="s">
        <v>21</v>
      </c>
      <c r="L250" s="207"/>
      <c r="M250" s="207"/>
      <c r="N250" s="207"/>
      <c r="O250" s="207"/>
      <c r="P250" s="207"/>
      <c r="Q250" s="23" t="s">
        <v>21</v>
      </c>
      <c r="R250" s="207"/>
      <c r="S250" s="207"/>
      <c r="T250" s="26">
        <f t="shared" si="104"/>
        <v>2</v>
      </c>
      <c r="U250" s="207"/>
      <c r="V250" s="207" t="s">
        <v>1319</v>
      </c>
      <c r="W250" s="207" t="s">
        <v>1262</v>
      </c>
      <c r="X250" s="207" t="s">
        <v>1319</v>
      </c>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3">
        <f>COUNTIF($BD250:$CA250,2)</f>
        <v>0</v>
      </c>
      <c r="CC250" s="32" t="e">
        <f>CB250/COUNTA($BD250:$CA250)</f>
        <v>#DIV/0!</v>
      </c>
      <c r="CD250" s="23">
        <f>COUNTIF($BD250:$CA250,1)</f>
        <v>0</v>
      </c>
      <c r="CE250" s="32" t="e">
        <f>CD250/COUNTA($BD250:$CA250)</f>
        <v>#DIV/0!</v>
      </c>
      <c r="CF250" s="23">
        <f>COUNTIF($BD250:$CA250,0)</f>
        <v>0</v>
      </c>
      <c r="CG250" s="32" t="e">
        <f>CF250/COUNTA($BD250:$CA250)</f>
        <v>#DIV/0!</v>
      </c>
      <c r="CH250" s="23" t="e">
        <f>(((CB250*2)+(CD250*1)+(CF250*0)))/COUNTA($BD250:$CA250)</f>
        <v>#DIV/0!</v>
      </c>
      <c r="CI250" s="23" t="e">
        <f t="shared" si="105"/>
        <v>#DIV/0!</v>
      </c>
      <c r="CJ250" s="37"/>
    </row>
    <row r="251" spans="1:88" s="2" customFormat="1" ht="72" hidden="1" customHeight="1" x14ac:dyDescent="0.25">
      <c r="A251" s="6">
        <v>227</v>
      </c>
      <c r="B251" s="7">
        <v>469</v>
      </c>
      <c r="C251" s="440" t="s">
        <v>781</v>
      </c>
      <c r="D251" s="440"/>
      <c r="E251" s="440"/>
      <c r="F251" s="9" t="s">
        <v>1249</v>
      </c>
      <c r="G251" s="9" t="s">
        <v>1249</v>
      </c>
      <c r="H251" s="9" t="s">
        <v>1249</v>
      </c>
      <c r="I251" s="9" t="s">
        <v>1249</v>
      </c>
      <c r="J251" s="21" t="s">
        <v>1249</v>
      </c>
      <c r="K251" s="21" t="s">
        <v>1249</v>
      </c>
      <c r="L251" s="21" t="s">
        <v>1249</v>
      </c>
      <c r="M251" s="21" t="s">
        <v>1249</v>
      </c>
      <c r="N251" s="21" t="s">
        <v>1249</v>
      </c>
      <c r="O251" s="21" t="s">
        <v>1249</v>
      </c>
      <c r="P251" s="21" t="s">
        <v>1249</v>
      </c>
      <c r="Q251" s="21" t="s">
        <v>1249</v>
      </c>
      <c r="R251" s="21" t="s">
        <v>1249</v>
      </c>
      <c r="S251" s="21" t="s">
        <v>1249</v>
      </c>
      <c r="T251" s="21" t="s">
        <v>1249</v>
      </c>
      <c r="U251" s="21" t="s">
        <v>1249</v>
      </c>
      <c r="V251" s="21" t="s">
        <v>1249</v>
      </c>
      <c r="W251" s="21" t="s">
        <v>1249</v>
      </c>
      <c r="X251" s="21" t="s">
        <v>1249</v>
      </c>
      <c r="Y251" s="21" t="s">
        <v>1249</v>
      </c>
      <c r="Z251" s="21" t="s">
        <v>1249</v>
      </c>
      <c r="AA251" s="21" t="s">
        <v>1249</v>
      </c>
      <c r="AB251" s="21" t="s">
        <v>1249</v>
      </c>
      <c r="AC251" s="21" t="s">
        <v>1249</v>
      </c>
      <c r="AD251" s="21" t="s">
        <v>1249</v>
      </c>
      <c r="AE251" s="21" t="s">
        <v>1249</v>
      </c>
      <c r="AF251" s="21" t="s">
        <v>1249</v>
      </c>
      <c r="AG251" s="21" t="s">
        <v>1249</v>
      </c>
      <c r="AH251" s="21" t="s">
        <v>1249</v>
      </c>
      <c r="AI251" s="21" t="s">
        <v>1249</v>
      </c>
      <c r="AJ251" s="21" t="s">
        <v>1249</v>
      </c>
      <c r="AK251" s="21" t="s">
        <v>1249</v>
      </c>
      <c r="AL251" s="21" t="s">
        <v>1249</v>
      </c>
      <c r="AM251" s="21" t="s">
        <v>1249</v>
      </c>
      <c r="AN251" s="21" t="s">
        <v>1249</v>
      </c>
      <c r="AO251" s="21" t="s">
        <v>1249</v>
      </c>
      <c r="AP251" s="21" t="s">
        <v>1249</v>
      </c>
      <c r="AQ251" s="21" t="s">
        <v>1249</v>
      </c>
      <c r="AR251" s="21" t="s">
        <v>1249</v>
      </c>
      <c r="AS251" s="21" t="s">
        <v>1249</v>
      </c>
      <c r="AT251" s="21" t="s">
        <v>1249</v>
      </c>
      <c r="AU251" s="21" t="s">
        <v>1249</v>
      </c>
      <c r="AV251" s="21" t="s">
        <v>1249</v>
      </c>
      <c r="AW251" s="21" t="s">
        <v>1249</v>
      </c>
      <c r="AX251" s="21" t="s">
        <v>1249</v>
      </c>
      <c r="AY251" s="21" t="s">
        <v>1249</v>
      </c>
      <c r="AZ251" s="21" t="s">
        <v>1249</v>
      </c>
      <c r="BA251" s="21" t="s">
        <v>1249</v>
      </c>
      <c r="BB251" s="21"/>
      <c r="BC251" s="21" t="s">
        <v>1249</v>
      </c>
      <c r="BD251" s="21" t="s">
        <v>1249</v>
      </c>
      <c r="BE251" s="21" t="s">
        <v>1249</v>
      </c>
      <c r="BF251" s="21" t="s">
        <v>1249</v>
      </c>
      <c r="BG251" s="21" t="s">
        <v>1249</v>
      </c>
      <c r="BH251" s="21" t="s">
        <v>1249</v>
      </c>
      <c r="BI251" s="21" t="s">
        <v>1249</v>
      </c>
      <c r="BJ251" s="21" t="s">
        <v>1249</v>
      </c>
      <c r="BK251" s="21" t="s">
        <v>1249</v>
      </c>
      <c r="BL251" s="21" t="s">
        <v>1249</v>
      </c>
      <c r="BM251" s="21" t="s">
        <v>1249</v>
      </c>
      <c r="BN251" s="21" t="s">
        <v>1249</v>
      </c>
      <c r="BO251" s="21" t="s">
        <v>1249</v>
      </c>
      <c r="BP251" s="21" t="s">
        <v>1249</v>
      </c>
      <c r="BQ251" s="21" t="s">
        <v>1249</v>
      </c>
      <c r="BR251" s="21" t="s">
        <v>1249</v>
      </c>
      <c r="BS251" s="21" t="s">
        <v>1249</v>
      </c>
      <c r="BT251" s="21" t="s">
        <v>1249</v>
      </c>
      <c r="BU251" s="21" t="s">
        <v>1249</v>
      </c>
      <c r="BV251" s="21" t="s">
        <v>1249</v>
      </c>
      <c r="BW251" s="21" t="s">
        <v>1249</v>
      </c>
      <c r="BX251" s="21" t="s">
        <v>1249</v>
      </c>
      <c r="BY251" s="21" t="s">
        <v>1249</v>
      </c>
      <c r="BZ251" s="21" t="s">
        <v>1249</v>
      </c>
      <c r="CA251" s="21" t="s">
        <v>1249</v>
      </c>
      <c r="CB251" s="21" t="s">
        <v>1249</v>
      </c>
      <c r="CC251" s="21" t="s">
        <v>1249</v>
      </c>
      <c r="CD251" s="21" t="s">
        <v>1249</v>
      </c>
      <c r="CE251" s="21" t="s">
        <v>1249</v>
      </c>
      <c r="CF251" s="21" t="s">
        <v>1249</v>
      </c>
      <c r="CG251" s="21" t="s">
        <v>1249</v>
      </c>
      <c r="CH251" s="21" t="s">
        <v>1249</v>
      </c>
      <c r="CI251" s="21" t="s">
        <v>1249</v>
      </c>
      <c r="CJ251" s="21" t="s">
        <v>1249</v>
      </c>
    </row>
    <row r="252" spans="1:88" ht="70.5" customHeight="1" x14ac:dyDescent="0.25">
      <c r="A252" s="6">
        <v>198</v>
      </c>
      <c r="B252" s="28">
        <v>470</v>
      </c>
      <c r="C252" s="12" t="s">
        <v>782</v>
      </c>
      <c r="D252" s="275" t="s">
        <v>18</v>
      </c>
      <c r="E252" s="12" t="s">
        <v>783</v>
      </c>
      <c r="F252" s="332" t="s">
        <v>28</v>
      </c>
      <c r="G252" s="12" t="s">
        <v>1595</v>
      </c>
      <c r="H252" s="18" t="s">
        <v>2028</v>
      </c>
      <c r="I252" s="18" t="s">
        <v>1261</v>
      </c>
      <c r="J252" s="22" t="s">
        <v>744</v>
      </c>
      <c r="K252" s="207"/>
      <c r="L252" s="207"/>
      <c r="M252" s="23" t="s">
        <v>21</v>
      </c>
      <c r="N252" s="207"/>
      <c r="O252" s="23" t="s">
        <v>21</v>
      </c>
      <c r="P252" s="207"/>
      <c r="Q252" s="207"/>
      <c r="R252" s="207"/>
      <c r="S252" s="207"/>
      <c r="T252" s="26">
        <f t="shared" si="104"/>
        <v>2</v>
      </c>
      <c r="U252" s="48"/>
      <c r="V252" s="48"/>
      <c r="W252" s="48"/>
      <c r="X252" s="48"/>
      <c r="Y252" s="48"/>
      <c r="Z252" s="48"/>
      <c r="AA252" s="48"/>
      <c r="AB252" s="48"/>
      <c r="AC252" s="48" t="s">
        <v>1302</v>
      </c>
      <c r="AD252" s="48" t="s">
        <v>1262</v>
      </c>
      <c r="AE252" s="48" t="s">
        <v>1302</v>
      </c>
      <c r="AF252" s="48" t="s">
        <v>1302</v>
      </c>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3">
        <f>COUNTIF($BD252:$CA252,2)</f>
        <v>0</v>
      </c>
      <c r="CC252" s="32" t="e">
        <f>CB252/COUNTA($BD252:$CA252)</f>
        <v>#DIV/0!</v>
      </c>
      <c r="CD252" s="23">
        <f>COUNTIF($BD252:$CA252,1)</f>
        <v>0</v>
      </c>
      <c r="CE252" s="32" t="e">
        <f>CD252/COUNTA($BD252:$CA252)</f>
        <v>#DIV/0!</v>
      </c>
      <c r="CF252" s="23">
        <f>COUNTIF($BD252:$CA252,0)</f>
        <v>0</v>
      </c>
      <c r="CG252" s="32" t="e">
        <f>CF252/COUNTA($BD252:$CA252)</f>
        <v>#DIV/0!</v>
      </c>
      <c r="CH252" s="23" t="e">
        <f>(((CB252*2)+(CD252*1)+(CF252*0)))/COUNTA($BD252:$CA252)</f>
        <v>#DIV/0!</v>
      </c>
      <c r="CI252" s="23" t="e">
        <f t="shared" si="105"/>
        <v>#DIV/0!</v>
      </c>
      <c r="CJ252" s="37"/>
    </row>
    <row r="253" spans="1:88" ht="105" hidden="1" customHeight="1" x14ac:dyDescent="0.25">
      <c r="A253" s="6">
        <v>199</v>
      </c>
      <c r="B253" s="28">
        <v>473</v>
      </c>
      <c r="C253" s="12" t="s">
        <v>788</v>
      </c>
      <c r="D253" s="275" t="s">
        <v>18</v>
      </c>
      <c r="E253" s="12" t="s">
        <v>789</v>
      </c>
      <c r="F253" s="332" t="s">
        <v>28</v>
      </c>
      <c r="G253" s="41" t="s">
        <v>1867</v>
      </c>
      <c r="H253" s="41" t="s">
        <v>1868</v>
      </c>
      <c r="I253" s="18" t="s">
        <v>1251</v>
      </c>
      <c r="J253" s="22" t="s">
        <v>744</v>
      </c>
      <c r="K253" s="207"/>
      <c r="L253" s="207"/>
      <c r="M253" s="207"/>
      <c r="N253" s="207"/>
      <c r="O253" s="23" t="s">
        <v>21</v>
      </c>
      <c r="P253" s="207"/>
      <c r="Q253" s="207" t="s">
        <v>21</v>
      </c>
      <c r="R253" s="207"/>
      <c r="S253" s="207"/>
      <c r="T253" s="26">
        <f t="shared" si="104"/>
        <v>2</v>
      </c>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3">
        <f>COUNTIF($BD253:$CA253,2)</f>
        <v>0</v>
      </c>
      <c r="CC253" s="32" t="e">
        <f>CB253/COUNTA($BD253:$CA253)</f>
        <v>#DIV/0!</v>
      </c>
      <c r="CD253" s="23">
        <f>COUNTIF($BD253:$CA253,1)</f>
        <v>0</v>
      </c>
      <c r="CE253" s="32" t="e">
        <f>CD253/COUNTA($BD253:$CA253)</f>
        <v>#DIV/0!</v>
      </c>
      <c r="CF253" s="23">
        <f>COUNTIF($BD253:$CA253,0)</f>
        <v>0</v>
      </c>
      <c r="CG253" s="32" t="e">
        <f>CF253/COUNTA($BD253:$CA253)</f>
        <v>#DIV/0!</v>
      </c>
      <c r="CH253" s="23" t="e">
        <f>(((CB253*2)+(CD253*1)+(CF253*0)))/COUNTA($BD253:$CA253)</f>
        <v>#DIV/0!</v>
      </c>
      <c r="CI253" s="23" t="e">
        <f t="shared" si="105"/>
        <v>#DIV/0!</v>
      </c>
      <c r="CJ253" s="37"/>
    </row>
    <row r="254" spans="1:88" ht="101.25" hidden="1" customHeight="1" x14ac:dyDescent="0.25">
      <c r="A254" s="6">
        <v>200</v>
      </c>
      <c r="B254" s="28">
        <v>481</v>
      </c>
      <c r="C254" s="12" t="s">
        <v>804</v>
      </c>
      <c r="D254" s="275" t="s">
        <v>18</v>
      </c>
      <c r="E254" s="12" t="s">
        <v>805</v>
      </c>
      <c r="F254" s="332" t="s">
        <v>28</v>
      </c>
      <c r="G254" s="18" t="s">
        <v>1482</v>
      </c>
      <c r="H254" s="18" t="s">
        <v>1483</v>
      </c>
      <c r="I254" s="18" t="s">
        <v>1261</v>
      </c>
      <c r="J254" s="22" t="s">
        <v>744</v>
      </c>
      <c r="K254" s="207"/>
      <c r="L254" s="207"/>
      <c r="M254" s="207"/>
      <c r="N254" s="207"/>
      <c r="O254" s="207"/>
      <c r="P254" s="207"/>
      <c r="Q254" s="207"/>
      <c r="R254" s="207"/>
      <c r="S254" s="23" t="s">
        <v>21</v>
      </c>
      <c r="T254" s="26">
        <f t="shared" si="104"/>
        <v>1</v>
      </c>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3">
        <f>COUNTIF($BD254:$CA254,2)</f>
        <v>0</v>
      </c>
      <c r="CC254" s="32" t="e">
        <f>CB254/COUNTA($BD254:$CA254)</f>
        <v>#DIV/0!</v>
      </c>
      <c r="CD254" s="23">
        <f>COUNTIF($BD254:$CA254,1)</f>
        <v>0</v>
      </c>
      <c r="CE254" s="32" t="e">
        <f>CD254/COUNTA($BD254:$CA254)</f>
        <v>#DIV/0!</v>
      </c>
      <c r="CF254" s="23">
        <f>COUNTIF($BD254:$CA254,0)</f>
        <v>0</v>
      </c>
      <c r="CG254" s="32" t="e">
        <f>CF254/COUNTA($BD254:$CA254)</f>
        <v>#DIV/0!</v>
      </c>
      <c r="CH254" s="23" t="e">
        <f>(((CB254*2)+(CD254*1)+(CF254*0)))/COUNTA($BD254:$CA254)</f>
        <v>#DIV/0!</v>
      </c>
      <c r="CI254" s="23" t="e">
        <f t="shared" si="105"/>
        <v>#DIV/0!</v>
      </c>
      <c r="CJ254" s="37"/>
    </row>
    <row r="255" spans="1:88" ht="70.5" hidden="1" customHeight="1" x14ac:dyDescent="0.25">
      <c r="A255" s="6">
        <v>201</v>
      </c>
      <c r="B255" s="28">
        <v>484</v>
      </c>
      <c r="C255" s="12" t="s">
        <v>810</v>
      </c>
      <c r="D255" s="275" t="s">
        <v>18</v>
      </c>
      <c r="E255" s="12" t="s">
        <v>811</v>
      </c>
      <c r="F255" s="332" t="s">
        <v>18</v>
      </c>
      <c r="G255" s="18" t="s">
        <v>1484</v>
      </c>
      <c r="H255" s="18" t="s">
        <v>1650</v>
      </c>
      <c r="I255" s="18" t="s">
        <v>1329</v>
      </c>
      <c r="J255" s="22" t="s">
        <v>744</v>
      </c>
      <c r="K255" s="207"/>
      <c r="L255" s="207"/>
      <c r="M255" s="207"/>
      <c r="N255" s="207"/>
      <c r="O255" s="23" t="s">
        <v>21</v>
      </c>
      <c r="P255" s="207"/>
      <c r="Q255" s="28"/>
      <c r="R255" s="207"/>
      <c r="S255" s="28" t="s">
        <v>21</v>
      </c>
      <c r="T255" s="26">
        <f t="shared" si="104"/>
        <v>2</v>
      </c>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3">
        <f>COUNTIF($BD255:$CA255,2)</f>
        <v>0</v>
      </c>
      <c r="CC255" s="32" t="e">
        <f>CB255/COUNTA($BD255:$CA255)</f>
        <v>#DIV/0!</v>
      </c>
      <c r="CD255" s="23">
        <f>COUNTIF($BD255:$CA255,1)</f>
        <v>0</v>
      </c>
      <c r="CE255" s="32" t="e">
        <f>CD255/COUNTA($BD255:$CA255)</f>
        <v>#DIV/0!</v>
      </c>
      <c r="CF255" s="23">
        <f>COUNTIF($BD255:$CA255,0)</f>
        <v>0</v>
      </c>
      <c r="CG255" s="32" t="e">
        <f>CF255/COUNTA($BD255:$CA255)</f>
        <v>#DIV/0!</v>
      </c>
      <c r="CH255" s="23" t="e">
        <f>(((CB255*2)+(CD255*1)+(CF255*0)))/COUNTA($BD255:$CA255)</f>
        <v>#DIV/0!</v>
      </c>
      <c r="CI255" s="23" t="e">
        <f t="shared" si="105"/>
        <v>#DIV/0!</v>
      </c>
      <c r="CJ255" s="37"/>
    </row>
    <row r="256" spans="1:88" s="2" customFormat="1" ht="18.75" hidden="1" x14ac:dyDescent="0.25">
      <c r="A256" s="6">
        <v>133</v>
      </c>
      <c r="B256" s="7">
        <v>487</v>
      </c>
      <c r="C256" s="440" t="s">
        <v>816</v>
      </c>
      <c r="D256" s="440"/>
      <c r="E256" s="440"/>
      <c r="F256" s="9" t="s">
        <v>1249</v>
      </c>
      <c r="G256" s="9" t="s">
        <v>1249</v>
      </c>
      <c r="H256" s="9" t="s">
        <v>1249</v>
      </c>
      <c r="I256" s="9" t="s">
        <v>1249</v>
      </c>
      <c r="J256" s="21" t="s">
        <v>1249</v>
      </c>
      <c r="K256" s="21" t="s">
        <v>1249</v>
      </c>
      <c r="L256" s="21" t="s">
        <v>1249</v>
      </c>
      <c r="M256" s="21" t="s">
        <v>1249</v>
      </c>
      <c r="N256" s="21" t="s">
        <v>1249</v>
      </c>
      <c r="O256" s="21" t="s">
        <v>1249</v>
      </c>
      <c r="P256" s="21" t="s">
        <v>1249</v>
      </c>
      <c r="Q256" s="21" t="s">
        <v>1249</v>
      </c>
      <c r="R256" s="21" t="s">
        <v>1249</v>
      </c>
      <c r="S256" s="21" t="s">
        <v>1249</v>
      </c>
      <c r="T256" s="21" t="s">
        <v>1249</v>
      </c>
      <c r="U256" s="21" t="s">
        <v>1249</v>
      </c>
      <c r="V256" s="21" t="s">
        <v>1249</v>
      </c>
      <c r="W256" s="21" t="s">
        <v>1249</v>
      </c>
      <c r="X256" s="21" t="s">
        <v>1249</v>
      </c>
      <c r="Y256" s="21" t="s">
        <v>1249</v>
      </c>
      <c r="Z256" s="21" t="s">
        <v>1249</v>
      </c>
      <c r="AA256" s="21" t="s">
        <v>1249</v>
      </c>
      <c r="AB256" s="21" t="s">
        <v>1249</v>
      </c>
      <c r="AC256" s="21" t="s">
        <v>1249</v>
      </c>
      <c r="AD256" s="21" t="s">
        <v>1249</v>
      </c>
      <c r="AE256" s="21" t="s">
        <v>1249</v>
      </c>
      <c r="AF256" s="21" t="s">
        <v>1249</v>
      </c>
      <c r="AG256" s="21" t="s">
        <v>1249</v>
      </c>
      <c r="AH256" s="21" t="s">
        <v>1249</v>
      </c>
      <c r="AI256" s="21" t="s">
        <v>1249</v>
      </c>
      <c r="AJ256" s="21" t="s">
        <v>1249</v>
      </c>
      <c r="AK256" s="21" t="s">
        <v>1249</v>
      </c>
      <c r="AL256" s="21" t="s">
        <v>1249</v>
      </c>
      <c r="AM256" s="21" t="s">
        <v>1249</v>
      </c>
      <c r="AN256" s="21" t="s">
        <v>1249</v>
      </c>
      <c r="AO256" s="21" t="s">
        <v>1249</v>
      </c>
      <c r="AP256" s="21" t="s">
        <v>1249</v>
      </c>
      <c r="AQ256" s="21" t="s">
        <v>1249</v>
      </c>
      <c r="AR256" s="21" t="s">
        <v>1249</v>
      </c>
      <c r="AS256" s="21" t="s">
        <v>1249</v>
      </c>
      <c r="AT256" s="21" t="s">
        <v>1249</v>
      </c>
      <c r="AU256" s="21" t="s">
        <v>1249</v>
      </c>
      <c r="AV256" s="21" t="s">
        <v>1249</v>
      </c>
      <c r="AW256" s="21" t="s">
        <v>1249</v>
      </c>
      <c r="AX256" s="21" t="s">
        <v>1249</v>
      </c>
      <c r="AY256" s="21" t="s">
        <v>1249</v>
      </c>
      <c r="AZ256" s="21" t="s">
        <v>1249</v>
      </c>
      <c r="BA256" s="21" t="s">
        <v>1249</v>
      </c>
      <c r="BB256" s="21"/>
      <c r="BC256" s="21" t="s">
        <v>1249</v>
      </c>
      <c r="BD256" s="21" t="s">
        <v>1249</v>
      </c>
      <c r="BE256" s="21" t="s">
        <v>1249</v>
      </c>
      <c r="BF256" s="21" t="s">
        <v>1249</v>
      </c>
      <c r="BG256" s="21" t="s">
        <v>1249</v>
      </c>
      <c r="BH256" s="21" t="s">
        <v>1249</v>
      </c>
      <c r="BI256" s="21" t="s">
        <v>1249</v>
      </c>
      <c r="BJ256" s="21" t="s">
        <v>1249</v>
      </c>
      <c r="BK256" s="21" t="s">
        <v>1249</v>
      </c>
      <c r="BL256" s="21" t="s">
        <v>1249</v>
      </c>
      <c r="BM256" s="21" t="s">
        <v>1249</v>
      </c>
      <c r="BN256" s="21" t="s">
        <v>1249</v>
      </c>
      <c r="BO256" s="21" t="s">
        <v>1249</v>
      </c>
      <c r="BP256" s="21" t="s">
        <v>1249</v>
      </c>
      <c r="BQ256" s="21" t="s">
        <v>1249</v>
      </c>
      <c r="BR256" s="21" t="s">
        <v>1249</v>
      </c>
      <c r="BS256" s="21" t="s">
        <v>1249</v>
      </c>
      <c r="BT256" s="21" t="s">
        <v>1249</v>
      </c>
      <c r="BU256" s="21" t="s">
        <v>1249</v>
      </c>
      <c r="BV256" s="21" t="s">
        <v>1249</v>
      </c>
      <c r="BW256" s="21" t="s">
        <v>1249</v>
      </c>
      <c r="BX256" s="21" t="s">
        <v>1249</v>
      </c>
      <c r="BY256" s="21" t="s">
        <v>1249</v>
      </c>
      <c r="BZ256" s="21" t="s">
        <v>1249</v>
      </c>
      <c r="CA256" s="21" t="s">
        <v>1249</v>
      </c>
      <c r="CB256" s="21" t="s">
        <v>1249</v>
      </c>
      <c r="CC256" s="21" t="s">
        <v>1249</v>
      </c>
      <c r="CD256" s="21" t="s">
        <v>1249</v>
      </c>
      <c r="CE256" s="21" t="s">
        <v>1249</v>
      </c>
      <c r="CF256" s="21" t="s">
        <v>1249</v>
      </c>
      <c r="CG256" s="21" t="s">
        <v>1249</v>
      </c>
      <c r="CH256" s="21" t="s">
        <v>1249</v>
      </c>
      <c r="CI256" s="21" t="s">
        <v>1249</v>
      </c>
      <c r="CJ256" s="21" t="s">
        <v>1249</v>
      </c>
    </row>
    <row r="257" spans="1:88" s="2" customFormat="1" ht="18.75" hidden="1" x14ac:dyDescent="0.25">
      <c r="A257" s="6">
        <v>134</v>
      </c>
      <c r="B257" s="7">
        <v>488</v>
      </c>
      <c r="C257" s="440" t="s">
        <v>817</v>
      </c>
      <c r="D257" s="440"/>
      <c r="E257" s="440"/>
      <c r="F257" s="9" t="s">
        <v>1249</v>
      </c>
      <c r="G257" s="9" t="s">
        <v>1249</v>
      </c>
      <c r="H257" s="9" t="s">
        <v>1249</v>
      </c>
      <c r="I257" s="9" t="s">
        <v>1249</v>
      </c>
      <c r="J257" s="21" t="s">
        <v>1249</v>
      </c>
      <c r="K257" s="21" t="s">
        <v>1249</v>
      </c>
      <c r="L257" s="21" t="s">
        <v>1249</v>
      </c>
      <c r="M257" s="21" t="s">
        <v>1249</v>
      </c>
      <c r="N257" s="21" t="s">
        <v>1249</v>
      </c>
      <c r="O257" s="21" t="s">
        <v>1249</v>
      </c>
      <c r="P257" s="21" t="s">
        <v>1249</v>
      </c>
      <c r="Q257" s="21" t="s">
        <v>1249</v>
      </c>
      <c r="R257" s="21" t="s">
        <v>1249</v>
      </c>
      <c r="S257" s="21" t="s">
        <v>1249</v>
      </c>
      <c r="T257" s="21" t="s">
        <v>1249</v>
      </c>
      <c r="U257" s="21" t="s">
        <v>1249</v>
      </c>
      <c r="V257" s="21" t="s">
        <v>1249</v>
      </c>
      <c r="W257" s="21" t="s">
        <v>1249</v>
      </c>
      <c r="X257" s="21" t="s">
        <v>1249</v>
      </c>
      <c r="Y257" s="21" t="s">
        <v>1249</v>
      </c>
      <c r="Z257" s="21" t="s">
        <v>1249</v>
      </c>
      <c r="AA257" s="21" t="s">
        <v>1249</v>
      </c>
      <c r="AB257" s="21" t="s">
        <v>1249</v>
      </c>
      <c r="AC257" s="21" t="s">
        <v>1249</v>
      </c>
      <c r="AD257" s="21" t="s">
        <v>1249</v>
      </c>
      <c r="AE257" s="21" t="s">
        <v>1249</v>
      </c>
      <c r="AF257" s="21" t="s">
        <v>1249</v>
      </c>
      <c r="AG257" s="21" t="s">
        <v>1249</v>
      </c>
      <c r="AH257" s="21" t="s">
        <v>1249</v>
      </c>
      <c r="AI257" s="21" t="s">
        <v>1249</v>
      </c>
      <c r="AJ257" s="21" t="s">
        <v>1249</v>
      </c>
      <c r="AK257" s="21" t="s">
        <v>1249</v>
      </c>
      <c r="AL257" s="21" t="s">
        <v>1249</v>
      </c>
      <c r="AM257" s="21" t="s">
        <v>1249</v>
      </c>
      <c r="AN257" s="21" t="s">
        <v>1249</v>
      </c>
      <c r="AO257" s="21" t="s">
        <v>1249</v>
      </c>
      <c r="AP257" s="21" t="s">
        <v>1249</v>
      </c>
      <c r="AQ257" s="21" t="s">
        <v>1249</v>
      </c>
      <c r="AR257" s="21" t="s">
        <v>1249</v>
      </c>
      <c r="AS257" s="21" t="s">
        <v>1249</v>
      </c>
      <c r="AT257" s="21" t="s">
        <v>1249</v>
      </c>
      <c r="AU257" s="21" t="s">
        <v>1249</v>
      </c>
      <c r="AV257" s="21" t="s">
        <v>1249</v>
      </c>
      <c r="AW257" s="21" t="s">
        <v>1249</v>
      </c>
      <c r="AX257" s="21" t="s">
        <v>1249</v>
      </c>
      <c r="AY257" s="21" t="s">
        <v>1249</v>
      </c>
      <c r="AZ257" s="21" t="s">
        <v>1249</v>
      </c>
      <c r="BA257" s="21" t="s">
        <v>1249</v>
      </c>
      <c r="BB257" s="21"/>
      <c r="BC257" s="21" t="s">
        <v>1249</v>
      </c>
      <c r="BD257" s="21" t="s">
        <v>1249</v>
      </c>
      <c r="BE257" s="21" t="s">
        <v>1249</v>
      </c>
      <c r="BF257" s="21" t="s">
        <v>1249</v>
      </c>
      <c r="BG257" s="21" t="s">
        <v>1249</v>
      </c>
      <c r="BH257" s="21" t="s">
        <v>1249</v>
      </c>
      <c r="BI257" s="21" t="s">
        <v>1249</v>
      </c>
      <c r="BJ257" s="21" t="s">
        <v>1249</v>
      </c>
      <c r="BK257" s="21" t="s">
        <v>1249</v>
      </c>
      <c r="BL257" s="21" t="s">
        <v>1249</v>
      </c>
      <c r="BM257" s="21" t="s">
        <v>1249</v>
      </c>
      <c r="BN257" s="21" t="s">
        <v>1249</v>
      </c>
      <c r="BO257" s="21" t="s">
        <v>1249</v>
      </c>
      <c r="BP257" s="21" t="s">
        <v>1249</v>
      </c>
      <c r="BQ257" s="21" t="s">
        <v>1249</v>
      </c>
      <c r="BR257" s="21" t="s">
        <v>1249</v>
      </c>
      <c r="BS257" s="21" t="s">
        <v>1249</v>
      </c>
      <c r="BT257" s="21" t="s">
        <v>1249</v>
      </c>
      <c r="BU257" s="21" t="s">
        <v>1249</v>
      </c>
      <c r="BV257" s="21" t="s">
        <v>1249</v>
      </c>
      <c r="BW257" s="21" t="s">
        <v>1249</v>
      </c>
      <c r="BX257" s="21" t="s">
        <v>1249</v>
      </c>
      <c r="BY257" s="21" t="s">
        <v>1249</v>
      </c>
      <c r="BZ257" s="21" t="s">
        <v>1249</v>
      </c>
      <c r="CA257" s="21" t="s">
        <v>1249</v>
      </c>
      <c r="CB257" s="21" t="s">
        <v>1249</v>
      </c>
      <c r="CC257" s="21" t="s">
        <v>1249</v>
      </c>
      <c r="CD257" s="21" t="s">
        <v>1249</v>
      </c>
      <c r="CE257" s="21" t="s">
        <v>1249</v>
      </c>
      <c r="CF257" s="21" t="s">
        <v>1249</v>
      </c>
      <c r="CG257" s="21" t="s">
        <v>1249</v>
      </c>
      <c r="CH257" s="21" t="s">
        <v>1249</v>
      </c>
      <c r="CI257" s="21" t="s">
        <v>1249</v>
      </c>
      <c r="CJ257" s="21" t="s">
        <v>1249</v>
      </c>
    </row>
    <row r="258" spans="1:88" ht="87.75" hidden="1" customHeight="1" x14ac:dyDescent="0.25">
      <c r="A258" s="6">
        <v>202</v>
      </c>
      <c r="B258" s="28">
        <v>490</v>
      </c>
      <c r="C258" s="14" t="s">
        <v>818</v>
      </c>
      <c r="D258" s="336" t="s">
        <v>18</v>
      </c>
      <c r="E258" s="12" t="s">
        <v>819</v>
      </c>
      <c r="F258" s="332" t="s">
        <v>28</v>
      </c>
      <c r="G258" s="18" t="s">
        <v>1485</v>
      </c>
      <c r="H258" s="18" t="s">
        <v>1485</v>
      </c>
      <c r="I258" s="18" t="s">
        <v>1261</v>
      </c>
      <c r="J258" s="22" t="s">
        <v>744</v>
      </c>
      <c r="K258" s="207"/>
      <c r="L258" s="207"/>
      <c r="M258" s="207"/>
      <c r="N258" s="207"/>
      <c r="O258" s="207" t="s">
        <v>21</v>
      </c>
      <c r="P258" s="207"/>
      <c r="Q258" s="207"/>
      <c r="R258" s="207"/>
      <c r="S258" s="207"/>
      <c r="T258" s="26">
        <f t="shared" si="104"/>
        <v>1</v>
      </c>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3">
        <f t="shared" ref="CB258:CB263" si="120">COUNTIF($BD258:$CA258,2)</f>
        <v>0</v>
      </c>
      <c r="CC258" s="32" t="e">
        <f t="shared" ref="CC258:CC263" si="121">CB258/COUNTA($BD258:$CA258)</f>
        <v>#DIV/0!</v>
      </c>
      <c r="CD258" s="23">
        <f t="shared" ref="CD258:CD263" si="122">COUNTIF($BD258:$CA258,1)</f>
        <v>0</v>
      </c>
      <c r="CE258" s="32" t="e">
        <f t="shared" ref="CE258:CE263" si="123">CD258/COUNTA($BD258:$CA258)</f>
        <v>#DIV/0!</v>
      </c>
      <c r="CF258" s="23">
        <f t="shared" ref="CF258:CF263" si="124">COUNTIF($BD258:$CA258,0)</f>
        <v>0</v>
      </c>
      <c r="CG258" s="32" t="e">
        <f t="shared" ref="CG258:CG263" si="125">CF258/COUNTA($BD258:$CA258)</f>
        <v>#DIV/0!</v>
      </c>
      <c r="CH258" s="23" t="e">
        <f t="shared" ref="CH258:CH263" si="126">(((CB258*2)+(CD258*1)+(CF258*0)))/COUNTA($BD258:$CA258)</f>
        <v>#DIV/0!</v>
      </c>
      <c r="CI258" s="23" t="e">
        <f t="shared" si="105"/>
        <v>#DIV/0!</v>
      </c>
      <c r="CJ258" s="37"/>
    </row>
    <row r="259" spans="1:88" ht="39.75" hidden="1" customHeight="1" x14ac:dyDescent="0.25">
      <c r="A259" s="6">
        <v>203</v>
      </c>
      <c r="B259" s="28">
        <v>494</v>
      </c>
      <c r="C259" s="12" t="s">
        <v>822</v>
      </c>
      <c r="D259" s="275" t="s">
        <v>18</v>
      </c>
      <c r="E259" s="14" t="s">
        <v>823</v>
      </c>
      <c r="F259" s="332" t="s">
        <v>28</v>
      </c>
      <c r="G259" s="18" t="s">
        <v>1486</v>
      </c>
      <c r="H259" s="18" t="s">
        <v>1487</v>
      </c>
      <c r="I259" s="18" t="s">
        <v>1261</v>
      </c>
      <c r="J259" s="22" t="s">
        <v>744</v>
      </c>
      <c r="K259" s="207"/>
      <c r="L259" s="207"/>
      <c r="M259" s="207"/>
      <c r="N259" s="23" t="s">
        <v>21</v>
      </c>
      <c r="O259" s="207"/>
      <c r="P259" s="207"/>
      <c r="Q259" s="207"/>
      <c r="R259" s="207"/>
      <c r="S259" s="207"/>
      <c r="T259" s="26">
        <f t="shared" si="104"/>
        <v>1</v>
      </c>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3">
        <f t="shared" si="120"/>
        <v>0</v>
      </c>
      <c r="CC259" s="32" t="e">
        <f t="shared" si="121"/>
        <v>#DIV/0!</v>
      </c>
      <c r="CD259" s="23">
        <f t="shared" si="122"/>
        <v>0</v>
      </c>
      <c r="CE259" s="32" t="e">
        <f t="shared" si="123"/>
        <v>#DIV/0!</v>
      </c>
      <c r="CF259" s="23">
        <f t="shared" si="124"/>
        <v>0</v>
      </c>
      <c r="CG259" s="32" t="e">
        <f t="shared" si="125"/>
        <v>#DIV/0!</v>
      </c>
      <c r="CH259" s="23" t="e">
        <f t="shared" si="126"/>
        <v>#DIV/0!</v>
      </c>
      <c r="CI259" s="23" t="e">
        <f t="shared" si="105"/>
        <v>#DIV/0!</v>
      </c>
      <c r="CJ259" s="37"/>
    </row>
    <row r="260" spans="1:88" ht="81.75" hidden="1" customHeight="1" x14ac:dyDescent="0.25">
      <c r="A260" s="6">
        <v>204</v>
      </c>
      <c r="B260" s="28">
        <v>499</v>
      </c>
      <c r="C260" s="12" t="s">
        <v>832</v>
      </c>
      <c r="D260" s="275" t="s">
        <v>18</v>
      </c>
      <c r="E260" s="12" t="s">
        <v>833</v>
      </c>
      <c r="F260" s="332" t="s">
        <v>20</v>
      </c>
      <c r="G260" s="18" t="s">
        <v>1488</v>
      </c>
      <c r="H260" s="18" t="s">
        <v>1489</v>
      </c>
      <c r="I260" s="18" t="s">
        <v>1261</v>
      </c>
      <c r="J260" s="22" t="s">
        <v>744</v>
      </c>
      <c r="K260" s="207"/>
      <c r="L260" s="207"/>
      <c r="M260" s="207"/>
      <c r="N260" s="207" t="s">
        <v>21</v>
      </c>
      <c r="O260" s="207"/>
      <c r="P260" s="207"/>
      <c r="Q260" s="207"/>
      <c r="R260" s="207"/>
      <c r="S260" s="207"/>
      <c r="T260" s="26">
        <f t="shared" si="104"/>
        <v>1</v>
      </c>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3">
        <f t="shared" si="120"/>
        <v>0</v>
      </c>
      <c r="CC260" s="32" t="e">
        <f t="shared" si="121"/>
        <v>#DIV/0!</v>
      </c>
      <c r="CD260" s="23">
        <f t="shared" si="122"/>
        <v>0</v>
      </c>
      <c r="CE260" s="32" t="e">
        <f t="shared" si="123"/>
        <v>#DIV/0!</v>
      </c>
      <c r="CF260" s="23">
        <f t="shared" si="124"/>
        <v>0</v>
      </c>
      <c r="CG260" s="32" t="e">
        <f t="shared" si="125"/>
        <v>#DIV/0!</v>
      </c>
      <c r="CH260" s="23" t="e">
        <f t="shared" si="126"/>
        <v>#DIV/0!</v>
      </c>
      <c r="CI260" s="23" t="e">
        <f t="shared" si="105"/>
        <v>#DIV/0!</v>
      </c>
      <c r="CJ260" s="37"/>
    </row>
    <row r="261" spans="1:88" ht="72.75" hidden="1" customHeight="1" x14ac:dyDescent="0.25">
      <c r="A261" s="6">
        <v>205</v>
      </c>
      <c r="B261" s="28">
        <v>500</v>
      </c>
      <c r="C261" s="12" t="s">
        <v>834</v>
      </c>
      <c r="D261" s="275" t="s">
        <v>18</v>
      </c>
      <c r="E261" s="12" t="s">
        <v>835</v>
      </c>
      <c r="F261" s="332" t="s">
        <v>28</v>
      </c>
      <c r="G261" s="18" t="s">
        <v>834</v>
      </c>
      <c r="H261" s="18" t="s">
        <v>1490</v>
      </c>
      <c r="I261" s="18" t="s">
        <v>1251</v>
      </c>
      <c r="J261" s="22" t="s">
        <v>744</v>
      </c>
      <c r="K261" s="207"/>
      <c r="L261" s="207"/>
      <c r="M261" s="207"/>
      <c r="N261" s="207" t="s">
        <v>21</v>
      </c>
      <c r="O261" s="207"/>
      <c r="P261" s="207"/>
      <c r="Q261" s="207"/>
      <c r="R261" s="207"/>
      <c r="S261" s="207"/>
      <c r="T261" s="26">
        <f t="shared" si="104"/>
        <v>1</v>
      </c>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3">
        <f t="shared" si="120"/>
        <v>0</v>
      </c>
      <c r="CC261" s="32" t="e">
        <f t="shared" si="121"/>
        <v>#DIV/0!</v>
      </c>
      <c r="CD261" s="23">
        <f t="shared" si="122"/>
        <v>0</v>
      </c>
      <c r="CE261" s="32" t="e">
        <f t="shared" si="123"/>
        <v>#DIV/0!</v>
      </c>
      <c r="CF261" s="23">
        <f t="shared" si="124"/>
        <v>0</v>
      </c>
      <c r="CG261" s="32" t="e">
        <f t="shared" si="125"/>
        <v>#DIV/0!</v>
      </c>
      <c r="CH261" s="23" t="e">
        <f t="shared" si="126"/>
        <v>#DIV/0!</v>
      </c>
      <c r="CI261" s="23" t="e">
        <f t="shared" si="105"/>
        <v>#DIV/0!</v>
      </c>
      <c r="CJ261" s="37"/>
    </row>
    <row r="262" spans="1:88" ht="72.75" hidden="1" customHeight="1" x14ac:dyDescent="0.25">
      <c r="A262" s="6">
        <v>206</v>
      </c>
      <c r="B262" s="28">
        <v>503</v>
      </c>
      <c r="C262" s="12" t="s">
        <v>840</v>
      </c>
      <c r="D262" s="275" t="s">
        <v>28</v>
      </c>
      <c r="E262" s="12" t="s">
        <v>841</v>
      </c>
      <c r="F262" s="332" t="s">
        <v>28</v>
      </c>
      <c r="G262" s="12" t="s">
        <v>841</v>
      </c>
      <c r="H262" s="18" t="s">
        <v>1869</v>
      </c>
      <c r="I262" s="18" t="s">
        <v>1261</v>
      </c>
      <c r="J262" s="22" t="s">
        <v>744</v>
      </c>
      <c r="K262" s="207"/>
      <c r="L262" s="28" t="s">
        <v>21</v>
      </c>
      <c r="M262" s="207"/>
      <c r="N262" s="207"/>
      <c r="O262" s="207"/>
      <c r="P262" s="207"/>
      <c r="Q262" s="207"/>
      <c r="R262" s="207"/>
      <c r="S262" s="207"/>
      <c r="T262" s="26">
        <f t="shared" si="104"/>
        <v>1</v>
      </c>
      <c r="U262" s="207"/>
      <c r="V262" s="207"/>
      <c r="W262" s="207"/>
      <c r="X262" s="207"/>
      <c r="Y262" s="207" t="s">
        <v>1319</v>
      </c>
      <c r="Z262" s="207"/>
      <c r="AA262" s="207" t="s">
        <v>2006</v>
      </c>
      <c r="AB262" s="207" t="s">
        <v>1262</v>
      </c>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3">
        <f t="shared" si="120"/>
        <v>0</v>
      </c>
      <c r="CC262" s="32" t="e">
        <f t="shared" si="121"/>
        <v>#DIV/0!</v>
      </c>
      <c r="CD262" s="23">
        <f t="shared" si="122"/>
        <v>0</v>
      </c>
      <c r="CE262" s="32" t="e">
        <f t="shared" si="123"/>
        <v>#DIV/0!</v>
      </c>
      <c r="CF262" s="23">
        <f t="shared" si="124"/>
        <v>0</v>
      </c>
      <c r="CG262" s="32" t="e">
        <f t="shared" si="125"/>
        <v>#DIV/0!</v>
      </c>
      <c r="CH262" s="23" t="e">
        <f t="shared" si="126"/>
        <v>#DIV/0!</v>
      </c>
      <c r="CI262" s="23" t="e">
        <f t="shared" si="105"/>
        <v>#DIV/0!</v>
      </c>
      <c r="CJ262" s="37"/>
    </row>
    <row r="263" spans="1:88" ht="72.75" customHeight="1" x14ac:dyDescent="0.25">
      <c r="A263" s="6">
        <v>207</v>
      </c>
      <c r="B263" s="28">
        <v>505</v>
      </c>
      <c r="C263" s="12" t="s">
        <v>844</v>
      </c>
      <c r="D263" s="275" t="s">
        <v>28</v>
      </c>
      <c r="E263" s="12" t="s">
        <v>845</v>
      </c>
      <c r="F263" s="332" t="s">
        <v>28</v>
      </c>
      <c r="G263" s="12" t="s">
        <v>844</v>
      </c>
      <c r="H263" s="18" t="s">
        <v>1491</v>
      </c>
      <c r="I263" s="18" t="s">
        <v>1329</v>
      </c>
      <c r="J263" s="22" t="s">
        <v>744</v>
      </c>
      <c r="K263" s="207"/>
      <c r="L263" s="207"/>
      <c r="M263" s="207" t="s">
        <v>21</v>
      </c>
      <c r="N263" s="207"/>
      <c r="O263" s="207"/>
      <c r="P263" s="207"/>
      <c r="Q263" s="207"/>
      <c r="R263" s="207"/>
      <c r="S263" s="207"/>
      <c r="T263" s="26">
        <f t="shared" si="104"/>
        <v>1</v>
      </c>
      <c r="U263" s="207"/>
      <c r="V263" s="207"/>
      <c r="W263" s="207"/>
      <c r="X263" s="207"/>
      <c r="Y263" s="207"/>
      <c r="Z263" s="207"/>
      <c r="AA263" s="207"/>
      <c r="AB263" s="207"/>
      <c r="AC263" s="207" t="s">
        <v>1271</v>
      </c>
      <c r="AD263" s="207" t="s">
        <v>1302</v>
      </c>
      <c r="AE263" s="207"/>
      <c r="AF263" s="207" t="s">
        <v>1319</v>
      </c>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3">
        <f t="shared" si="120"/>
        <v>0</v>
      </c>
      <c r="CC263" s="32" t="e">
        <f t="shared" si="121"/>
        <v>#DIV/0!</v>
      </c>
      <c r="CD263" s="23">
        <f t="shared" si="122"/>
        <v>0</v>
      </c>
      <c r="CE263" s="32" t="e">
        <f t="shared" si="123"/>
        <v>#DIV/0!</v>
      </c>
      <c r="CF263" s="23">
        <f t="shared" si="124"/>
        <v>0</v>
      </c>
      <c r="CG263" s="32" t="e">
        <f t="shared" si="125"/>
        <v>#DIV/0!</v>
      </c>
      <c r="CH263" s="23" t="e">
        <f t="shared" si="126"/>
        <v>#DIV/0!</v>
      </c>
      <c r="CI263" s="23" t="e">
        <f t="shared" si="105"/>
        <v>#DIV/0!</v>
      </c>
      <c r="CJ263" s="37"/>
    </row>
    <row r="264" spans="1:88" s="2" customFormat="1" ht="18.75" hidden="1" x14ac:dyDescent="0.25">
      <c r="A264" s="6">
        <v>141</v>
      </c>
      <c r="B264" s="7">
        <v>508</v>
      </c>
      <c r="C264" s="440" t="s">
        <v>852</v>
      </c>
      <c r="D264" s="440"/>
      <c r="E264" s="440"/>
      <c r="F264" s="9" t="s">
        <v>1249</v>
      </c>
      <c r="G264" s="9" t="s">
        <v>1249</v>
      </c>
      <c r="H264" s="9" t="s">
        <v>1249</v>
      </c>
      <c r="I264" s="9" t="s">
        <v>1249</v>
      </c>
      <c r="J264" s="21" t="s">
        <v>1249</v>
      </c>
      <c r="K264" s="21" t="s">
        <v>1249</v>
      </c>
      <c r="L264" s="21" t="s">
        <v>1249</v>
      </c>
      <c r="M264" s="21" t="s">
        <v>1249</v>
      </c>
      <c r="N264" s="21" t="s">
        <v>1249</v>
      </c>
      <c r="O264" s="21" t="s">
        <v>1249</v>
      </c>
      <c r="P264" s="21" t="s">
        <v>1249</v>
      </c>
      <c r="Q264" s="21" t="s">
        <v>1249</v>
      </c>
      <c r="R264" s="21" t="s">
        <v>1249</v>
      </c>
      <c r="S264" s="21" t="s">
        <v>1249</v>
      </c>
      <c r="T264" s="21" t="s">
        <v>1249</v>
      </c>
      <c r="U264" s="21" t="s">
        <v>1249</v>
      </c>
      <c r="V264" s="21" t="s">
        <v>1249</v>
      </c>
      <c r="W264" s="21" t="s">
        <v>1249</v>
      </c>
      <c r="X264" s="21" t="s">
        <v>1249</v>
      </c>
      <c r="Y264" s="21" t="s">
        <v>1249</v>
      </c>
      <c r="Z264" s="21" t="s">
        <v>1249</v>
      </c>
      <c r="AA264" s="21" t="s">
        <v>1249</v>
      </c>
      <c r="AB264" s="21" t="s">
        <v>1249</v>
      </c>
      <c r="AC264" s="21" t="s">
        <v>1249</v>
      </c>
      <c r="AD264" s="21" t="s">
        <v>1249</v>
      </c>
      <c r="AE264" s="21" t="s">
        <v>1249</v>
      </c>
      <c r="AF264" s="21" t="s">
        <v>1249</v>
      </c>
      <c r="AG264" s="21" t="s">
        <v>1249</v>
      </c>
      <c r="AH264" s="21" t="s">
        <v>1249</v>
      </c>
      <c r="AI264" s="21" t="s">
        <v>1249</v>
      </c>
      <c r="AJ264" s="21" t="s">
        <v>1249</v>
      </c>
      <c r="AK264" s="21" t="s">
        <v>1249</v>
      </c>
      <c r="AL264" s="21" t="s">
        <v>1249</v>
      </c>
      <c r="AM264" s="21" t="s">
        <v>1249</v>
      </c>
      <c r="AN264" s="21" t="s">
        <v>1249</v>
      </c>
      <c r="AO264" s="21" t="s">
        <v>1249</v>
      </c>
      <c r="AP264" s="21" t="s">
        <v>1249</v>
      </c>
      <c r="AQ264" s="21" t="s">
        <v>1249</v>
      </c>
      <c r="AR264" s="21" t="s">
        <v>1249</v>
      </c>
      <c r="AS264" s="21" t="s">
        <v>1249</v>
      </c>
      <c r="AT264" s="21" t="s">
        <v>1249</v>
      </c>
      <c r="AU264" s="21" t="s">
        <v>1249</v>
      </c>
      <c r="AV264" s="21" t="s">
        <v>1249</v>
      </c>
      <c r="AW264" s="21" t="s">
        <v>1249</v>
      </c>
      <c r="AX264" s="21" t="s">
        <v>1249</v>
      </c>
      <c r="AY264" s="21" t="s">
        <v>1249</v>
      </c>
      <c r="AZ264" s="21" t="s">
        <v>1249</v>
      </c>
      <c r="BA264" s="21" t="s">
        <v>1249</v>
      </c>
      <c r="BB264" s="21"/>
      <c r="BC264" s="21" t="s">
        <v>1249</v>
      </c>
      <c r="BD264" s="21" t="s">
        <v>1249</v>
      </c>
      <c r="BE264" s="21" t="s">
        <v>1249</v>
      </c>
      <c r="BF264" s="21" t="s">
        <v>1249</v>
      </c>
      <c r="BG264" s="21" t="s">
        <v>1249</v>
      </c>
      <c r="BH264" s="21" t="s">
        <v>1249</v>
      </c>
      <c r="BI264" s="21" t="s">
        <v>1249</v>
      </c>
      <c r="BJ264" s="21" t="s">
        <v>1249</v>
      </c>
      <c r="BK264" s="21" t="s">
        <v>1249</v>
      </c>
      <c r="BL264" s="21" t="s">
        <v>1249</v>
      </c>
      <c r="BM264" s="21" t="s">
        <v>1249</v>
      </c>
      <c r="BN264" s="21" t="s">
        <v>1249</v>
      </c>
      <c r="BO264" s="21" t="s">
        <v>1249</v>
      </c>
      <c r="BP264" s="21" t="s">
        <v>1249</v>
      </c>
      <c r="BQ264" s="21" t="s">
        <v>1249</v>
      </c>
      <c r="BR264" s="21" t="s">
        <v>1249</v>
      </c>
      <c r="BS264" s="21" t="s">
        <v>1249</v>
      </c>
      <c r="BT264" s="21" t="s">
        <v>1249</v>
      </c>
      <c r="BU264" s="21" t="s">
        <v>1249</v>
      </c>
      <c r="BV264" s="21" t="s">
        <v>1249</v>
      </c>
      <c r="BW264" s="21" t="s">
        <v>1249</v>
      </c>
      <c r="BX264" s="21" t="s">
        <v>1249</v>
      </c>
      <c r="BY264" s="21" t="s">
        <v>1249</v>
      </c>
      <c r="BZ264" s="21" t="s">
        <v>1249</v>
      </c>
      <c r="CA264" s="21" t="s">
        <v>1249</v>
      </c>
      <c r="CB264" s="21" t="s">
        <v>1249</v>
      </c>
      <c r="CC264" s="21" t="s">
        <v>1249</v>
      </c>
      <c r="CD264" s="21" t="s">
        <v>1249</v>
      </c>
      <c r="CE264" s="21" t="s">
        <v>1249</v>
      </c>
      <c r="CF264" s="21" t="s">
        <v>1249</v>
      </c>
      <c r="CG264" s="21" t="s">
        <v>1249</v>
      </c>
      <c r="CH264" s="21" t="s">
        <v>1249</v>
      </c>
      <c r="CI264" s="21" t="s">
        <v>1249</v>
      </c>
      <c r="CJ264" s="21" t="s">
        <v>1249</v>
      </c>
    </row>
    <row r="265" spans="1:88" ht="66.75" hidden="1" customHeight="1" x14ac:dyDescent="0.25">
      <c r="A265" s="6">
        <v>208</v>
      </c>
      <c r="B265" s="28">
        <v>510</v>
      </c>
      <c r="C265" s="12" t="s">
        <v>1492</v>
      </c>
      <c r="D265" s="275" t="s">
        <v>18</v>
      </c>
      <c r="E265" s="12" t="s">
        <v>1493</v>
      </c>
      <c r="F265" s="332" t="s">
        <v>28</v>
      </c>
      <c r="G265" s="18" t="s">
        <v>1494</v>
      </c>
      <c r="H265" s="18" t="s">
        <v>1495</v>
      </c>
      <c r="I265" s="18" t="s">
        <v>1261</v>
      </c>
      <c r="J265" s="22" t="s">
        <v>744</v>
      </c>
      <c r="K265" s="207"/>
      <c r="L265" s="207"/>
      <c r="M265" s="207"/>
      <c r="N265" s="207"/>
      <c r="O265" s="23"/>
      <c r="P265" s="23" t="s">
        <v>21</v>
      </c>
      <c r="Q265" s="207"/>
      <c r="R265" s="207"/>
      <c r="S265" s="207"/>
      <c r="T265" s="26">
        <f t="shared" si="104"/>
        <v>1</v>
      </c>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3">
        <f>COUNTIF($BD265:$CA265,2)</f>
        <v>0</v>
      </c>
      <c r="CC265" s="32" t="e">
        <f>CB265/COUNTA($BD265:$CA265)</f>
        <v>#DIV/0!</v>
      </c>
      <c r="CD265" s="23">
        <f>COUNTIF($BD265:$CA265,1)</f>
        <v>0</v>
      </c>
      <c r="CE265" s="32" t="e">
        <f>CD265/COUNTA($BD265:$CA265)</f>
        <v>#DIV/0!</v>
      </c>
      <c r="CF265" s="23">
        <f>COUNTIF($BD265:$CA265,0)</f>
        <v>0</v>
      </c>
      <c r="CG265" s="32" t="e">
        <f>CF265/COUNTA($BD265:$CA265)</f>
        <v>#DIV/0!</v>
      </c>
      <c r="CH265" s="23" t="e">
        <f>(((CB265*2)+(CD265*1)+(CF265*0)))/COUNTA($BD265:$CA265)</f>
        <v>#DIV/0!</v>
      </c>
      <c r="CI265" s="23" t="e">
        <f t="shared" si="105"/>
        <v>#DIV/0!</v>
      </c>
      <c r="CJ265" s="37"/>
    </row>
    <row r="266" spans="1:88" ht="39" hidden="1" customHeight="1" x14ac:dyDescent="0.25">
      <c r="A266" s="6">
        <v>209</v>
      </c>
      <c r="B266" s="28">
        <v>511</v>
      </c>
      <c r="C266" s="12" t="s">
        <v>1496</v>
      </c>
      <c r="D266" s="275" t="s">
        <v>18</v>
      </c>
      <c r="E266" s="12" t="s">
        <v>1497</v>
      </c>
      <c r="F266" s="332" t="s">
        <v>28</v>
      </c>
      <c r="G266" s="18" t="s">
        <v>1498</v>
      </c>
      <c r="H266" s="18" t="s">
        <v>1499</v>
      </c>
      <c r="I266" s="18" t="s">
        <v>1261</v>
      </c>
      <c r="J266" s="22" t="s">
        <v>744</v>
      </c>
      <c r="K266" s="207"/>
      <c r="L266" s="207"/>
      <c r="M266" s="207"/>
      <c r="N266" s="207"/>
      <c r="O266" s="23" t="s">
        <v>21</v>
      </c>
      <c r="P266" s="23"/>
      <c r="Q266" s="207"/>
      <c r="R266" s="207"/>
      <c r="S266" s="207"/>
      <c r="T266" s="26">
        <f t="shared" si="104"/>
        <v>1</v>
      </c>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3">
        <f>COUNTIF($BD266:$CA266,2)</f>
        <v>0</v>
      </c>
      <c r="CC266" s="32" t="e">
        <f>CB266/COUNTA($BD266:$CA266)</f>
        <v>#DIV/0!</v>
      </c>
      <c r="CD266" s="23">
        <f>COUNTIF($BD266:$CA266,1)</f>
        <v>0</v>
      </c>
      <c r="CE266" s="32" t="e">
        <f>CD266/COUNTA($BD266:$CA266)</f>
        <v>#DIV/0!</v>
      </c>
      <c r="CF266" s="23">
        <f>COUNTIF($BD266:$CA266,0)</f>
        <v>0</v>
      </c>
      <c r="CG266" s="32" t="e">
        <f>CF266/COUNTA($BD266:$CA266)</f>
        <v>#DIV/0!</v>
      </c>
      <c r="CH266" s="23" t="e">
        <f>(((CB266*2)+(CD266*1)+(CF266*0)))/COUNTA($BD266:$CA266)</f>
        <v>#DIV/0!</v>
      </c>
      <c r="CI266" s="23" t="e">
        <f t="shared" si="105"/>
        <v>#DIV/0!</v>
      </c>
      <c r="CJ266" s="37"/>
    </row>
    <row r="267" spans="1:88" ht="80.25" hidden="1" customHeight="1" x14ac:dyDescent="0.25">
      <c r="A267" s="6">
        <v>210</v>
      </c>
      <c r="B267" s="28">
        <v>513</v>
      </c>
      <c r="C267" s="12" t="s">
        <v>855</v>
      </c>
      <c r="D267" s="275" t="s">
        <v>18</v>
      </c>
      <c r="E267" s="12" t="s">
        <v>856</v>
      </c>
      <c r="F267" s="332" t="s">
        <v>28</v>
      </c>
      <c r="G267" s="18" t="s">
        <v>1500</v>
      </c>
      <c r="H267" s="18" t="s">
        <v>1870</v>
      </c>
      <c r="I267" s="18" t="s">
        <v>1251</v>
      </c>
      <c r="J267" s="22" t="s">
        <v>744</v>
      </c>
      <c r="K267" s="207"/>
      <c r="L267" s="207"/>
      <c r="M267" s="207"/>
      <c r="N267" s="207"/>
      <c r="O267" s="207"/>
      <c r="P267" s="207" t="s">
        <v>21</v>
      </c>
      <c r="Q267" s="207"/>
      <c r="R267" s="23" t="s">
        <v>21</v>
      </c>
      <c r="S267" s="207"/>
      <c r="T267" s="26">
        <f t="shared" ref="T267:T329" si="127">COUNTIF(K267:S267,"x")</f>
        <v>2</v>
      </c>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3">
        <f>COUNTIF($BD267:$CA267,2)</f>
        <v>0</v>
      </c>
      <c r="CC267" s="32" t="e">
        <f>CB267/COUNTA($BD267:$CA267)</f>
        <v>#DIV/0!</v>
      </c>
      <c r="CD267" s="23">
        <f>COUNTIF($BD267:$CA267,1)</f>
        <v>0</v>
      </c>
      <c r="CE267" s="32" t="e">
        <f>CD267/COUNTA($BD267:$CA267)</f>
        <v>#DIV/0!</v>
      </c>
      <c r="CF267" s="23">
        <f>COUNTIF($BD267:$CA267,0)</f>
        <v>0</v>
      </c>
      <c r="CG267" s="32" t="e">
        <f>CF267/COUNTA($BD267:$CA267)</f>
        <v>#DIV/0!</v>
      </c>
      <c r="CH267" s="23" t="e">
        <f>(((CB267*2)+(CD267*1)+(CF267*0)))/COUNTA($BD267:$CA267)</f>
        <v>#DIV/0!</v>
      </c>
      <c r="CI267" s="23" t="e">
        <f t="shared" ref="CI267:CI329" si="128">IF(CH267&gt;=1.6,"Đạt mục tiêu",IF(CH267&gt;=1,"Cần cố gắng","Chưa đạt"))</f>
        <v>#DIV/0!</v>
      </c>
      <c r="CJ267" s="37"/>
    </row>
    <row r="268" spans="1:88" ht="96" hidden="1" customHeight="1" x14ac:dyDescent="0.25">
      <c r="A268" s="6">
        <v>211</v>
      </c>
      <c r="B268" s="28">
        <v>516</v>
      </c>
      <c r="C268" s="12" t="s">
        <v>860</v>
      </c>
      <c r="D268" s="275" t="s">
        <v>18</v>
      </c>
      <c r="E268" s="12" t="s">
        <v>859</v>
      </c>
      <c r="F268" s="332" t="s">
        <v>28</v>
      </c>
      <c r="G268" s="18" t="s">
        <v>1871</v>
      </c>
      <c r="H268" s="18" t="s">
        <v>1872</v>
      </c>
      <c r="I268" s="18" t="s">
        <v>1261</v>
      </c>
      <c r="J268" s="22" t="s">
        <v>744</v>
      </c>
      <c r="K268" s="207"/>
      <c r="L268" s="207"/>
      <c r="M268" s="207"/>
      <c r="N268" s="207" t="s">
        <v>21</v>
      </c>
      <c r="O268" s="207"/>
      <c r="P268" s="207"/>
      <c r="Q268" s="207"/>
      <c r="R268" s="23" t="s">
        <v>21</v>
      </c>
      <c r="S268" s="207"/>
      <c r="T268" s="26">
        <f t="shared" si="127"/>
        <v>2</v>
      </c>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3">
        <f>COUNTIF($BD268:$CA268,2)</f>
        <v>0</v>
      </c>
      <c r="CC268" s="32" t="e">
        <f>CB268/COUNTA($BD268:$CA268)</f>
        <v>#DIV/0!</v>
      </c>
      <c r="CD268" s="23">
        <f>COUNTIF($BD268:$CA268,1)</f>
        <v>0</v>
      </c>
      <c r="CE268" s="32" t="e">
        <f>CD268/COUNTA($BD268:$CA268)</f>
        <v>#DIV/0!</v>
      </c>
      <c r="CF268" s="23">
        <f>COUNTIF($BD268:$CA268,0)</f>
        <v>0</v>
      </c>
      <c r="CG268" s="32" t="e">
        <f>CF268/COUNTA($BD268:$CA268)</f>
        <v>#DIV/0!</v>
      </c>
      <c r="CH268" s="23" t="e">
        <f>(((CB268*2)+(CD268*1)+(CF268*0)))/COUNTA($BD268:$CA268)</f>
        <v>#DIV/0!</v>
      </c>
      <c r="CI268" s="23" t="e">
        <f t="shared" si="128"/>
        <v>#DIV/0!</v>
      </c>
      <c r="CJ268" s="37"/>
    </row>
    <row r="269" spans="1:88" s="2" customFormat="1" ht="18.75" hidden="1" x14ac:dyDescent="0.25">
      <c r="A269" s="6">
        <v>212</v>
      </c>
      <c r="B269" s="7">
        <v>518</v>
      </c>
      <c r="C269" s="441" t="s">
        <v>861</v>
      </c>
      <c r="D269" s="442"/>
      <c r="E269" s="442"/>
      <c r="F269" s="442"/>
      <c r="G269" s="442"/>
      <c r="H269" s="443"/>
      <c r="I269" s="9" t="s">
        <v>1249</v>
      </c>
      <c r="J269" s="21" t="s">
        <v>1249</v>
      </c>
      <c r="K269" s="21" t="s">
        <v>1249</v>
      </c>
      <c r="L269" s="21" t="s">
        <v>1249</v>
      </c>
      <c r="M269" s="21" t="s">
        <v>1249</v>
      </c>
      <c r="N269" s="21" t="s">
        <v>1249</v>
      </c>
      <c r="O269" s="21" t="s">
        <v>1249</v>
      </c>
      <c r="P269" s="21" t="s">
        <v>1249</v>
      </c>
      <c r="Q269" s="21" t="s">
        <v>1249</v>
      </c>
      <c r="R269" s="21" t="s">
        <v>1249</v>
      </c>
      <c r="S269" s="21" t="s">
        <v>1249</v>
      </c>
      <c r="T269" s="21" t="s">
        <v>1249</v>
      </c>
      <c r="U269" s="21" t="s">
        <v>1249</v>
      </c>
      <c r="V269" s="21" t="s">
        <v>1249</v>
      </c>
      <c r="W269" s="21" t="s">
        <v>1249</v>
      </c>
      <c r="X269" s="21" t="s">
        <v>1249</v>
      </c>
      <c r="Y269" s="21" t="s">
        <v>1249</v>
      </c>
      <c r="Z269" s="21" t="s">
        <v>1249</v>
      </c>
      <c r="AA269" s="21" t="s">
        <v>1249</v>
      </c>
      <c r="AB269" s="21" t="s">
        <v>1249</v>
      </c>
      <c r="AC269" s="21" t="s">
        <v>1249</v>
      </c>
      <c r="AD269" s="21" t="s">
        <v>1249</v>
      </c>
      <c r="AE269" s="21" t="s">
        <v>1249</v>
      </c>
      <c r="AF269" s="21" t="s">
        <v>1249</v>
      </c>
      <c r="AG269" s="21" t="s">
        <v>1249</v>
      </c>
      <c r="AH269" s="21" t="s">
        <v>1249</v>
      </c>
      <c r="AI269" s="21" t="s">
        <v>1249</v>
      </c>
      <c r="AJ269" s="21" t="s">
        <v>1249</v>
      </c>
      <c r="AK269" s="21" t="s">
        <v>1249</v>
      </c>
      <c r="AL269" s="21" t="s">
        <v>1249</v>
      </c>
      <c r="AM269" s="21" t="s">
        <v>1249</v>
      </c>
      <c r="AN269" s="21" t="s">
        <v>1249</v>
      </c>
      <c r="AO269" s="21" t="s">
        <v>1249</v>
      </c>
      <c r="AP269" s="21" t="s">
        <v>1249</v>
      </c>
      <c r="AQ269" s="21" t="s">
        <v>1249</v>
      </c>
      <c r="AR269" s="21" t="s">
        <v>1249</v>
      </c>
      <c r="AS269" s="21" t="s">
        <v>1249</v>
      </c>
      <c r="AT269" s="21" t="s">
        <v>1249</v>
      </c>
      <c r="AU269" s="21" t="s">
        <v>1249</v>
      </c>
      <c r="AV269" s="21" t="s">
        <v>1249</v>
      </c>
      <c r="AW269" s="21" t="s">
        <v>1249</v>
      </c>
      <c r="AX269" s="21" t="s">
        <v>1249</v>
      </c>
      <c r="AY269" s="21" t="s">
        <v>1249</v>
      </c>
      <c r="AZ269" s="21" t="s">
        <v>1249</v>
      </c>
      <c r="BA269" s="21" t="s">
        <v>1249</v>
      </c>
      <c r="BB269" s="21"/>
      <c r="BC269" s="21" t="s">
        <v>1249</v>
      </c>
      <c r="BD269" s="21" t="s">
        <v>1249</v>
      </c>
      <c r="BE269" s="21" t="s">
        <v>1249</v>
      </c>
      <c r="BF269" s="21" t="s">
        <v>1249</v>
      </c>
      <c r="BG269" s="21" t="s">
        <v>1249</v>
      </c>
      <c r="BH269" s="21" t="s">
        <v>1249</v>
      </c>
      <c r="BI269" s="21" t="s">
        <v>1249</v>
      </c>
      <c r="BJ269" s="21" t="s">
        <v>1249</v>
      </c>
      <c r="BK269" s="21" t="s">
        <v>1249</v>
      </c>
      <c r="BL269" s="21" t="s">
        <v>1249</v>
      </c>
      <c r="BM269" s="21" t="s">
        <v>1249</v>
      </c>
      <c r="BN269" s="21" t="s">
        <v>1249</v>
      </c>
      <c r="BO269" s="21" t="s">
        <v>1249</v>
      </c>
      <c r="BP269" s="21" t="s">
        <v>1249</v>
      </c>
      <c r="BQ269" s="21" t="s">
        <v>1249</v>
      </c>
      <c r="BR269" s="21" t="s">
        <v>1249</v>
      </c>
      <c r="BS269" s="21" t="s">
        <v>1249</v>
      </c>
      <c r="BT269" s="21" t="s">
        <v>1249</v>
      </c>
      <c r="BU269" s="21" t="s">
        <v>1249</v>
      </c>
      <c r="BV269" s="21" t="s">
        <v>1249</v>
      </c>
      <c r="BW269" s="21" t="s">
        <v>1249</v>
      </c>
      <c r="BX269" s="21" t="s">
        <v>1249</v>
      </c>
      <c r="BY269" s="21" t="s">
        <v>1249</v>
      </c>
      <c r="BZ269" s="21" t="s">
        <v>1249</v>
      </c>
      <c r="CA269" s="21" t="s">
        <v>1249</v>
      </c>
      <c r="CB269" s="21" t="s">
        <v>1249</v>
      </c>
      <c r="CC269" s="21" t="s">
        <v>1249</v>
      </c>
      <c r="CD269" s="21" t="s">
        <v>1249</v>
      </c>
      <c r="CE269" s="21" t="s">
        <v>1249</v>
      </c>
      <c r="CF269" s="21" t="s">
        <v>1249</v>
      </c>
      <c r="CG269" s="21" t="s">
        <v>1249</v>
      </c>
      <c r="CH269" s="21" t="s">
        <v>1249</v>
      </c>
      <c r="CI269" s="21" t="s">
        <v>1249</v>
      </c>
      <c r="CJ269" s="21" t="s">
        <v>1249</v>
      </c>
    </row>
    <row r="270" spans="1:88" s="2" customFormat="1" ht="18.75" hidden="1" x14ac:dyDescent="0.25">
      <c r="A270" s="6">
        <v>147</v>
      </c>
      <c r="B270" s="7">
        <v>519</v>
      </c>
      <c r="C270" s="444" t="s">
        <v>863</v>
      </c>
      <c r="D270" s="445"/>
      <c r="E270" s="445"/>
      <c r="F270" s="445"/>
      <c r="G270" s="445"/>
      <c r="H270" s="446"/>
      <c r="I270" s="9" t="s">
        <v>1249</v>
      </c>
      <c r="J270" s="21" t="s">
        <v>1249</v>
      </c>
      <c r="K270" s="21" t="s">
        <v>1249</v>
      </c>
      <c r="L270" s="21" t="s">
        <v>1249</v>
      </c>
      <c r="M270" s="21" t="s">
        <v>1249</v>
      </c>
      <c r="N270" s="21" t="s">
        <v>1249</v>
      </c>
      <c r="O270" s="21" t="s">
        <v>1249</v>
      </c>
      <c r="P270" s="21" t="s">
        <v>1249</v>
      </c>
      <c r="Q270" s="21" t="s">
        <v>1249</v>
      </c>
      <c r="R270" s="21" t="s">
        <v>1249</v>
      </c>
      <c r="S270" s="21" t="s">
        <v>1249</v>
      </c>
      <c r="T270" s="21" t="s">
        <v>1249</v>
      </c>
      <c r="U270" s="21" t="s">
        <v>1249</v>
      </c>
      <c r="V270" s="21" t="s">
        <v>1249</v>
      </c>
      <c r="W270" s="21" t="s">
        <v>1249</v>
      </c>
      <c r="X270" s="21" t="s">
        <v>1249</v>
      </c>
      <c r="Y270" s="21" t="s">
        <v>1249</v>
      </c>
      <c r="Z270" s="21" t="s">
        <v>1249</v>
      </c>
      <c r="AA270" s="21" t="s">
        <v>1249</v>
      </c>
      <c r="AB270" s="21" t="s">
        <v>1249</v>
      </c>
      <c r="AC270" s="21" t="s">
        <v>1249</v>
      </c>
      <c r="AD270" s="21" t="s">
        <v>1249</v>
      </c>
      <c r="AE270" s="21" t="s">
        <v>1249</v>
      </c>
      <c r="AF270" s="21" t="s">
        <v>1249</v>
      </c>
      <c r="AG270" s="21" t="s">
        <v>1249</v>
      </c>
      <c r="AH270" s="21" t="s">
        <v>1249</v>
      </c>
      <c r="AI270" s="21" t="s">
        <v>1249</v>
      </c>
      <c r="AJ270" s="21" t="s">
        <v>1249</v>
      </c>
      <c r="AK270" s="21" t="s">
        <v>1249</v>
      </c>
      <c r="AL270" s="21" t="s">
        <v>1249</v>
      </c>
      <c r="AM270" s="21" t="s">
        <v>1249</v>
      </c>
      <c r="AN270" s="21" t="s">
        <v>1249</v>
      </c>
      <c r="AO270" s="21" t="s">
        <v>1249</v>
      </c>
      <c r="AP270" s="21" t="s">
        <v>1249</v>
      </c>
      <c r="AQ270" s="21" t="s">
        <v>1249</v>
      </c>
      <c r="AR270" s="21" t="s">
        <v>1249</v>
      </c>
      <c r="AS270" s="21" t="s">
        <v>1249</v>
      </c>
      <c r="AT270" s="21" t="s">
        <v>1249</v>
      </c>
      <c r="AU270" s="21" t="s">
        <v>1249</v>
      </c>
      <c r="AV270" s="21" t="s">
        <v>1249</v>
      </c>
      <c r="AW270" s="21" t="s">
        <v>1249</v>
      </c>
      <c r="AX270" s="21" t="s">
        <v>1249</v>
      </c>
      <c r="AY270" s="21" t="s">
        <v>1249</v>
      </c>
      <c r="AZ270" s="21" t="s">
        <v>1249</v>
      </c>
      <c r="BA270" s="21" t="s">
        <v>1249</v>
      </c>
      <c r="BB270" s="21"/>
      <c r="BC270" s="21" t="s">
        <v>1249</v>
      </c>
      <c r="BD270" s="21" t="s">
        <v>1249</v>
      </c>
      <c r="BE270" s="21" t="s">
        <v>1249</v>
      </c>
      <c r="BF270" s="21" t="s">
        <v>1249</v>
      </c>
      <c r="BG270" s="21" t="s">
        <v>1249</v>
      </c>
      <c r="BH270" s="21" t="s">
        <v>1249</v>
      </c>
      <c r="BI270" s="21" t="s">
        <v>1249</v>
      </c>
      <c r="BJ270" s="21" t="s">
        <v>1249</v>
      </c>
      <c r="BK270" s="21" t="s">
        <v>1249</v>
      </c>
      <c r="BL270" s="21" t="s">
        <v>1249</v>
      </c>
      <c r="BM270" s="21" t="s">
        <v>1249</v>
      </c>
      <c r="BN270" s="21" t="s">
        <v>1249</v>
      </c>
      <c r="BO270" s="21" t="s">
        <v>1249</v>
      </c>
      <c r="BP270" s="21" t="s">
        <v>1249</v>
      </c>
      <c r="BQ270" s="21" t="s">
        <v>1249</v>
      </c>
      <c r="BR270" s="21" t="s">
        <v>1249</v>
      </c>
      <c r="BS270" s="21" t="s">
        <v>1249</v>
      </c>
      <c r="BT270" s="21" t="s">
        <v>1249</v>
      </c>
      <c r="BU270" s="21" t="s">
        <v>1249</v>
      </c>
      <c r="BV270" s="21" t="s">
        <v>1249</v>
      </c>
      <c r="BW270" s="21" t="s">
        <v>1249</v>
      </c>
      <c r="BX270" s="21" t="s">
        <v>1249</v>
      </c>
      <c r="BY270" s="21" t="s">
        <v>1249</v>
      </c>
      <c r="BZ270" s="21" t="s">
        <v>1249</v>
      </c>
      <c r="CA270" s="21" t="s">
        <v>1249</v>
      </c>
      <c r="CB270" s="21" t="s">
        <v>1249</v>
      </c>
      <c r="CC270" s="21" t="s">
        <v>1249</v>
      </c>
      <c r="CD270" s="21" t="s">
        <v>1249</v>
      </c>
      <c r="CE270" s="21" t="s">
        <v>1249</v>
      </c>
      <c r="CF270" s="21" t="s">
        <v>1249</v>
      </c>
      <c r="CG270" s="21" t="s">
        <v>1249</v>
      </c>
      <c r="CH270" s="21" t="s">
        <v>1249</v>
      </c>
      <c r="CI270" s="21" t="s">
        <v>1249</v>
      </c>
      <c r="CJ270" s="21" t="s">
        <v>1249</v>
      </c>
    </row>
    <row r="271" spans="1:88" ht="228.75" hidden="1" customHeight="1" x14ac:dyDescent="0.25">
      <c r="A271" s="6">
        <v>213</v>
      </c>
      <c r="B271" s="28">
        <v>520</v>
      </c>
      <c r="C271" s="62" t="s">
        <v>866</v>
      </c>
      <c r="D271" s="275" t="s">
        <v>18</v>
      </c>
      <c r="E271" s="332" t="s">
        <v>1501</v>
      </c>
      <c r="F271" s="14" t="s">
        <v>28</v>
      </c>
      <c r="G271" s="332" t="s">
        <v>1502</v>
      </c>
      <c r="H271" s="161" t="s">
        <v>1503</v>
      </c>
      <c r="I271" s="18" t="s">
        <v>1251</v>
      </c>
      <c r="J271" s="22" t="s">
        <v>862</v>
      </c>
      <c r="K271" s="207"/>
      <c r="L271" s="207"/>
      <c r="M271" s="207"/>
      <c r="N271" s="207" t="s">
        <v>21</v>
      </c>
      <c r="O271" s="207"/>
      <c r="P271" s="207"/>
      <c r="Q271" s="207"/>
      <c r="R271" s="207"/>
      <c r="S271" s="207"/>
      <c r="T271" s="26">
        <f t="shared" si="127"/>
        <v>1</v>
      </c>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3">
        <f>COUNTIF($BD271:$CA271,2)</f>
        <v>0</v>
      </c>
      <c r="CC271" s="32" t="e">
        <f>CB271/COUNTA($BD271:$CA271)</f>
        <v>#DIV/0!</v>
      </c>
      <c r="CD271" s="23">
        <f>COUNTIF($BD271:$CA271,1)</f>
        <v>0</v>
      </c>
      <c r="CE271" s="32" t="e">
        <f>CD271/COUNTA($BD271:$CA271)</f>
        <v>#DIV/0!</v>
      </c>
      <c r="CF271" s="23">
        <f>COUNTIF($BD271:$CA271,0)</f>
        <v>0</v>
      </c>
      <c r="CG271" s="32" t="e">
        <f>CF271/COUNTA($BD271:$CA271)</f>
        <v>#DIV/0!</v>
      </c>
      <c r="CH271" s="23" t="e">
        <f>(((CB271*2)+(CD271*1)+(CF271*0)))/COUNTA($BD271:$CA271)</f>
        <v>#DIV/0!</v>
      </c>
      <c r="CI271" s="23" t="e">
        <f t="shared" si="128"/>
        <v>#DIV/0!</v>
      </c>
      <c r="CJ271" s="37"/>
    </row>
    <row r="272" spans="1:88" ht="197.25" hidden="1" customHeight="1" x14ac:dyDescent="0.25">
      <c r="A272" s="6">
        <v>214</v>
      </c>
      <c r="B272" s="28">
        <v>522</v>
      </c>
      <c r="C272" s="12" t="s">
        <v>868</v>
      </c>
      <c r="D272" s="275" t="s">
        <v>18</v>
      </c>
      <c r="E272" s="60" t="s">
        <v>869</v>
      </c>
      <c r="F272" s="322" t="s">
        <v>18</v>
      </c>
      <c r="G272" s="60" t="s">
        <v>1504</v>
      </c>
      <c r="H272" s="60" t="s">
        <v>1504</v>
      </c>
      <c r="I272" s="18" t="s">
        <v>1251</v>
      </c>
      <c r="J272" s="22" t="s">
        <v>862</v>
      </c>
      <c r="K272" s="207"/>
      <c r="L272" s="207"/>
      <c r="M272" s="207"/>
      <c r="N272" s="207"/>
      <c r="O272" s="207"/>
      <c r="P272" s="207" t="s">
        <v>21</v>
      </c>
      <c r="Q272" s="207"/>
      <c r="R272" s="207"/>
      <c r="S272" s="207"/>
      <c r="T272" s="26">
        <f t="shared" si="127"/>
        <v>1</v>
      </c>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3">
        <f>COUNTIF($BD272:$CA272,2)</f>
        <v>0</v>
      </c>
      <c r="CC272" s="32" t="e">
        <f>CB272/COUNTA($BD272:$CA272)</f>
        <v>#DIV/0!</v>
      </c>
      <c r="CD272" s="23">
        <f>COUNTIF($BD272:$CA272,1)</f>
        <v>0</v>
      </c>
      <c r="CE272" s="32" t="e">
        <f>CD272/COUNTA($BD272:$CA272)</f>
        <v>#DIV/0!</v>
      </c>
      <c r="CF272" s="23">
        <f>COUNTIF($BD272:$CA272,0)</f>
        <v>0</v>
      </c>
      <c r="CG272" s="32" t="e">
        <f>CF272/COUNTA($BD272:$CA272)</f>
        <v>#DIV/0!</v>
      </c>
      <c r="CH272" s="23" t="e">
        <f>(((CB272*2)+(CD272*1)+(CF272*0)))/COUNTA($BD272:$CA272)</f>
        <v>#DIV/0!</v>
      </c>
      <c r="CI272" s="23" t="e">
        <f t="shared" si="128"/>
        <v>#DIV/0!</v>
      </c>
      <c r="CJ272" s="37"/>
    </row>
    <row r="273" spans="1:88" ht="141" hidden="1" customHeight="1" x14ac:dyDescent="0.25">
      <c r="A273" s="6">
        <v>215</v>
      </c>
      <c r="B273" s="28">
        <v>523</v>
      </c>
      <c r="C273" s="12" t="s">
        <v>1505</v>
      </c>
      <c r="D273" s="275" t="s">
        <v>18</v>
      </c>
      <c r="E273" s="12" t="s">
        <v>871</v>
      </c>
      <c r="F273" s="332" t="s">
        <v>18</v>
      </c>
      <c r="G273" s="18" t="s">
        <v>1506</v>
      </c>
      <c r="H273" s="18" t="s">
        <v>1506</v>
      </c>
      <c r="I273" s="18" t="s">
        <v>1251</v>
      </c>
      <c r="J273" s="22" t="s">
        <v>862</v>
      </c>
      <c r="K273" s="207"/>
      <c r="L273" s="207"/>
      <c r="M273" s="207"/>
      <c r="N273" s="207"/>
      <c r="O273" s="207"/>
      <c r="P273" s="207"/>
      <c r="Q273" s="207"/>
      <c r="R273" s="207"/>
      <c r="S273" s="207" t="s">
        <v>21</v>
      </c>
      <c r="T273" s="26">
        <f t="shared" si="127"/>
        <v>1</v>
      </c>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3">
        <f>COUNTIF($BD273:$CA273,2)</f>
        <v>0</v>
      </c>
      <c r="CC273" s="32" t="e">
        <f>CB273/COUNTA($BD273:$CA273)</f>
        <v>#DIV/0!</v>
      </c>
      <c r="CD273" s="23">
        <f>COUNTIF($BD273:$CA273,1)</f>
        <v>0</v>
      </c>
      <c r="CE273" s="32" t="e">
        <f>CD273/COUNTA($BD273:$CA273)</f>
        <v>#DIV/0!</v>
      </c>
      <c r="CF273" s="23">
        <f>COUNTIF($BD273:$CA273,0)</f>
        <v>0</v>
      </c>
      <c r="CG273" s="32" t="e">
        <f>CF273/COUNTA($BD273:$CA273)</f>
        <v>#DIV/0!</v>
      </c>
      <c r="CH273" s="23" t="e">
        <f>(((CB273*2)+(CD273*1)+(CF273*0)))/COUNTA($BD273:$CA273)</f>
        <v>#DIV/0!</v>
      </c>
      <c r="CI273" s="23" t="e">
        <f t="shared" si="128"/>
        <v>#DIV/0!</v>
      </c>
      <c r="CJ273" s="37"/>
    </row>
    <row r="274" spans="1:88" s="2" customFormat="1" ht="18.75" hidden="1" x14ac:dyDescent="0.25">
      <c r="A274" s="6">
        <v>151</v>
      </c>
      <c r="B274" s="7">
        <v>525</v>
      </c>
      <c r="C274" s="440" t="s">
        <v>872</v>
      </c>
      <c r="D274" s="440"/>
      <c r="E274" s="440"/>
      <c r="F274" s="9" t="s">
        <v>1249</v>
      </c>
      <c r="G274" s="9" t="s">
        <v>1249</v>
      </c>
      <c r="H274" s="9" t="s">
        <v>1249</v>
      </c>
      <c r="I274" s="9" t="s">
        <v>1249</v>
      </c>
      <c r="J274" s="21" t="s">
        <v>1249</v>
      </c>
      <c r="K274" s="21" t="s">
        <v>1249</v>
      </c>
      <c r="L274" s="21" t="s">
        <v>1249</v>
      </c>
      <c r="M274" s="21" t="s">
        <v>1249</v>
      </c>
      <c r="N274" s="21" t="s">
        <v>1249</v>
      </c>
      <c r="O274" s="21" t="s">
        <v>1249</v>
      </c>
      <c r="P274" s="21" t="s">
        <v>1249</v>
      </c>
      <c r="Q274" s="21" t="s">
        <v>1249</v>
      </c>
      <c r="R274" s="21" t="s">
        <v>1249</v>
      </c>
      <c r="S274" s="21" t="s">
        <v>1249</v>
      </c>
      <c r="T274" s="21" t="s">
        <v>1249</v>
      </c>
      <c r="U274" s="21" t="s">
        <v>1249</v>
      </c>
      <c r="V274" s="21" t="s">
        <v>1249</v>
      </c>
      <c r="W274" s="21" t="s">
        <v>1249</v>
      </c>
      <c r="X274" s="21" t="s">
        <v>1249</v>
      </c>
      <c r="Y274" s="21" t="s">
        <v>1249</v>
      </c>
      <c r="Z274" s="21" t="s">
        <v>1249</v>
      </c>
      <c r="AA274" s="21" t="s">
        <v>1249</v>
      </c>
      <c r="AB274" s="21" t="s">
        <v>1249</v>
      </c>
      <c r="AC274" s="21" t="s">
        <v>1249</v>
      </c>
      <c r="AD274" s="21" t="s">
        <v>1249</v>
      </c>
      <c r="AE274" s="21" t="s">
        <v>1249</v>
      </c>
      <c r="AF274" s="21" t="s">
        <v>1249</v>
      </c>
      <c r="AG274" s="21" t="s">
        <v>1249</v>
      </c>
      <c r="AH274" s="21" t="s">
        <v>1249</v>
      </c>
      <c r="AI274" s="21" t="s">
        <v>1249</v>
      </c>
      <c r="AJ274" s="21" t="s">
        <v>1249</v>
      </c>
      <c r="AK274" s="21" t="s">
        <v>1249</v>
      </c>
      <c r="AL274" s="21" t="s">
        <v>1249</v>
      </c>
      <c r="AM274" s="21" t="s">
        <v>1249</v>
      </c>
      <c r="AN274" s="21" t="s">
        <v>1249</v>
      </c>
      <c r="AO274" s="21" t="s">
        <v>1249</v>
      </c>
      <c r="AP274" s="21" t="s">
        <v>1249</v>
      </c>
      <c r="AQ274" s="21" t="s">
        <v>1249</v>
      </c>
      <c r="AR274" s="21" t="s">
        <v>1249</v>
      </c>
      <c r="AS274" s="21" t="s">
        <v>1249</v>
      </c>
      <c r="AT274" s="21" t="s">
        <v>1249</v>
      </c>
      <c r="AU274" s="21" t="s">
        <v>1249</v>
      </c>
      <c r="AV274" s="21" t="s">
        <v>1249</v>
      </c>
      <c r="AW274" s="21" t="s">
        <v>1249</v>
      </c>
      <c r="AX274" s="21" t="s">
        <v>1249</v>
      </c>
      <c r="AY274" s="21" t="s">
        <v>1249</v>
      </c>
      <c r="AZ274" s="21" t="s">
        <v>1249</v>
      </c>
      <c r="BA274" s="21" t="s">
        <v>1249</v>
      </c>
      <c r="BB274" s="21"/>
      <c r="BC274" s="21" t="s">
        <v>1249</v>
      </c>
      <c r="BD274" s="21" t="s">
        <v>1249</v>
      </c>
      <c r="BE274" s="21" t="s">
        <v>1249</v>
      </c>
      <c r="BF274" s="21" t="s">
        <v>1249</v>
      </c>
      <c r="BG274" s="21" t="s">
        <v>1249</v>
      </c>
      <c r="BH274" s="21" t="s">
        <v>1249</v>
      </c>
      <c r="BI274" s="21" t="s">
        <v>1249</v>
      </c>
      <c r="BJ274" s="21" t="s">
        <v>1249</v>
      </c>
      <c r="BK274" s="21" t="s">
        <v>1249</v>
      </c>
      <c r="BL274" s="21" t="s">
        <v>1249</v>
      </c>
      <c r="BM274" s="21" t="s">
        <v>1249</v>
      </c>
      <c r="BN274" s="21" t="s">
        <v>1249</v>
      </c>
      <c r="BO274" s="21" t="s">
        <v>1249</v>
      </c>
      <c r="BP274" s="21" t="s">
        <v>1249</v>
      </c>
      <c r="BQ274" s="21" t="s">
        <v>1249</v>
      </c>
      <c r="BR274" s="21" t="s">
        <v>1249</v>
      </c>
      <c r="BS274" s="21" t="s">
        <v>1249</v>
      </c>
      <c r="BT274" s="21" t="s">
        <v>1249</v>
      </c>
      <c r="BU274" s="21" t="s">
        <v>1249</v>
      </c>
      <c r="BV274" s="21" t="s">
        <v>1249</v>
      </c>
      <c r="BW274" s="21" t="s">
        <v>1249</v>
      </c>
      <c r="BX274" s="21" t="s">
        <v>1249</v>
      </c>
      <c r="BY274" s="21" t="s">
        <v>1249</v>
      </c>
      <c r="BZ274" s="21" t="s">
        <v>1249</v>
      </c>
      <c r="CA274" s="21" t="s">
        <v>1249</v>
      </c>
      <c r="CB274" s="21" t="s">
        <v>1249</v>
      </c>
      <c r="CC274" s="21" t="s">
        <v>1249</v>
      </c>
      <c r="CD274" s="21" t="s">
        <v>1249</v>
      </c>
      <c r="CE274" s="21" t="s">
        <v>1249</v>
      </c>
      <c r="CF274" s="21" t="s">
        <v>1249</v>
      </c>
      <c r="CG274" s="21" t="s">
        <v>1249</v>
      </c>
      <c r="CH274" s="21" t="s">
        <v>1249</v>
      </c>
      <c r="CI274" s="21" t="s">
        <v>1249</v>
      </c>
      <c r="CJ274" s="21" t="s">
        <v>1249</v>
      </c>
    </row>
    <row r="275" spans="1:88" ht="72.75" hidden="1" customHeight="1" x14ac:dyDescent="0.25">
      <c r="A275" s="6">
        <v>216</v>
      </c>
      <c r="B275" s="28">
        <v>526</v>
      </c>
      <c r="C275" s="12" t="s">
        <v>875</v>
      </c>
      <c r="D275" s="275" t="s">
        <v>28</v>
      </c>
      <c r="E275" s="12" t="s">
        <v>876</v>
      </c>
      <c r="F275" s="332" t="s">
        <v>28</v>
      </c>
      <c r="G275" s="18" t="s">
        <v>875</v>
      </c>
      <c r="H275" s="18" t="s">
        <v>1507</v>
      </c>
      <c r="I275" s="18" t="s">
        <v>1251</v>
      </c>
      <c r="J275" s="22" t="s">
        <v>862</v>
      </c>
      <c r="K275" s="207"/>
      <c r="L275" s="207"/>
      <c r="M275" s="207"/>
      <c r="N275" s="207" t="s">
        <v>21</v>
      </c>
      <c r="O275" s="207"/>
      <c r="P275" s="207"/>
      <c r="Q275" s="207"/>
      <c r="R275" s="207"/>
      <c r="S275" s="207"/>
      <c r="T275" s="26">
        <f t="shared" si="127"/>
        <v>1</v>
      </c>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3">
        <f t="shared" ref="CB275:CB295" si="129">COUNTIF($BD275:$CA275,2)</f>
        <v>0</v>
      </c>
      <c r="CC275" s="32" t="e">
        <f t="shared" ref="CC275:CC295" si="130">CB275/COUNTA($BD275:$CA275)</f>
        <v>#DIV/0!</v>
      </c>
      <c r="CD275" s="23">
        <f t="shared" ref="CD275:CD295" si="131">COUNTIF($BD275:$CA275,1)</f>
        <v>0</v>
      </c>
      <c r="CE275" s="32" t="e">
        <f t="shared" ref="CE275:CE295" si="132">CD275/COUNTA($BD275:$CA275)</f>
        <v>#DIV/0!</v>
      </c>
      <c r="CF275" s="23">
        <f t="shared" ref="CF275:CF295" si="133">COUNTIF($BD275:$CA275,0)</f>
        <v>0</v>
      </c>
      <c r="CG275" s="32" t="e">
        <f t="shared" ref="CG275:CG295" si="134">CF275/COUNTA($BD275:$CA275)</f>
        <v>#DIV/0!</v>
      </c>
      <c r="CH275" s="23" t="e">
        <f t="shared" ref="CH275:CH295" si="135">(((CB275*2)+(CD275*1)+(CF275*0)))/COUNTA($BD275:$CA275)</f>
        <v>#DIV/0!</v>
      </c>
      <c r="CI275" s="23" t="e">
        <f t="shared" si="128"/>
        <v>#DIV/0!</v>
      </c>
      <c r="CJ275" s="37"/>
    </row>
    <row r="276" spans="1:88" ht="113.25" hidden="1" customHeight="1" x14ac:dyDescent="0.25">
      <c r="A276" s="6">
        <v>217</v>
      </c>
      <c r="B276" s="385">
        <v>530</v>
      </c>
      <c r="C276" s="388" t="s">
        <v>882</v>
      </c>
      <c r="D276" s="275" t="s">
        <v>18</v>
      </c>
      <c r="E276" s="12" t="s">
        <v>883</v>
      </c>
      <c r="F276" s="332" t="s">
        <v>28</v>
      </c>
      <c r="G276" s="12" t="s">
        <v>1508</v>
      </c>
      <c r="H276" s="12" t="s">
        <v>1509</v>
      </c>
      <c r="I276" s="18" t="s">
        <v>1261</v>
      </c>
      <c r="J276" s="22" t="s">
        <v>862</v>
      </c>
      <c r="K276" s="23" t="s">
        <v>21</v>
      </c>
      <c r="M276" s="23"/>
      <c r="N276" s="23"/>
      <c r="O276" s="23"/>
      <c r="P276" s="23"/>
      <c r="Q276" s="23"/>
      <c r="R276" s="23"/>
      <c r="S276" s="23"/>
      <c r="T276" s="26">
        <f t="shared" si="127"/>
        <v>1</v>
      </c>
      <c r="U276" s="207" t="s">
        <v>1389</v>
      </c>
      <c r="V276" s="207" t="s">
        <v>1389</v>
      </c>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3">
        <f t="shared" si="129"/>
        <v>0</v>
      </c>
      <c r="CC276" s="32" t="e">
        <f t="shared" si="130"/>
        <v>#DIV/0!</v>
      </c>
      <c r="CD276" s="23">
        <f t="shared" si="131"/>
        <v>0</v>
      </c>
      <c r="CE276" s="32" t="e">
        <f t="shared" si="132"/>
        <v>#DIV/0!</v>
      </c>
      <c r="CF276" s="23">
        <f t="shared" si="133"/>
        <v>0</v>
      </c>
      <c r="CG276" s="32" t="e">
        <f t="shared" si="134"/>
        <v>#DIV/0!</v>
      </c>
      <c r="CH276" s="23" t="e">
        <f t="shared" si="135"/>
        <v>#DIV/0!</v>
      </c>
      <c r="CI276" s="23" t="e">
        <f t="shared" si="128"/>
        <v>#DIV/0!</v>
      </c>
      <c r="CJ276" s="37"/>
    </row>
    <row r="277" spans="1:88" ht="90.75" hidden="1" customHeight="1" x14ac:dyDescent="0.25">
      <c r="A277" s="6">
        <v>218</v>
      </c>
      <c r="B277" s="386"/>
      <c r="C277" s="389"/>
      <c r="D277" s="275" t="s">
        <v>18</v>
      </c>
      <c r="E277" s="12" t="s">
        <v>883</v>
      </c>
      <c r="F277" s="332" t="s">
        <v>28</v>
      </c>
      <c r="G277" s="12" t="s">
        <v>1508</v>
      </c>
      <c r="H277" s="12" t="s">
        <v>1896</v>
      </c>
      <c r="I277" s="18" t="s">
        <v>1261</v>
      </c>
      <c r="J277" s="22" t="s">
        <v>862</v>
      </c>
      <c r="K277" s="23"/>
      <c r="L277" s="23" t="s">
        <v>21</v>
      </c>
      <c r="M277" s="23"/>
      <c r="N277" s="23"/>
      <c r="O277" s="23"/>
      <c r="P277" s="23"/>
      <c r="Q277" s="23"/>
      <c r="R277" s="23"/>
      <c r="S277" s="23"/>
      <c r="T277" s="26">
        <f t="shared" si="127"/>
        <v>1</v>
      </c>
      <c r="U277" s="207"/>
      <c r="V277" s="207"/>
      <c r="W277" s="207"/>
      <c r="X277" s="207"/>
      <c r="Y277" s="207" t="s">
        <v>1389</v>
      </c>
      <c r="Z277" s="207" t="s">
        <v>2006</v>
      </c>
      <c r="AA277" s="207" t="s">
        <v>1389</v>
      </c>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3">
        <f t="shared" si="129"/>
        <v>0</v>
      </c>
      <c r="CC277" s="32" t="e">
        <f t="shared" si="130"/>
        <v>#DIV/0!</v>
      </c>
      <c r="CD277" s="23">
        <f t="shared" si="131"/>
        <v>0</v>
      </c>
      <c r="CE277" s="32" t="e">
        <f t="shared" si="132"/>
        <v>#DIV/0!</v>
      </c>
      <c r="CF277" s="23">
        <f t="shared" si="133"/>
        <v>0</v>
      </c>
      <c r="CG277" s="32" t="e">
        <f t="shared" si="134"/>
        <v>#DIV/0!</v>
      </c>
      <c r="CH277" s="23" t="e">
        <f t="shared" si="135"/>
        <v>#DIV/0!</v>
      </c>
      <c r="CI277" s="23" t="e">
        <f t="shared" si="128"/>
        <v>#DIV/0!</v>
      </c>
      <c r="CJ277" s="37"/>
    </row>
    <row r="278" spans="1:88" ht="92.25" customHeight="1" x14ac:dyDescent="0.25">
      <c r="A278" s="6">
        <v>218</v>
      </c>
      <c r="B278" s="386"/>
      <c r="C278" s="389"/>
      <c r="D278" s="275" t="s">
        <v>18</v>
      </c>
      <c r="E278" s="12" t="s">
        <v>883</v>
      </c>
      <c r="F278" s="332" t="s">
        <v>28</v>
      </c>
      <c r="G278" s="12" t="s">
        <v>1508</v>
      </c>
      <c r="H278" s="12" t="s">
        <v>2040</v>
      </c>
      <c r="I278" s="18" t="s">
        <v>1261</v>
      </c>
      <c r="J278" s="22" t="s">
        <v>862</v>
      </c>
      <c r="K278" s="23"/>
      <c r="L278" s="23"/>
      <c r="M278" s="23" t="s">
        <v>21</v>
      </c>
      <c r="N278" s="23"/>
      <c r="O278" s="23"/>
      <c r="P278" s="23"/>
      <c r="Q278" s="23"/>
      <c r="R278" s="23"/>
      <c r="S278" s="23"/>
      <c r="T278" s="26">
        <f t="shared" si="127"/>
        <v>1</v>
      </c>
      <c r="U278" s="207"/>
      <c r="V278" s="207"/>
      <c r="W278" s="207"/>
      <c r="X278" s="207"/>
      <c r="Y278" s="207"/>
      <c r="Z278" s="207"/>
      <c r="AA278" s="207"/>
      <c r="AB278" s="207"/>
      <c r="AC278" s="207" t="s">
        <v>1389</v>
      </c>
      <c r="AD278" s="207"/>
      <c r="AE278" s="207"/>
      <c r="AF278" s="207" t="s">
        <v>1262</v>
      </c>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3">
        <f t="shared" si="129"/>
        <v>0</v>
      </c>
      <c r="CC278" s="32" t="e">
        <f t="shared" si="130"/>
        <v>#DIV/0!</v>
      </c>
      <c r="CD278" s="23">
        <f t="shared" si="131"/>
        <v>0</v>
      </c>
      <c r="CE278" s="32" t="e">
        <f t="shared" si="132"/>
        <v>#DIV/0!</v>
      </c>
      <c r="CF278" s="23">
        <f t="shared" si="133"/>
        <v>0</v>
      </c>
      <c r="CG278" s="32" t="e">
        <f t="shared" si="134"/>
        <v>#DIV/0!</v>
      </c>
      <c r="CH278" s="23" t="e">
        <f t="shared" si="135"/>
        <v>#DIV/0!</v>
      </c>
      <c r="CI278" s="23" t="e">
        <f t="shared" si="128"/>
        <v>#DIV/0!</v>
      </c>
      <c r="CJ278" s="37"/>
    </row>
    <row r="279" spans="1:88" ht="97.5" hidden="1" customHeight="1" x14ac:dyDescent="0.25">
      <c r="A279" s="6">
        <v>218</v>
      </c>
      <c r="B279" s="386"/>
      <c r="C279" s="389"/>
      <c r="D279" s="275" t="s">
        <v>18</v>
      </c>
      <c r="E279" s="12" t="s">
        <v>883</v>
      </c>
      <c r="F279" s="332" t="s">
        <v>28</v>
      </c>
      <c r="G279" s="12" t="s">
        <v>1508</v>
      </c>
      <c r="H279" s="12" t="s">
        <v>1643</v>
      </c>
      <c r="I279" s="18" t="s">
        <v>1261</v>
      </c>
      <c r="J279" s="22" t="s">
        <v>862</v>
      </c>
      <c r="K279" s="23"/>
      <c r="L279" s="23"/>
      <c r="M279" s="23"/>
      <c r="N279" s="23" t="s">
        <v>21</v>
      </c>
      <c r="O279" s="23"/>
      <c r="P279" s="23"/>
      <c r="Q279" s="23"/>
      <c r="R279" s="23"/>
      <c r="S279" s="23"/>
      <c r="T279" s="26">
        <f t="shared" si="127"/>
        <v>1</v>
      </c>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3">
        <f t="shared" si="129"/>
        <v>0</v>
      </c>
      <c r="CC279" s="32" t="e">
        <f t="shared" si="130"/>
        <v>#DIV/0!</v>
      </c>
      <c r="CD279" s="23">
        <f t="shared" si="131"/>
        <v>0</v>
      </c>
      <c r="CE279" s="32" t="e">
        <f t="shared" si="132"/>
        <v>#DIV/0!</v>
      </c>
      <c r="CF279" s="23">
        <f t="shared" si="133"/>
        <v>0</v>
      </c>
      <c r="CG279" s="32" t="e">
        <f t="shared" si="134"/>
        <v>#DIV/0!</v>
      </c>
      <c r="CH279" s="23" t="e">
        <f t="shared" si="135"/>
        <v>#DIV/0!</v>
      </c>
      <c r="CI279" s="23" t="e">
        <f t="shared" si="128"/>
        <v>#DIV/0!</v>
      </c>
      <c r="CJ279" s="37"/>
    </row>
    <row r="280" spans="1:88" ht="59.25" hidden="1" customHeight="1" x14ac:dyDescent="0.25">
      <c r="A280" s="6">
        <v>218</v>
      </c>
      <c r="B280" s="386"/>
      <c r="C280" s="389"/>
      <c r="D280" s="275" t="s">
        <v>18</v>
      </c>
      <c r="E280" s="12" t="s">
        <v>883</v>
      </c>
      <c r="F280" s="332" t="s">
        <v>28</v>
      </c>
      <c r="G280" s="12" t="s">
        <v>1508</v>
      </c>
      <c r="H280" s="12" t="s">
        <v>1510</v>
      </c>
      <c r="I280" s="18" t="s">
        <v>1261</v>
      </c>
      <c r="J280" s="22" t="s">
        <v>862</v>
      </c>
      <c r="K280" s="23"/>
      <c r="L280" s="23"/>
      <c r="M280" s="23"/>
      <c r="N280" s="23"/>
      <c r="O280" s="23"/>
      <c r="P280" s="23" t="s">
        <v>21</v>
      </c>
      <c r="Q280" s="23"/>
      <c r="R280" s="23"/>
      <c r="S280" s="23"/>
      <c r="T280" s="26">
        <f t="shared" si="127"/>
        <v>1</v>
      </c>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3">
        <f t="shared" si="129"/>
        <v>0</v>
      </c>
      <c r="CC280" s="32" t="e">
        <f t="shared" si="130"/>
        <v>#DIV/0!</v>
      </c>
      <c r="CD280" s="23">
        <f t="shared" si="131"/>
        <v>0</v>
      </c>
      <c r="CE280" s="32" t="e">
        <f t="shared" si="132"/>
        <v>#DIV/0!</v>
      </c>
      <c r="CF280" s="23">
        <f t="shared" si="133"/>
        <v>0</v>
      </c>
      <c r="CG280" s="32" t="e">
        <f t="shared" si="134"/>
        <v>#DIV/0!</v>
      </c>
      <c r="CH280" s="23" t="e">
        <f t="shared" si="135"/>
        <v>#DIV/0!</v>
      </c>
      <c r="CI280" s="23" t="e">
        <f t="shared" si="128"/>
        <v>#DIV/0!</v>
      </c>
      <c r="CJ280" s="37"/>
    </row>
    <row r="281" spans="1:88" ht="65.25" hidden="1" customHeight="1" x14ac:dyDescent="0.25">
      <c r="A281" s="6">
        <v>218</v>
      </c>
      <c r="B281" s="386"/>
      <c r="C281" s="389"/>
      <c r="D281" s="275" t="s">
        <v>18</v>
      </c>
      <c r="E281" s="12" t="s">
        <v>883</v>
      </c>
      <c r="F281" s="332" t="s">
        <v>28</v>
      </c>
      <c r="G281" s="12" t="s">
        <v>1508</v>
      </c>
      <c r="H281" s="12" t="s">
        <v>1655</v>
      </c>
      <c r="I281" s="18" t="s">
        <v>1261</v>
      </c>
      <c r="J281" s="22" t="s">
        <v>862</v>
      </c>
      <c r="K281" s="23"/>
      <c r="L281" s="23"/>
      <c r="M281" s="23"/>
      <c r="N281" s="23"/>
      <c r="O281" s="23" t="s">
        <v>21</v>
      </c>
      <c r="P281" s="23"/>
      <c r="Q281" s="23"/>
      <c r="R281" s="23"/>
      <c r="S281" s="23"/>
      <c r="T281" s="26">
        <f t="shared" si="127"/>
        <v>1</v>
      </c>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3">
        <f t="shared" si="129"/>
        <v>0</v>
      </c>
      <c r="CC281" s="32" t="e">
        <f t="shared" si="130"/>
        <v>#DIV/0!</v>
      </c>
      <c r="CD281" s="23">
        <f t="shared" si="131"/>
        <v>0</v>
      </c>
      <c r="CE281" s="32" t="e">
        <f t="shared" si="132"/>
        <v>#DIV/0!</v>
      </c>
      <c r="CF281" s="23">
        <f t="shared" si="133"/>
        <v>0</v>
      </c>
      <c r="CG281" s="32" t="e">
        <f t="shared" si="134"/>
        <v>#DIV/0!</v>
      </c>
      <c r="CH281" s="23" t="e">
        <f t="shared" si="135"/>
        <v>#DIV/0!</v>
      </c>
      <c r="CI281" s="23" t="e">
        <f t="shared" si="128"/>
        <v>#DIV/0!</v>
      </c>
      <c r="CJ281" s="37"/>
    </row>
    <row r="282" spans="1:88" ht="65.25" hidden="1" customHeight="1" x14ac:dyDescent="0.25">
      <c r="A282" s="6">
        <v>218</v>
      </c>
      <c r="B282" s="386"/>
      <c r="C282" s="389"/>
      <c r="D282" s="275" t="s">
        <v>18</v>
      </c>
      <c r="E282" s="12" t="s">
        <v>883</v>
      </c>
      <c r="F282" s="332" t="s">
        <v>28</v>
      </c>
      <c r="G282" s="12" t="s">
        <v>1508</v>
      </c>
      <c r="H282" s="12" t="s">
        <v>1511</v>
      </c>
      <c r="I282" s="18" t="s">
        <v>1261</v>
      </c>
      <c r="J282" s="22" t="s">
        <v>862</v>
      </c>
      <c r="K282" s="23"/>
      <c r="L282" s="23"/>
      <c r="M282" s="23"/>
      <c r="N282" s="23"/>
      <c r="O282" s="23"/>
      <c r="P282" s="23"/>
      <c r="Q282" s="23" t="s">
        <v>21</v>
      </c>
      <c r="R282" s="23"/>
      <c r="S282" s="23"/>
      <c r="T282" s="26">
        <f t="shared" si="127"/>
        <v>1</v>
      </c>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3">
        <f t="shared" si="129"/>
        <v>0</v>
      </c>
      <c r="CC282" s="32" t="e">
        <f t="shared" si="130"/>
        <v>#DIV/0!</v>
      </c>
      <c r="CD282" s="23">
        <f t="shared" si="131"/>
        <v>0</v>
      </c>
      <c r="CE282" s="32" t="e">
        <f t="shared" si="132"/>
        <v>#DIV/0!</v>
      </c>
      <c r="CF282" s="23">
        <f t="shared" si="133"/>
        <v>0</v>
      </c>
      <c r="CG282" s="32" t="e">
        <f t="shared" si="134"/>
        <v>#DIV/0!</v>
      </c>
      <c r="CH282" s="23" t="e">
        <f t="shared" si="135"/>
        <v>#DIV/0!</v>
      </c>
      <c r="CI282" s="23" t="e">
        <f t="shared" si="128"/>
        <v>#DIV/0!</v>
      </c>
      <c r="CJ282" s="37"/>
    </row>
    <row r="283" spans="1:88" ht="62.25" hidden="1" customHeight="1" x14ac:dyDescent="0.25">
      <c r="A283" s="6">
        <v>218</v>
      </c>
      <c r="B283" s="386"/>
      <c r="C283" s="389"/>
      <c r="D283" s="275" t="s">
        <v>18</v>
      </c>
      <c r="E283" s="12" t="s">
        <v>883</v>
      </c>
      <c r="F283" s="332" t="s">
        <v>28</v>
      </c>
      <c r="G283" s="12" t="s">
        <v>1508</v>
      </c>
      <c r="H283" s="12" t="s">
        <v>1667</v>
      </c>
      <c r="I283" s="18" t="s">
        <v>1261</v>
      </c>
      <c r="J283" s="22" t="s">
        <v>862</v>
      </c>
      <c r="K283" s="23"/>
      <c r="L283" s="23"/>
      <c r="M283" s="23"/>
      <c r="N283" s="23"/>
      <c r="O283" s="23"/>
      <c r="P283" s="23"/>
      <c r="Q283" s="23"/>
      <c r="R283" s="23" t="s">
        <v>21</v>
      </c>
      <c r="S283" s="23"/>
      <c r="T283" s="26">
        <f t="shared" si="127"/>
        <v>1</v>
      </c>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3">
        <f t="shared" si="129"/>
        <v>0</v>
      </c>
      <c r="CC283" s="32" t="e">
        <f t="shared" si="130"/>
        <v>#DIV/0!</v>
      </c>
      <c r="CD283" s="23">
        <f t="shared" si="131"/>
        <v>0</v>
      </c>
      <c r="CE283" s="32" t="e">
        <f t="shared" si="132"/>
        <v>#DIV/0!</v>
      </c>
      <c r="CF283" s="23">
        <f t="shared" si="133"/>
        <v>0</v>
      </c>
      <c r="CG283" s="32" t="e">
        <f t="shared" si="134"/>
        <v>#DIV/0!</v>
      </c>
      <c r="CH283" s="23" t="e">
        <f t="shared" si="135"/>
        <v>#DIV/0!</v>
      </c>
      <c r="CI283" s="23" t="e">
        <f t="shared" si="128"/>
        <v>#DIV/0!</v>
      </c>
      <c r="CJ283" s="37"/>
    </row>
    <row r="284" spans="1:88" ht="102.75" hidden="1" customHeight="1" x14ac:dyDescent="0.25">
      <c r="A284" s="6">
        <v>218</v>
      </c>
      <c r="B284" s="387"/>
      <c r="C284" s="390"/>
      <c r="D284" s="275" t="s">
        <v>18</v>
      </c>
      <c r="E284" s="12" t="s">
        <v>883</v>
      </c>
      <c r="F284" s="332" t="s">
        <v>28</v>
      </c>
      <c r="G284" s="12" t="s">
        <v>1508</v>
      </c>
      <c r="H284" s="12" t="s">
        <v>1512</v>
      </c>
      <c r="I284" s="18" t="s">
        <v>1261</v>
      </c>
      <c r="J284" s="22" t="s">
        <v>862</v>
      </c>
      <c r="K284" s="23"/>
      <c r="L284" s="23"/>
      <c r="M284" s="23"/>
      <c r="N284" s="23"/>
      <c r="O284" s="23"/>
      <c r="P284" s="23"/>
      <c r="Q284" s="23"/>
      <c r="R284" s="23"/>
      <c r="S284" s="23" t="s">
        <v>21</v>
      </c>
      <c r="T284" s="26">
        <f t="shared" si="127"/>
        <v>1</v>
      </c>
      <c r="U284" s="207"/>
      <c r="V284" s="207"/>
      <c r="W284" s="207"/>
      <c r="X284" s="207"/>
      <c r="Y284" s="207"/>
      <c r="Z284" s="207"/>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3">
        <f t="shared" si="129"/>
        <v>0</v>
      </c>
      <c r="CC284" s="32" t="e">
        <f t="shared" si="130"/>
        <v>#DIV/0!</v>
      </c>
      <c r="CD284" s="23">
        <f t="shared" si="131"/>
        <v>0</v>
      </c>
      <c r="CE284" s="32" t="e">
        <f t="shared" si="132"/>
        <v>#DIV/0!</v>
      </c>
      <c r="CF284" s="23">
        <f t="shared" si="133"/>
        <v>0</v>
      </c>
      <c r="CG284" s="32" t="e">
        <f t="shared" si="134"/>
        <v>#DIV/0!</v>
      </c>
      <c r="CH284" s="23" t="e">
        <f t="shared" si="135"/>
        <v>#DIV/0!</v>
      </c>
      <c r="CI284" s="23" t="e">
        <f t="shared" si="128"/>
        <v>#DIV/0!</v>
      </c>
      <c r="CJ284" s="37"/>
    </row>
    <row r="285" spans="1:88" ht="79.5" hidden="1" customHeight="1" x14ac:dyDescent="0.25">
      <c r="A285" s="6">
        <v>219</v>
      </c>
      <c r="B285" s="385">
        <v>533</v>
      </c>
      <c r="C285" s="414" t="s">
        <v>886</v>
      </c>
      <c r="D285" s="336" t="s">
        <v>18</v>
      </c>
      <c r="E285" s="12" t="s">
        <v>887</v>
      </c>
      <c r="F285" s="332"/>
      <c r="G285" s="12" t="s">
        <v>1873</v>
      </c>
      <c r="H285" s="12" t="s">
        <v>1513</v>
      </c>
      <c r="I285" s="18" t="s">
        <v>1261</v>
      </c>
      <c r="J285" s="22" t="s">
        <v>862</v>
      </c>
      <c r="K285" s="23" t="s">
        <v>21</v>
      </c>
      <c r="M285" s="23"/>
      <c r="N285" s="23"/>
      <c r="O285" s="23"/>
      <c r="P285" s="23"/>
      <c r="Q285" s="23"/>
      <c r="R285" s="23"/>
      <c r="S285" s="23"/>
      <c r="T285" s="26">
        <f t="shared" si="127"/>
        <v>1</v>
      </c>
      <c r="U285" s="207"/>
      <c r="V285" s="207"/>
      <c r="W285" s="207"/>
      <c r="X285" s="207" t="s">
        <v>1389</v>
      </c>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3">
        <f t="shared" si="129"/>
        <v>0</v>
      </c>
      <c r="CC285" s="32" t="e">
        <f t="shared" si="130"/>
        <v>#DIV/0!</v>
      </c>
      <c r="CD285" s="23">
        <f t="shared" si="131"/>
        <v>0</v>
      </c>
      <c r="CE285" s="32" t="e">
        <f t="shared" si="132"/>
        <v>#DIV/0!</v>
      </c>
      <c r="CF285" s="23">
        <f t="shared" si="133"/>
        <v>0</v>
      </c>
      <c r="CG285" s="32" t="e">
        <f t="shared" si="134"/>
        <v>#DIV/0!</v>
      </c>
      <c r="CH285" s="23" t="e">
        <f t="shared" si="135"/>
        <v>#DIV/0!</v>
      </c>
      <c r="CI285" s="23" t="e">
        <f t="shared" si="128"/>
        <v>#DIV/0!</v>
      </c>
      <c r="CJ285" s="37"/>
    </row>
    <row r="286" spans="1:88" ht="63" hidden="1" customHeight="1" x14ac:dyDescent="0.25">
      <c r="A286" s="6">
        <v>219</v>
      </c>
      <c r="B286" s="386"/>
      <c r="C286" s="414"/>
      <c r="D286" s="336" t="s">
        <v>18</v>
      </c>
      <c r="E286" s="12" t="s">
        <v>887</v>
      </c>
      <c r="F286" s="332"/>
      <c r="G286" s="12" t="s">
        <v>1873</v>
      </c>
      <c r="H286" s="12" t="s">
        <v>1897</v>
      </c>
      <c r="I286" s="18" t="s">
        <v>1261</v>
      </c>
      <c r="J286" s="22" t="s">
        <v>862</v>
      </c>
      <c r="K286" s="23"/>
      <c r="L286" s="23" t="s">
        <v>21</v>
      </c>
      <c r="M286" s="23"/>
      <c r="N286" s="23"/>
      <c r="O286" s="23"/>
      <c r="P286" s="23"/>
      <c r="Q286" s="23"/>
      <c r="R286" s="23"/>
      <c r="S286" s="23"/>
      <c r="T286" s="26">
        <f t="shared" si="127"/>
        <v>1</v>
      </c>
      <c r="U286" s="207"/>
      <c r="V286" s="207"/>
      <c r="W286" s="207"/>
      <c r="X286" s="207"/>
      <c r="Y286" s="207" t="s">
        <v>2006</v>
      </c>
      <c r="Z286" s="207" t="s">
        <v>1389</v>
      </c>
      <c r="AA286" s="207" t="s">
        <v>2006</v>
      </c>
      <c r="AB286" s="207" t="s">
        <v>1271</v>
      </c>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3">
        <f t="shared" si="129"/>
        <v>0</v>
      </c>
      <c r="CC286" s="32" t="e">
        <f t="shared" si="130"/>
        <v>#DIV/0!</v>
      </c>
      <c r="CD286" s="23">
        <f t="shared" si="131"/>
        <v>0</v>
      </c>
      <c r="CE286" s="32" t="e">
        <f t="shared" si="132"/>
        <v>#DIV/0!</v>
      </c>
      <c r="CF286" s="23">
        <f t="shared" si="133"/>
        <v>0</v>
      </c>
      <c r="CG286" s="32" t="e">
        <f t="shared" si="134"/>
        <v>#DIV/0!</v>
      </c>
      <c r="CH286" s="23" t="e">
        <f t="shared" si="135"/>
        <v>#DIV/0!</v>
      </c>
      <c r="CI286" s="23" t="e">
        <f t="shared" si="128"/>
        <v>#DIV/0!</v>
      </c>
      <c r="CJ286" s="37"/>
    </row>
    <row r="287" spans="1:88" ht="94.5" customHeight="1" x14ac:dyDescent="0.25">
      <c r="A287" s="6">
        <v>219</v>
      </c>
      <c r="B287" s="386"/>
      <c r="C287" s="414"/>
      <c r="D287" s="336" t="s">
        <v>18</v>
      </c>
      <c r="E287" s="12" t="s">
        <v>887</v>
      </c>
      <c r="F287" s="332"/>
      <c r="G287" s="12" t="s">
        <v>1873</v>
      </c>
      <c r="H287" s="12" t="s">
        <v>2021</v>
      </c>
      <c r="I287" s="18" t="s">
        <v>1261</v>
      </c>
      <c r="J287" s="22" t="s">
        <v>862</v>
      </c>
      <c r="K287" s="23"/>
      <c r="L287" s="23"/>
      <c r="M287" s="23" t="s">
        <v>21</v>
      </c>
      <c r="N287" s="23"/>
      <c r="O287" s="23"/>
      <c r="P287" s="23"/>
      <c r="Q287" s="23"/>
      <c r="R287" s="23"/>
      <c r="S287" s="23"/>
      <c r="T287" s="26">
        <f t="shared" si="127"/>
        <v>1</v>
      </c>
      <c r="U287" s="207"/>
      <c r="V287" s="207"/>
      <c r="W287" s="207"/>
      <c r="X287" s="207"/>
      <c r="Y287" s="207"/>
      <c r="Z287" s="207"/>
      <c r="AA287" s="207"/>
      <c r="AB287" s="207"/>
      <c r="AC287" s="207"/>
      <c r="AD287" s="207"/>
      <c r="AE287" s="207" t="s">
        <v>1262</v>
      </c>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3">
        <f t="shared" si="129"/>
        <v>0</v>
      </c>
      <c r="CC287" s="32" t="e">
        <f t="shared" si="130"/>
        <v>#DIV/0!</v>
      </c>
      <c r="CD287" s="23">
        <f t="shared" si="131"/>
        <v>0</v>
      </c>
      <c r="CE287" s="32" t="e">
        <f t="shared" si="132"/>
        <v>#DIV/0!</v>
      </c>
      <c r="CF287" s="23">
        <f t="shared" si="133"/>
        <v>0</v>
      </c>
      <c r="CG287" s="32" t="e">
        <f t="shared" si="134"/>
        <v>#DIV/0!</v>
      </c>
      <c r="CH287" s="23" t="e">
        <f t="shared" si="135"/>
        <v>#DIV/0!</v>
      </c>
      <c r="CI287" s="23" t="e">
        <f t="shared" si="128"/>
        <v>#DIV/0!</v>
      </c>
      <c r="CJ287" s="37"/>
    </row>
    <row r="288" spans="1:88" ht="114" hidden="1" customHeight="1" x14ac:dyDescent="0.25">
      <c r="A288" s="6">
        <v>219</v>
      </c>
      <c r="B288" s="386"/>
      <c r="C288" s="414"/>
      <c r="D288" s="336" t="s">
        <v>18</v>
      </c>
      <c r="E288" s="12" t="s">
        <v>887</v>
      </c>
      <c r="F288" s="332"/>
      <c r="G288" s="12" t="s">
        <v>1873</v>
      </c>
      <c r="H288" s="12" t="s">
        <v>1642</v>
      </c>
      <c r="I288" s="18" t="s">
        <v>1261</v>
      </c>
      <c r="J288" s="22" t="s">
        <v>862</v>
      </c>
      <c r="K288" s="23"/>
      <c r="L288" s="23"/>
      <c r="M288" s="23"/>
      <c r="N288" s="23" t="s">
        <v>21</v>
      </c>
      <c r="O288" s="23"/>
      <c r="P288" s="23"/>
      <c r="Q288" s="23"/>
      <c r="R288" s="23"/>
      <c r="S288" s="23"/>
      <c r="T288" s="26">
        <f t="shared" si="127"/>
        <v>1</v>
      </c>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3">
        <f t="shared" si="129"/>
        <v>0</v>
      </c>
      <c r="CC288" s="32" t="e">
        <f t="shared" si="130"/>
        <v>#DIV/0!</v>
      </c>
      <c r="CD288" s="23">
        <f t="shared" si="131"/>
        <v>0</v>
      </c>
      <c r="CE288" s="32" t="e">
        <f t="shared" si="132"/>
        <v>#DIV/0!</v>
      </c>
      <c r="CF288" s="23">
        <f t="shared" si="133"/>
        <v>0</v>
      </c>
      <c r="CG288" s="32" t="e">
        <f t="shared" si="134"/>
        <v>#DIV/0!</v>
      </c>
      <c r="CH288" s="23" t="e">
        <f t="shared" si="135"/>
        <v>#DIV/0!</v>
      </c>
      <c r="CI288" s="23" t="e">
        <f t="shared" si="128"/>
        <v>#DIV/0!</v>
      </c>
      <c r="CJ288" s="37"/>
    </row>
    <row r="289" spans="1:88" ht="65.25" hidden="1" customHeight="1" x14ac:dyDescent="0.25">
      <c r="A289" s="6">
        <v>219</v>
      </c>
      <c r="B289" s="386"/>
      <c r="C289" s="414"/>
      <c r="D289" s="336" t="s">
        <v>18</v>
      </c>
      <c r="E289" s="12" t="s">
        <v>887</v>
      </c>
      <c r="F289" s="332"/>
      <c r="G289" s="12" t="s">
        <v>1873</v>
      </c>
      <c r="H289" s="12" t="s">
        <v>1515</v>
      </c>
      <c r="I289" s="18" t="s">
        <v>1261</v>
      </c>
      <c r="J289" s="22" t="s">
        <v>862</v>
      </c>
      <c r="K289" s="23"/>
      <c r="L289" s="23"/>
      <c r="M289" s="23"/>
      <c r="N289" s="23"/>
      <c r="O289" s="23"/>
      <c r="P289" s="23" t="s">
        <v>21</v>
      </c>
      <c r="Q289" s="23"/>
      <c r="R289" s="23"/>
      <c r="S289" s="23"/>
      <c r="T289" s="26">
        <f t="shared" si="127"/>
        <v>1</v>
      </c>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3">
        <f t="shared" si="129"/>
        <v>0</v>
      </c>
      <c r="CC289" s="32" t="e">
        <f t="shared" si="130"/>
        <v>#DIV/0!</v>
      </c>
      <c r="CD289" s="23">
        <f t="shared" si="131"/>
        <v>0</v>
      </c>
      <c r="CE289" s="32" t="e">
        <f t="shared" si="132"/>
        <v>#DIV/0!</v>
      </c>
      <c r="CF289" s="23">
        <f t="shared" si="133"/>
        <v>0</v>
      </c>
      <c r="CG289" s="32" t="e">
        <f t="shared" si="134"/>
        <v>#DIV/0!</v>
      </c>
      <c r="CH289" s="23" t="e">
        <f t="shared" si="135"/>
        <v>#DIV/0!</v>
      </c>
      <c r="CI289" s="23" t="e">
        <f t="shared" si="128"/>
        <v>#DIV/0!</v>
      </c>
      <c r="CJ289" s="37"/>
    </row>
    <row r="290" spans="1:88" ht="65.25" hidden="1" customHeight="1" x14ac:dyDescent="0.25">
      <c r="A290" s="6">
        <v>219</v>
      </c>
      <c r="B290" s="386"/>
      <c r="C290" s="414"/>
      <c r="D290" s="336" t="s">
        <v>18</v>
      </c>
      <c r="E290" s="12" t="s">
        <v>887</v>
      </c>
      <c r="F290" s="332"/>
      <c r="G290" s="12" t="s">
        <v>1873</v>
      </c>
      <c r="H290" s="12" t="s">
        <v>1654</v>
      </c>
      <c r="I290" s="18" t="s">
        <v>1261</v>
      </c>
      <c r="J290" s="22" t="s">
        <v>862</v>
      </c>
      <c r="K290" s="23"/>
      <c r="L290" s="23"/>
      <c r="M290" s="23"/>
      <c r="N290" s="23"/>
      <c r="O290" s="23" t="s">
        <v>21</v>
      </c>
      <c r="P290" s="23"/>
      <c r="Q290" s="23"/>
      <c r="R290" s="23"/>
      <c r="S290" s="23"/>
      <c r="T290" s="26">
        <f t="shared" si="127"/>
        <v>1</v>
      </c>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3">
        <f t="shared" si="129"/>
        <v>0</v>
      </c>
      <c r="CC290" s="32" t="e">
        <f t="shared" si="130"/>
        <v>#DIV/0!</v>
      </c>
      <c r="CD290" s="23">
        <f t="shared" si="131"/>
        <v>0</v>
      </c>
      <c r="CE290" s="32" t="e">
        <f t="shared" si="132"/>
        <v>#DIV/0!</v>
      </c>
      <c r="CF290" s="23">
        <f t="shared" si="133"/>
        <v>0</v>
      </c>
      <c r="CG290" s="32" t="e">
        <f t="shared" si="134"/>
        <v>#DIV/0!</v>
      </c>
      <c r="CH290" s="23" t="e">
        <f t="shared" si="135"/>
        <v>#DIV/0!</v>
      </c>
      <c r="CI290" s="23" t="e">
        <f t="shared" si="128"/>
        <v>#DIV/0!</v>
      </c>
      <c r="CJ290" s="37"/>
    </row>
    <row r="291" spans="1:88" ht="69.75" hidden="1" customHeight="1" x14ac:dyDescent="0.25">
      <c r="A291" s="6">
        <v>219</v>
      </c>
      <c r="B291" s="386"/>
      <c r="C291" s="414"/>
      <c r="D291" s="336" t="s">
        <v>18</v>
      </c>
      <c r="E291" s="12" t="s">
        <v>887</v>
      </c>
      <c r="F291" s="332"/>
      <c r="G291" s="12" t="s">
        <v>1873</v>
      </c>
      <c r="H291" s="12" t="s">
        <v>1516</v>
      </c>
      <c r="I291" s="18" t="s">
        <v>1261</v>
      </c>
      <c r="J291" s="22" t="s">
        <v>862</v>
      </c>
      <c r="K291" s="23"/>
      <c r="L291" s="23"/>
      <c r="M291" s="23"/>
      <c r="N291" s="23"/>
      <c r="O291" s="23"/>
      <c r="P291" s="23"/>
      <c r="Q291" s="23" t="s">
        <v>21</v>
      </c>
      <c r="R291" s="23"/>
      <c r="S291" s="23"/>
      <c r="T291" s="26">
        <f t="shared" si="127"/>
        <v>1</v>
      </c>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7"/>
      <c r="BW291" s="207"/>
      <c r="BX291" s="207"/>
      <c r="BY291" s="207"/>
      <c r="BZ291" s="207"/>
      <c r="CA291" s="207"/>
      <c r="CB291" s="23">
        <f t="shared" si="129"/>
        <v>0</v>
      </c>
      <c r="CC291" s="32" t="e">
        <f t="shared" si="130"/>
        <v>#DIV/0!</v>
      </c>
      <c r="CD291" s="23">
        <f t="shared" si="131"/>
        <v>0</v>
      </c>
      <c r="CE291" s="32" t="e">
        <f t="shared" si="132"/>
        <v>#DIV/0!</v>
      </c>
      <c r="CF291" s="23">
        <f t="shared" si="133"/>
        <v>0</v>
      </c>
      <c r="CG291" s="32" t="e">
        <f t="shared" si="134"/>
        <v>#DIV/0!</v>
      </c>
      <c r="CH291" s="23" t="e">
        <f t="shared" si="135"/>
        <v>#DIV/0!</v>
      </c>
      <c r="CI291" s="23" t="e">
        <f t="shared" si="128"/>
        <v>#DIV/0!</v>
      </c>
      <c r="CJ291" s="37"/>
    </row>
    <row r="292" spans="1:88" ht="68.25" hidden="1" customHeight="1" x14ac:dyDescent="0.25">
      <c r="A292" s="6">
        <v>219</v>
      </c>
      <c r="B292" s="386"/>
      <c r="C292" s="414"/>
      <c r="D292" s="336" t="s">
        <v>18</v>
      </c>
      <c r="E292" s="12" t="s">
        <v>887</v>
      </c>
      <c r="F292" s="332"/>
      <c r="G292" s="12" t="s">
        <v>1873</v>
      </c>
      <c r="H292" s="39" t="s">
        <v>1668</v>
      </c>
      <c r="I292" s="18" t="s">
        <v>1261</v>
      </c>
      <c r="J292" s="22" t="s">
        <v>862</v>
      </c>
      <c r="K292" s="23"/>
      <c r="L292" s="23"/>
      <c r="M292" s="23"/>
      <c r="N292" s="23"/>
      <c r="O292" s="23"/>
      <c r="P292" s="23"/>
      <c r="Q292" s="23"/>
      <c r="R292" s="23" t="s">
        <v>21</v>
      </c>
      <c r="S292" s="23"/>
      <c r="T292" s="26">
        <f t="shared" si="127"/>
        <v>1</v>
      </c>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3">
        <f t="shared" si="129"/>
        <v>0</v>
      </c>
      <c r="CC292" s="32" t="e">
        <f t="shared" si="130"/>
        <v>#DIV/0!</v>
      </c>
      <c r="CD292" s="23">
        <f t="shared" si="131"/>
        <v>0</v>
      </c>
      <c r="CE292" s="32" t="e">
        <f t="shared" si="132"/>
        <v>#DIV/0!</v>
      </c>
      <c r="CF292" s="23">
        <f t="shared" si="133"/>
        <v>0</v>
      </c>
      <c r="CG292" s="32" t="e">
        <f t="shared" si="134"/>
        <v>#DIV/0!</v>
      </c>
      <c r="CH292" s="23" t="e">
        <f t="shared" si="135"/>
        <v>#DIV/0!</v>
      </c>
      <c r="CI292" s="23" t="e">
        <f t="shared" si="128"/>
        <v>#DIV/0!</v>
      </c>
      <c r="CJ292" s="37"/>
    </row>
    <row r="293" spans="1:88" ht="78" customHeight="1" x14ac:dyDescent="0.25">
      <c r="A293" s="6">
        <v>219</v>
      </c>
      <c r="B293" s="386"/>
      <c r="C293" s="388" t="s">
        <v>933</v>
      </c>
      <c r="D293" s="336" t="s">
        <v>18</v>
      </c>
      <c r="E293" s="12" t="s">
        <v>887</v>
      </c>
      <c r="F293" s="332"/>
      <c r="G293" s="12" t="s">
        <v>934</v>
      </c>
      <c r="H293" s="12" t="s">
        <v>1596</v>
      </c>
      <c r="I293" s="18" t="s">
        <v>1261</v>
      </c>
      <c r="J293" s="22" t="s">
        <v>862</v>
      </c>
      <c r="K293" s="23"/>
      <c r="L293" s="207"/>
      <c r="M293" s="23" t="s">
        <v>21</v>
      </c>
      <c r="N293" s="207"/>
      <c r="O293" s="207"/>
      <c r="P293" s="23"/>
      <c r="Q293" s="23"/>
      <c r="R293" s="23"/>
      <c r="S293" s="207"/>
      <c r="T293" s="26">
        <f t="shared" si="127"/>
        <v>1</v>
      </c>
      <c r="U293" s="207"/>
      <c r="V293" s="207"/>
      <c r="W293" s="207"/>
      <c r="X293" s="207"/>
      <c r="Y293" s="207"/>
      <c r="Z293" s="207"/>
      <c r="AA293" s="207"/>
      <c r="AB293" s="207"/>
      <c r="AC293" s="207"/>
      <c r="AD293" s="207" t="s">
        <v>1389</v>
      </c>
      <c r="AE293" s="207" t="s">
        <v>1319</v>
      </c>
      <c r="AF293" s="207" t="s">
        <v>1319</v>
      </c>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3">
        <f t="shared" si="129"/>
        <v>0</v>
      </c>
      <c r="CC293" s="32" t="e">
        <f t="shared" si="130"/>
        <v>#DIV/0!</v>
      </c>
      <c r="CD293" s="23">
        <f t="shared" si="131"/>
        <v>0</v>
      </c>
      <c r="CE293" s="32" t="e">
        <f t="shared" si="132"/>
        <v>#DIV/0!</v>
      </c>
      <c r="CF293" s="23">
        <f t="shared" si="133"/>
        <v>0</v>
      </c>
      <c r="CG293" s="32" t="e">
        <f t="shared" si="134"/>
        <v>#DIV/0!</v>
      </c>
      <c r="CH293" s="23" t="e">
        <f t="shared" si="135"/>
        <v>#DIV/0!</v>
      </c>
      <c r="CI293" s="23" t="e">
        <f t="shared" si="128"/>
        <v>#DIV/0!</v>
      </c>
      <c r="CJ293" s="37"/>
    </row>
    <row r="294" spans="1:88" ht="85.5" hidden="1" customHeight="1" x14ac:dyDescent="0.25">
      <c r="A294" s="6">
        <v>219</v>
      </c>
      <c r="B294" s="387"/>
      <c r="C294" s="390"/>
      <c r="D294" s="336" t="s">
        <v>18</v>
      </c>
      <c r="E294" s="12" t="s">
        <v>888</v>
      </c>
      <c r="F294" s="332"/>
      <c r="G294" s="12" t="s">
        <v>934</v>
      </c>
      <c r="H294" s="12" t="s">
        <v>1517</v>
      </c>
      <c r="I294" s="18" t="s">
        <v>1261</v>
      </c>
      <c r="J294" s="22" t="s">
        <v>862</v>
      </c>
      <c r="K294" s="23"/>
      <c r="L294" s="207"/>
      <c r="M294" s="23"/>
      <c r="N294" s="207"/>
      <c r="O294" s="207"/>
      <c r="P294" s="23"/>
      <c r="Q294" s="23"/>
      <c r="R294" s="28" t="s">
        <v>21</v>
      </c>
      <c r="S294" s="207"/>
      <c r="T294" s="26">
        <f t="shared" si="127"/>
        <v>1</v>
      </c>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3">
        <f t="shared" si="129"/>
        <v>0</v>
      </c>
      <c r="CC294" s="32" t="e">
        <f t="shared" si="130"/>
        <v>#DIV/0!</v>
      </c>
      <c r="CD294" s="23">
        <f t="shared" si="131"/>
        <v>0</v>
      </c>
      <c r="CE294" s="32" t="e">
        <f t="shared" si="132"/>
        <v>#DIV/0!</v>
      </c>
      <c r="CF294" s="23">
        <f t="shared" si="133"/>
        <v>0</v>
      </c>
      <c r="CG294" s="32" t="e">
        <f t="shared" si="134"/>
        <v>#DIV/0!</v>
      </c>
      <c r="CH294" s="23" t="e">
        <f t="shared" si="135"/>
        <v>#DIV/0!</v>
      </c>
      <c r="CI294" s="23" t="e">
        <f t="shared" si="128"/>
        <v>#DIV/0!</v>
      </c>
      <c r="CJ294" s="37"/>
    </row>
    <row r="295" spans="1:88" ht="79.5" hidden="1" customHeight="1" x14ac:dyDescent="0.25">
      <c r="A295" s="6">
        <v>220</v>
      </c>
      <c r="B295" s="385">
        <v>536</v>
      </c>
      <c r="C295" s="388" t="s">
        <v>892</v>
      </c>
      <c r="D295" s="275" t="s">
        <v>18</v>
      </c>
      <c r="E295" s="12" t="s">
        <v>893</v>
      </c>
      <c r="F295" s="332" t="s">
        <v>28</v>
      </c>
      <c r="G295" s="12" t="s">
        <v>1518</v>
      </c>
      <c r="H295" s="12" t="s">
        <v>1519</v>
      </c>
      <c r="I295" s="18" t="s">
        <v>1261</v>
      </c>
      <c r="J295" s="22" t="s">
        <v>862</v>
      </c>
      <c r="K295" s="23" t="s">
        <v>21</v>
      </c>
      <c r="L295" s="207"/>
      <c r="M295" s="23"/>
      <c r="N295" s="23"/>
      <c r="O295" s="23"/>
      <c r="P295" s="207"/>
      <c r="Q295" s="23"/>
      <c r="R295" s="207"/>
      <c r="S295" s="207"/>
      <c r="T295" s="26">
        <f t="shared" si="127"/>
        <v>1</v>
      </c>
      <c r="U295" s="207"/>
      <c r="V295" s="207"/>
      <c r="W295" s="207" t="s">
        <v>1262</v>
      </c>
      <c r="X295" s="207"/>
      <c r="Y295" s="207"/>
      <c r="Z295" s="207"/>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3">
        <f t="shared" si="129"/>
        <v>0</v>
      </c>
      <c r="CC295" s="32" t="e">
        <f t="shared" si="130"/>
        <v>#DIV/0!</v>
      </c>
      <c r="CD295" s="23">
        <f t="shared" si="131"/>
        <v>0</v>
      </c>
      <c r="CE295" s="32" t="e">
        <f t="shared" si="132"/>
        <v>#DIV/0!</v>
      </c>
      <c r="CF295" s="23">
        <f t="shared" si="133"/>
        <v>0</v>
      </c>
      <c r="CG295" s="32" t="e">
        <f t="shared" si="134"/>
        <v>#DIV/0!</v>
      </c>
      <c r="CH295" s="23" t="e">
        <f t="shared" si="135"/>
        <v>#DIV/0!</v>
      </c>
      <c r="CI295" s="23" t="e">
        <f t="shared" si="128"/>
        <v>#DIV/0!</v>
      </c>
      <c r="CJ295" s="37"/>
    </row>
    <row r="296" spans="1:88" ht="79.5" hidden="1" customHeight="1" x14ac:dyDescent="0.25">
      <c r="A296" s="6"/>
      <c r="B296" s="386"/>
      <c r="C296" s="389"/>
      <c r="D296" s="275"/>
      <c r="E296" s="12"/>
      <c r="F296" s="332"/>
      <c r="G296" s="12" t="s">
        <v>1652</v>
      </c>
      <c r="H296" s="12" t="s">
        <v>1653</v>
      </c>
      <c r="I296" s="18" t="s">
        <v>1261</v>
      </c>
      <c r="J296" s="22" t="s">
        <v>862</v>
      </c>
      <c r="K296" s="23"/>
      <c r="L296" s="207"/>
      <c r="M296" s="23"/>
      <c r="N296" s="23"/>
      <c r="O296" s="23" t="s">
        <v>21</v>
      </c>
      <c r="P296" s="207"/>
      <c r="Q296" s="23"/>
      <c r="R296" s="207"/>
      <c r="S296" s="207"/>
      <c r="T296" s="26">
        <f t="shared" si="127"/>
        <v>1</v>
      </c>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3"/>
      <c r="CC296" s="32"/>
      <c r="CD296" s="23"/>
      <c r="CE296" s="32"/>
      <c r="CF296" s="23"/>
      <c r="CG296" s="32"/>
      <c r="CH296" s="23"/>
      <c r="CI296" s="23"/>
      <c r="CJ296" s="37"/>
    </row>
    <row r="297" spans="1:88" ht="72" customHeight="1" x14ac:dyDescent="0.25">
      <c r="A297" s="6">
        <v>220</v>
      </c>
      <c r="B297" s="386"/>
      <c r="C297" s="389"/>
      <c r="D297" s="275" t="s">
        <v>18</v>
      </c>
      <c r="E297" s="12" t="s">
        <v>893</v>
      </c>
      <c r="F297" s="332" t="s">
        <v>28</v>
      </c>
      <c r="G297" s="12" t="s">
        <v>1520</v>
      </c>
      <c r="H297" s="12" t="s">
        <v>2045</v>
      </c>
      <c r="I297" s="18" t="s">
        <v>1261</v>
      </c>
      <c r="J297" s="22" t="s">
        <v>862</v>
      </c>
      <c r="K297" s="23"/>
      <c r="L297" s="207"/>
      <c r="M297" s="23" t="s">
        <v>21</v>
      </c>
      <c r="N297" s="23"/>
      <c r="O297" s="23"/>
      <c r="P297" s="207"/>
      <c r="Q297" s="23"/>
      <c r="R297" s="207"/>
      <c r="S297" s="207"/>
      <c r="T297" s="26">
        <f t="shared" si="127"/>
        <v>1</v>
      </c>
      <c r="U297" s="207"/>
      <c r="V297" s="207"/>
      <c r="W297" s="207"/>
      <c r="X297" s="207"/>
      <c r="Y297" s="207"/>
      <c r="Z297" s="207"/>
      <c r="AA297" s="207"/>
      <c r="AB297" s="207"/>
      <c r="AC297" s="207" t="s">
        <v>1271</v>
      </c>
      <c r="AD297" s="207" t="s">
        <v>2006</v>
      </c>
      <c r="AE297" s="207" t="s">
        <v>2008</v>
      </c>
      <c r="AF297" s="207" t="s">
        <v>2008</v>
      </c>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3">
        <f t="shared" ref="CB297:CB308" si="136">COUNTIF($BD297:$CA297,2)</f>
        <v>0</v>
      </c>
      <c r="CC297" s="32" t="e">
        <f t="shared" ref="CC297:CC308" si="137">CB297/COUNTA($BD297:$CA297)</f>
        <v>#DIV/0!</v>
      </c>
      <c r="CD297" s="23">
        <f t="shared" ref="CD297:CD308" si="138">COUNTIF($BD297:$CA297,1)</f>
        <v>0</v>
      </c>
      <c r="CE297" s="32" t="e">
        <f t="shared" ref="CE297:CE308" si="139">CD297/COUNTA($BD297:$CA297)</f>
        <v>#DIV/0!</v>
      </c>
      <c r="CF297" s="23">
        <f t="shared" ref="CF297:CF308" si="140">COUNTIF($BD297:$CA297,0)</f>
        <v>0</v>
      </c>
      <c r="CG297" s="32" t="e">
        <f t="shared" ref="CG297:CG308" si="141">CF297/COUNTA($BD297:$CA297)</f>
        <v>#DIV/0!</v>
      </c>
      <c r="CH297" s="23" t="e">
        <f t="shared" ref="CH297:CH308" si="142">(((CB297*2)+(CD297*1)+(CF297*0)))/COUNTA($BD297:$CA297)</f>
        <v>#DIV/0!</v>
      </c>
      <c r="CI297" s="23" t="e">
        <f t="shared" si="128"/>
        <v>#DIV/0!</v>
      </c>
      <c r="CJ297" s="37"/>
    </row>
    <row r="298" spans="1:88" ht="90.75" hidden="1" customHeight="1" x14ac:dyDescent="0.25">
      <c r="A298" s="6">
        <v>220</v>
      </c>
      <c r="B298" s="386"/>
      <c r="C298" s="389"/>
      <c r="D298" s="275" t="s">
        <v>18</v>
      </c>
      <c r="E298" s="12" t="s">
        <v>893</v>
      </c>
      <c r="F298" s="332" t="s">
        <v>28</v>
      </c>
      <c r="G298" s="12" t="s">
        <v>1522</v>
      </c>
      <c r="H298" s="12" t="s">
        <v>1874</v>
      </c>
      <c r="I298" s="18" t="s">
        <v>1261</v>
      </c>
      <c r="J298" s="22" t="s">
        <v>862</v>
      </c>
      <c r="K298" s="23"/>
      <c r="L298" s="207"/>
      <c r="M298" s="23"/>
      <c r="N298" s="23" t="s">
        <v>21</v>
      </c>
      <c r="O298" s="23"/>
      <c r="P298" s="207"/>
      <c r="Q298" s="23"/>
      <c r="R298" s="207"/>
      <c r="S298" s="207"/>
      <c r="T298" s="26">
        <f t="shared" si="127"/>
        <v>1</v>
      </c>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3">
        <f t="shared" si="136"/>
        <v>0</v>
      </c>
      <c r="CC298" s="32" t="e">
        <f t="shared" si="137"/>
        <v>#DIV/0!</v>
      </c>
      <c r="CD298" s="23">
        <f t="shared" si="138"/>
        <v>0</v>
      </c>
      <c r="CE298" s="32" t="e">
        <f t="shared" si="139"/>
        <v>#DIV/0!</v>
      </c>
      <c r="CF298" s="23">
        <f t="shared" si="140"/>
        <v>0</v>
      </c>
      <c r="CG298" s="32" t="e">
        <f t="shared" si="141"/>
        <v>#DIV/0!</v>
      </c>
      <c r="CH298" s="23" t="e">
        <f t="shared" si="142"/>
        <v>#DIV/0!</v>
      </c>
      <c r="CI298" s="23" t="e">
        <f t="shared" si="128"/>
        <v>#DIV/0!</v>
      </c>
      <c r="CJ298" s="37"/>
    </row>
    <row r="299" spans="1:88" ht="74.25" hidden="1" customHeight="1" x14ac:dyDescent="0.25">
      <c r="A299" s="6">
        <v>220</v>
      </c>
      <c r="B299" s="386"/>
      <c r="C299" s="389"/>
      <c r="D299" s="275" t="s">
        <v>18</v>
      </c>
      <c r="E299" s="12" t="s">
        <v>893</v>
      </c>
      <c r="F299" s="332" t="s">
        <v>28</v>
      </c>
      <c r="G299" s="12" t="s">
        <v>1522</v>
      </c>
      <c r="H299" s="12" t="s">
        <v>1523</v>
      </c>
      <c r="I299" s="18" t="s">
        <v>1261</v>
      </c>
      <c r="J299" s="22" t="s">
        <v>862</v>
      </c>
      <c r="K299" s="23"/>
      <c r="L299" s="207"/>
      <c r="M299" s="23"/>
      <c r="N299" s="23"/>
      <c r="O299" s="23"/>
      <c r="P299" s="23" t="s">
        <v>21</v>
      </c>
      <c r="Q299" s="23"/>
      <c r="R299" s="207"/>
      <c r="S299" s="207"/>
      <c r="T299" s="26">
        <f t="shared" si="127"/>
        <v>1</v>
      </c>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3">
        <f t="shared" si="136"/>
        <v>0</v>
      </c>
      <c r="CC299" s="32" t="e">
        <f t="shared" si="137"/>
        <v>#DIV/0!</v>
      </c>
      <c r="CD299" s="23">
        <f t="shared" si="138"/>
        <v>0</v>
      </c>
      <c r="CE299" s="32" t="e">
        <f t="shared" si="139"/>
        <v>#DIV/0!</v>
      </c>
      <c r="CF299" s="23">
        <f t="shared" si="140"/>
        <v>0</v>
      </c>
      <c r="CG299" s="32" t="e">
        <f t="shared" si="141"/>
        <v>#DIV/0!</v>
      </c>
      <c r="CH299" s="23" t="e">
        <f t="shared" si="142"/>
        <v>#DIV/0!</v>
      </c>
      <c r="CI299" s="23" t="e">
        <f t="shared" si="128"/>
        <v>#DIV/0!</v>
      </c>
      <c r="CJ299" s="37"/>
    </row>
    <row r="300" spans="1:88" ht="70.5" hidden="1" customHeight="1" x14ac:dyDescent="0.25">
      <c r="A300" s="6">
        <v>220</v>
      </c>
      <c r="B300" s="387"/>
      <c r="C300" s="390"/>
      <c r="D300" s="275" t="s">
        <v>18</v>
      </c>
      <c r="E300" s="12" t="s">
        <v>893</v>
      </c>
      <c r="F300" s="332" t="s">
        <v>28</v>
      </c>
      <c r="G300" s="12" t="s">
        <v>1522</v>
      </c>
      <c r="H300" s="12" t="s">
        <v>1524</v>
      </c>
      <c r="I300" s="18" t="s">
        <v>1261</v>
      </c>
      <c r="J300" s="22" t="s">
        <v>862</v>
      </c>
      <c r="K300" s="23"/>
      <c r="L300" s="207"/>
      <c r="M300" s="23"/>
      <c r="N300" s="23"/>
      <c r="O300" s="23"/>
      <c r="P300" s="207"/>
      <c r="Q300" s="23" t="s">
        <v>21</v>
      </c>
      <c r="R300" s="207"/>
      <c r="S300" s="207"/>
      <c r="T300" s="26">
        <f t="shared" si="127"/>
        <v>1</v>
      </c>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3">
        <f t="shared" si="136"/>
        <v>0</v>
      </c>
      <c r="CC300" s="32" t="e">
        <f t="shared" si="137"/>
        <v>#DIV/0!</v>
      </c>
      <c r="CD300" s="23">
        <f t="shared" si="138"/>
        <v>0</v>
      </c>
      <c r="CE300" s="32" t="e">
        <f t="shared" si="139"/>
        <v>#DIV/0!</v>
      </c>
      <c r="CF300" s="23">
        <f t="shared" si="140"/>
        <v>0</v>
      </c>
      <c r="CG300" s="32" t="e">
        <f t="shared" si="141"/>
        <v>#DIV/0!</v>
      </c>
      <c r="CH300" s="23" t="e">
        <f t="shared" si="142"/>
        <v>#DIV/0!</v>
      </c>
      <c r="CI300" s="23" t="e">
        <f t="shared" si="128"/>
        <v>#DIV/0!</v>
      </c>
      <c r="CJ300" s="37"/>
    </row>
    <row r="301" spans="1:88" ht="75" hidden="1" x14ac:dyDescent="0.25">
      <c r="A301" s="6">
        <v>221</v>
      </c>
      <c r="B301" s="385">
        <v>540</v>
      </c>
      <c r="C301" s="388" t="s">
        <v>897</v>
      </c>
      <c r="D301" s="275" t="s">
        <v>18</v>
      </c>
      <c r="E301" s="12" t="s">
        <v>898</v>
      </c>
      <c r="F301" s="332" t="s">
        <v>28</v>
      </c>
      <c r="G301" s="12" t="s">
        <v>1525</v>
      </c>
      <c r="H301" s="12" t="s">
        <v>1893</v>
      </c>
      <c r="I301" s="18" t="s">
        <v>1261</v>
      </c>
      <c r="J301" s="22" t="s">
        <v>862</v>
      </c>
      <c r="K301" s="23" t="s">
        <v>21</v>
      </c>
      <c r="L301" s="23"/>
      <c r="M301" s="23"/>
      <c r="N301" s="23"/>
      <c r="O301" s="28"/>
      <c r="P301" s="207"/>
      <c r="Q301" s="23"/>
      <c r="R301" s="23"/>
      <c r="S301" s="23"/>
      <c r="T301" s="26">
        <f t="shared" si="127"/>
        <v>1</v>
      </c>
      <c r="U301" s="207" t="s">
        <v>1262</v>
      </c>
      <c r="V301" s="207" t="s">
        <v>1389</v>
      </c>
      <c r="W301" s="207"/>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3">
        <f t="shared" si="136"/>
        <v>0</v>
      </c>
      <c r="CC301" s="32" t="e">
        <f t="shared" si="137"/>
        <v>#DIV/0!</v>
      </c>
      <c r="CD301" s="23">
        <f t="shared" si="138"/>
        <v>0</v>
      </c>
      <c r="CE301" s="32" t="e">
        <f t="shared" si="139"/>
        <v>#DIV/0!</v>
      </c>
      <c r="CF301" s="23">
        <f t="shared" si="140"/>
        <v>0</v>
      </c>
      <c r="CG301" s="32" t="e">
        <f t="shared" si="141"/>
        <v>#DIV/0!</v>
      </c>
      <c r="CH301" s="23" t="e">
        <f t="shared" si="142"/>
        <v>#DIV/0!</v>
      </c>
      <c r="CI301" s="23" t="e">
        <f t="shared" si="128"/>
        <v>#DIV/0!</v>
      </c>
      <c r="CJ301" s="37"/>
    </row>
    <row r="302" spans="1:88" ht="112.5" hidden="1" x14ac:dyDescent="0.25">
      <c r="A302" s="6">
        <v>221</v>
      </c>
      <c r="B302" s="386"/>
      <c r="C302" s="389"/>
      <c r="D302" s="275" t="s">
        <v>18</v>
      </c>
      <c r="E302" s="12" t="s">
        <v>898</v>
      </c>
      <c r="F302" s="332" t="s">
        <v>28</v>
      </c>
      <c r="G302" s="12" t="s">
        <v>1525</v>
      </c>
      <c r="H302" s="12" t="s">
        <v>2009</v>
      </c>
      <c r="I302" s="18" t="s">
        <v>1261</v>
      </c>
      <c r="J302" s="22" t="s">
        <v>862</v>
      </c>
      <c r="K302" s="23"/>
      <c r="L302" s="23" t="s">
        <v>21</v>
      </c>
      <c r="M302" s="23"/>
      <c r="N302" s="23"/>
      <c r="O302" s="28"/>
      <c r="P302" s="207"/>
      <c r="Q302" s="23"/>
      <c r="R302" s="23"/>
      <c r="S302" s="23"/>
      <c r="T302" s="26">
        <f t="shared" si="127"/>
        <v>1</v>
      </c>
      <c r="U302" s="207"/>
      <c r="V302" s="207"/>
      <c r="W302" s="207"/>
      <c r="X302" s="207"/>
      <c r="Y302" s="207" t="s">
        <v>2008</v>
      </c>
      <c r="Z302" s="207" t="s">
        <v>2006</v>
      </c>
      <c r="AA302" s="207" t="s">
        <v>2008</v>
      </c>
      <c r="AB302" s="207" t="s">
        <v>2008</v>
      </c>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3">
        <f t="shared" si="136"/>
        <v>0</v>
      </c>
      <c r="CC302" s="32" t="e">
        <f t="shared" si="137"/>
        <v>#DIV/0!</v>
      </c>
      <c r="CD302" s="23">
        <f t="shared" si="138"/>
        <v>0</v>
      </c>
      <c r="CE302" s="32" t="e">
        <f t="shared" si="139"/>
        <v>#DIV/0!</v>
      </c>
      <c r="CF302" s="23">
        <f t="shared" si="140"/>
        <v>0</v>
      </c>
      <c r="CG302" s="32" t="e">
        <f t="shared" si="141"/>
        <v>#DIV/0!</v>
      </c>
      <c r="CH302" s="23" t="e">
        <f t="shared" si="142"/>
        <v>#DIV/0!</v>
      </c>
      <c r="CI302" s="23" t="e">
        <f t="shared" si="128"/>
        <v>#DIV/0!</v>
      </c>
      <c r="CJ302" s="37"/>
    </row>
    <row r="303" spans="1:88" ht="72" customHeight="1" x14ac:dyDescent="0.25">
      <c r="A303" s="6">
        <v>221</v>
      </c>
      <c r="B303" s="386"/>
      <c r="C303" s="389"/>
      <c r="D303" s="275" t="s">
        <v>18</v>
      </c>
      <c r="E303" s="12" t="s">
        <v>898</v>
      </c>
      <c r="F303" s="332" t="s">
        <v>28</v>
      </c>
      <c r="G303" s="12" t="s">
        <v>1525</v>
      </c>
      <c r="H303" s="12" t="s">
        <v>2051</v>
      </c>
      <c r="I303" s="18" t="s">
        <v>1261</v>
      </c>
      <c r="J303" s="22" t="s">
        <v>862</v>
      </c>
      <c r="K303" s="23"/>
      <c r="L303" s="23"/>
      <c r="M303" s="23" t="s">
        <v>21</v>
      </c>
      <c r="N303" s="335"/>
      <c r="O303" s="28"/>
      <c r="P303" s="207"/>
      <c r="Q303" s="23"/>
      <c r="R303" s="23"/>
      <c r="S303" s="23"/>
      <c r="T303" s="26">
        <f t="shared" si="127"/>
        <v>1</v>
      </c>
      <c r="U303" s="207"/>
      <c r="V303" s="207"/>
      <c r="W303" s="207"/>
      <c r="X303" s="207"/>
      <c r="Y303" s="207"/>
      <c r="Z303" s="207"/>
      <c r="AA303" s="207"/>
      <c r="AB303" s="207"/>
      <c r="AC303" s="207" t="s">
        <v>1389</v>
      </c>
      <c r="AD303" s="207" t="s">
        <v>1271</v>
      </c>
      <c r="AE303" s="207" t="s">
        <v>2011</v>
      </c>
      <c r="AF303" s="207" t="s">
        <v>2011</v>
      </c>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3">
        <f t="shared" si="136"/>
        <v>0</v>
      </c>
      <c r="CC303" s="32" t="e">
        <f t="shared" si="137"/>
        <v>#DIV/0!</v>
      </c>
      <c r="CD303" s="23">
        <f t="shared" si="138"/>
        <v>0</v>
      </c>
      <c r="CE303" s="32" t="e">
        <f t="shared" si="139"/>
        <v>#DIV/0!</v>
      </c>
      <c r="CF303" s="23">
        <f t="shared" si="140"/>
        <v>0</v>
      </c>
      <c r="CG303" s="32" t="e">
        <f t="shared" si="141"/>
        <v>#DIV/0!</v>
      </c>
      <c r="CH303" s="23" t="e">
        <f t="shared" si="142"/>
        <v>#DIV/0!</v>
      </c>
      <c r="CI303" s="23" t="e">
        <f t="shared" si="128"/>
        <v>#DIV/0!</v>
      </c>
      <c r="CJ303" s="37"/>
    </row>
    <row r="304" spans="1:88" ht="75" hidden="1" x14ac:dyDescent="0.25">
      <c r="A304" s="6">
        <v>221</v>
      </c>
      <c r="B304" s="386"/>
      <c r="C304" s="389"/>
      <c r="D304" s="275" t="s">
        <v>18</v>
      </c>
      <c r="E304" s="12" t="s">
        <v>898</v>
      </c>
      <c r="F304" s="332" t="s">
        <v>28</v>
      </c>
      <c r="G304" s="12" t="s">
        <v>1525</v>
      </c>
      <c r="H304" s="12" t="s">
        <v>1644</v>
      </c>
      <c r="I304" s="18" t="s">
        <v>1261</v>
      </c>
      <c r="J304" s="22" t="s">
        <v>862</v>
      </c>
      <c r="K304" s="23"/>
      <c r="L304" s="23"/>
      <c r="M304" s="23"/>
      <c r="N304" s="64" t="s">
        <v>21</v>
      </c>
      <c r="O304" s="28"/>
      <c r="P304" s="207"/>
      <c r="Q304" s="23"/>
      <c r="R304" s="23"/>
      <c r="S304" s="23"/>
      <c r="T304" s="26">
        <f t="shared" si="127"/>
        <v>1</v>
      </c>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3">
        <f t="shared" si="136"/>
        <v>0</v>
      </c>
      <c r="CC304" s="32" t="e">
        <f t="shared" si="137"/>
        <v>#DIV/0!</v>
      </c>
      <c r="CD304" s="23">
        <f t="shared" si="138"/>
        <v>0</v>
      </c>
      <c r="CE304" s="32" t="e">
        <f t="shared" si="139"/>
        <v>#DIV/0!</v>
      </c>
      <c r="CF304" s="23">
        <f t="shared" si="140"/>
        <v>0</v>
      </c>
      <c r="CG304" s="32" t="e">
        <f t="shared" si="141"/>
        <v>#DIV/0!</v>
      </c>
      <c r="CH304" s="23" t="e">
        <f t="shared" si="142"/>
        <v>#DIV/0!</v>
      </c>
      <c r="CI304" s="23" t="e">
        <f t="shared" si="128"/>
        <v>#DIV/0!</v>
      </c>
      <c r="CJ304" s="37"/>
    </row>
    <row r="305" spans="1:88" ht="75" hidden="1" x14ac:dyDescent="0.25">
      <c r="A305" s="6">
        <v>221</v>
      </c>
      <c r="B305" s="386"/>
      <c r="C305" s="389"/>
      <c r="D305" s="275" t="s">
        <v>18</v>
      </c>
      <c r="E305" s="12" t="s">
        <v>898</v>
      </c>
      <c r="F305" s="332" t="s">
        <v>28</v>
      </c>
      <c r="G305" s="12" t="s">
        <v>1525</v>
      </c>
      <c r="H305" s="12" t="s">
        <v>1527</v>
      </c>
      <c r="I305" s="18" t="s">
        <v>1261</v>
      </c>
      <c r="J305" s="22" t="s">
        <v>862</v>
      </c>
      <c r="K305" s="23"/>
      <c r="L305" s="23"/>
      <c r="M305" s="23"/>
      <c r="N305" s="23"/>
      <c r="O305" s="28"/>
      <c r="P305" s="28" t="s">
        <v>21</v>
      </c>
      <c r="Q305" s="23"/>
      <c r="R305" s="23"/>
      <c r="S305" s="23"/>
      <c r="T305" s="26">
        <f t="shared" si="127"/>
        <v>1</v>
      </c>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3">
        <f t="shared" si="136"/>
        <v>0</v>
      </c>
      <c r="CC305" s="32" t="e">
        <f t="shared" si="137"/>
        <v>#DIV/0!</v>
      </c>
      <c r="CD305" s="23">
        <f t="shared" si="138"/>
        <v>0</v>
      </c>
      <c r="CE305" s="32" t="e">
        <f t="shared" si="139"/>
        <v>#DIV/0!</v>
      </c>
      <c r="CF305" s="23">
        <f t="shared" si="140"/>
        <v>0</v>
      </c>
      <c r="CG305" s="32" t="e">
        <f t="shared" si="141"/>
        <v>#DIV/0!</v>
      </c>
      <c r="CH305" s="23" t="e">
        <f t="shared" si="142"/>
        <v>#DIV/0!</v>
      </c>
      <c r="CI305" s="23" t="e">
        <f t="shared" si="128"/>
        <v>#DIV/0!</v>
      </c>
      <c r="CJ305" s="37"/>
    </row>
    <row r="306" spans="1:88" ht="75" hidden="1" x14ac:dyDescent="0.25">
      <c r="A306" s="6">
        <v>221</v>
      </c>
      <c r="B306" s="386"/>
      <c r="C306" s="389"/>
      <c r="D306" s="275" t="s">
        <v>18</v>
      </c>
      <c r="E306" s="12" t="s">
        <v>898</v>
      </c>
      <c r="F306" s="332" t="s">
        <v>28</v>
      </c>
      <c r="G306" s="12" t="s">
        <v>1525</v>
      </c>
      <c r="H306" s="12" t="s">
        <v>1528</v>
      </c>
      <c r="I306" s="18" t="s">
        <v>1261</v>
      </c>
      <c r="J306" s="22" t="s">
        <v>862</v>
      </c>
      <c r="K306" s="23"/>
      <c r="L306" s="23"/>
      <c r="M306" s="23"/>
      <c r="N306" s="23"/>
      <c r="O306" s="28"/>
      <c r="P306" s="207"/>
      <c r="Q306" s="23" t="s">
        <v>21</v>
      </c>
      <c r="R306" s="23"/>
      <c r="S306" s="23"/>
      <c r="T306" s="26">
        <f t="shared" si="127"/>
        <v>1</v>
      </c>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3">
        <f t="shared" si="136"/>
        <v>0</v>
      </c>
      <c r="CC306" s="32" t="e">
        <f t="shared" si="137"/>
        <v>#DIV/0!</v>
      </c>
      <c r="CD306" s="23">
        <f t="shared" si="138"/>
        <v>0</v>
      </c>
      <c r="CE306" s="32" t="e">
        <f t="shared" si="139"/>
        <v>#DIV/0!</v>
      </c>
      <c r="CF306" s="23">
        <f t="shared" si="140"/>
        <v>0</v>
      </c>
      <c r="CG306" s="32" t="e">
        <f t="shared" si="141"/>
        <v>#DIV/0!</v>
      </c>
      <c r="CH306" s="23" t="e">
        <f t="shared" si="142"/>
        <v>#DIV/0!</v>
      </c>
      <c r="CI306" s="23" t="e">
        <f t="shared" si="128"/>
        <v>#DIV/0!</v>
      </c>
      <c r="CJ306" s="37"/>
    </row>
    <row r="307" spans="1:88" ht="75" hidden="1" x14ac:dyDescent="0.25">
      <c r="A307" s="6">
        <v>221</v>
      </c>
      <c r="B307" s="387"/>
      <c r="C307" s="390"/>
      <c r="D307" s="275" t="s">
        <v>18</v>
      </c>
      <c r="E307" s="12" t="s">
        <v>898</v>
      </c>
      <c r="F307" s="332" t="s">
        <v>28</v>
      </c>
      <c r="G307" s="12" t="s">
        <v>1525</v>
      </c>
      <c r="H307" s="12" t="s">
        <v>1529</v>
      </c>
      <c r="I307" s="18" t="s">
        <v>1261</v>
      </c>
      <c r="J307" s="22" t="s">
        <v>862</v>
      </c>
      <c r="K307" s="23"/>
      <c r="L307" s="23"/>
      <c r="M307" s="23"/>
      <c r="N307" s="23"/>
      <c r="O307" s="28"/>
      <c r="P307" s="207"/>
      <c r="Q307" s="23"/>
      <c r="R307" s="23"/>
      <c r="S307" s="23" t="s">
        <v>21</v>
      </c>
      <c r="T307" s="26">
        <f t="shared" si="127"/>
        <v>1</v>
      </c>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3">
        <f t="shared" si="136"/>
        <v>0</v>
      </c>
      <c r="CC307" s="32" t="e">
        <f t="shared" si="137"/>
        <v>#DIV/0!</v>
      </c>
      <c r="CD307" s="23">
        <f t="shared" si="138"/>
        <v>0</v>
      </c>
      <c r="CE307" s="32" t="e">
        <f t="shared" si="139"/>
        <v>#DIV/0!</v>
      </c>
      <c r="CF307" s="23">
        <f t="shared" si="140"/>
        <v>0</v>
      </c>
      <c r="CG307" s="32" t="e">
        <f t="shared" si="141"/>
        <v>#DIV/0!</v>
      </c>
      <c r="CH307" s="23" t="e">
        <f t="shared" si="142"/>
        <v>#DIV/0!</v>
      </c>
      <c r="CI307" s="23" t="e">
        <f t="shared" si="128"/>
        <v>#DIV/0!</v>
      </c>
      <c r="CJ307" s="37"/>
    </row>
    <row r="308" spans="1:88" ht="75" hidden="1" x14ac:dyDescent="0.25">
      <c r="A308" s="6">
        <v>222</v>
      </c>
      <c r="B308" s="385">
        <v>543</v>
      </c>
      <c r="C308" s="388" t="s">
        <v>901</v>
      </c>
      <c r="D308" s="275" t="s">
        <v>18</v>
      </c>
      <c r="E308" s="12" t="s">
        <v>902</v>
      </c>
      <c r="F308" s="332" t="s">
        <v>28</v>
      </c>
      <c r="G308" s="18" t="s">
        <v>1530</v>
      </c>
      <c r="H308" s="18" t="s">
        <v>1531</v>
      </c>
      <c r="I308" s="18" t="s">
        <v>1261</v>
      </c>
      <c r="J308" s="22" t="s">
        <v>862</v>
      </c>
      <c r="K308" s="207"/>
      <c r="L308" s="207"/>
      <c r="M308" s="23"/>
      <c r="N308" s="23"/>
      <c r="O308" s="23"/>
      <c r="P308" s="23" t="s">
        <v>21</v>
      </c>
      <c r="Q308" s="23"/>
      <c r="R308" s="23"/>
      <c r="S308" s="207"/>
      <c r="T308" s="26">
        <f t="shared" si="127"/>
        <v>1</v>
      </c>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3">
        <f t="shared" si="136"/>
        <v>0</v>
      </c>
      <c r="CC308" s="32" t="e">
        <f t="shared" si="137"/>
        <v>#DIV/0!</v>
      </c>
      <c r="CD308" s="23">
        <f t="shared" si="138"/>
        <v>0</v>
      </c>
      <c r="CE308" s="32" t="e">
        <f t="shared" si="139"/>
        <v>#DIV/0!</v>
      </c>
      <c r="CF308" s="23">
        <f t="shared" si="140"/>
        <v>0</v>
      </c>
      <c r="CG308" s="32" t="e">
        <f t="shared" si="141"/>
        <v>#DIV/0!</v>
      </c>
      <c r="CH308" s="23" t="e">
        <f t="shared" si="142"/>
        <v>#DIV/0!</v>
      </c>
      <c r="CI308" s="23" t="e">
        <f t="shared" si="128"/>
        <v>#DIV/0!</v>
      </c>
      <c r="CJ308" s="37"/>
    </row>
    <row r="309" spans="1:88" ht="56.25" hidden="1" x14ac:dyDescent="0.25">
      <c r="A309" s="6"/>
      <c r="B309" s="386"/>
      <c r="C309" s="389"/>
      <c r="D309" s="275"/>
      <c r="E309" s="12"/>
      <c r="F309" s="332"/>
      <c r="G309" s="18" t="s">
        <v>1672</v>
      </c>
      <c r="H309" s="18" t="s">
        <v>1673</v>
      </c>
      <c r="I309" s="18" t="s">
        <v>1261</v>
      </c>
      <c r="J309" s="22" t="s">
        <v>862</v>
      </c>
      <c r="K309" s="207"/>
      <c r="L309" s="207"/>
      <c r="M309" s="23"/>
      <c r="N309" s="23"/>
      <c r="O309" s="23"/>
      <c r="P309" s="23"/>
      <c r="Q309" s="23"/>
      <c r="R309" s="23"/>
      <c r="S309" s="23" t="s">
        <v>21</v>
      </c>
      <c r="T309" s="26">
        <v>1</v>
      </c>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3"/>
      <c r="CC309" s="32"/>
      <c r="CD309" s="23"/>
      <c r="CE309" s="32"/>
      <c r="CF309" s="23"/>
      <c r="CG309" s="32"/>
      <c r="CH309" s="23"/>
      <c r="CI309" s="23"/>
      <c r="CJ309" s="37"/>
    </row>
    <row r="310" spans="1:88" ht="75" hidden="1" x14ac:dyDescent="0.25">
      <c r="A310" s="6">
        <v>222</v>
      </c>
      <c r="B310" s="386"/>
      <c r="C310" s="389"/>
      <c r="D310" s="275" t="s">
        <v>18</v>
      </c>
      <c r="E310" s="12" t="s">
        <v>902</v>
      </c>
      <c r="F310" s="332" t="s">
        <v>28</v>
      </c>
      <c r="G310" s="18" t="s">
        <v>1530</v>
      </c>
      <c r="H310" s="18" t="s">
        <v>1651</v>
      </c>
      <c r="I310" s="18" t="s">
        <v>1261</v>
      </c>
      <c r="J310" s="22" t="s">
        <v>862</v>
      </c>
      <c r="K310" s="207"/>
      <c r="L310" s="207"/>
      <c r="M310" s="23"/>
      <c r="N310" s="23"/>
      <c r="O310" s="23" t="s">
        <v>21</v>
      </c>
      <c r="P310" s="23"/>
      <c r="Q310" s="23"/>
      <c r="R310" s="23"/>
      <c r="S310" s="207"/>
      <c r="T310" s="26">
        <f t="shared" si="127"/>
        <v>1</v>
      </c>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3">
        <f t="shared" ref="CB310:CB316" si="143">COUNTIF($BD310:$CA310,2)</f>
        <v>0</v>
      </c>
      <c r="CC310" s="32" t="e">
        <f t="shared" ref="CC310:CC316" si="144">CB310/COUNTA($BD310:$CA310)</f>
        <v>#DIV/0!</v>
      </c>
      <c r="CD310" s="23">
        <f t="shared" ref="CD310:CD316" si="145">COUNTIF($BD310:$CA310,1)</f>
        <v>0</v>
      </c>
      <c r="CE310" s="32" t="e">
        <f t="shared" ref="CE310:CE316" si="146">CD310/COUNTA($BD310:$CA310)</f>
        <v>#DIV/0!</v>
      </c>
      <c r="CF310" s="23">
        <f t="shared" ref="CF310:CF316" si="147">COUNTIF($BD310:$CA310,0)</f>
        <v>0</v>
      </c>
      <c r="CG310" s="32" t="e">
        <f t="shared" ref="CG310:CG316" si="148">CF310/COUNTA($BD310:$CA310)</f>
        <v>#DIV/0!</v>
      </c>
      <c r="CH310" s="23" t="e">
        <f t="shared" ref="CH310:CH316" si="149">(((CB310*2)+(CD310*1)+(CF310*0)))/COUNTA($BD310:$CA310)</f>
        <v>#DIV/0!</v>
      </c>
      <c r="CI310" s="23" t="e">
        <f t="shared" si="128"/>
        <v>#DIV/0!</v>
      </c>
      <c r="CJ310" s="37"/>
    </row>
    <row r="311" spans="1:88" ht="75" hidden="1" x14ac:dyDescent="0.25">
      <c r="A311" s="6">
        <v>222</v>
      </c>
      <c r="B311" s="386"/>
      <c r="C311" s="389"/>
      <c r="D311" s="275" t="s">
        <v>18</v>
      </c>
      <c r="E311" s="12" t="s">
        <v>902</v>
      </c>
      <c r="F311" s="332" t="s">
        <v>28</v>
      </c>
      <c r="G311" s="18" t="s">
        <v>1530</v>
      </c>
      <c r="H311" s="18" t="s">
        <v>1532</v>
      </c>
      <c r="I311" s="18" t="s">
        <v>1261</v>
      </c>
      <c r="J311" s="22" t="s">
        <v>862</v>
      </c>
      <c r="K311" s="207"/>
      <c r="L311" s="207"/>
      <c r="M311" s="23"/>
      <c r="N311" s="23"/>
      <c r="O311" s="23"/>
      <c r="P311" s="23"/>
      <c r="Q311" s="23" t="s">
        <v>21</v>
      </c>
      <c r="R311" s="23"/>
      <c r="S311" s="207"/>
      <c r="T311" s="26">
        <f t="shared" si="127"/>
        <v>1</v>
      </c>
      <c r="U311" s="207"/>
      <c r="V311" s="207"/>
      <c r="W311" s="207"/>
      <c r="X311" s="207"/>
      <c r="Y311" s="207"/>
      <c r="Z311" s="207"/>
      <c r="AA311" s="207"/>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3">
        <f t="shared" si="143"/>
        <v>0</v>
      </c>
      <c r="CC311" s="32" t="e">
        <f t="shared" si="144"/>
        <v>#DIV/0!</v>
      </c>
      <c r="CD311" s="23">
        <f t="shared" si="145"/>
        <v>0</v>
      </c>
      <c r="CE311" s="32" t="e">
        <f t="shared" si="146"/>
        <v>#DIV/0!</v>
      </c>
      <c r="CF311" s="23">
        <f t="shared" si="147"/>
        <v>0</v>
      </c>
      <c r="CG311" s="32" t="e">
        <f t="shared" si="148"/>
        <v>#DIV/0!</v>
      </c>
      <c r="CH311" s="23" t="e">
        <f t="shared" si="149"/>
        <v>#DIV/0!</v>
      </c>
      <c r="CI311" s="23" t="e">
        <f t="shared" si="128"/>
        <v>#DIV/0!</v>
      </c>
      <c r="CJ311" s="37"/>
    </row>
    <row r="312" spans="1:88" ht="75" hidden="1" x14ac:dyDescent="0.25">
      <c r="A312" s="6">
        <v>222</v>
      </c>
      <c r="B312" s="387"/>
      <c r="C312" s="390"/>
      <c r="D312" s="275" t="s">
        <v>18</v>
      </c>
      <c r="E312" s="12" t="s">
        <v>902</v>
      </c>
      <c r="F312" s="332" t="s">
        <v>28</v>
      </c>
      <c r="G312" s="18" t="s">
        <v>1530</v>
      </c>
      <c r="H312" s="18" t="s">
        <v>1670</v>
      </c>
      <c r="I312" s="18" t="s">
        <v>1261</v>
      </c>
      <c r="J312" s="22" t="s">
        <v>862</v>
      </c>
      <c r="K312" s="207"/>
      <c r="L312" s="207"/>
      <c r="M312" s="23"/>
      <c r="N312" s="23"/>
      <c r="O312" s="23"/>
      <c r="P312" s="23"/>
      <c r="Q312" s="23"/>
      <c r="R312" s="23" t="s">
        <v>21</v>
      </c>
      <c r="S312" s="207"/>
      <c r="T312" s="26">
        <f t="shared" si="127"/>
        <v>1</v>
      </c>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3">
        <f t="shared" si="143"/>
        <v>0</v>
      </c>
      <c r="CC312" s="32" t="e">
        <f t="shared" si="144"/>
        <v>#DIV/0!</v>
      </c>
      <c r="CD312" s="23">
        <f t="shared" si="145"/>
        <v>0</v>
      </c>
      <c r="CE312" s="32" t="e">
        <f t="shared" si="146"/>
        <v>#DIV/0!</v>
      </c>
      <c r="CF312" s="23">
        <f t="shared" si="147"/>
        <v>0</v>
      </c>
      <c r="CG312" s="32" t="e">
        <f t="shared" si="148"/>
        <v>#DIV/0!</v>
      </c>
      <c r="CH312" s="23" t="e">
        <f t="shared" si="149"/>
        <v>#DIV/0!</v>
      </c>
      <c r="CI312" s="23" t="e">
        <f t="shared" si="128"/>
        <v>#DIV/0!</v>
      </c>
      <c r="CJ312" s="37"/>
    </row>
    <row r="313" spans="1:88" ht="75" hidden="1" customHeight="1" x14ac:dyDescent="0.25">
      <c r="A313" s="6">
        <v>223</v>
      </c>
      <c r="B313" s="331">
        <v>546</v>
      </c>
      <c r="C313" s="322" t="s">
        <v>906</v>
      </c>
      <c r="D313" s="275" t="s">
        <v>18</v>
      </c>
      <c r="E313" s="12" t="s">
        <v>907</v>
      </c>
      <c r="F313" s="332" t="s">
        <v>28</v>
      </c>
      <c r="G313" s="12" t="s">
        <v>1533</v>
      </c>
      <c r="H313" s="18" t="s">
        <v>1534</v>
      </c>
      <c r="I313" s="18" t="s">
        <v>1261</v>
      </c>
      <c r="J313" s="22" t="s">
        <v>862</v>
      </c>
      <c r="K313" s="207"/>
      <c r="L313" s="23"/>
      <c r="M313" s="207"/>
      <c r="N313" s="207"/>
      <c r="O313" s="23" t="s">
        <v>21</v>
      </c>
      <c r="P313" s="23"/>
      <c r="Q313" s="207"/>
      <c r="R313" s="207"/>
      <c r="S313" s="207"/>
      <c r="T313" s="26">
        <f t="shared" si="127"/>
        <v>1</v>
      </c>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3">
        <f t="shared" si="143"/>
        <v>0</v>
      </c>
      <c r="CC313" s="32" t="e">
        <f t="shared" si="144"/>
        <v>#DIV/0!</v>
      </c>
      <c r="CD313" s="23">
        <f t="shared" si="145"/>
        <v>0</v>
      </c>
      <c r="CE313" s="32" t="e">
        <f t="shared" si="146"/>
        <v>#DIV/0!</v>
      </c>
      <c r="CF313" s="23">
        <f t="shared" si="147"/>
        <v>0</v>
      </c>
      <c r="CG313" s="32" t="e">
        <f t="shared" si="148"/>
        <v>#DIV/0!</v>
      </c>
      <c r="CH313" s="23" t="e">
        <f t="shared" si="149"/>
        <v>#DIV/0!</v>
      </c>
      <c r="CI313" s="23" t="e">
        <f t="shared" si="128"/>
        <v>#DIV/0!</v>
      </c>
      <c r="CJ313" s="37"/>
    </row>
    <row r="314" spans="1:88" ht="72.75" customHeight="1" x14ac:dyDescent="0.25">
      <c r="A314" s="6">
        <v>224</v>
      </c>
      <c r="B314" s="207">
        <v>549</v>
      </c>
      <c r="C314" s="12" t="s">
        <v>912</v>
      </c>
      <c r="D314" s="275" t="s">
        <v>18</v>
      </c>
      <c r="E314" s="12" t="s">
        <v>913</v>
      </c>
      <c r="F314" s="332" t="s">
        <v>28</v>
      </c>
      <c r="G314" s="12" t="s">
        <v>1536</v>
      </c>
      <c r="H314" s="18" t="s">
        <v>2050</v>
      </c>
      <c r="I314" s="18" t="s">
        <v>1251</v>
      </c>
      <c r="J314" s="22" t="s">
        <v>862</v>
      </c>
      <c r="K314" s="207"/>
      <c r="L314" s="207"/>
      <c r="M314" s="23" t="s">
        <v>21</v>
      </c>
      <c r="N314" s="207"/>
      <c r="O314" s="207"/>
      <c r="P314" s="207"/>
      <c r="Q314" s="207"/>
      <c r="R314" s="207"/>
      <c r="S314" s="207"/>
      <c r="T314" s="26">
        <f t="shared" si="127"/>
        <v>1</v>
      </c>
      <c r="U314" s="207"/>
      <c r="V314" s="207"/>
      <c r="W314" s="207"/>
      <c r="X314" s="207"/>
      <c r="Y314" s="207"/>
      <c r="Z314" s="207"/>
      <c r="AA314" s="207"/>
      <c r="AB314" s="207"/>
      <c r="AC314" s="207" t="s">
        <v>2006</v>
      </c>
      <c r="AD314" s="207" t="s">
        <v>1319</v>
      </c>
      <c r="AE314" s="207" t="s">
        <v>1271</v>
      </c>
      <c r="AF314" s="207"/>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3">
        <f t="shared" si="143"/>
        <v>0</v>
      </c>
      <c r="CC314" s="32" t="e">
        <f t="shared" si="144"/>
        <v>#DIV/0!</v>
      </c>
      <c r="CD314" s="23">
        <f t="shared" si="145"/>
        <v>0</v>
      </c>
      <c r="CE314" s="32" t="e">
        <f t="shared" si="146"/>
        <v>#DIV/0!</v>
      </c>
      <c r="CF314" s="23">
        <f t="shared" si="147"/>
        <v>0</v>
      </c>
      <c r="CG314" s="32" t="e">
        <f t="shared" si="148"/>
        <v>#DIV/0!</v>
      </c>
      <c r="CH314" s="23" t="e">
        <f t="shared" si="149"/>
        <v>#DIV/0!</v>
      </c>
      <c r="CI314" s="23" t="e">
        <f t="shared" si="128"/>
        <v>#DIV/0!</v>
      </c>
      <c r="CJ314" s="37"/>
    </row>
    <row r="315" spans="1:88" ht="38.25" customHeight="1" x14ac:dyDescent="0.25">
      <c r="A315" s="6">
        <v>225</v>
      </c>
      <c r="B315" s="207">
        <v>552</v>
      </c>
      <c r="C315" s="12" t="s">
        <v>918</v>
      </c>
      <c r="D315" s="275" t="s">
        <v>71</v>
      </c>
      <c r="E315" s="12" t="s">
        <v>919</v>
      </c>
      <c r="F315" s="332" t="s">
        <v>71</v>
      </c>
      <c r="G315" s="12" t="s">
        <v>1537</v>
      </c>
      <c r="H315" s="18" t="s">
        <v>2049</v>
      </c>
      <c r="I315" s="18" t="s">
        <v>1251</v>
      </c>
      <c r="J315" s="22" t="s">
        <v>862</v>
      </c>
      <c r="K315" s="207"/>
      <c r="L315" s="207"/>
      <c r="M315" s="207" t="s">
        <v>21</v>
      </c>
      <c r="N315" s="207"/>
      <c r="O315" s="207"/>
      <c r="P315" s="207"/>
      <c r="Q315" s="207"/>
      <c r="R315" s="207"/>
      <c r="S315" s="207"/>
      <c r="T315" s="26">
        <f t="shared" si="127"/>
        <v>1</v>
      </c>
      <c r="U315" s="207"/>
      <c r="V315" s="207"/>
      <c r="W315" s="207"/>
      <c r="X315" s="207"/>
      <c r="Y315" s="207"/>
      <c r="Z315" s="207"/>
      <c r="AA315" s="207"/>
      <c r="AB315" s="207"/>
      <c r="AC315" s="207" t="s">
        <v>1271</v>
      </c>
      <c r="AD315" s="207"/>
      <c r="AE315" s="207" t="s">
        <v>1271</v>
      </c>
      <c r="AF315" s="207" t="s">
        <v>1271</v>
      </c>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3">
        <f t="shared" si="143"/>
        <v>0</v>
      </c>
      <c r="CC315" s="32" t="e">
        <f t="shared" si="144"/>
        <v>#DIV/0!</v>
      </c>
      <c r="CD315" s="23">
        <f t="shared" si="145"/>
        <v>0</v>
      </c>
      <c r="CE315" s="32" t="e">
        <f t="shared" si="146"/>
        <v>#DIV/0!</v>
      </c>
      <c r="CF315" s="23">
        <f t="shared" si="147"/>
        <v>0</v>
      </c>
      <c r="CG315" s="32" t="e">
        <f t="shared" si="148"/>
        <v>#DIV/0!</v>
      </c>
      <c r="CH315" s="23" t="e">
        <f t="shared" si="149"/>
        <v>#DIV/0!</v>
      </c>
      <c r="CI315" s="23" t="e">
        <f t="shared" si="128"/>
        <v>#DIV/0!</v>
      </c>
      <c r="CJ315" s="37"/>
    </row>
    <row r="316" spans="1:88" ht="56.25" hidden="1" x14ac:dyDescent="0.25">
      <c r="A316" s="6">
        <v>226</v>
      </c>
      <c r="B316" s="207">
        <v>554</v>
      </c>
      <c r="C316" s="12" t="s">
        <v>922</v>
      </c>
      <c r="D316" s="275" t="s">
        <v>18</v>
      </c>
      <c r="E316" s="12" t="s">
        <v>923</v>
      </c>
      <c r="F316" s="332" t="s">
        <v>28</v>
      </c>
      <c r="G316" s="18" t="s">
        <v>1539</v>
      </c>
      <c r="H316" s="18" t="s">
        <v>1539</v>
      </c>
      <c r="I316" s="18" t="s">
        <v>1265</v>
      </c>
      <c r="J316" s="22" t="s">
        <v>862</v>
      </c>
      <c r="K316" s="207"/>
      <c r="L316" s="207"/>
      <c r="M316" s="207"/>
      <c r="N316" s="207"/>
      <c r="O316" s="207" t="s">
        <v>21</v>
      </c>
      <c r="P316" s="207" t="s">
        <v>21</v>
      </c>
      <c r="Q316" s="207"/>
      <c r="R316" s="207"/>
      <c r="S316" s="207"/>
      <c r="T316" s="26">
        <f t="shared" si="127"/>
        <v>2</v>
      </c>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3">
        <f t="shared" si="143"/>
        <v>0</v>
      </c>
      <c r="CC316" s="32" t="e">
        <f t="shared" si="144"/>
        <v>#DIV/0!</v>
      </c>
      <c r="CD316" s="23">
        <f t="shared" si="145"/>
        <v>0</v>
      </c>
      <c r="CE316" s="32" t="e">
        <f t="shared" si="146"/>
        <v>#DIV/0!</v>
      </c>
      <c r="CF316" s="23">
        <f t="shared" si="147"/>
        <v>0</v>
      </c>
      <c r="CG316" s="32" t="e">
        <f t="shared" si="148"/>
        <v>#DIV/0!</v>
      </c>
      <c r="CH316" s="23" t="e">
        <f t="shared" si="149"/>
        <v>#DIV/0!</v>
      </c>
      <c r="CI316" s="23" t="e">
        <f t="shared" si="128"/>
        <v>#DIV/0!</v>
      </c>
      <c r="CJ316" s="37"/>
    </row>
    <row r="317" spans="1:88" s="2" customFormat="1" ht="75" hidden="1" x14ac:dyDescent="0.25">
      <c r="A317" s="6">
        <v>163</v>
      </c>
      <c r="B317" s="325">
        <v>559</v>
      </c>
      <c r="C317" s="324" t="s">
        <v>926</v>
      </c>
      <c r="D317" s="281" t="s">
        <v>1249</v>
      </c>
      <c r="E317" s="9" t="s">
        <v>1249</v>
      </c>
      <c r="F317" s="9" t="s">
        <v>1249</v>
      </c>
      <c r="G317" s="9" t="s">
        <v>1249</v>
      </c>
      <c r="H317" s="9" t="s">
        <v>1249</v>
      </c>
      <c r="I317" s="9" t="s">
        <v>1249</v>
      </c>
      <c r="J317" s="21" t="s">
        <v>1249</v>
      </c>
      <c r="K317" s="21" t="s">
        <v>1249</v>
      </c>
      <c r="L317" s="21" t="s">
        <v>1249</v>
      </c>
      <c r="M317" s="21" t="s">
        <v>1249</v>
      </c>
      <c r="N317" s="21" t="s">
        <v>1249</v>
      </c>
      <c r="O317" s="21" t="s">
        <v>1249</v>
      </c>
      <c r="P317" s="21" t="s">
        <v>1249</v>
      </c>
      <c r="Q317" s="21" t="s">
        <v>1249</v>
      </c>
      <c r="R317" s="21" t="s">
        <v>1249</v>
      </c>
      <c r="S317" s="21" t="s">
        <v>1249</v>
      </c>
      <c r="T317" s="21" t="s">
        <v>1249</v>
      </c>
      <c r="U317" s="21" t="s">
        <v>1249</v>
      </c>
      <c r="V317" s="21" t="s">
        <v>1249</v>
      </c>
      <c r="W317" s="21" t="s">
        <v>1249</v>
      </c>
      <c r="X317" s="21" t="s">
        <v>1249</v>
      </c>
      <c r="Y317" s="21" t="s">
        <v>1249</v>
      </c>
      <c r="Z317" s="21" t="s">
        <v>1249</v>
      </c>
      <c r="AA317" s="21" t="s">
        <v>1249</v>
      </c>
      <c r="AB317" s="21" t="s">
        <v>1249</v>
      </c>
      <c r="AC317" s="21" t="s">
        <v>1249</v>
      </c>
      <c r="AD317" s="21" t="s">
        <v>1249</v>
      </c>
      <c r="AE317" s="21" t="s">
        <v>1249</v>
      </c>
      <c r="AF317" s="21" t="s">
        <v>1249</v>
      </c>
      <c r="AG317" s="21" t="s">
        <v>1249</v>
      </c>
      <c r="AH317" s="21" t="s">
        <v>1249</v>
      </c>
      <c r="AI317" s="21" t="s">
        <v>1249</v>
      </c>
      <c r="AJ317" s="21" t="s">
        <v>1249</v>
      </c>
      <c r="AK317" s="21" t="s">
        <v>1249</v>
      </c>
      <c r="AL317" s="21" t="s">
        <v>1249</v>
      </c>
      <c r="AM317" s="21" t="s">
        <v>1249</v>
      </c>
      <c r="AN317" s="21" t="s">
        <v>1249</v>
      </c>
      <c r="AO317" s="21" t="s">
        <v>1249</v>
      </c>
      <c r="AP317" s="21" t="s">
        <v>1249</v>
      </c>
      <c r="AQ317" s="21" t="s">
        <v>1249</v>
      </c>
      <c r="AR317" s="21" t="s">
        <v>1249</v>
      </c>
      <c r="AS317" s="21" t="s">
        <v>1249</v>
      </c>
      <c r="AT317" s="21" t="s">
        <v>1249</v>
      </c>
      <c r="AU317" s="21" t="s">
        <v>1249</v>
      </c>
      <c r="AV317" s="21" t="s">
        <v>1249</v>
      </c>
      <c r="AW317" s="21" t="s">
        <v>1249</v>
      </c>
      <c r="AX317" s="21" t="s">
        <v>1249</v>
      </c>
      <c r="AY317" s="21" t="s">
        <v>1249</v>
      </c>
      <c r="AZ317" s="21" t="s">
        <v>1249</v>
      </c>
      <c r="BA317" s="21" t="s">
        <v>1249</v>
      </c>
      <c r="BB317" s="21"/>
      <c r="BC317" s="21" t="s">
        <v>1249</v>
      </c>
      <c r="BD317" s="21" t="s">
        <v>1249</v>
      </c>
      <c r="BE317" s="21" t="s">
        <v>1249</v>
      </c>
      <c r="BF317" s="21" t="s">
        <v>1249</v>
      </c>
      <c r="BG317" s="21" t="s">
        <v>1249</v>
      </c>
      <c r="BH317" s="21" t="s">
        <v>1249</v>
      </c>
      <c r="BI317" s="21" t="s">
        <v>1249</v>
      </c>
      <c r="BJ317" s="21" t="s">
        <v>1249</v>
      </c>
      <c r="BK317" s="21" t="s">
        <v>1249</v>
      </c>
      <c r="BL317" s="21" t="s">
        <v>1249</v>
      </c>
      <c r="BM317" s="21" t="s">
        <v>1249</v>
      </c>
      <c r="BN317" s="21" t="s">
        <v>1249</v>
      </c>
      <c r="BO317" s="21" t="s">
        <v>1249</v>
      </c>
      <c r="BP317" s="21" t="s">
        <v>1249</v>
      </c>
      <c r="BQ317" s="21" t="s">
        <v>1249</v>
      </c>
      <c r="BR317" s="21" t="s">
        <v>1249</v>
      </c>
      <c r="BS317" s="21" t="s">
        <v>1249</v>
      </c>
      <c r="BT317" s="21" t="s">
        <v>1249</v>
      </c>
      <c r="BU317" s="21" t="s">
        <v>1249</v>
      </c>
      <c r="BV317" s="21" t="s">
        <v>1249</v>
      </c>
      <c r="BW317" s="21" t="s">
        <v>1249</v>
      </c>
      <c r="BX317" s="21" t="s">
        <v>1249</v>
      </c>
      <c r="BY317" s="21" t="s">
        <v>1249</v>
      </c>
      <c r="BZ317" s="21" t="s">
        <v>1249</v>
      </c>
      <c r="CA317" s="21" t="s">
        <v>1249</v>
      </c>
      <c r="CB317" s="21" t="s">
        <v>1249</v>
      </c>
      <c r="CC317" s="21" t="s">
        <v>1249</v>
      </c>
      <c r="CD317" s="21" t="s">
        <v>1249</v>
      </c>
      <c r="CE317" s="21" t="s">
        <v>1249</v>
      </c>
      <c r="CF317" s="21" t="s">
        <v>1249</v>
      </c>
      <c r="CG317" s="21" t="s">
        <v>1249</v>
      </c>
      <c r="CH317" s="21" t="s">
        <v>1249</v>
      </c>
      <c r="CI317" s="21" t="s">
        <v>1249</v>
      </c>
      <c r="CJ317" s="21" t="s">
        <v>1249</v>
      </c>
    </row>
    <row r="318" spans="1:88" ht="75" hidden="1" x14ac:dyDescent="0.25">
      <c r="A318" s="6">
        <v>227</v>
      </c>
      <c r="B318" s="385">
        <v>558</v>
      </c>
      <c r="C318" s="388" t="s">
        <v>929</v>
      </c>
      <c r="D318" s="275" t="s">
        <v>18</v>
      </c>
      <c r="E318" s="12" t="s">
        <v>930</v>
      </c>
      <c r="F318" s="332" t="s">
        <v>28</v>
      </c>
      <c r="G318" s="12" t="s">
        <v>1540</v>
      </c>
      <c r="H318" s="65" t="s">
        <v>1876</v>
      </c>
      <c r="I318" s="18"/>
      <c r="J318" s="22" t="s">
        <v>862</v>
      </c>
      <c r="K318" s="23"/>
      <c r="L318" s="23" t="s">
        <v>21</v>
      </c>
      <c r="M318" s="23"/>
      <c r="N318" s="23"/>
      <c r="O318" s="23"/>
      <c r="P318" s="23"/>
      <c r="Q318" s="23"/>
      <c r="R318" s="23"/>
      <c r="S318" s="207"/>
      <c r="T318" s="26"/>
      <c r="U318" s="207"/>
      <c r="V318" s="207"/>
      <c r="W318" s="207"/>
      <c r="X318" s="207"/>
      <c r="Y318" s="207" t="s">
        <v>2006</v>
      </c>
      <c r="Z318" s="207" t="s">
        <v>2006</v>
      </c>
      <c r="AA318" s="207" t="s">
        <v>2006</v>
      </c>
      <c r="AB318" s="207" t="s">
        <v>2006</v>
      </c>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3"/>
      <c r="CC318" s="32"/>
      <c r="CD318" s="23"/>
      <c r="CE318" s="32"/>
      <c r="CF318" s="23"/>
      <c r="CG318" s="32"/>
      <c r="CH318" s="23"/>
      <c r="CI318" s="23"/>
      <c r="CJ318" s="37"/>
    </row>
    <row r="319" spans="1:88" ht="59.25" customHeight="1" x14ac:dyDescent="0.25">
      <c r="A319" s="6">
        <v>227</v>
      </c>
      <c r="B319" s="386"/>
      <c r="C319" s="389"/>
      <c r="D319" s="275" t="s">
        <v>18</v>
      </c>
      <c r="E319" s="12" t="s">
        <v>930</v>
      </c>
      <c r="F319" s="332" t="s">
        <v>28</v>
      </c>
      <c r="G319" s="12" t="s">
        <v>1540</v>
      </c>
      <c r="H319" s="65" t="s">
        <v>2046</v>
      </c>
      <c r="I319" s="18" t="s">
        <v>1261</v>
      </c>
      <c r="J319" s="22" t="s">
        <v>862</v>
      </c>
      <c r="K319" s="23"/>
      <c r="L319" s="23"/>
      <c r="M319" s="23" t="s">
        <v>21</v>
      </c>
      <c r="N319" s="23"/>
      <c r="O319" s="23"/>
      <c r="P319" s="23"/>
      <c r="Q319" s="23"/>
      <c r="R319" s="23"/>
      <c r="S319" s="207"/>
      <c r="T319" s="26">
        <f t="shared" si="127"/>
        <v>1</v>
      </c>
      <c r="U319" s="207"/>
      <c r="V319" s="207"/>
      <c r="W319" s="207"/>
      <c r="X319" s="207"/>
      <c r="Y319" s="207"/>
      <c r="Z319" s="207"/>
      <c r="AA319" s="207"/>
      <c r="AB319" s="207"/>
      <c r="AC319" s="207"/>
      <c r="AD319" s="207" t="s">
        <v>1319</v>
      </c>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3">
        <f t="shared" ref="CB319:CB326" si="150">COUNTIF($BD319:$CA319,2)</f>
        <v>0</v>
      </c>
      <c r="CC319" s="32" t="e">
        <f t="shared" ref="CC319:CC326" si="151">CB319/COUNTA($BD319:$CA319)</f>
        <v>#DIV/0!</v>
      </c>
      <c r="CD319" s="23">
        <f t="shared" ref="CD319:CD326" si="152">COUNTIF($BD319:$CA319,1)</f>
        <v>0</v>
      </c>
      <c r="CE319" s="32" t="e">
        <f t="shared" ref="CE319:CE326" si="153">CD319/COUNTA($BD319:$CA319)</f>
        <v>#DIV/0!</v>
      </c>
      <c r="CF319" s="23">
        <f t="shared" ref="CF319:CF326" si="154">COUNTIF($BD319:$CA319,0)</f>
        <v>0</v>
      </c>
      <c r="CG319" s="32" t="e">
        <f t="shared" ref="CG319:CG326" si="155">CF319/COUNTA($BD319:$CA319)</f>
        <v>#DIV/0!</v>
      </c>
      <c r="CH319" s="23" t="e">
        <f t="shared" ref="CH319:CH326" si="156">(((CB319*2)+(CD319*1)+(CF319*0)))/COUNTA($BD319:$CA319)</f>
        <v>#DIV/0!</v>
      </c>
      <c r="CI319" s="23" t="e">
        <f t="shared" si="128"/>
        <v>#DIV/0!</v>
      </c>
      <c r="CJ319" s="37"/>
    </row>
    <row r="320" spans="1:88" ht="93.75" hidden="1" x14ac:dyDescent="0.25">
      <c r="A320" s="6">
        <v>227</v>
      </c>
      <c r="B320" s="386"/>
      <c r="C320" s="389"/>
      <c r="D320" s="275" t="s">
        <v>18</v>
      </c>
      <c r="E320" s="12" t="s">
        <v>930</v>
      </c>
      <c r="F320" s="332" t="s">
        <v>28</v>
      </c>
      <c r="G320" s="12" t="s">
        <v>1540</v>
      </c>
      <c r="H320" s="65" t="s">
        <v>1878</v>
      </c>
      <c r="I320" s="18" t="s">
        <v>1261</v>
      </c>
      <c r="J320" s="22" t="s">
        <v>862</v>
      </c>
      <c r="K320" s="23"/>
      <c r="L320" s="23"/>
      <c r="M320" s="23"/>
      <c r="N320" s="23" t="s">
        <v>21</v>
      </c>
      <c r="O320" s="23"/>
      <c r="P320" s="23"/>
      <c r="Q320" s="23"/>
      <c r="R320" s="23"/>
      <c r="S320" s="207"/>
      <c r="T320" s="26">
        <f t="shared" si="127"/>
        <v>1</v>
      </c>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3">
        <f t="shared" si="150"/>
        <v>0</v>
      </c>
      <c r="CC320" s="32" t="e">
        <f t="shared" si="151"/>
        <v>#DIV/0!</v>
      </c>
      <c r="CD320" s="23">
        <f t="shared" si="152"/>
        <v>0</v>
      </c>
      <c r="CE320" s="32" t="e">
        <f t="shared" si="153"/>
        <v>#DIV/0!</v>
      </c>
      <c r="CF320" s="23">
        <f t="shared" si="154"/>
        <v>0</v>
      </c>
      <c r="CG320" s="32" t="e">
        <f t="shared" si="155"/>
        <v>#DIV/0!</v>
      </c>
      <c r="CH320" s="23" t="e">
        <f t="shared" si="156"/>
        <v>#DIV/0!</v>
      </c>
      <c r="CI320" s="23" t="e">
        <f t="shared" si="128"/>
        <v>#DIV/0!</v>
      </c>
      <c r="CJ320" s="37"/>
    </row>
    <row r="321" spans="1:88" ht="56.25" hidden="1" x14ac:dyDescent="0.25">
      <c r="A321" s="6">
        <v>227</v>
      </c>
      <c r="B321" s="386"/>
      <c r="C321" s="389"/>
      <c r="D321" s="275" t="s">
        <v>18</v>
      </c>
      <c r="E321" s="12" t="s">
        <v>930</v>
      </c>
      <c r="F321" s="332" t="s">
        <v>28</v>
      </c>
      <c r="G321" s="12" t="s">
        <v>1540</v>
      </c>
      <c r="H321" s="65" t="s">
        <v>1879</v>
      </c>
      <c r="I321" s="18" t="s">
        <v>1261</v>
      </c>
      <c r="J321" s="22" t="s">
        <v>862</v>
      </c>
      <c r="K321" s="23"/>
      <c r="L321" s="23"/>
      <c r="M321" s="23"/>
      <c r="N321" s="23"/>
      <c r="O321" s="23"/>
      <c r="P321" s="23" t="s">
        <v>21</v>
      </c>
      <c r="Q321" s="23"/>
      <c r="R321" s="23"/>
      <c r="S321" s="207"/>
      <c r="T321" s="26">
        <f t="shared" si="127"/>
        <v>1</v>
      </c>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3">
        <f t="shared" si="150"/>
        <v>0</v>
      </c>
      <c r="CC321" s="32" t="e">
        <f t="shared" si="151"/>
        <v>#DIV/0!</v>
      </c>
      <c r="CD321" s="23">
        <f t="shared" si="152"/>
        <v>0</v>
      </c>
      <c r="CE321" s="32" t="e">
        <f t="shared" si="153"/>
        <v>#DIV/0!</v>
      </c>
      <c r="CF321" s="23">
        <f t="shared" si="154"/>
        <v>0</v>
      </c>
      <c r="CG321" s="32" t="e">
        <f t="shared" si="155"/>
        <v>#DIV/0!</v>
      </c>
      <c r="CH321" s="23" t="e">
        <f t="shared" si="156"/>
        <v>#DIV/0!</v>
      </c>
      <c r="CI321" s="23" t="e">
        <f t="shared" si="128"/>
        <v>#DIV/0!</v>
      </c>
      <c r="CJ321" s="37"/>
    </row>
    <row r="322" spans="1:88" ht="56.25" hidden="1" x14ac:dyDescent="0.25">
      <c r="A322" s="6">
        <v>227</v>
      </c>
      <c r="B322" s="386"/>
      <c r="C322" s="389"/>
      <c r="D322" s="275" t="s">
        <v>18</v>
      </c>
      <c r="E322" s="12" t="s">
        <v>930</v>
      </c>
      <c r="F322" s="332" t="s">
        <v>28</v>
      </c>
      <c r="G322" s="12" t="s">
        <v>1540</v>
      </c>
      <c r="H322" s="65" t="s">
        <v>1880</v>
      </c>
      <c r="I322" s="18" t="s">
        <v>1261</v>
      </c>
      <c r="J322" s="22" t="s">
        <v>862</v>
      </c>
      <c r="K322" s="23"/>
      <c r="L322" s="23"/>
      <c r="M322" s="23"/>
      <c r="N322" s="23"/>
      <c r="O322" s="23" t="s">
        <v>21</v>
      </c>
      <c r="P322" s="23"/>
      <c r="Q322" s="23"/>
      <c r="R322" s="23"/>
      <c r="S322" s="207"/>
      <c r="T322" s="26">
        <f t="shared" si="127"/>
        <v>1</v>
      </c>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3">
        <f t="shared" si="150"/>
        <v>0</v>
      </c>
      <c r="CC322" s="32" t="e">
        <f t="shared" si="151"/>
        <v>#DIV/0!</v>
      </c>
      <c r="CD322" s="23">
        <f t="shared" si="152"/>
        <v>0</v>
      </c>
      <c r="CE322" s="32" t="e">
        <f t="shared" si="153"/>
        <v>#DIV/0!</v>
      </c>
      <c r="CF322" s="23">
        <f t="shared" si="154"/>
        <v>0</v>
      </c>
      <c r="CG322" s="32" t="e">
        <f t="shared" si="155"/>
        <v>#DIV/0!</v>
      </c>
      <c r="CH322" s="23" t="e">
        <f t="shared" si="156"/>
        <v>#DIV/0!</v>
      </c>
      <c r="CI322" s="23" t="e">
        <f t="shared" si="128"/>
        <v>#DIV/0!</v>
      </c>
      <c r="CJ322" s="37"/>
    </row>
    <row r="323" spans="1:88" ht="75" hidden="1" x14ac:dyDescent="0.25">
      <c r="A323" s="6">
        <v>227</v>
      </c>
      <c r="B323" s="386"/>
      <c r="C323" s="389"/>
      <c r="D323" s="275" t="s">
        <v>18</v>
      </c>
      <c r="E323" s="12" t="s">
        <v>930</v>
      </c>
      <c r="F323" s="332" t="s">
        <v>28</v>
      </c>
      <c r="G323" s="12" t="s">
        <v>1540</v>
      </c>
      <c r="H323" s="65" t="s">
        <v>1881</v>
      </c>
      <c r="I323" s="18" t="s">
        <v>1261</v>
      </c>
      <c r="J323" s="22" t="s">
        <v>862</v>
      </c>
      <c r="K323" s="23"/>
      <c r="L323" s="23"/>
      <c r="M323" s="23"/>
      <c r="N323" s="23"/>
      <c r="O323" s="23"/>
      <c r="P323" s="23"/>
      <c r="Q323" s="23" t="s">
        <v>21</v>
      </c>
      <c r="R323" s="23"/>
      <c r="S323" s="207"/>
      <c r="T323" s="26">
        <f t="shared" si="127"/>
        <v>1</v>
      </c>
      <c r="U323" s="207"/>
      <c r="V323" s="207"/>
      <c r="W323" s="207"/>
      <c r="X323" s="207"/>
      <c r="Y323" s="207"/>
      <c r="Z323" s="207"/>
      <c r="AA323" s="207"/>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7"/>
      <c r="BW323" s="207"/>
      <c r="BX323" s="207"/>
      <c r="BY323" s="207"/>
      <c r="BZ323" s="207"/>
      <c r="CA323" s="207"/>
      <c r="CB323" s="23">
        <f t="shared" si="150"/>
        <v>0</v>
      </c>
      <c r="CC323" s="32" t="e">
        <f t="shared" si="151"/>
        <v>#DIV/0!</v>
      </c>
      <c r="CD323" s="23">
        <f t="shared" si="152"/>
        <v>0</v>
      </c>
      <c r="CE323" s="32" t="e">
        <f t="shared" si="153"/>
        <v>#DIV/0!</v>
      </c>
      <c r="CF323" s="23">
        <f t="shared" si="154"/>
        <v>0</v>
      </c>
      <c r="CG323" s="32" t="e">
        <f t="shared" si="155"/>
        <v>#DIV/0!</v>
      </c>
      <c r="CH323" s="23" t="e">
        <f t="shared" si="156"/>
        <v>#DIV/0!</v>
      </c>
      <c r="CI323" s="23" t="e">
        <f t="shared" si="128"/>
        <v>#DIV/0!</v>
      </c>
      <c r="CJ323" s="37"/>
    </row>
    <row r="324" spans="1:88" ht="56.25" hidden="1" x14ac:dyDescent="0.25">
      <c r="A324" s="6">
        <v>227</v>
      </c>
      <c r="B324" s="387"/>
      <c r="C324" s="390"/>
      <c r="D324" s="275" t="s">
        <v>18</v>
      </c>
      <c r="E324" s="12" t="s">
        <v>930</v>
      </c>
      <c r="F324" s="332" t="s">
        <v>28</v>
      </c>
      <c r="G324" s="12" t="s">
        <v>1540</v>
      </c>
      <c r="H324" s="65" t="s">
        <v>1669</v>
      </c>
      <c r="I324" s="18" t="s">
        <v>1261</v>
      </c>
      <c r="J324" s="22" t="s">
        <v>862</v>
      </c>
      <c r="K324" s="23"/>
      <c r="L324" s="23"/>
      <c r="M324" s="23"/>
      <c r="N324" s="23"/>
      <c r="O324" s="23"/>
      <c r="P324" s="23"/>
      <c r="Q324" s="23"/>
      <c r="R324" s="23" t="s">
        <v>21</v>
      </c>
      <c r="S324" s="207"/>
      <c r="T324" s="26">
        <f t="shared" si="127"/>
        <v>1</v>
      </c>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c r="BI324" s="207"/>
      <c r="BJ324" s="207"/>
      <c r="BK324" s="207"/>
      <c r="BL324" s="207"/>
      <c r="BM324" s="207"/>
      <c r="BN324" s="207"/>
      <c r="BO324" s="207"/>
      <c r="BP324" s="207"/>
      <c r="BQ324" s="207"/>
      <c r="BR324" s="207"/>
      <c r="BS324" s="207"/>
      <c r="BT324" s="207"/>
      <c r="BU324" s="207"/>
      <c r="BV324" s="207"/>
      <c r="BW324" s="207"/>
      <c r="BX324" s="207"/>
      <c r="BY324" s="207"/>
      <c r="BZ324" s="207"/>
      <c r="CA324" s="207"/>
      <c r="CB324" s="23">
        <f t="shared" si="150"/>
        <v>0</v>
      </c>
      <c r="CC324" s="32" t="e">
        <f t="shared" si="151"/>
        <v>#DIV/0!</v>
      </c>
      <c r="CD324" s="23">
        <f t="shared" si="152"/>
        <v>0</v>
      </c>
      <c r="CE324" s="32" t="e">
        <f t="shared" si="153"/>
        <v>#DIV/0!</v>
      </c>
      <c r="CF324" s="23">
        <f t="shared" si="154"/>
        <v>0</v>
      </c>
      <c r="CG324" s="32" t="e">
        <f t="shared" si="155"/>
        <v>#DIV/0!</v>
      </c>
      <c r="CH324" s="23" t="e">
        <f t="shared" si="156"/>
        <v>#DIV/0!</v>
      </c>
      <c r="CI324" s="23" t="e">
        <f t="shared" si="128"/>
        <v>#DIV/0!</v>
      </c>
      <c r="CJ324" s="37"/>
    </row>
    <row r="325" spans="1:88" ht="56.25" hidden="1" x14ac:dyDescent="0.25">
      <c r="A325" s="6">
        <v>228</v>
      </c>
      <c r="B325" s="207">
        <v>560</v>
      </c>
      <c r="C325" s="12" t="s">
        <v>933</v>
      </c>
      <c r="D325" s="275" t="s">
        <v>18</v>
      </c>
      <c r="E325" s="12" t="s">
        <v>934</v>
      </c>
      <c r="F325" s="332" t="s">
        <v>28</v>
      </c>
      <c r="G325" s="18" t="s">
        <v>1541</v>
      </c>
      <c r="H325" s="18" t="s">
        <v>1542</v>
      </c>
      <c r="I325" s="18" t="s">
        <v>1329</v>
      </c>
      <c r="J325" s="22" t="s">
        <v>862</v>
      </c>
      <c r="K325" s="207"/>
      <c r="L325" s="207"/>
      <c r="M325" s="207"/>
      <c r="N325" s="207"/>
      <c r="O325" s="207"/>
      <c r="P325" s="207" t="s">
        <v>21</v>
      </c>
      <c r="Q325" s="207"/>
      <c r="R325" s="207"/>
      <c r="S325" s="207"/>
      <c r="T325" s="26">
        <f t="shared" si="127"/>
        <v>1</v>
      </c>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7"/>
      <c r="BW325" s="207"/>
      <c r="BX325" s="207"/>
      <c r="BY325" s="207"/>
      <c r="BZ325" s="207"/>
      <c r="CA325" s="207"/>
      <c r="CB325" s="23">
        <f t="shared" si="150"/>
        <v>0</v>
      </c>
      <c r="CC325" s="32" t="e">
        <f t="shared" si="151"/>
        <v>#DIV/0!</v>
      </c>
      <c r="CD325" s="23">
        <f t="shared" si="152"/>
        <v>0</v>
      </c>
      <c r="CE325" s="32" t="e">
        <f t="shared" si="153"/>
        <v>#DIV/0!</v>
      </c>
      <c r="CF325" s="23">
        <f t="shared" si="154"/>
        <v>0</v>
      </c>
      <c r="CG325" s="32" t="e">
        <f t="shared" si="155"/>
        <v>#DIV/0!</v>
      </c>
      <c r="CH325" s="23" t="e">
        <f t="shared" si="156"/>
        <v>#DIV/0!</v>
      </c>
      <c r="CI325" s="23" t="e">
        <f t="shared" si="128"/>
        <v>#DIV/0!</v>
      </c>
      <c r="CJ325" s="37"/>
    </row>
    <row r="326" spans="1:88" ht="56.25" hidden="1" x14ac:dyDescent="0.25">
      <c r="A326" s="6">
        <v>229</v>
      </c>
      <c r="B326" s="385">
        <v>564</v>
      </c>
      <c r="C326" s="388" t="s">
        <v>940</v>
      </c>
      <c r="D326" s="275" t="s">
        <v>28</v>
      </c>
      <c r="E326" s="12" t="s">
        <v>941</v>
      </c>
      <c r="F326" s="332" t="s">
        <v>28</v>
      </c>
      <c r="G326" s="18" t="s">
        <v>1543</v>
      </c>
      <c r="H326" s="18" t="s">
        <v>1658</v>
      </c>
      <c r="I326" s="18" t="s">
        <v>1261</v>
      </c>
      <c r="J326" s="22" t="s">
        <v>862</v>
      </c>
      <c r="K326" s="207"/>
      <c r="L326" s="207"/>
      <c r="M326" s="207"/>
      <c r="N326" s="207"/>
      <c r="O326" s="207"/>
      <c r="P326" s="23" t="s">
        <v>21</v>
      </c>
      <c r="Q326" s="207"/>
      <c r="R326" s="207"/>
      <c r="S326" s="23"/>
      <c r="T326" s="26">
        <f t="shared" si="127"/>
        <v>1</v>
      </c>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7"/>
      <c r="BW326" s="207"/>
      <c r="BX326" s="207"/>
      <c r="BY326" s="207"/>
      <c r="BZ326" s="207"/>
      <c r="CA326" s="207"/>
      <c r="CB326" s="23">
        <f t="shared" si="150"/>
        <v>0</v>
      </c>
      <c r="CC326" s="32" t="e">
        <f t="shared" si="151"/>
        <v>#DIV/0!</v>
      </c>
      <c r="CD326" s="23">
        <f t="shared" si="152"/>
        <v>0</v>
      </c>
      <c r="CE326" s="32" t="e">
        <f t="shared" si="153"/>
        <v>#DIV/0!</v>
      </c>
      <c r="CF326" s="23">
        <f t="shared" si="154"/>
        <v>0</v>
      </c>
      <c r="CG326" s="32" t="e">
        <f t="shared" si="155"/>
        <v>#DIV/0!</v>
      </c>
      <c r="CH326" s="23" t="e">
        <f t="shared" si="156"/>
        <v>#DIV/0!</v>
      </c>
      <c r="CI326" s="23" t="e">
        <f t="shared" si="128"/>
        <v>#DIV/0!</v>
      </c>
      <c r="CJ326" s="37"/>
    </row>
    <row r="327" spans="1:88" ht="56.25" hidden="1" x14ac:dyDescent="0.25">
      <c r="A327" s="6"/>
      <c r="B327" s="386"/>
      <c r="C327" s="389"/>
      <c r="D327" s="275"/>
      <c r="E327" s="12"/>
      <c r="F327" s="332"/>
      <c r="G327" s="18" t="s">
        <v>1543</v>
      </c>
      <c r="H327" s="18" t="s">
        <v>1671</v>
      </c>
      <c r="I327" s="18"/>
      <c r="J327" s="22"/>
      <c r="K327" s="207"/>
      <c r="L327" s="207"/>
      <c r="M327" s="207"/>
      <c r="N327" s="207"/>
      <c r="O327" s="207"/>
      <c r="P327" s="23"/>
      <c r="Q327" s="207"/>
      <c r="R327" s="23" t="s">
        <v>21</v>
      </c>
      <c r="S327" s="23"/>
      <c r="T327" s="26">
        <f t="shared" si="127"/>
        <v>1</v>
      </c>
      <c r="U327" s="207"/>
      <c r="V327" s="207"/>
      <c r="W327" s="207"/>
      <c r="X327" s="207"/>
      <c r="Y327" s="207"/>
      <c r="Z327" s="207"/>
      <c r="AA327" s="207"/>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7"/>
      <c r="BW327" s="207"/>
      <c r="BX327" s="207"/>
      <c r="BY327" s="207"/>
      <c r="BZ327" s="207"/>
      <c r="CA327" s="207"/>
      <c r="CB327" s="23"/>
      <c r="CC327" s="32"/>
      <c r="CD327" s="23"/>
      <c r="CE327" s="32"/>
      <c r="CF327" s="23"/>
      <c r="CG327" s="32"/>
      <c r="CH327" s="23"/>
      <c r="CI327" s="23"/>
      <c r="CJ327" s="37"/>
    </row>
    <row r="328" spans="1:88" ht="56.25" hidden="1" x14ac:dyDescent="0.25">
      <c r="A328" s="6">
        <v>229</v>
      </c>
      <c r="B328" s="387"/>
      <c r="C328" s="390"/>
      <c r="D328" s="275" t="s">
        <v>28</v>
      </c>
      <c r="E328" s="12" t="s">
        <v>941</v>
      </c>
      <c r="F328" s="332" t="s">
        <v>28</v>
      </c>
      <c r="G328" s="18" t="s">
        <v>1543</v>
      </c>
      <c r="H328" s="18" t="s">
        <v>1659</v>
      </c>
      <c r="I328" s="18" t="s">
        <v>1261</v>
      </c>
      <c r="J328" s="22" t="s">
        <v>862</v>
      </c>
      <c r="K328" s="207"/>
      <c r="L328" s="207"/>
      <c r="M328" s="207"/>
      <c r="N328" s="207"/>
      <c r="O328" s="207"/>
      <c r="P328" s="23"/>
      <c r="Q328" s="23" t="s">
        <v>21</v>
      </c>
      <c r="R328" s="207"/>
      <c r="S328" s="23"/>
      <c r="T328" s="26">
        <f t="shared" si="127"/>
        <v>1</v>
      </c>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7"/>
      <c r="BW328" s="207"/>
      <c r="BX328" s="207"/>
      <c r="BY328" s="207"/>
      <c r="BZ328" s="207"/>
      <c r="CA328" s="207"/>
      <c r="CB328" s="23">
        <f>COUNTIF($BD328:$CA328,2)</f>
        <v>0</v>
      </c>
      <c r="CC328" s="32" t="e">
        <f>CB328/COUNTA($BD328:$CA328)</f>
        <v>#DIV/0!</v>
      </c>
      <c r="CD328" s="23">
        <f>COUNTIF($BD328:$CA328,1)</f>
        <v>0</v>
      </c>
      <c r="CE328" s="32" t="e">
        <f>CD328/COUNTA($BD328:$CA328)</f>
        <v>#DIV/0!</v>
      </c>
      <c r="CF328" s="23">
        <f>COUNTIF($BD328:$CA328,0)</f>
        <v>0</v>
      </c>
      <c r="CG328" s="32" t="e">
        <f>CF328/COUNTA($BD328:$CA328)</f>
        <v>#DIV/0!</v>
      </c>
      <c r="CH328" s="23" t="e">
        <f>(((CB328*2)+(CD328*1)+(CF328*0)))/COUNTA($BD328:$CA328)</f>
        <v>#DIV/0!</v>
      </c>
      <c r="CI328" s="23" t="e">
        <f t="shared" si="128"/>
        <v>#DIV/0!</v>
      </c>
      <c r="CJ328" s="37"/>
    </row>
    <row r="329" spans="1:88" ht="56.25" hidden="1" x14ac:dyDescent="0.25">
      <c r="A329" s="6">
        <v>229</v>
      </c>
      <c r="B329" s="207">
        <v>564</v>
      </c>
      <c r="C329" s="12" t="s">
        <v>940</v>
      </c>
      <c r="D329" s="275" t="s">
        <v>28</v>
      </c>
      <c r="E329" s="12" t="s">
        <v>941</v>
      </c>
      <c r="F329" s="332" t="s">
        <v>28</v>
      </c>
      <c r="G329" s="18" t="s">
        <v>1543</v>
      </c>
      <c r="H329" s="18" t="s">
        <v>1544</v>
      </c>
      <c r="I329" s="18" t="s">
        <v>1261</v>
      </c>
      <c r="J329" s="22" t="s">
        <v>862</v>
      </c>
      <c r="K329" s="207"/>
      <c r="L329" s="207"/>
      <c r="M329" s="207"/>
      <c r="N329" s="207"/>
      <c r="O329" s="207"/>
      <c r="P329" s="23"/>
      <c r="Q329" s="207"/>
      <c r="R329" s="207"/>
      <c r="S329" s="23" t="s">
        <v>21</v>
      </c>
      <c r="T329" s="26">
        <f t="shared" si="127"/>
        <v>1</v>
      </c>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7"/>
      <c r="BW329" s="207"/>
      <c r="BX329" s="207"/>
      <c r="BY329" s="207"/>
      <c r="BZ329" s="207"/>
      <c r="CA329" s="207"/>
      <c r="CB329" s="23">
        <f>COUNTIF($BD329:$CA329,2)</f>
        <v>0</v>
      </c>
      <c r="CC329" s="32" t="e">
        <f>CB329/COUNTA($BD329:$CA329)</f>
        <v>#DIV/0!</v>
      </c>
      <c r="CD329" s="23">
        <f>COUNTIF($BD329:$CA329,1)</f>
        <v>0</v>
      </c>
      <c r="CE329" s="32" t="e">
        <f>CD329/COUNTA($BD329:$CA329)</f>
        <v>#DIV/0!</v>
      </c>
      <c r="CF329" s="23">
        <f>COUNTIF($BD329:$CA329,0)</f>
        <v>0</v>
      </c>
      <c r="CG329" s="32" t="e">
        <f>CF329/COUNTA($BD329:$CA329)</f>
        <v>#DIV/0!</v>
      </c>
      <c r="CH329" s="23" t="e">
        <f>(((CB329*2)+(CD329*1)+(CF329*0)))/COUNTA($BD329:$CA329)</f>
        <v>#DIV/0!</v>
      </c>
      <c r="CI329" s="23" t="e">
        <f t="shared" si="128"/>
        <v>#DIV/0!</v>
      </c>
      <c r="CJ329" s="37"/>
    </row>
    <row r="330" spans="1:88" ht="15.75" hidden="1" customHeight="1" x14ac:dyDescent="0.25">
      <c r="A330" s="68"/>
      <c r="B330" s="69"/>
      <c r="C330" s="69"/>
      <c r="D330" s="282"/>
      <c r="E330" s="489" t="s">
        <v>1547</v>
      </c>
      <c r="F330" s="490"/>
      <c r="G330" s="435" t="s">
        <v>1547</v>
      </c>
      <c r="H330" s="435"/>
      <c r="I330" s="202"/>
      <c r="J330" s="7">
        <f>SUM(J331:J335)</f>
        <v>268</v>
      </c>
      <c r="K330" s="7">
        <f>SUM(K331:K335)</f>
        <v>28</v>
      </c>
      <c r="L330" s="7">
        <f t="shared" ref="L330:S330" si="157">SUM(L331:L335)</f>
        <v>34</v>
      </c>
      <c r="M330" s="7">
        <f t="shared" si="157"/>
        <v>32</v>
      </c>
      <c r="N330" s="7">
        <f t="shared" si="157"/>
        <v>30</v>
      </c>
      <c r="O330" s="7">
        <f t="shared" si="157"/>
        <v>37</v>
      </c>
      <c r="P330" s="7">
        <f t="shared" si="157"/>
        <v>33</v>
      </c>
      <c r="Q330" s="7">
        <f t="shared" si="157"/>
        <v>31</v>
      </c>
      <c r="R330" s="203">
        <f t="shared" si="157"/>
        <v>31</v>
      </c>
      <c r="S330" s="203">
        <f t="shared" si="157"/>
        <v>29</v>
      </c>
      <c r="T330" s="204">
        <f>SUM(T9:T329)</f>
        <v>282</v>
      </c>
      <c r="U330" s="88">
        <v>0</v>
      </c>
      <c r="V330" s="88">
        <v>0</v>
      </c>
      <c r="W330" s="88">
        <v>0</v>
      </c>
      <c r="X330" s="88">
        <v>0</v>
      </c>
      <c r="Y330" s="88">
        <v>0</v>
      </c>
      <c r="Z330" s="88">
        <v>0</v>
      </c>
      <c r="AA330" s="88">
        <v>0</v>
      </c>
      <c r="AB330" s="88">
        <v>0</v>
      </c>
      <c r="AC330" s="88">
        <v>0</v>
      </c>
      <c r="AD330" s="88">
        <v>0</v>
      </c>
      <c r="AE330" s="88">
        <v>0</v>
      </c>
      <c r="AF330" s="88">
        <v>0</v>
      </c>
      <c r="AG330" s="88">
        <v>0</v>
      </c>
      <c r="AH330" s="88">
        <v>0</v>
      </c>
      <c r="AI330" s="88">
        <v>0</v>
      </c>
      <c r="AJ330" s="88">
        <v>0</v>
      </c>
      <c r="AK330" s="88">
        <v>0</v>
      </c>
      <c r="AL330" s="88">
        <v>0</v>
      </c>
      <c r="AM330" s="88">
        <v>0</v>
      </c>
      <c r="AN330" s="88">
        <v>0</v>
      </c>
      <c r="AO330" s="88">
        <v>0</v>
      </c>
      <c r="AP330" s="88">
        <v>0</v>
      </c>
      <c r="AQ330" s="88">
        <v>0</v>
      </c>
      <c r="AR330" s="88">
        <v>0</v>
      </c>
      <c r="AS330" s="88">
        <v>0</v>
      </c>
      <c r="AT330" s="88">
        <v>0</v>
      </c>
      <c r="AU330" s="88">
        <v>0</v>
      </c>
      <c r="AV330" s="88">
        <v>0</v>
      </c>
      <c r="AW330" s="88">
        <v>0</v>
      </c>
      <c r="AX330" s="88">
        <v>0</v>
      </c>
      <c r="AY330" s="88">
        <v>0</v>
      </c>
      <c r="AZ330" s="88">
        <v>0</v>
      </c>
      <c r="BA330" s="91">
        <v>0</v>
      </c>
      <c r="BB330" s="88"/>
      <c r="BC330" s="88">
        <v>0</v>
      </c>
      <c r="BD330" s="92"/>
      <c r="CB330" s="99"/>
      <c r="CC330" s="100"/>
      <c r="CD330" s="100"/>
      <c r="CE330" s="100"/>
      <c r="CF330" s="100"/>
      <c r="CG330" s="100"/>
      <c r="CH330" s="100"/>
      <c r="CI330" s="100"/>
      <c r="CJ330" s="100"/>
    </row>
    <row r="331" spans="1:88" ht="15.75" hidden="1" customHeight="1" x14ac:dyDescent="0.25">
      <c r="A331" s="68"/>
      <c r="B331" s="70"/>
      <c r="C331" s="70"/>
      <c r="D331" s="283"/>
      <c r="E331" s="489" t="s">
        <v>1548</v>
      </c>
      <c r="F331" s="490"/>
      <c r="G331" s="435" t="s">
        <v>1548</v>
      </c>
      <c r="H331" s="435"/>
      <c r="I331" s="202"/>
      <c r="J331" s="205">
        <f>COUNTIF(J$8:J$111,"Thể chất")</f>
        <v>91</v>
      </c>
      <c r="K331" s="205">
        <f t="shared" ref="K331:S331" si="158">COUNTIF(K$8:K$111,"x")</f>
        <v>12</v>
      </c>
      <c r="L331" s="205">
        <f t="shared" si="158"/>
        <v>13</v>
      </c>
      <c r="M331" s="205">
        <f t="shared" si="158"/>
        <v>13</v>
      </c>
      <c r="N331" s="205">
        <f t="shared" si="158"/>
        <v>8</v>
      </c>
      <c r="O331" s="205">
        <f t="shared" si="158"/>
        <v>11</v>
      </c>
      <c r="P331" s="205">
        <f t="shared" si="158"/>
        <v>8</v>
      </c>
      <c r="Q331" s="205">
        <f t="shared" si="158"/>
        <v>11</v>
      </c>
      <c r="R331" s="205">
        <f t="shared" si="158"/>
        <v>11</v>
      </c>
      <c r="S331" s="205">
        <f t="shared" si="158"/>
        <v>8</v>
      </c>
      <c r="T331" s="325"/>
      <c r="U331" s="49">
        <v>0</v>
      </c>
      <c r="V331" s="49">
        <v>0</v>
      </c>
      <c r="W331" s="49">
        <v>0</v>
      </c>
      <c r="X331" s="49">
        <v>0</v>
      </c>
      <c r="Y331" s="49">
        <v>0</v>
      </c>
      <c r="Z331" s="49">
        <v>0</v>
      </c>
      <c r="AA331" s="49">
        <v>0</v>
      </c>
      <c r="AB331" s="49">
        <v>0</v>
      </c>
      <c r="AC331" s="49">
        <v>0</v>
      </c>
      <c r="AD331" s="49">
        <v>0</v>
      </c>
      <c r="AE331" s="49">
        <v>0</v>
      </c>
      <c r="AF331" s="49">
        <v>0</v>
      </c>
      <c r="AG331" s="49">
        <v>0</v>
      </c>
      <c r="AH331" s="49">
        <v>0</v>
      </c>
      <c r="AI331" s="49">
        <v>0</v>
      </c>
      <c r="AJ331" s="49">
        <v>0</v>
      </c>
      <c r="AK331" s="49">
        <v>0</v>
      </c>
      <c r="AL331" s="49">
        <v>0</v>
      </c>
      <c r="AM331" s="49">
        <v>0</v>
      </c>
      <c r="AN331" s="49">
        <v>0</v>
      </c>
      <c r="AO331" s="49">
        <v>0</v>
      </c>
      <c r="AP331" s="49">
        <v>0</v>
      </c>
      <c r="AQ331" s="49">
        <v>0</v>
      </c>
      <c r="AR331" s="49">
        <v>0</v>
      </c>
      <c r="AS331" s="49">
        <v>0</v>
      </c>
      <c r="AT331" s="49">
        <v>0</v>
      </c>
      <c r="AU331" s="49">
        <v>0</v>
      </c>
      <c r="AV331" s="49">
        <v>0</v>
      </c>
      <c r="AW331" s="49">
        <v>0</v>
      </c>
      <c r="AX331" s="49">
        <v>0</v>
      </c>
      <c r="AY331" s="49">
        <v>0</v>
      </c>
      <c r="AZ331" s="49">
        <v>0</v>
      </c>
      <c r="BA331" s="93">
        <v>0</v>
      </c>
      <c r="BB331" s="49"/>
      <c r="BC331" s="49">
        <v>0</v>
      </c>
      <c r="CB331" s="99"/>
      <c r="CC331" s="100"/>
      <c r="CD331" s="100"/>
      <c r="CE331" s="100"/>
      <c r="CF331" s="100"/>
      <c r="CG331" s="100"/>
      <c r="CH331" s="100"/>
      <c r="CI331" s="100"/>
      <c r="CJ331" s="100"/>
    </row>
    <row r="332" spans="1:88" ht="15.75" hidden="1" customHeight="1" x14ac:dyDescent="0.25">
      <c r="A332" s="68"/>
      <c r="B332" s="70"/>
      <c r="C332" s="70"/>
      <c r="D332" s="283"/>
      <c r="E332" s="489" t="s">
        <v>1549</v>
      </c>
      <c r="F332" s="490"/>
      <c r="G332" s="435" t="s">
        <v>1549</v>
      </c>
      <c r="H332" s="435"/>
      <c r="I332" s="202"/>
      <c r="J332" s="205">
        <f>COUNTIF(J$115:J$189,"Nhận thức")</f>
        <v>54</v>
      </c>
      <c r="K332" s="205">
        <f t="shared" ref="K332:S332" si="159">COUNTIF(K$115:K$189,"x")</f>
        <v>5</v>
      </c>
      <c r="L332" s="205">
        <f t="shared" si="159"/>
        <v>8</v>
      </c>
      <c r="M332" s="205">
        <f t="shared" si="159"/>
        <v>6</v>
      </c>
      <c r="N332" s="205">
        <f t="shared" si="159"/>
        <v>4</v>
      </c>
      <c r="O332" s="205">
        <f t="shared" si="159"/>
        <v>9</v>
      </c>
      <c r="P332" s="205">
        <f t="shared" si="159"/>
        <v>5</v>
      </c>
      <c r="Q332" s="205">
        <f t="shared" si="159"/>
        <v>6</v>
      </c>
      <c r="R332" s="205">
        <f t="shared" si="159"/>
        <v>9</v>
      </c>
      <c r="S332" s="205">
        <f t="shared" si="159"/>
        <v>6</v>
      </c>
      <c r="T332" s="325"/>
      <c r="U332" s="49">
        <v>0</v>
      </c>
      <c r="V332" s="49">
        <v>0</v>
      </c>
      <c r="W332" s="49">
        <v>0</v>
      </c>
      <c r="X332" s="49">
        <v>0</v>
      </c>
      <c r="Y332" s="49">
        <v>0</v>
      </c>
      <c r="Z332" s="49">
        <v>0</v>
      </c>
      <c r="AA332" s="49">
        <v>0</v>
      </c>
      <c r="AB332" s="49">
        <v>0</v>
      </c>
      <c r="AC332" s="49">
        <v>0</v>
      </c>
      <c r="AD332" s="49">
        <v>0</v>
      </c>
      <c r="AE332" s="49">
        <v>0</v>
      </c>
      <c r="AF332" s="49">
        <v>0</v>
      </c>
      <c r="AG332" s="49">
        <v>0</v>
      </c>
      <c r="AH332" s="49">
        <v>0</v>
      </c>
      <c r="AI332" s="49">
        <v>0</v>
      </c>
      <c r="AJ332" s="49">
        <v>0</v>
      </c>
      <c r="AK332" s="49">
        <v>0</v>
      </c>
      <c r="AL332" s="49">
        <v>0</v>
      </c>
      <c r="AM332" s="49">
        <v>0</v>
      </c>
      <c r="AN332" s="49">
        <v>0</v>
      </c>
      <c r="AO332" s="49">
        <v>0</v>
      </c>
      <c r="AP332" s="49">
        <v>0</v>
      </c>
      <c r="AQ332" s="49">
        <v>0</v>
      </c>
      <c r="AR332" s="49">
        <v>0</v>
      </c>
      <c r="AS332" s="49">
        <v>0</v>
      </c>
      <c r="AT332" s="49">
        <v>0</v>
      </c>
      <c r="AU332" s="49">
        <v>0</v>
      </c>
      <c r="AV332" s="49">
        <v>0</v>
      </c>
      <c r="AW332" s="49">
        <v>0</v>
      </c>
      <c r="AX332" s="49">
        <v>0</v>
      </c>
      <c r="AY332" s="49">
        <v>0</v>
      </c>
      <c r="AZ332" s="49">
        <v>0</v>
      </c>
      <c r="BA332" s="93">
        <v>0</v>
      </c>
      <c r="BB332" s="49"/>
      <c r="BC332" s="49">
        <v>0</v>
      </c>
      <c r="CB332" s="99"/>
      <c r="CC332" s="100"/>
      <c r="CD332" s="100"/>
      <c r="CE332" s="100"/>
      <c r="CF332" s="100"/>
      <c r="CG332" s="100"/>
      <c r="CH332" s="100"/>
      <c r="CI332" s="100"/>
      <c r="CJ332" s="100"/>
    </row>
    <row r="333" spans="1:88" ht="15.75" hidden="1" customHeight="1" x14ac:dyDescent="0.25">
      <c r="A333" s="68"/>
      <c r="B333" s="70"/>
      <c r="C333" s="70"/>
      <c r="D333" s="283"/>
      <c r="E333" s="489" t="s">
        <v>1550</v>
      </c>
      <c r="F333" s="490"/>
      <c r="G333" s="435" t="s">
        <v>1550</v>
      </c>
      <c r="H333" s="435"/>
      <c r="I333" s="202"/>
      <c r="J333" s="205">
        <f>COUNTIF(J$192:J$241,"Ngôn ngữ")</f>
        <v>48</v>
      </c>
      <c r="K333" s="205">
        <f t="shared" ref="K333:S333" si="160">COUNTIF(K$192:K$241,"x")</f>
        <v>6</v>
      </c>
      <c r="L333" s="205">
        <f t="shared" si="160"/>
        <v>5</v>
      </c>
      <c r="M333" s="205">
        <f t="shared" si="160"/>
        <v>3</v>
      </c>
      <c r="N333" s="205">
        <f t="shared" si="160"/>
        <v>7</v>
      </c>
      <c r="O333" s="205">
        <f t="shared" si="160"/>
        <v>4</v>
      </c>
      <c r="P333" s="205">
        <f t="shared" si="160"/>
        <v>8</v>
      </c>
      <c r="Q333" s="205">
        <f t="shared" si="160"/>
        <v>5</v>
      </c>
      <c r="R333" s="205">
        <f t="shared" si="160"/>
        <v>3</v>
      </c>
      <c r="S333" s="205">
        <f t="shared" si="160"/>
        <v>8</v>
      </c>
      <c r="T333" s="325"/>
      <c r="U333" s="49">
        <v>0</v>
      </c>
      <c r="V333" s="49">
        <v>0</v>
      </c>
      <c r="W333" s="49">
        <v>0</v>
      </c>
      <c r="X333" s="49">
        <v>0</v>
      </c>
      <c r="Y333" s="49">
        <v>0</v>
      </c>
      <c r="Z333" s="49">
        <v>0</v>
      </c>
      <c r="AA333" s="49">
        <v>0</v>
      </c>
      <c r="AB333" s="49">
        <v>0</v>
      </c>
      <c r="AC333" s="49">
        <v>0</v>
      </c>
      <c r="AD333" s="49">
        <v>0</v>
      </c>
      <c r="AE333" s="49">
        <v>0</v>
      </c>
      <c r="AF333" s="49">
        <v>0</v>
      </c>
      <c r="AG333" s="49">
        <v>0</v>
      </c>
      <c r="AH333" s="49">
        <v>0</v>
      </c>
      <c r="AI333" s="49">
        <v>0</v>
      </c>
      <c r="AJ333" s="49">
        <v>0</v>
      </c>
      <c r="AK333" s="49">
        <v>0</v>
      </c>
      <c r="AL333" s="49">
        <v>0</v>
      </c>
      <c r="AM333" s="49">
        <v>0</v>
      </c>
      <c r="AN333" s="49">
        <v>0</v>
      </c>
      <c r="AO333" s="49">
        <v>0</v>
      </c>
      <c r="AP333" s="49">
        <v>0</v>
      </c>
      <c r="AQ333" s="49">
        <v>0</v>
      </c>
      <c r="AR333" s="49">
        <v>0</v>
      </c>
      <c r="AS333" s="49">
        <v>0</v>
      </c>
      <c r="AT333" s="49">
        <v>0</v>
      </c>
      <c r="AU333" s="49">
        <v>0</v>
      </c>
      <c r="AV333" s="49">
        <v>0</v>
      </c>
      <c r="AW333" s="49">
        <v>0</v>
      </c>
      <c r="AX333" s="49">
        <v>0</v>
      </c>
      <c r="AY333" s="49">
        <v>0</v>
      </c>
      <c r="AZ333" s="49">
        <v>0</v>
      </c>
      <c r="BA333" s="93">
        <v>0</v>
      </c>
      <c r="BB333" s="49"/>
      <c r="BC333" s="49">
        <v>0</v>
      </c>
      <c r="CB333" s="99"/>
      <c r="CC333" s="100"/>
      <c r="CD333" s="100"/>
      <c r="CE333" s="100"/>
      <c r="CF333" s="100"/>
      <c r="CG333" s="100"/>
      <c r="CH333" s="100"/>
      <c r="CI333" s="100"/>
      <c r="CJ333" s="100"/>
    </row>
    <row r="334" spans="1:88" ht="15.75" hidden="1" customHeight="1" x14ac:dyDescent="0.25">
      <c r="A334" s="68"/>
      <c r="B334" s="70"/>
      <c r="C334" s="70"/>
      <c r="D334" s="283"/>
      <c r="E334" s="489" t="s">
        <v>1551</v>
      </c>
      <c r="F334" s="490"/>
      <c r="G334" s="435" t="s">
        <v>1551</v>
      </c>
      <c r="H334" s="435"/>
      <c r="I334" s="202"/>
      <c r="J334" s="205">
        <f>COUNTIF(J$245:J$268,"TCKNXH")</f>
        <v>19</v>
      </c>
      <c r="K334" s="205">
        <f t="shared" ref="K334:S334" si="161">COUNTIF(K$245:K$268,"x")</f>
        <v>1</v>
      </c>
      <c r="L334" s="205">
        <f t="shared" si="161"/>
        <v>4</v>
      </c>
      <c r="M334" s="205">
        <f t="shared" si="161"/>
        <v>2</v>
      </c>
      <c r="N334" s="205">
        <f t="shared" si="161"/>
        <v>4</v>
      </c>
      <c r="O334" s="205">
        <f t="shared" si="161"/>
        <v>6</v>
      </c>
      <c r="P334" s="205">
        <f t="shared" si="161"/>
        <v>2</v>
      </c>
      <c r="Q334" s="205">
        <f t="shared" si="161"/>
        <v>2</v>
      </c>
      <c r="R334" s="205">
        <f t="shared" si="161"/>
        <v>2</v>
      </c>
      <c r="S334" s="205">
        <f t="shared" si="161"/>
        <v>2</v>
      </c>
      <c r="T334" s="325"/>
      <c r="U334" s="49">
        <v>0</v>
      </c>
      <c r="V334" s="49">
        <v>0</v>
      </c>
      <c r="W334" s="49">
        <v>0</v>
      </c>
      <c r="X334" s="49">
        <v>0</v>
      </c>
      <c r="Y334" s="49">
        <v>0</v>
      </c>
      <c r="Z334" s="49">
        <v>0</v>
      </c>
      <c r="AA334" s="49">
        <v>0</v>
      </c>
      <c r="AB334" s="49">
        <v>0</v>
      </c>
      <c r="AC334" s="49">
        <v>0</v>
      </c>
      <c r="AD334" s="49">
        <v>0</v>
      </c>
      <c r="AE334" s="49">
        <v>0</v>
      </c>
      <c r="AF334" s="49">
        <v>0</v>
      </c>
      <c r="AG334" s="49">
        <v>0</v>
      </c>
      <c r="AH334" s="49">
        <v>0</v>
      </c>
      <c r="AI334" s="49">
        <v>0</v>
      </c>
      <c r="AJ334" s="49">
        <v>0</v>
      </c>
      <c r="AK334" s="49">
        <v>0</v>
      </c>
      <c r="AL334" s="49">
        <v>0</v>
      </c>
      <c r="AM334" s="49">
        <v>0</v>
      </c>
      <c r="AN334" s="49">
        <v>0</v>
      </c>
      <c r="AO334" s="49">
        <v>0</v>
      </c>
      <c r="AP334" s="49">
        <v>0</v>
      </c>
      <c r="AQ334" s="49">
        <v>0</v>
      </c>
      <c r="AR334" s="49">
        <v>0</v>
      </c>
      <c r="AS334" s="49">
        <v>0</v>
      </c>
      <c r="AT334" s="49">
        <v>0</v>
      </c>
      <c r="AU334" s="49">
        <v>0</v>
      </c>
      <c r="AV334" s="49">
        <v>0</v>
      </c>
      <c r="AW334" s="49">
        <v>0</v>
      </c>
      <c r="AX334" s="49">
        <v>0</v>
      </c>
      <c r="AY334" s="49">
        <v>0</v>
      </c>
      <c r="AZ334" s="49">
        <v>0</v>
      </c>
      <c r="BA334" s="93">
        <v>0</v>
      </c>
      <c r="BB334" s="49"/>
      <c r="BC334" s="49">
        <v>0</v>
      </c>
      <c r="CB334" s="99"/>
      <c r="CC334" s="100"/>
      <c r="CD334" s="100"/>
      <c r="CE334" s="100"/>
      <c r="CF334" s="100"/>
      <c r="CG334" s="100"/>
      <c r="CH334" s="100"/>
      <c r="CI334" s="100"/>
      <c r="CJ334" s="100"/>
    </row>
    <row r="335" spans="1:88" ht="15.75" hidden="1" customHeight="1" x14ac:dyDescent="0.25">
      <c r="A335" s="68"/>
      <c r="B335" s="70"/>
      <c r="C335" s="70"/>
      <c r="D335" s="283"/>
      <c r="E335" s="489" t="s">
        <v>1552</v>
      </c>
      <c r="F335" s="490"/>
      <c r="G335" s="435" t="s">
        <v>1552</v>
      </c>
      <c r="H335" s="435"/>
      <c r="I335" s="202"/>
      <c r="J335" s="205">
        <f>COUNTIF(J$271:J$329,"Thẩm mỹ")</f>
        <v>56</v>
      </c>
      <c r="K335" s="205">
        <f t="shared" ref="K335:S335" si="162">COUNTIF(K$271:K$329,"x")</f>
        <v>4</v>
      </c>
      <c r="L335" s="205">
        <f t="shared" si="162"/>
        <v>4</v>
      </c>
      <c r="M335" s="205">
        <f t="shared" si="162"/>
        <v>8</v>
      </c>
      <c r="N335" s="205">
        <f t="shared" si="162"/>
        <v>7</v>
      </c>
      <c r="O335" s="205">
        <f t="shared" si="162"/>
        <v>7</v>
      </c>
      <c r="P335" s="205">
        <f t="shared" si="162"/>
        <v>10</v>
      </c>
      <c r="Q335" s="205">
        <f t="shared" si="162"/>
        <v>7</v>
      </c>
      <c r="R335" s="205">
        <f t="shared" si="162"/>
        <v>6</v>
      </c>
      <c r="S335" s="205">
        <f t="shared" si="162"/>
        <v>5</v>
      </c>
      <c r="T335" s="325"/>
      <c r="U335" s="49">
        <v>0</v>
      </c>
      <c r="V335" s="49">
        <v>0</v>
      </c>
      <c r="W335" s="49">
        <v>0</v>
      </c>
      <c r="X335" s="49">
        <v>0</v>
      </c>
      <c r="Y335" s="49">
        <v>0</v>
      </c>
      <c r="Z335" s="49">
        <v>0</v>
      </c>
      <c r="AA335" s="49">
        <v>0</v>
      </c>
      <c r="AB335" s="49">
        <v>0</v>
      </c>
      <c r="AC335" s="49">
        <v>0</v>
      </c>
      <c r="AD335" s="49">
        <v>0</v>
      </c>
      <c r="AE335" s="49">
        <v>0</v>
      </c>
      <c r="AF335" s="49">
        <v>0</v>
      </c>
      <c r="AG335" s="49">
        <v>0</v>
      </c>
      <c r="AH335" s="49">
        <v>0</v>
      </c>
      <c r="AI335" s="49">
        <v>0</v>
      </c>
      <c r="AJ335" s="49">
        <v>0</v>
      </c>
      <c r="AK335" s="49">
        <v>0</v>
      </c>
      <c r="AL335" s="49">
        <v>0</v>
      </c>
      <c r="AM335" s="49">
        <v>0</v>
      </c>
      <c r="AN335" s="49">
        <v>0</v>
      </c>
      <c r="AO335" s="49">
        <v>0</v>
      </c>
      <c r="AP335" s="49">
        <v>0</v>
      </c>
      <c r="AQ335" s="49">
        <v>0</v>
      </c>
      <c r="AR335" s="49">
        <v>0</v>
      </c>
      <c r="AS335" s="49">
        <v>0</v>
      </c>
      <c r="AT335" s="49">
        <v>0</v>
      </c>
      <c r="AU335" s="49">
        <v>0</v>
      </c>
      <c r="AV335" s="49">
        <v>0</v>
      </c>
      <c r="AW335" s="49">
        <v>0</v>
      </c>
      <c r="AX335" s="49">
        <v>0</v>
      </c>
      <c r="AY335" s="49">
        <v>0</v>
      </c>
      <c r="AZ335" s="49">
        <v>0</v>
      </c>
      <c r="BA335" s="93">
        <v>0</v>
      </c>
      <c r="BB335" s="49"/>
      <c r="BC335" s="49">
        <v>0</v>
      </c>
      <c r="CB335" s="99"/>
      <c r="CC335" s="100"/>
      <c r="CD335" s="100"/>
      <c r="CE335" s="100"/>
      <c r="CF335" s="100"/>
      <c r="CG335" s="100"/>
      <c r="CH335" s="100"/>
      <c r="CI335" s="100"/>
      <c r="CJ335" s="100"/>
    </row>
    <row r="336" spans="1:88" ht="15.75" hidden="1" customHeight="1" x14ac:dyDescent="0.25">
      <c r="A336" s="335"/>
      <c r="B336" s="335"/>
      <c r="C336" s="71"/>
      <c r="D336" s="284"/>
      <c r="E336" s="436" t="s">
        <v>1553</v>
      </c>
      <c r="F336" s="437"/>
      <c r="G336" s="436" t="s">
        <v>1553</v>
      </c>
      <c r="H336" s="437"/>
      <c r="I336" s="325"/>
      <c r="J336" s="206"/>
      <c r="K336" s="7"/>
      <c r="L336" s="7">
        <f t="shared" ref="L336:T336" si="163">SUM(L337:L345)</f>
        <v>0</v>
      </c>
      <c r="M336" s="7">
        <f t="shared" si="163"/>
        <v>0</v>
      </c>
      <c r="N336" s="7">
        <f t="shared" si="163"/>
        <v>0</v>
      </c>
      <c r="O336" s="7">
        <f t="shared" si="163"/>
        <v>0</v>
      </c>
      <c r="P336" s="7">
        <f t="shared" si="163"/>
        <v>0</v>
      </c>
      <c r="Q336" s="7">
        <f t="shared" si="163"/>
        <v>0</v>
      </c>
      <c r="R336" s="7">
        <f t="shared" si="163"/>
        <v>0</v>
      </c>
      <c r="S336" s="7">
        <f t="shared" si="163"/>
        <v>0</v>
      </c>
      <c r="T336" s="7">
        <f t="shared" si="163"/>
        <v>0</v>
      </c>
      <c r="U336" s="49">
        <f ca="1">SUM(U337:U344)</f>
        <v>29</v>
      </c>
      <c r="V336" s="49">
        <f t="shared" ref="V336:BC336" si="164">SUM(V337:V345)</f>
        <v>32</v>
      </c>
      <c r="W336" s="49">
        <f t="shared" si="164"/>
        <v>31</v>
      </c>
      <c r="X336" s="49">
        <f t="shared" si="164"/>
        <v>31</v>
      </c>
      <c r="Y336" s="49">
        <f t="shared" si="164"/>
        <v>25</v>
      </c>
      <c r="Z336" s="49">
        <f t="shared" si="164"/>
        <v>25</v>
      </c>
      <c r="AA336" s="49">
        <f t="shared" si="164"/>
        <v>26</v>
      </c>
      <c r="AB336" s="49">
        <f t="shared" si="164"/>
        <v>25</v>
      </c>
      <c r="AC336" s="49">
        <f t="shared" si="164"/>
        <v>25</v>
      </c>
      <c r="AD336" s="49">
        <f t="shared" si="164"/>
        <v>25</v>
      </c>
      <c r="AE336" s="49">
        <f t="shared" si="164"/>
        <v>24</v>
      </c>
      <c r="AF336" s="49">
        <f t="shared" si="164"/>
        <v>25</v>
      </c>
      <c r="AG336" s="49">
        <f t="shared" si="164"/>
        <v>6</v>
      </c>
      <c r="AH336" s="49">
        <f t="shared" si="164"/>
        <v>6</v>
      </c>
      <c r="AI336" s="49">
        <f t="shared" si="164"/>
        <v>6</v>
      </c>
      <c r="AJ336" s="49">
        <f t="shared" si="164"/>
        <v>6</v>
      </c>
      <c r="AK336" s="49">
        <f t="shared" si="164"/>
        <v>6</v>
      </c>
      <c r="AL336" s="49">
        <f t="shared" si="164"/>
        <v>6</v>
      </c>
      <c r="AM336" s="49">
        <f t="shared" si="164"/>
        <v>6</v>
      </c>
      <c r="AN336" s="49">
        <f t="shared" si="164"/>
        <v>6</v>
      </c>
      <c r="AO336" s="49">
        <f t="shared" si="164"/>
        <v>6</v>
      </c>
      <c r="AP336" s="49">
        <f t="shared" si="164"/>
        <v>6</v>
      </c>
      <c r="AQ336" s="49">
        <f t="shared" si="164"/>
        <v>6</v>
      </c>
      <c r="AR336" s="49">
        <f t="shared" si="164"/>
        <v>6</v>
      </c>
      <c r="AS336" s="49">
        <f t="shared" si="164"/>
        <v>6</v>
      </c>
      <c r="AT336" s="49">
        <f t="shared" si="164"/>
        <v>6</v>
      </c>
      <c r="AU336" s="49">
        <f t="shared" si="164"/>
        <v>6</v>
      </c>
      <c r="AV336" s="49">
        <f t="shared" si="164"/>
        <v>6</v>
      </c>
      <c r="AW336" s="49">
        <f t="shared" si="164"/>
        <v>6</v>
      </c>
      <c r="AX336" s="49">
        <f t="shared" si="164"/>
        <v>6</v>
      </c>
      <c r="AY336" s="49">
        <f t="shared" si="164"/>
        <v>6</v>
      </c>
      <c r="AZ336" s="49">
        <f t="shared" si="164"/>
        <v>6</v>
      </c>
      <c r="BA336" s="93">
        <f t="shared" si="164"/>
        <v>6</v>
      </c>
      <c r="BB336" s="49"/>
      <c r="BC336" s="49">
        <f t="shared" si="164"/>
        <v>6</v>
      </c>
      <c r="CB336" s="99"/>
      <c r="CC336" s="100"/>
      <c r="CD336" s="100"/>
      <c r="CE336" s="100"/>
      <c r="CF336" s="100"/>
      <c r="CG336" s="100"/>
      <c r="CH336" s="100"/>
      <c r="CI336" s="100"/>
      <c r="CJ336" s="100"/>
    </row>
    <row r="337" spans="1:88" ht="15.75" x14ac:dyDescent="0.25">
      <c r="A337" s="335"/>
      <c r="B337" s="335"/>
      <c r="C337" s="71"/>
      <c r="D337" s="284"/>
      <c r="E337" s="438" t="s">
        <v>1554</v>
      </c>
      <c r="F337" s="439"/>
      <c r="G337" s="438" t="s">
        <v>1554</v>
      </c>
      <c r="H337" s="439"/>
      <c r="I337" s="207"/>
      <c r="J337" s="87"/>
      <c r="K337" s="207"/>
      <c r="L337" s="207"/>
      <c r="M337" s="207"/>
      <c r="N337" s="207"/>
      <c r="O337" s="207"/>
      <c r="P337" s="207"/>
      <c r="Q337" s="207"/>
      <c r="R337" s="207"/>
      <c r="S337" s="207"/>
      <c r="T337" s="207"/>
      <c r="U337" s="23">
        <f>COUNTIF(U$8:U$329,"ĐTT")</f>
        <v>3</v>
      </c>
      <c r="V337" s="23">
        <f t="shared" ref="V337:BA337" si="165">COUNTIF(V$8:V$331,"ĐTT")</f>
        <v>3</v>
      </c>
      <c r="W337" s="23">
        <f t="shared" si="165"/>
        <v>3</v>
      </c>
      <c r="X337" s="23">
        <f t="shared" si="165"/>
        <v>2</v>
      </c>
      <c r="Y337" s="23">
        <f t="shared" si="165"/>
        <v>2</v>
      </c>
      <c r="Z337" s="23">
        <f t="shared" si="165"/>
        <v>2</v>
      </c>
      <c r="AA337" s="23">
        <f t="shared" si="165"/>
        <v>2</v>
      </c>
      <c r="AB337" s="23">
        <f t="shared" si="165"/>
        <v>2</v>
      </c>
      <c r="AC337" s="23">
        <f t="shared" si="165"/>
        <v>1</v>
      </c>
      <c r="AD337" s="23">
        <f t="shared" si="165"/>
        <v>1</v>
      </c>
      <c r="AE337" s="23">
        <f t="shared" si="165"/>
        <v>1</v>
      </c>
      <c r="AF337" s="23">
        <f t="shared" si="165"/>
        <v>1</v>
      </c>
      <c r="AG337" s="23">
        <f t="shared" si="165"/>
        <v>0</v>
      </c>
      <c r="AH337" s="23">
        <f t="shared" si="165"/>
        <v>0</v>
      </c>
      <c r="AI337" s="23">
        <f t="shared" si="165"/>
        <v>0</v>
      </c>
      <c r="AJ337" s="23">
        <f t="shared" si="165"/>
        <v>0</v>
      </c>
      <c r="AK337" s="23">
        <f t="shared" si="165"/>
        <v>0</v>
      </c>
      <c r="AL337" s="23">
        <f t="shared" si="165"/>
        <v>0</v>
      </c>
      <c r="AM337" s="23">
        <f t="shared" si="165"/>
        <v>0</v>
      </c>
      <c r="AN337" s="23">
        <f t="shared" si="165"/>
        <v>0</v>
      </c>
      <c r="AO337" s="23">
        <f t="shared" si="165"/>
        <v>0</v>
      </c>
      <c r="AP337" s="23">
        <f t="shared" si="165"/>
        <v>0</v>
      </c>
      <c r="AQ337" s="23">
        <f t="shared" si="165"/>
        <v>0</v>
      </c>
      <c r="AR337" s="23">
        <f t="shared" si="165"/>
        <v>0</v>
      </c>
      <c r="AS337" s="23">
        <f t="shared" si="165"/>
        <v>0</v>
      </c>
      <c r="AT337" s="23">
        <f t="shared" si="165"/>
        <v>0</v>
      </c>
      <c r="AU337" s="23">
        <f t="shared" si="165"/>
        <v>0</v>
      </c>
      <c r="AV337" s="23">
        <f t="shared" si="165"/>
        <v>0</v>
      </c>
      <c r="AW337" s="23">
        <f t="shared" si="165"/>
        <v>0</v>
      </c>
      <c r="AX337" s="23">
        <f t="shared" si="165"/>
        <v>0</v>
      </c>
      <c r="AY337" s="23">
        <f t="shared" si="165"/>
        <v>0</v>
      </c>
      <c r="AZ337" s="23">
        <f t="shared" si="165"/>
        <v>0</v>
      </c>
      <c r="BA337" s="94">
        <f t="shared" si="165"/>
        <v>0</v>
      </c>
      <c r="BB337" s="23"/>
      <c r="BC337" s="23">
        <f>COUNTIF(BC$8:BC$331,"ĐTT")</f>
        <v>0</v>
      </c>
      <c r="CB337" s="99"/>
      <c r="CC337" s="100"/>
      <c r="CD337" s="100"/>
      <c r="CE337" s="100"/>
      <c r="CF337" s="100"/>
      <c r="CG337" s="100"/>
      <c r="CH337" s="100"/>
      <c r="CI337" s="100"/>
      <c r="CJ337" s="100"/>
    </row>
    <row r="338" spans="1:88" ht="15.75" x14ac:dyDescent="0.25">
      <c r="A338" s="335"/>
      <c r="B338" s="335"/>
      <c r="C338" s="71"/>
      <c r="D338" s="284"/>
      <c r="E338" s="438" t="s">
        <v>1555</v>
      </c>
      <c r="F338" s="439"/>
      <c r="G338" s="438" t="s">
        <v>1555</v>
      </c>
      <c r="H338" s="439"/>
      <c r="I338" s="207"/>
      <c r="J338" s="87"/>
      <c r="K338" s="207"/>
      <c r="L338" s="207"/>
      <c r="M338" s="207"/>
      <c r="N338" s="207"/>
      <c r="O338" s="207"/>
      <c r="P338" s="207"/>
      <c r="Q338" s="207"/>
      <c r="R338" s="207"/>
      <c r="S338" s="207"/>
      <c r="T338" s="207"/>
      <c r="U338" s="23">
        <f t="shared" ref="U338:BA338" si="166">COUNTIF(U$8:U$329,"TDS")</f>
        <v>16</v>
      </c>
      <c r="V338" s="23">
        <f t="shared" si="166"/>
        <v>16</v>
      </c>
      <c r="W338" s="23">
        <f t="shared" si="166"/>
        <v>16</v>
      </c>
      <c r="X338" s="23">
        <f t="shared" si="166"/>
        <v>16</v>
      </c>
      <c r="Y338" s="23">
        <f t="shared" si="166"/>
        <v>1</v>
      </c>
      <c r="Z338" s="23">
        <f t="shared" si="166"/>
        <v>1</v>
      </c>
      <c r="AA338" s="23">
        <f t="shared" si="166"/>
        <v>1</v>
      </c>
      <c r="AB338" s="23">
        <f t="shared" si="166"/>
        <v>1</v>
      </c>
      <c r="AC338" s="23">
        <f t="shared" si="166"/>
        <v>1</v>
      </c>
      <c r="AD338" s="23">
        <f t="shared" si="166"/>
        <v>1</v>
      </c>
      <c r="AE338" s="23">
        <f t="shared" si="166"/>
        <v>1</v>
      </c>
      <c r="AF338" s="23">
        <f t="shared" si="166"/>
        <v>1</v>
      </c>
      <c r="AG338" s="23">
        <f t="shared" si="166"/>
        <v>0</v>
      </c>
      <c r="AH338" s="23">
        <f t="shared" si="166"/>
        <v>0</v>
      </c>
      <c r="AI338" s="23">
        <f t="shared" si="166"/>
        <v>0</v>
      </c>
      <c r="AJ338" s="23">
        <f t="shared" si="166"/>
        <v>0</v>
      </c>
      <c r="AK338" s="23">
        <f t="shared" si="166"/>
        <v>0</v>
      </c>
      <c r="AL338" s="23">
        <f t="shared" si="166"/>
        <v>0</v>
      </c>
      <c r="AM338" s="23">
        <f t="shared" si="166"/>
        <v>0</v>
      </c>
      <c r="AN338" s="23">
        <f t="shared" si="166"/>
        <v>0</v>
      </c>
      <c r="AO338" s="23">
        <f t="shared" si="166"/>
        <v>0</v>
      </c>
      <c r="AP338" s="23">
        <f t="shared" si="166"/>
        <v>0</v>
      </c>
      <c r="AQ338" s="23">
        <f t="shared" si="166"/>
        <v>0</v>
      </c>
      <c r="AR338" s="23">
        <f t="shared" si="166"/>
        <v>0</v>
      </c>
      <c r="AS338" s="23">
        <f t="shared" si="166"/>
        <v>0</v>
      </c>
      <c r="AT338" s="23">
        <f t="shared" si="166"/>
        <v>0</v>
      </c>
      <c r="AU338" s="23">
        <f t="shared" si="166"/>
        <v>0</v>
      </c>
      <c r="AV338" s="23">
        <f t="shared" si="166"/>
        <v>0</v>
      </c>
      <c r="AW338" s="23">
        <f t="shared" si="166"/>
        <v>0</v>
      </c>
      <c r="AX338" s="23">
        <f t="shared" si="166"/>
        <v>0</v>
      </c>
      <c r="AY338" s="23">
        <f t="shared" si="166"/>
        <v>0</v>
      </c>
      <c r="AZ338" s="23">
        <f t="shared" si="166"/>
        <v>0</v>
      </c>
      <c r="BA338" s="94">
        <f t="shared" si="166"/>
        <v>0</v>
      </c>
      <c r="BB338" s="23"/>
      <c r="BC338" s="23">
        <f>COUNTIF(BC$8:BC$329,"TDS")</f>
        <v>0</v>
      </c>
      <c r="CB338" s="99"/>
      <c r="CC338" s="100"/>
      <c r="CD338" s="100"/>
      <c r="CE338" s="100"/>
      <c r="CF338" s="100"/>
      <c r="CG338" s="100"/>
      <c r="CH338" s="100"/>
      <c r="CI338" s="100"/>
      <c r="CJ338" s="100"/>
    </row>
    <row r="339" spans="1:88" ht="15.75" x14ac:dyDescent="0.25">
      <c r="A339" s="335"/>
      <c r="B339" s="335"/>
      <c r="C339" s="71"/>
      <c r="D339" s="284"/>
      <c r="E339" s="438" t="s">
        <v>1556</v>
      </c>
      <c r="F339" s="439"/>
      <c r="G339" s="438" t="s">
        <v>1556</v>
      </c>
      <c r="H339" s="439"/>
      <c r="I339" s="207"/>
      <c r="J339" s="87"/>
      <c r="K339" s="207"/>
      <c r="L339" s="207"/>
      <c r="M339" s="207"/>
      <c r="N339" s="207"/>
      <c r="O339" s="207"/>
      <c r="P339" s="207"/>
      <c r="Q339" s="207"/>
      <c r="R339" s="207"/>
      <c r="S339" s="207"/>
      <c r="T339" s="207"/>
      <c r="U339" s="23">
        <f t="shared" ref="U339:AA339" si="167">SUM(COUNTIF(U$8:U$329,"HĐG"),COUNTIF(U$8:U$329,"HĐH+HĐG"))</f>
        <v>0</v>
      </c>
      <c r="V339" s="23">
        <f t="shared" si="167"/>
        <v>0</v>
      </c>
      <c r="W339" s="23">
        <f t="shared" si="167"/>
        <v>0</v>
      </c>
      <c r="X339" s="23">
        <f t="shared" si="167"/>
        <v>0</v>
      </c>
      <c r="Y339" s="23">
        <f t="shared" si="167"/>
        <v>5</v>
      </c>
      <c r="Z339" s="23">
        <f t="shared" si="167"/>
        <v>5</v>
      </c>
      <c r="AA339" s="23">
        <f t="shared" si="167"/>
        <v>5</v>
      </c>
      <c r="AB339" s="23">
        <f>SUM(COUNTIF(AB$8:AB$329,"HĐG"),COUNTIF(AB$8:AB$329,"HĐH+HĐG"),COUNTIF(AA$8:AA$329,"HĐG+HĐC"))</f>
        <v>5</v>
      </c>
      <c r="AC339" s="23">
        <f>SUM(COUNTIF(AC$8:AC$329,"HĐG"),COUNTIF(AC$8:AC$329,"HĐH+HĐG"))</f>
        <v>5</v>
      </c>
      <c r="AD339" s="23">
        <f>SUM(COUNTIF(AD$8:AD$329,"HĐG"),COUNTIF(AD$8:AD$329,"HĐH+HĐG"),COUNTIF(AD$8:AD$329,"HĐG+HĐC"))</f>
        <v>5</v>
      </c>
      <c r="AE339" s="23">
        <f>SUM(COUNTIF(AE$8:AE$329,"HĐG"),COUNTIF(AE$8:AE$329,"HĐH+HĐG"))</f>
        <v>5</v>
      </c>
      <c r="AF339" s="23">
        <f>SUM(COUNTIF(AF$8:AF$329,"HĐG"),COUNTIF(AF$8:AF$329,"HĐH+HĐG"),COUNTIF(AF$8:AF$329,"HĐG+HĐNT"),COUNTIF(AF$8:AF$329,"HĐG+HĐC"))</f>
        <v>5</v>
      </c>
      <c r="AG339" s="23">
        <f t="shared" ref="AG339:BA339" si="168">SUM(COUNTIF(AG$8:AG$329,"HĐG"),COUNTIF(AG$8:AG$329,"HĐH+HĐG"))</f>
        <v>0</v>
      </c>
      <c r="AH339" s="23">
        <f t="shared" si="168"/>
        <v>0</v>
      </c>
      <c r="AI339" s="23">
        <f t="shared" si="168"/>
        <v>0</v>
      </c>
      <c r="AJ339" s="23">
        <f t="shared" si="168"/>
        <v>0</v>
      </c>
      <c r="AK339" s="23">
        <f t="shared" si="168"/>
        <v>0</v>
      </c>
      <c r="AL339" s="23">
        <f t="shared" si="168"/>
        <v>0</v>
      </c>
      <c r="AM339" s="23">
        <f t="shared" si="168"/>
        <v>0</v>
      </c>
      <c r="AN339" s="23">
        <f t="shared" si="168"/>
        <v>0</v>
      </c>
      <c r="AO339" s="23">
        <f t="shared" si="168"/>
        <v>0</v>
      </c>
      <c r="AP339" s="23">
        <f t="shared" si="168"/>
        <v>0</v>
      </c>
      <c r="AQ339" s="23">
        <f t="shared" si="168"/>
        <v>0</v>
      </c>
      <c r="AR339" s="23">
        <f t="shared" si="168"/>
        <v>0</v>
      </c>
      <c r="AS339" s="23">
        <f t="shared" si="168"/>
        <v>0</v>
      </c>
      <c r="AT339" s="23">
        <f t="shared" si="168"/>
        <v>0</v>
      </c>
      <c r="AU339" s="23">
        <f t="shared" si="168"/>
        <v>0</v>
      </c>
      <c r="AV339" s="23">
        <f t="shared" si="168"/>
        <v>0</v>
      </c>
      <c r="AW339" s="23">
        <f t="shared" si="168"/>
        <v>0</v>
      </c>
      <c r="AX339" s="23">
        <f t="shared" si="168"/>
        <v>0</v>
      </c>
      <c r="AY339" s="23">
        <f t="shared" si="168"/>
        <v>0</v>
      </c>
      <c r="AZ339" s="23">
        <f t="shared" si="168"/>
        <v>0</v>
      </c>
      <c r="BA339" s="94">
        <f t="shared" si="168"/>
        <v>0</v>
      </c>
      <c r="BB339" s="23"/>
      <c r="BC339" s="23">
        <f>SUM(COUNTIF(BC$8:BC$329,"HĐG"),COUNTIF(BC$8:BC$329,"HĐH+HĐG"))</f>
        <v>0</v>
      </c>
      <c r="CB339" s="99"/>
      <c r="CC339" s="100"/>
      <c r="CD339" s="100"/>
      <c r="CE339" s="100"/>
      <c r="CF339" s="100"/>
      <c r="CG339" s="100"/>
      <c r="CH339" s="100"/>
      <c r="CI339" s="100"/>
      <c r="CJ339" s="100"/>
    </row>
    <row r="340" spans="1:88" ht="15.75" x14ac:dyDescent="0.25">
      <c r="A340" s="335"/>
      <c r="B340" s="335"/>
      <c r="C340" s="71"/>
      <c r="D340" s="284"/>
      <c r="E340" s="438" t="s">
        <v>1557</v>
      </c>
      <c r="F340" s="439"/>
      <c r="G340" s="438" t="s">
        <v>1557</v>
      </c>
      <c r="H340" s="439"/>
      <c r="I340" s="207"/>
      <c r="J340" s="87"/>
      <c r="K340" s="207"/>
      <c r="L340" s="207"/>
      <c r="M340" s="207"/>
      <c r="N340" s="207"/>
      <c r="O340" s="207"/>
      <c r="P340" s="207"/>
      <c r="Q340" s="207"/>
      <c r="R340" s="207"/>
      <c r="S340" s="207"/>
      <c r="T340" s="207"/>
      <c r="U340" s="23">
        <f t="shared" ref="U340:AE340" si="169">SUM(COUNTIF(U$8:U$329,"HĐNT"),COUNTIF(U$8:U$329,"HĐH+HĐNT"))</f>
        <v>3</v>
      </c>
      <c r="V340" s="23">
        <f t="shared" si="169"/>
        <v>0</v>
      </c>
      <c r="W340" s="23">
        <f t="shared" si="169"/>
        <v>1</v>
      </c>
      <c r="X340" s="23">
        <f t="shared" si="169"/>
        <v>2</v>
      </c>
      <c r="Y340" s="23">
        <f t="shared" si="169"/>
        <v>5</v>
      </c>
      <c r="Z340" s="23">
        <f t="shared" si="169"/>
        <v>5</v>
      </c>
      <c r="AA340" s="23">
        <f t="shared" si="169"/>
        <v>5</v>
      </c>
      <c r="AB340" s="23">
        <f t="shared" si="169"/>
        <v>5</v>
      </c>
      <c r="AC340" s="23">
        <f t="shared" si="169"/>
        <v>5</v>
      </c>
      <c r="AD340" s="23">
        <f t="shared" si="169"/>
        <v>5</v>
      </c>
      <c r="AE340" s="23">
        <f t="shared" si="169"/>
        <v>5</v>
      </c>
      <c r="AF340" s="23">
        <f>SUM(COUNTIF(AF$8:AF$329,"HĐNT"),COUNTIF(AF$8:AF$329,"HĐH+HĐNT"),COUNTIF(AF$8:AF$329,"HĐG+HĐNT"))</f>
        <v>5</v>
      </c>
      <c r="AG340" s="23">
        <f t="shared" ref="AG340:BA340" si="170">SUM(COUNTIF(AG$8:AG$329,"HĐNT"),COUNTIF(AG$8:AG$329,"HĐH+HĐNT"))</f>
        <v>0</v>
      </c>
      <c r="AH340" s="23">
        <f t="shared" si="170"/>
        <v>0</v>
      </c>
      <c r="AI340" s="23">
        <f t="shared" si="170"/>
        <v>0</v>
      </c>
      <c r="AJ340" s="23">
        <f t="shared" si="170"/>
        <v>0</v>
      </c>
      <c r="AK340" s="23">
        <f t="shared" si="170"/>
        <v>0</v>
      </c>
      <c r="AL340" s="23">
        <f t="shared" si="170"/>
        <v>0</v>
      </c>
      <c r="AM340" s="23">
        <f t="shared" si="170"/>
        <v>0</v>
      </c>
      <c r="AN340" s="23">
        <f t="shared" si="170"/>
        <v>0</v>
      </c>
      <c r="AO340" s="23">
        <f t="shared" si="170"/>
        <v>0</v>
      </c>
      <c r="AP340" s="23">
        <f t="shared" si="170"/>
        <v>0</v>
      </c>
      <c r="AQ340" s="23">
        <f t="shared" si="170"/>
        <v>0</v>
      </c>
      <c r="AR340" s="23">
        <f t="shared" si="170"/>
        <v>0</v>
      </c>
      <c r="AS340" s="23">
        <f t="shared" si="170"/>
        <v>0</v>
      </c>
      <c r="AT340" s="23">
        <f t="shared" si="170"/>
        <v>0</v>
      </c>
      <c r="AU340" s="23">
        <f t="shared" si="170"/>
        <v>0</v>
      </c>
      <c r="AV340" s="23">
        <f t="shared" si="170"/>
        <v>0</v>
      </c>
      <c r="AW340" s="23">
        <f t="shared" si="170"/>
        <v>0</v>
      </c>
      <c r="AX340" s="23">
        <f t="shared" si="170"/>
        <v>0</v>
      </c>
      <c r="AY340" s="23">
        <f t="shared" si="170"/>
        <v>0</v>
      </c>
      <c r="AZ340" s="23">
        <f t="shared" si="170"/>
        <v>0</v>
      </c>
      <c r="BA340" s="94">
        <f t="shared" si="170"/>
        <v>0</v>
      </c>
      <c r="BB340" s="23"/>
      <c r="BC340" s="23">
        <f>SUM(COUNTIF(BC$8:BC$329,"HĐNT"),COUNTIF(BC$8:BC$329,"HĐH+HĐNT"))</f>
        <v>0</v>
      </c>
      <c r="CB340" s="99"/>
      <c r="CC340" s="100"/>
      <c r="CD340" s="100"/>
      <c r="CE340" s="100"/>
      <c r="CF340" s="100"/>
      <c r="CG340" s="100"/>
      <c r="CH340" s="100"/>
      <c r="CI340" s="100"/>
      <c r="CJ340" s="100"/>
    </row>
    <row r="341" spans="1:88" ht="15.75" x14ac:dyDescent="0.25">
      <c r="A341" s="335"/>
      <c r="B341" s="335"/>
      <c r="C341" s="71"/>
      <c r="D341" s="284"/>
      <c r="E341" s="438" t="s">
        <v>1558</v>
      </c>
      <c r="F341" s="439"/>
      <c r="G341" s="438" t="s">
        <v>1558</v>
      </c>
      <c r="H341" s="439"/>
      <c r="I341" s="207"/>
      <c r="J341" s="87"/>
      <c r="K341" s="207"/>
      <c r="L341" s="207"/>
      <c r="M341" s="207"/>
      <c r="N341" s="207"/>
      <c r="O341" s="207"/>
      <c r="P341" s="207"/>
      <c r="Q341" s="207"/>
      <c r="R341" s="207"/>
      <c r="S341" s="207"/>
      <c r="T341" s="207"/>
      <c r="U341" s="23">
        <f t="shared" ref="U341:BA341" si="171">COUNTIF(U$8:U$329,"VS-AN")</f>
        <v>3</v>
      </c>
      <c r="V341" s="23">
        <f t="shared" si="171"/>
        <v>3</v>
      </c>
      <c r="W341" s="23">
        <f t="shared" si="171"/>
        <v>3</v>
      </c>
      <c r="X341" s="23">
        <f t="shared" si="171"/>
        <v>3</v>
      </c>
      <c r="Y341" s="23">
        <f t="shared" si="171"/>
        <v>2</v>
      </c>
      <c r="Z341" s="23">
        <f t="shared" si="171"/>
        <v>2</v>
      </c>
      <c r="AA341" s="23">
        <f t="shared" si="171"/>
        <v>2</v>
      </c>
      <c r="AB341" s="23">
        <f t="shared" si="171"/>
        <v>2</v>
      </c>
      <c r="AC341" s="23">
        <f t="shared" si="171"/>
        <v>3</v>
      </c>
      <c r="AD341" s="23">
        <f t="shared" si="171"/>
        <v>3</v>
      </c>
      <c r="AE341" s="23">
        <f t="shared" si="171"/>
        <v>2</v>
      </c>
      <c r="AF341" s="23">
        <f t="shared" si="171"/>
        <v>3</v>
      </c>
      <c r="AG341" s="23">
        <f t="shared" si="171"/>
        <v>0</v>
      </c>
      <c r="AH341" s="23">
        <f t="shared" si="171"/>
        <v>0</v>
      </c>
      <c r="AI341" s="23">
        <f t="shared" si="171"/>
        <v>0</v>
      </c>
      <c r="AJ341" s="23">
        <f t="shared" si="171"/>
        <v>0</v>
      </c>
      <c r="AK341" s="23">
        <f t="shared" si="171"/>
        <v>0</v>
      </c>
      <c r="AL341" s="23">
        <f t="shared" si="171"/>
        <v>0</v>
      </c>
      <c r="AM341" s="23">
        <f t="shared" si="171"/>
        <v>0</v>
      </c>
      <c r="AN341" s="23">
        <f t="shared" si="171"/>
        <v>0</v>
      </c>
      <c r="AO341" s="23">
        <f t="shared" si="171"/>
        <v>0</v>
      </c>
      <c r="AP341" s="23">
        <f t="shared" si="171"/>
        <v>0</v>
      </c>
      <c r="AQ341" s="23">
        <f t="shared" si="171"/>
        <v>0</v>
      </c>
      <c r="AR341" s="23">
        <f t="shared" si="171"/>
        <v>0</v>
      </c>
      <c r="AS341" s="23">
        <f t="shared" si="171"/>
        <v>0</v>
      </c>
      <c r="AT341" s="23">
        <f t="shared" si="171"/>
        <v>0</v>
      </c>
      <c r="AU341" s="23">
        <f t="shared" si="171"/>
        <v>0</v>
      </c>
      <c r="AV341" s="23">
        <f t="shared" si="171"/>
        <v>0</v>
      </c>
      <c r="AW341" s="23">
        <f t="shared" si="171"/>
        <v>0</v>
      </c>
      <c r="AX341" s="23">
        <f t="shared" si="171"/>
        <v>0</v>
      </c>
      <c r="AY341" s="23">
        <f t="shared" si="171"/>
        <v>0</v>
      </c>
      <c r="AZ341" s="23">
        <f t="shared" si="171"/>
        <v>0</v>
      </c>
      <c r="BA341" s="94">
        <f t="shared" si="171"/>
        <v>0</v>
      </c>
      <c r="BB341" s="23"/>
      <c r="BC341" s="23">
        <f>COUNTIF(BC$8:BC$329,"VS-AN")</f>
        <v>0</v>
      </c>
      <c r="BD341" s="95"/>
      <c r="CB341" s="99"/>
      <c r="CC341" s="100"/>
      <c r="CD341" s="100"/>
      <c r="CE341" s="100"/>
      <c r="CF341" s="100"/>
      <c r="CG341" s="100"/>
      <c r="CH341" s="100"/>
      <c r="CI341" s="100"/>
      <c r="CJ341" s="100"/>
    </row>
    <row r="342" spans="1:88" ht="15.75" x14ac:dyDescent="0.25">
      <c r="A342" s="335"/>
      <c r="B342" s="335"/>
      <c r="C342" s="71"/>
      <c r="D342" s="284"/>
      <c r="E342" s="438" t="s">
        <v>1559</v>
      </c>
      <c r="F342" s="439"/>
      <c r="G342" s="438" t="s">
        <v>1559</v>
      </c>
      <c r="H342" s="439"/>
      <c r="I342" s="207"/>
      <c r="J342" s="87"/>
      <c r="K342" s="207"/>
      <c r="L342" s="207"/>
      <c r="M342" s="207"/>
      <c r="N342" s="207"/>
      <c r="O342" s="207"/>
      <c r="P342" s="207"/>
      <c r="Q342" s="207"/>
      <c r="R342" s="207"/>
      <c r="S342" s="207"/>
      <c r="T342" s="207"/>
      <c r="U342" s="23">
        <f t="shared" ref="U342:Z342" si="172">SUM(COUNTIF(U$8:U$329,"HĐC"),COUNTIF(U$8:U$329,"HĐH+HĐC"))</f>
        <v>3</v>
      </c>
      <c r="V342" s="23">
        <f t="shared" si="172"/>
        <v>6</v>
      </c>
      <c r="W342" s="23">
        <f t="shared" si="172"/>
        <v>3</v>
      </c>
      <c r="X342" s="23">
        <f t="shared" si="172"/>
        <v>4</v>
      </c>
      <c r="Y342" s="23">
        <f t="shared" si="172"/>
        <v>5</v>
      </c>
      <c r="Z342" s="23">
        <f t="shared" si="172"/>
        <v>5</v>
      </c>
      <c r="AA342" s="23">
        <f>SUM(COUNTIF(AA$8:AA$329,"HĐC"),COUNTIF(AA$8:AA$329,"HĐH+HĐC"),COUNTIF(AA$8:AA$329,"HĐG+HĐC"))</f>
        <v>5</v>
      </c>
      <c r="AB342" s="23">
        <f>SUM(COUNTIF(AB$8:AB$329,"HĐC"),COUNTIF(AB$8:AB$329,"HĐH+HĐC"),COUNTIF(AB$8:AB$329,"HĐG+HĐC"),COUNTIF(AB$8:AB$329,"HĐC+HĐNT"))</f>
        <v>5</v>
      </c>
      <c r="AC342" s="23">
        <f>SUM(COUNTIF(AC$8:AC$329,"HĐC"),COUNTIF(AC$8:AC$329,"HĐH+HĐC"))</f>
        <v>5</v>
      </c>
      <c r="AD342" s="23">
        <f>SUM(COUNTIF(AD$8:AD$329,"HĐC"),COUNTIF(AD$8:AD$329,"HĐH+HĐC"))</f>
        <v>5</v>
      </c>
      <c r="AE342" s="23">
        <f>SUM(COUNTIF(AE$8:AE$329,"HĐC"),COUNTIF(AE$8:AE$329,"HĐH+HĐC"),COUNTIF(AE$8:AE$329,"HĐG+HĐC"))</f>
        <v>5</v>
      </c>
      <c r="AF342" s="23">
        <f t="shared" ref="AF342:BA342" si="173">SUM(COUNTIF(AF$8:AF$329,"HĐC"),COUNTIF(AF$8:AF$329,"HĐH+HĐC"))</f>
        <v>5</v>
      </c>
      <c r="AG342" s="23">
        <f t="shared" si="173"/>
        <v>0</v>
      </c>
      <c r="AH342" s="23">
        <f t="shared" si="173"/>
        <v>0</v>
      </c>
      <c r="AI342" s="23">
        <f t="shared" si="173"/>
        <v>0</v>
      </c>
      <c r="AJ342" s="23">
        <f t="shared" si="173"/>
        <v>0</v>
      </c>
      <c r="AK342" s="23">
        <f t="shared" si="173"/>
        <v>0</v>
      </c>
      <c r="AL342" s="23">
        <f t="shared" si="173"/>
        <v>0</v>
      </c>
      <c r="AM342" s="23">
        <f t="shared" si="173"/>
        <v>0</v>
      </c>
      <c r="AN342" s="23">
        <f t="shared" si="173"/>
        <v>0</v>
      </c>
      <c r="AO342" s="23">
        <f t="shared" si="173"/>
        <v>0</v>
      </c>
      <c r="AP342" s="23">
        <f t="shared" si="173"/>
        <v>0</v>
      </c>
      <c r="AQ342" s="23">
        <f t="shared" si="173"/>
        <v>0</v>
      </c>
      <c r="AR342" s="23">
        <f t="shared" si="173"/>
        <v>0</v>
      </c>
      <c r="AS342" s="23">
        <f t="shared" si="173"/>
        <v>0</v>
      </c>
      <c r="AT342" s="23">
        <f t="shared" si="173"/>
        <v>0</v>
      </c>
      <c r="AU342" s="23">
        <f t="shared" si="173"/>
        <v>0</v>
      </c>
      <c r="AV342" s="23">
        <f t="shared" si="173"/>
        <v>0</v>
      </c>
      <c r="AW342" s="23">
        <f t="shared" si="173"/>
        <v>0</v>
      </c>
      <c r="AX342" s="23">
        <f t="shared" si="173"/>
        <v>0</v>
      </c>
      <c r="AY342" s="23">
        <f t="shared" si="173"/>
        <v>0</v>
      </c>
      <c r="AZ342" s="23">
        <f t="shared" si="173"/>
        <v>0</v>
      </c>
      <c r="BA342" s="94">
        <f t="shared" si="173"/>
        <v>0</v>
      </c>
      <c r="BB342" s="23"/>
      <c r="BC342" s="23">
        <f>SUM(COUNTIF(BC$8:BC$329,"HĐC"),COUNTIF(BC$8:BC$329,"HĐH+HĐC"))</f>
        <v>0</v>
      </c>
      <c r="BD342" s="95"/>
      <c r="CB342" s="99"/>
      <c r="CC342" s="100"/>
      <c r="CD342" s="100"/>
      <c r="CE342" s="100"/>
      <c r="CF342" s="100"/>
      <c r="CG342" s="100"/>
      <c r="CH342" s="100"/>
      <c r="CI342" s="100"/>
      <c r="CJ342" s="100"/>
    </row>
    <row r="343" spans="1:88" ht="15.75" x14ac:dyDescent="0.25">
      <c r="A343" s="335"/>
      <c r="B343" s="335"/>
      <c r="C343" s="71"/>
      <c r="D343" s="284"/>
      <c r="E343" s="438" t="s">
        <v>1560</v>
      </c>
      <c r="F343" s="439"/>
      <c r="G343" s="438" t="s">
        <v>1560</v>
      </c>
      <c r="H343" s="439"/>
      <c r="I343" s="207"/>
      <c r="J343" s="87"/>
      <c r="K343" s="207"/>
      <c r="L343" s="207"/>
      <c r="M343" s="207"/>
      <c r="N343" s="207"/>
      <c r="O343" s="207"/>
      <c r="P343" s="207"/>
      <c r="Q343" s="207"/>
      <c r="R343" s="207"/>
      <c r="S343" s="207"/>
      <c r="T343" s="207"/>
      <c r="U343" s="23">
        <f t="shared" ref="U343:BA343" si="174">COUNTIF(U$8:U$329,"TQDN")</f>
        <v>0</v>
      </c>
      <c r="V343" s="23">
        <f t="shared" si="174"/>
        <v>0</v>
      </c>
      <c r="W343" s="23">
        <f t="shared" si="174"/>
        <v>0</v>
      </c>
      <c r="X343" s="23">
        <f t="shared" si="174"/>
        <v>0</v>
      </c>
      <c r="Y343" s="23">
        <f t="shared" si="174"/>
        <v>0</v>
      </c>
      <c r="Z343" s="23">
        <f t="shared" si="174"/>
        <v>0</v>
      </c>
      <c r="AA343" s="23">
        <f t="shared" si="174"/>
        <v>0</v>
      </c>
      <c r="AB343" s="23">
        <f t="shared" si="174"/>
        <v>0</v>
      </c>
      <c r="AC343" s="23">
        <f t="shared" si="174"/>
        <v>0</v>
      </c>
      <c r="AD343" s="23">
        <f t="shared" si="174"/>
        <v>0</v>
      </c>
      <c r="AE343" s="23">
        <f t="shared" si="174"/>
        <v>0</v>
      </c>
      <c r="AF343" s="23">
        <f t="shared" si="174"/>
        <v>0</v>
      </c>
      <c r="AG343" s="23">
        <f t="shared" si="174"/>
        <v>0</v>
      </c>
      <c r="AH343" s="23">
        <f t="shared" si="174"/>
        <v>0</v>
      </c>
      <c r="AI343" s="23">
        <f t="shared" si="174"/>
        <v>0</v>
      </c>
      <c r="AJ343" s="23">
        <f t="shared" si="174"/>
        <v>0</v>
      </c>
      <c r="AK343" s="23">
        <f t="shared" si="174"/>
        <v>0</v>
      </c>
      <c r="AL343" s="23">
        <f t="shared" si="174"/>
        <v>0</v>
      </c>
      <c r="AM343" s="23">
        <f t="shared" si="174"/>
        <v>0</v>
      </c>
      <c r="AN343" s="23">
        <f t="shared" si="174"/>
        <v>0</v>
      </c>
      <c r="AO343" s="23">
        <f t="shared" si="174"/>
        <v>0</v>
      </c>
      <c r="AP343" s="23">
        <f t="shared" si="174"/>
        <v>0</v>
      </c>
      <c r="AQ343" s="23">
        <f t="shared" si="174"/>
        <v>0</v>
      </c>
      <c r="AR343" s="23">
        <f t="shared" si="174"/>
        <v>0</v>
      </c>
      <c r="AS343" s="23">
        <f t="shared" si="174"/>
        <v>0</v>
      </c>
      <c r="AT343" s="23">
        <f t="shared" si="174"/>
        <v>0</v>
      </c>
      <c r="AU343" s="23">
        <f t="shared" si="174"/>
        <v>0</v>
      </c>
      <c r="AV343" s="23">
        <f t="shared" si="174"/>
        <v>0</v>
      </c>
      <c r="AW343" s="23">
        <f t="shared" si="174"/>
        <v>0</v>
      </c>
      <c r="AX343" s="23">
        <f t="shared" si="174"/>
        <v>0</v>
      </c>
      <c r="AY343" s="23">
        <f t="shared" si="174"/>
        <v>0</v>
      </c>
      <c r="AZ343" s="23">
        <f t="shared" si="174"/>
        <v>0</v>
      </c>
      <c r="BA343" s="94">
        <f t="shared" si="174"/>
        <v>0</v>
      </c>
      <c r="BB343" s="23"/>
      <c r="BC343" s="23">
        <f>COUNTIF(BC$8:BC$329,"TQDN")</f>
        <v>0</v>
      </c>
      <c r="CB343" s="99"/>
      <c r="CC343" s="100"/>
      <c r="CD343" s="100"/>
      <c r="CE343" s="100"/>
      <c r="CF343" s="100"/>
      <c r="CG343" s="100"/>
      <c r="CH343" s="100"/>
      <c r="CI343" s="100"/>
      <c r="CJ343" s="100"/>
    </row>
    <row r="344" spans="1:88" ht="15.75" x14ac:dyDescent="0.25">
      <c r="A344" s="335"/>
      <c r="B344" s="335"/>
      <c r="C344" s="71"/>
      <c r="D344" s="284"/>
      <c r="E344" s="438" t="s">
        <v>1561</v>
      </c>
      <c r="F344" s="439"/>
      <c r="G344" s="438" t="s">
        <v>1561</v>
      </c>
      <c r="H344" s="439"/>
      <c r="I344" s="207"/>
      <c r="J344" s="87"/>
      <c r="K344" s="207"/>
      <c r="L344" s="207"/>
      <c r="M344" s="207"/>
      <c r="N344" s="207"/>
      <c r="O344" s="207"/>
      <c r="P344" s="207"/>
      <c r="Q344" s="207"/>
      <c r="R344" s="207"/>
      <c r="S344" s="207"/>
      <c r="T344" s="207"/>
      <c r="U344" s="23">
        <f ca="1">COUNTIF(U$8:U$388,"LH")</f>
        <v>0</v>
      </c>
      <c r="V344" s="23">
        <f>COUNTIF(V$8:V$331,"LH")</f>
        <v>0</v>
      </c>
      <c r="W344" s="23">
        <f>COUNTIF(W$8:W$331,"LH")</f>
        <v>0</v>
      </c>
      <c r="X344" s="23">
        <f>COUNTIF(X$8:X$331,"LH")</f>
        <v>0</v>
      </c>
      <c r="Y344" s="23">
        <f>COUNTIF(Y$8:Y$331,"LH")</f>
        <v>0</v>
      </c>
      <c r="Z344" s="23">
        <f>COUNTIF(Z$8:Z$331,"LH")</f>
        <v>0</v>
      </c>
      <c r="AA344" s="23">
        <f>SUM(COUNTIF(AA$8:AA$331,"LH"),COUNTIF(AA$8:AA$331,"HĐH+LH"))</f>
        <v>1</v>
      </c>
      <c r="AB344" s="23">
        <f t="shared" ref="AB344:BA344" si="175">COUNTIF(AB$8:AB$331,"LH")</f>
        <v>0</v>
      </c>
      <c r="AC344" s="23">
        <f t="shared" si="175"/>
        <v>0</v>
      </c>
      <c r="AD344" s="23">
        <f t="shared" si="175"/>
        <v>0</v>
      </c>
      <c r="AE344" s="23">
        <f t="shared" si="175"/>
        <v>0</v>
      </c>
      <c r="AF344" s="23">
        <f t="shared" si="175"/>
        <v>0</v>
      </c>
      <c r="AG344" s="23">
        <f t="shared" si="175"/>
        <v>6</v>
      </c>
      <c r="AH344" s="23">
        <f t="shared" si="175"/>
        <v>6</v>
      </c>
      <c r="AI344" s="23">
        <f t="shared" si="175"/>
        <v>6</v>
      </c>
      <c r="AJ344" s="23">
        <f t="shared" si="175"/>
        <v>6</v>
      </c>
      <c r="AK344" s="23">
        <f t="shared" si="175"/>
        <v>6</v>
      </c>
      <c r="AL344" s="23">
        <f t="shared" si="175"/>
        <v>6</v>
      </c>
      <c r="AM344" s="23">
        <f t="shared" si="175"/>
        <v>6</v>
      </c>
      <c r="AN344" s="23">
        <f t="shared" si="175"/>
        <v>6</v>
      </c>
      <c r="AO344" s="23">
        <f t="shared" si="175"/>
        <v>6</v>
      </c>
      <c r="AP344" s="23">
        <f t="shared" si="175"/>
        <v>6</v>
      </c>
      <c r="AQ344" s="23">
        <f t="shared" si="175"/>
        <v>6</v>
      </c>
      <c r="AR344" s="23">
        <f t="shared" si="175"/>
        <v>6</v>
      </c>
      <c r="AS344" s="23">
        <f t="shared" si="175"/>
        <v>6</v>
      </c>
      <c r="AT344" s="23">
        <f t="shared" si="175"/>
        <v>6</v>
      </c>
      <c r="AU344" s="23">
        <f t="shared" si="175"/>
        <v>6</v>
      </c>
      <c r="AV344" s="23">
        <f t="shared" si="175"/>
        <v>6</v>
      </c>
      <c r="AW344" s="23">
        <f t="shared" si="175"/>
        <v>6</v>
      </c>
      <c r="AX344" s="23">
        <f t="shared" si="175"/>
        <v>6</v>
      </c>
      <c r="AY344" s="23">
        <f t="shared" si="175"/>
        <v>6</v>
      </c>
      <c r="AZ344" s="23">
        <f t="shared" si="175"/>
        <v>6</v>
      </c>
      <c r="BA344" s="94">
        <f t="shared" si="175"/>
        <v>6</v>
      </c>
      <c r="BB344" s="23"/>
      <c r="BC344" s="23">
        <f>COUNTIF(BC$8:BC$331,"LH")</f>
        <v>6</v>
      </c>
      <c r="CB344" s="99"/>
      <c r="CC344" s="100"/>
      <c r="CD344" s="100"/>
      <c r="CE344" s="100"/>
      <c r="CF344" s="100"/>
      <c r="CG344" s="100"/>
      <c r="CH344" s="100"/>
      <c r="CI344" s="100"/>
      <c r="CJ344" s="100"/>
    </row>
    <row r="345" spans="1:88" ht="15.75" x14ac:dyDescent="0.25">
      <c r="A345" s="335"/>
      <c r="B345" s="335"/>
      <c r="C345" s="71"/>
      <c r="D345" s="284"/>
      <c r="E345" s="447" t="s">
        <v>1562</v>
      </c>
      <c r="F345" s="448"/>
      <c r="G345" s="447" t="s">
        <v>1562</v>
      </c>
      <c r="H345" s="448"/>
      <c r="I345" s="207"/>
      <c r="J345" s="87"/>
      <c r="K345" s="207"/>
      <c r="L345" s="207"/>
      <c r="M345" s="207"/>
      <c r="N345" s="207"/>
      <c r="O345" s="207"/>
      <c r="P345" s="207"/>
      <c r="Q345" s="207"/>
      <c r="R345" s="207"/>
      <c r="S345" s="207"/>
      <c r="T345" s="207"/>
      <c r="U345" s="49">
        <f>SUM(U346:U350)</f>
        <v>5</v>
      </c>
      <c r="V345" s="49">
        <f t="shared" ref="V345:BC345" si="176">SUM(V346:V350)</f>
        <v>4</v>
      </c>
      <c r="W345" s="49">
        <f t="shared" si="176"/>
        <v>5</v>
      </c>
      <c r="X345" s="49">
        <f t="shared" si="176"/>
        <v>4</v>
      </c>
      <c r="Y345" s="49">
        <f t="shared" si="176"/>
        <v>5</v>
      </c>
      <c r="Z345" s="49">
        <f t="shared" si="176"/>
        <v>5</v>
      </c>
      <c r="AA345" s="49">
        <f>SUM(AA346:AA350)</f>
        <v>5</v>
      </c>
      <c r="AB345" s="49">
        <f t="shared" si="176"/>
        <v>5</v>
      </c>
      <c r="AC345" s="49">
        <f t="shared" si="176"/>
        <v>5</v>
      </c>
      <c r="AD345" s="49">
        <f t="shared" si="176"/>
        <v>5</v>
      </c>
      <c r="AE345" s="49">
        <f t="shared" si="176"/>
        <v>5</v>
      </c>
      <c r="AF345" s="49">
        <f t="shared" si="176"/>
        <v>5</v>
      </c>
      <c r="AG345" s="49">
        <f t="shared" si="176"/>
        <v>0</v>
      </c>
      <c r="AH345" s="49">
        <f t="shared" si="176"/>
        <v>0</v>
      </c>
      <c r="AI345" s="49">
        <f t="shared" si="176"/>
        <v>0</v>
      </c>
      <c r="AJ345" s="49">
        <f t="shared" si="176"/>
        <v>0</v>
      </c>
      <c r="AK345" s="49">
        <f t="shared" si="176"/>
        <v>0</v>
      </c>
      <c r="AL345" s="49">
        <f t="shared" si="176"/>
        <v>0</v>
      </c>
      <c r="AM345" s="49">
        <f t="shared" si="176"/>
        <v>0</v>
      </c>
      <c r="AN345" s="49">
        <f t="shared" si="176"/>
        <v>0</v>
      </c>
      <c r="AO345" s="49">
        <f t="shared" si="176"/>
        <v>0</v>
      </c>
      <c r="AP345" s="49">
        <f t="shared" si="176"/>
        <v>0</v>
      </c>
      <c r="AQ345" s="49">
        <f t="shared" si="176"/>
        <v>0</v>
      </c>
      <c r="AR345" s="49">
        <f t="shared" si="176"/>
        <v>0</v>
      </c>
      <c r="AS345" s="49">
        <f t="shared" si="176"/>
        <v>0</v>
      </c>
      <c r="AT345" s="49">
        <f t="shared" si="176"/>
        <v>0</v>
      </c>
      <c r="AU345" s="49">
        <f t="shared" si="176"/>
        <v>0</v>
      </c>
      <c r="AV345" s="49">
        <f t="shared" si="176"/>
        <v>0</v>
      </c>
      <c r="AW345" s="49">
        <f t="shared" si="176"/>
        <v>0</v>
      </c>
      <c r="AX345" s="49">
        <f t="shared" si="176"/>
        <v>0</v>
      </c>
      <c r="AY345" s="49">
        <f t="shared" si="176"/>
        <v>0</v>
      </c>
      <c r="AZ345" s="49">
        <f t="shared" si="176"/>
        <v>0</v>
      </c>
      <c r="BA345" s="93">
        <f t="shared" si="176"/>
        <v>0</v>
      </c>
      <c r="BB345" s="49"/>
      <c r="BC345" s="49">
        <f t="shared" si="176"/>
        <v>0</v>
      </c>
      <c r="CB345" s="99"/>
      <c r="CC345" s="100"/>
      <c r="CD345" s="100"/>
      <c r="CE345" s="100"/>
      <c r="CF345" s="100"/>
      <c r="CG345" s="100"/>
      <c r="CH345" s="100"/>
      <c r="CI345" s="100"/>
      <c r="CJ345" s="100"/>
    </row>
    <row r="346" spans="1:88" ht="15.75" x14ac:dyDescent="0.25">
      <c r="A346" s="335"/>
      <c r="B346" s="335"/>
      <c r="C346" s="71"/>
      <c r="D346" s="284"/>
      <c r="E346" s="449" t="s">
        <v>1563</v>
      </c>
      <c r="F346" s="491"/>
      <c r="G346" s="449" t="s">
        <v>1563</v>
      </c>
      <c r="H346" s="434"/>
      <c r="I346" s="207"/>
      <c r="J346" s="87"/>
      <c r="K346" s="207"/>
      <c r="L346" s="207"/>
      <c r="M346" s="207"/>
      <c r="N346" s="207"/>
      <c r="O346" s="207"/>
      <c r="P346" s="207"/>
      <c r="Q346" s="207"/>
      <c r="R346" s="207"/>
      <c r="S346" s="207"/>
      <c r="T346" s="207"/>
      <c r="U346" s="89">
        <f t="shared" ref="U346:BC346" si="177">SUM(COUNTIF(U$8:U$111,"HĐH"),COUNTIF(U$8:U$111,"HĐH+HĐNT"),COUNTIF(U$8:U$111,"HĐH+HĐG"),COUNTIF(U$8:U$111,"HĐH+HĐC"))</f>
        <v>1</v>
      </c>
      <c r="V346" s="89">
        <f t="shared" si="177"/>
        <v>1</v>
      </c>
      <c r="W346" s="89">
        <f t="shared" si="177"/>
        <v>1</v>
      </c>
      <c r="X346" s="89">
        <f t="shared" si="177"/>
        <v>1</v>
      </c>
      <c r="Y346" s="89">
        <f t="shared" si="177"/>
        <v>1</v>
      </c>
      <c r="Z346" s="89">
        <f t="shared" si="177"/>
        <v>1</v>
      </c>
      <c r="AA346" s="89">
        <f t="shared" si="177"/>
        <v>1</v>
      </c>
      <c r="AB346" s="89">
        <f t="shared" si="177"/>
        <v>1</v>
      </c>
      <c r="AC346" s="89">
        <f t="shared" si="177"/>
        <v>1</v>
      </c>
      <c r="AD346" s="89">
        <f t="shared" si="177"/>
        <v>1</v>
      </c>
      <c r="AE346" s="89">
        <f t="shared" si="177"/>
        <v>1</v>
      </c>
      <c r="AF346" s="89">
        <f t="shared" si="177"/>
        <v>1</v>
      </c>
      <c r="AG346" s="89">
        <f t="shared" si="177"/>
        <v>0</v>
      </c>
      <c r="AH346" s="89">
        <f t="shared" si="177"/>
        <v>0</v>
      </c>
      <c r="AI346" s="89">
        <f t="shared" si="177"/>
        <v>0</v>
      </c>
      <c r="AJ346" s="89">
        <f t="shared" si="177"/>
        <v>0</v>
      </c>
      <c r="AK346" s="89">
        <f t="shared" si="177"/>
        <v>0</v>
      </c>
      <c r="AL346" s="89">
        <f t="shared" si="177"/>
        <v>0</v>
      </c>
      <c r="AM346" s="89">
        <f t="shared" si="177"/>
        <v>0</v>
      </c>
      <c r="AN346" s="89">
        <f t="shared" si="177"/>
        <v>0</v>
      </c>
      <c r="AO346" s="89">
        <f t="shared" si="177"/>
        <v>0</v>
      </c>
      <c r="AP346" s="89">
        <f t="shared" si="177"/>
        <v>0</v>
      </c>
      <c r="AQ346" s="89">
        <f t="shared" si="177"/>
        <v>0</v>
      </c>
      <c r="AR346" s="89">
        <f t="shared" si="177"/>
        <v>0</v>
      </c>
      <c r="AS346" s="89">
        <f t="shared" si="177"/>
        <v>0</v>
      </c>
      <c r="AT346" s="89">
        <f t="shared" si="177"/>
        <v>0</v>
      </c>
      <c r="AU346" s="89">
        <f t="shared" si="177"/>
        <v>0</v>
      </c>
      <c r="AV346" s="89">
        <f t="shared" si="177"/>
        <v>0</v>
      </c>
      <c r="AW346" s="89">
        <f t="shared" si="177"/>
        <v>0</v>
      </c>
      <c r="AX346" s="89">
        <f t="shared" si="177"/>
        <v>0</v>
      </c>
      <c r="AY346" s="89">
        <f t="shared" si="177"/>
        <v>0</v>
      </c>
      <c r="AZ346" s="89">
        <f t="shared" si="177"/>
        <v>0</v>
      </c>
      <c r="BA346" s="96">
        <f t="shared" si="177"/>
        <v>0</v>
      </c>
      <c r="BB346" s="89"/>
      <c r="BC346" s="89">
        <f t="shared" si="177"/>
        <v>0</v>
      </c>
      <c r="CB346" s="99"/>
      <c r="CC346" s="100"/>
      <c r="CD346" s="100"/>
      <c r="CE346" s="100"/>
      <c r="CF346" s="100"/>
      <c r="CG346" s="100"/>
      <c r="CH346" s="100"/>
      <c r="CI346" s="100"/>
      <c r="CJ346" s="100"/>
    </row>
    <row r="347" spans="1:88" ht="15.75" x14ac:dyDescent="0.25">
      <c r="A347" s="335"/>
      <c r="B347" s="335"/>
      <c r="C347" s="71"/>
      <c r="D347" s="284"/>
      <c r="E347" s="433" t="s">
        <v>1564</v>
      </c>
      <c r="F347" s="434"/>
      <c r="G347" s="433" t="s">
        <v>1564</v>
      </c>
      <c r="H347" s="434"/>
      <c r="I347" s="207"/>
      <c r="J347" s="87"/>
      <c r="K347" s="207"/>
      <c r="L347" s="207"/>
      <c r="M347" s="207"/>
      <c r="N347" s="207"/>
      <c r="O347" s="207"/>
      <c r="P347" s="207"/>
      <c r="Q347" s="207"/>
      <c r="R347" s="207"/>
      <c r="S347" s="207"/>
      <c r="T347" s="207"/>
      <c r="U347" s="89">
        <f t="shared" ref="U347:Z347" si="178">SUM(COUNTIF(U$115:U$189,"HĐH"),COUNTIF(U$115:U$189,"HĐH+HĐNT"),COUNTIF(U$115:U$189,"HĐH+HĐG"),COUNTIF(U$115:U$189,"HĐH+HĐC"))</f>
        <v>1</v>
      </c>
      <c r="V347" s="89">
        <f t="shared" si="178"/>
        <v>1</v>
      </c>
      <c r="W347" s="89">
        <f t="shared" si="178"/>
        <v>1</v>
      </c>
      <c r="X347" s="89">
        <f t="shared" si="178"/>
        <v>2</v>
      </c>
      <c r="Y347" s="89">
        <f t="shared" si="178"/>
        <v>1</v>
      </c>
      <c r="Z347" s="89">
        <f t="shared" si="178"/>
        <v>2</v>
      </c>
      <c r="AA347" s="89">
        <f>SUM(COUNTIF(AA$115:AA$189,"HĐH"),COUNTIF(AA$115:AA$189,"HĐH+HĐNT"),COUNTIF(AA$115:AA$189,"HĐH+HĐG"),COUNTIF(AA$115:AA$189,"HĐH+HĐC"),COUNTIF(AA$115:AA$189,"HĐH+LH"))</f>
        <v>1</v>
      </c>
      <c r="AB347" s="89">
        <f t="shared" ref="AB347:BA347" si="179">SUM(COUNTIF(AB$115:AB$189,"HĐH"),COUNTIF(AB$115:AB$189,"HĐH+HĐNT"),COUNTIF(AB$115:AB$189,"HĐH+HĐG"),COUNTIF(AB$115:AB$189,"HĐH+HĐC"))</f>
        <v>1</v>
      </c>
      <c r="AC347" s="89">
        <f t="shared" si="179"/>
        <v>1</v>
      </c>
      <c r="AD347" s="89">
        <f t="shared" si="179"/>
        <v>1</v>
      </c>
      <c r="AE347" s="89">
        <f t="shared" si="179"/>
        <v>1</v>
      </c>
      <c r="AF347" s="89">
        <f t="shared" si="179"/>
        <v>1</v>
      </c>
      <c r="AG347" s="89">
        <f t="shared" si="179"/>
        <v>0</v>
      </c>
      <c r="AH347" s="89">
        <f t="shared" si="179"/>
        <v>0</v>
      </c>
      <c r="AI347" s="89">
        <f t="shared" si="179"/>
        <v>0</v>
      </c>
      <c r="AJ347" s="89">
        <f t="shared" si="179"/>
        <v>0</v>
      </c>
      <c r="AK347" s="89">
        <f t="shared" si="179"/>
        <v>0</v>
      </c>
      <c r="AL347" s="89">
        <f t="shared" si="179"/>
        <v>0</v>
      </c>
      <c r="AM347" s="89">
        <f t="shared" si="179"/>
        <v>0</v>
      </c>
      <c r="AN347" s="89">
        <f t="shared" si="179"/>
        <v>0</v>
      </c>
      <c r="AO347" s="89">
        <f t="shared" si="179"/>
        <v>0</v>
      </c>
      <c r="AP347" s="89">
        <f t="shared" si="179"/>
        <v>0</v>
      </c>
      <c r="AQ347" s="89">
        <f t="shared" si="179"/>
        <v>0</v>
      </c>
      <c r="AR347" s="89">
        <f t="shared" si="179"/>
        <v>0</v>
      </c>
      <c r="AS347" s="89">
        <f t="shared" si="179"/>
        <v>0</v>
      </c>
      <c r="AT347" s="89">
        <f t="shared" si="179"/>
        <v>0</v>
      </c>
      <c r="AU347" s="89">
        <f t="shared" si="179"/>
        <v>0</v>
      </c>
      <c r="AV347" s="89">
        <f t="shared" si="179"/>
        <v>0</v>
      </c>
      <c r="AW347" s="89">
        <f t="shared" si="179"/>
        <v>0</v>
      </c>
      <c r="AX347" s="89">
        <f t="shared" si="179"/>
        <v>0</v>
      </c>
      <c r="AY347" s="89">
        <f t="shared" si="179"/>
        <v>0</v>
      </c>
      <c r="AZ347" s="89">
        <f t="shared" si="179"/>
        <v>0</v>
      </c>
      <c r="BA347" s="96">
        <f t="shared" si="179"/>
        <v>0</v>
      </c>
      <c r="BB347" s="89"/>
      <c r="BC347" s="89">
        <f>SUM(COUNTIF(BC$115:BC$189,"HĐH"),COUNTIF(BC$115:BC$189,"HĐH+HĐNT"),COUNTIF(BC$115:BC$189,"HĐH+HĐG"),COUNTIF(BC$115:BC$189,"HĐH+HĐC"))</f>
        <v>0</v>
      </c>
      <c r="CB347" s="99"/>
      <c r="CC347" s="100"/>
      <c r="CD347" s="100"/>
      <c r="CE347" s="100"/>
      <c r="CF347" s="100"/>
      <c r="CG347" s="100"/>
      <c r="CH347" s="100"/>
      <c r="CI347" s="100"/>
      <c r="CJ347" s="100"/>
    </row>
    <row r="348" spans="1:88" ht="15.75" x14ac:dyDescent="0.25">
      <c r="A348" s="335"/>
      <c r="B348" s="335"/>
      <c r="C348" s="71"/>
      <c r="D348" s="284"/>
      <c r="E348" s="433" t="s">
        <v>1565</v>
      </c>
      <c r="F348" s="434"/>
      <c r="G348" s="433" t="s">
        <v>1565</v>
      </c>
      <c r="H348" s="434"/>
      <c r="I348" s="207"/>
      <c r="J348" s="87"/>
      <c r="K348" s="207"/>
      <c r="L348" s="207"/>
      <c r="M348" s="207"/>
      <c r="N348" s="207"/>
      <c r="O348" s="207"/>
      <c r="P348" s="207"/>
      <c r="Q348" s="207"/>
      <c r="R348" s="207"/>
      <c r="S348" s="207"/>
      <c r="T348" s="207"/>
      <c r="U348" s="89">
        <f t="shared" ref="U348:BA348" si="180">SUM(COUNTIF(U$192:U$241,"HĐH"),COUNTIF(U$192:U$241,"HĐH+HĐNT"),COUNTIF(U$192:U$241,"HĐH+HĐG"),COUNTIF(U$192:U$241,"HĐH+HĐC"))</f>
        <v>1</v>
      </c>
      <c r="V348" s="89">
        <f t="shared" si="180"/>
        <v>0</v>
      </c>
      <c r="W348" s="89">
        <f t="shared" si="180"/>
        <v>1</v>
      </c>
      <c r="X348" s="89">
        <f t="shared" si="180"/>
        <v>0</v>
      </c>
      <c r="Y348" s="89">
        <f t="shared" si="180"/>
        <v>1</v>
      </c>
      <c r="Z348" s="89">
        <f t="shared" si="180"/>
        <v>1</v>
      </c>
      <c r="AA348" s="89">
        <f t="shared" si="180"/>
        <v>1</v>
      </c>
      <c r="AB348" s="89">
        <f t="shared" si="180"/>
        <v>1</v>
      </c>
      <c r="AC348" s="89">
        <f t="shared" si="180"/>
        <v>1</v>
      </c>
      <c r="AD348" s="89">
        <f t="shared" si="180"/>
        <v>1</v>
      </c>
      <c r="AE348" s="89">
        <f t="shared" si="180"/>
        <v>1</v>
      </c>
      <c r="AF348" s="89">
        <f t="shared" si="180"/>
        <v>1</v>
      </c>
      <c r="AG348" s="89">
        <f t="shared" si="180"/>
        <v>0</v>
      </c>
      <c r="AH348" s="89">
        <f t="shared" si="180"/>
        <v>0</v>
      </c>
      <c r="AI348" s="89">
        <f t="shared" si="180"/>
        <v>0</v>
      </c>
      <c r="AJ348" s="89">
        <f t="shared" si="180"/>
        <v>0</v>
      </c>
      <c r="AK348" s="89">
        <f t="shared" si="180"/>
        <v>0</v>
      </c>
      <c r="AL348" s="89">
        <f t="shared" si="180"/>
        <v>0</v>
      </c>
      <c r="AM348" s="89">
        <f t="shared" si="180"/>
        <v>0</v>
      </c>
      <c r="AN348" s="89">
        <f t="shared" si="180"/>
        <v>0</v>
      </c>
      <c r="AO348" s="89">
        <f t="shared" si="180"/>
        <v>0</v>
      </c>
      <c r="AP348" s="89">
        <f t="shared" si="180"/>
        <v>0</v>
      </c>
      <c r="AQ348" s="89">
        <f t="shared" si="180"/>
        <v>0</v>
      </c>
      <c r="AR348" s="89">
        <f t="shared" si="180"/>
        <v>0</v>
      </c>
      <c r="AS348" s="89">
        <f t="shared" si="180"/>
        <v>0</v>
      </c>
      <c r="AT348" s="89">
        <f t="shared" si="180"/>
        <v>0</v>
      </c>
      <c r="AU348" s="89">
        <f t="shared" si="180"/>
        <v>0</v>
      </c>
      <c r="AV348" s="89">
        <f t="shared" si="180"/>
        <v>0</v>
      </c>
      <c r="AW348" s="89">
        <f t="shared" si="180"/>
        <v>0</v>
      </c>
      <c r="AX348" s="89">
        <f t="shared" si="180"/>
        <v>0</v>
      </c>
      <c r="AY348" s="89">
        <f t="shared" si="180"/>
        <v>0</v>
      </c>
      <c r="AZ348" s="89">
        <f t="shared" si="180"/>
        <v>0</v>
      </c>
      <c r="BA348" s="96">
        <f t="shared" si="180"/>
        <v>0</v>
      </c>
      <c r="BB348" s="89"/>
      <c r="BC348" s="89">
        <f>SUM(COUNTIF(BC$192:BC$241,"HĐH"),COUNTIF(BC$192:BC$241,"HĐH+HĐNT"),COUNTIF(BC$192:BC$241,"HĐH+HĐG"),COUNTIF(BC$192:BC$241,"HĐH+HĐC"))</f>
        <v>0</v>
      </c>
      <c r="CB348" s="99"/>
      <c r="CC348" s="100"/>
      <c r="CD348" s="100"/>
      <c r="CE348" s="100"/>
      <c r="CF348" s="100"/>
      <c r="CG348" s="100"/>
      <c r="CH348" s="100"/>
      <c r="CI348" s="100"/>
      <c r="CJ348" s="100"/>
    </row>
    <row r="349" spans="1:88" ht="15.75" x14ac:dyDescent="0.25">
      <c r="A349" s="335"/>
      <c r="B349" s="335"/>
      <c r="C349" s="71"/>
      <c r="D349" s="284"/>
      <c r="E349" s="433" t="s">
        <v>1566</v>
      </c>
      <c r="F349" s="434"/>
      <c r="G349" s="433" t="s">
        <v>1566</v>
      </c>
      <c r="H349" s="434"/>
      <c r="I349" s="207"/>
      <c r="J349" s="87"/>
      <c r="K349" s="207"/>
      <c r="L349" s="207"/>
      <c r="M349" s="207"/>
      <c r="N349" s="207"/>
      <c r="O349" s="207"/>
      <c r="P349" s="207"/>
      <c r="Q349" s="207"/>
      <c r="R349" s="207"/>
      <c r="S349" s="207"/>
      <c r="T349" s="207"/>
      <c r="U349" s="89">
        <f t="shared" ref="U349:BA349" si="181">SUM(COUNTIF(U$245:U$268,"HĐH"),COUNTIF(U$245:U$268,"HĐH+HĐNT"),COUNTIF(U$245:U$268,"HĐH+HĐC"),COUNTIF(U$245:U$268,"HĐH+HĐC"))</f>
        <v>0</v>
      </c>
      <c r="V349" s="89">
        <f t="shared" si="181"/>
        <v>0</v>
      </c>
      <c r="W349" s="89">
        <f t="shared" si="181"/>
        <v>1</v>
      </c>
      <c r="X349" s="89">
        <f t="shared" si="181"/>
        <v>0</v>
      </c>
      <c r="Y349" s="89">
        <f t="shared" si="181"/>
        <v>0</v>
      </c>
      <c r="Z349" s="89">
        <f t="shared" si="181"/>
        <v>0</v>
      </c>
      <c r="AA349" s="89">
        <f t="shared" si="181"/>
        <v>0</v>
      </c>
      <c r="AB349" s="89">
        <f t="shared" si="181"/>
        <v>1</v>
      </c>
      <c r="AC349" s="89">
        <f t="shared" si="181"/>
        <v>0</v>
      </c>
      <c r="AD349" s="89">
        <f t="shared" si="181"/>
        <v>1</v>
      </c>
      <c r="AE349" s="89">
        <f t="shared" si="181"/>
        <v>0</v>
      </c>
      <c r="AF349" s="89">
        <f t="shared" si="181"/>
        <v>0</v>
      </c>
      <c r="AG349" s="89">
        <f t="shared" si="181"/>
        <v>0</v>
      </c>
      <c r="AH349" s="89">
        <f t="shared" si="181"/>
        <v>0</v>
      </c>
      <c r="AI349" s="89">
        <f t="shared" si="181"/>
        <v>0</v>
      </c>
      <c r="AJ349" s="89">
        <f t="shared" si="181"/>
        <v>0</v>
      </c>
      <c r="AK349" s="89">
        <f t="shared" si="181"/>
        <v>0</v>
      </c>
      <c r="AL349" s="89">
        <f t="shared" si="181"/>
        <v>0</v>
      </c>
      <c r="AM349" s="89">
        <f t="shared" si="181"/>
        <v>0</v>
      </c>
      <c r="AN349" s="89">
        <f t="shared" si="181"/>
        <v>0</v>
      </c>
      <c r="AO349" s="89">
        <f t="shared" si="181"/>
        <v>0</v>
      </c>
      <c r="AP349" s="89">
        <f t="shared" si="181"/>
        <v>0</v>
      </c>
      <c r="AQ349" s="89">
        <f t="shared" si="181"/>
        <v>0</v>
      </c>
      <c r="AR349" s="89">
        <f t="shared" si="181"/>
        <v>0</v>
      </c>
      <c r="AS349" s="89">
        <f t="shared" si="181"/>
        <v>0</v>
      </c>
      <c r="AT349" s="89">
        <f t="shared" si="181"/>
        <v>0</v>
      </c>
      <c r="AU349" s="89">
        <f t="shared" si="181"/>
        <v>0</v>
      </c>
      <c r="AV349" s="89">
        <f t="shared" si="181"/>
        <v>0</v>
      </c>
      <c r="AW349" s="89">
        <f t="shared" si="181"/>
        <v>0</v>
      </c>
      <c r="AX349" s="89">
        <f t="shared" si="181"/>
        <v>0</v>
      </c>
      <c r="AY349" s="89">
        <f t="shared" si="181"/>
        <v>0</v>
      </c>
      <c r="AZ349" s="89">
        <f t="shared" si="181"/>
        <v>0</v>
      </c>
      <c r="BA349" s="96">
        <f t="shared" si="181"/>
        <v>0</v>
      </c>
      <c r="BB349" s="89"/>
      <c r="BC349" s="89">
        <f>SUM(COUNTIF(BC$245:BC$268,"HĐH"),COUNTIF(BC$245:BC$268,"HĐH+HĐNT"),COUNTIF(BC$245:BC$268,"HĐH+HĐC"),COUNTIF(BC$245:BC$268,"HĐH+HĐC"))</f>
        <v>0</v>
      </c>
      <c r="CB349" s="99"/>
      <c r="CC349" s="100"/>
      <c r="CD349" s="100"/>
      <c r="CE349" s="100"/>
      <c r="CF349" s="100"/>
      <c r="CG349" s="100"/>
      <c r="CH349" s="100"/>
      <c r="CI349" s="100"/>
      <c r="CJ349" s="100"/>
    </row>
    <row r="350" spans="1:88" ht="15.75" x14ac:dyDescent="0.25">
      <c r="A350" s="335"/>
      <c r="B350" s="335"/>
      <c r="C350" s="71"/>
      <c r="D350" s="284"/>
      <c r="E350" s="433" t="s">
        <v>1567</v>
      </c>
      <c r="F350" s="434"/>
      <c r="G350" s="433" t="s">
        <v>1567</v>
      </c>
      <c r="H350" s="434"/>
      <c r="I350" s="207"/>
      <c r="J350" s="87"/>
      <c r="K350" s="207"/>
      <c r="L350" s="207"/>
      <c r="M350" s="207"/>
      <c r="N350" s="207"/>
      <c r="O350" s="207"/>
      <c r="P350" s="207"/>
      <c r="Q350" s="207"/>
      <c r="R350" s="207"/>
      <c r="S350" s="207"/>
      <c r="T350" s="207"/>
      <c r="U350" s="89">
        <f t="shared" ref="U350:BA350" si="182">SUM(COUNTIF(U$271:U$329,"HĐH"),COUNTIF(U$271:U$329,"HĐH+HĐC"),COUNTIF(U$271:U$329,"HĐH+HĐG"),COUNTIF(U$271:U$329,"HĐH+HĐNT"))</f>
        <v>2</v>
      </c>
      <c r="V350" s="89">
        <f t="shared" si="182"/>
        <v>2</v>
      </c>
      <c r="W350" s="89">
        <f t="shared" si="182"/>
        <v>1</v>
      </c>
      <c r="X350" s="89">
        <f t="shared" si="182"/>
        <v>1</v>
      </c>
      <c r="Y350" s="89">
        <f t="shared" si="182"/>
        <v>2</v>
      </c>
      <c r="Z350" s="89">
        <f t="shared" si="182"/>
        <v>1</v>
      </c>
      <c r="AA350" s="89">
        <f t="shared" si="182"/>
        <v>2</v>
      </c>
      <c r="AB350" s="89">
        <f t="shared" si="182"/>
        <v>1</v>
      </c>
      <c r="AC350" s="89">
        <f t="shared" si="182"/>
        <v>2</v>
      </c>
      <c r="AD350" s="89">
        <f t="shared" si="182"/>
        <v>1</v>
      </c>
      <c r="AE350" s="89">
        <f t="shared" si="182"/>
        <v>2</v>
      </c>
      <c r="AF350" s="89">
        <f t="shared" si="182"/>
        <v>2</v>
      </c>
      <c r="AG350" s="89">
        <f t="shared" si="182"/>
        <v>0</v>
      </c>
      <c r="AH350" s="89">
        <f t="shared" si="182"/>
        <v>0</v>
      </c>
      <c r="AI350" s="89">
        <f t="shared" si="182"/>
        <v>0</v>
      </c>
      <c r="AJ350" s="89">
        <f t="shared" si="182"/>
        <v>0</v>
      </c>
      <c r="AK350" s="89">
        <f t="shared" si="182"/>
        <v>0</v>
      </c>
      <c r="AL350" s="89">
        <f t="shared" si="182"/>
        <v>0</v>
      </c>
      <c r="AM350" s="89">
        <f t="shared" si="182"/>
        <v>0</v>
      </c>
      <c r="AN350" s="89">
        <f t="shared" si="182"/>
        <v>0</v>
      </c>
      <c r="AO350" s="89">
        <f t="shared" si="182"/>
        <v>0</v>
      </c>
      <c r="AP350" s="89">
        <f t="shared" si="182"/>
        <v>0</v>
      </c>
      <c r="AQ350" s="89">
        <f t="shared" si="182"/>
        <v>0</v>
      </c>
      <c r="AR350" s="89">
        <f t="shared" si="182"/>
        <v>0</v>
      </c>
      <c r="AS350" s="89">
        <f t="shared" si="182"/>
        <v>0</v>
      </c>
      <c r="AT350" s="89">
        <f t="shared" si="182"/>
        <v>0</v>
      </c>
      <c r="AU350" s="89">
        <f t="shared" si="182"/>
        <v>0</v>
      </c>
      <c r="AV350" s="89">
        <f t="shared" si="182"/>
        <v>0</v>
      </c>
      <c r="AW350" s="89">
        <f t="shared" si="182"/>
        <v>0</v>
      </c>
      <c r="AX350" s="89">
        <f t="shared" si="182"/>
        <v>0</v>
      </c>
      <c r="AY350" s="89">
        <f t="shared" si="182"/>
        <v>0</v>
      </c>
      <c r="AZ350" s="89">
        <f t="shared" si="182"/>
        <v>0</v>
      </c>
      <c r="BA350" s="96">
        <f t="shared" si="182"/>
        <v>0</v>
      </c>
      <c r="BB350" s="89"/>
      <c r="BC350" s="89">
        <f>SUM(COUNTIF(BC$271:BC$329,"HĐH"),COUNTIF(BC$271:BC$329,"HĐH+HĐC"),COUNTIF(BC$271:BC$329,"HĐH+HĐG"),COUNTIF(BC$271:BC$329,"HĐH+HĐNT"))</f>
        <v>0</v>
      </c>
      <c r="CB350" s="99"/>
      <c r="CC350" s="100"/>
      <c r="CD350" s="100"/>
      <c r="CE350" s="100"/>
      <c r="CF350" s="100"/>
      <c r="CG350" s="100"/>
      <c r="CH350" s="100"/>
      <c r="CI350" s="100"/>
      <c r="CJ350" s="100"/>
    </row>
    <row r="351" spans="1:88" ht="15.75" x14ac:dyDescent="0.25">
      <c r="A351" s="335"/>
      <c r="B351" s="335"/>
      <c r="C351" s="71"/>
      <c r="D351" s="284"/>
      <c r="E351" s="71"/>
      <c r="F351" s="73"/>
      <c r="G351" s="337" t="s">
        <v>2018</v>
      </c>
      <c r="H351" s="496" t="s">
        <v>2019</v>
      </c>
      <c r="I351" s="496"/>
      <c r="J351" s="496"/>
      <c r="K351" s="497"/>
      <c r="L351" s="497"/>
      <c r="M351" s="496"/>
      <c r="N351" s="335"/>
      <c r="O351" s="335"/>
      <c r="P351" s="335"/>
      <c r="Q351" s="335"/>
      <c r="R351" s="335"/>
      <c r="S351" s="335"/>
      <c r="T351" s="335"/>
      <c r="U351" s="335"/>
      <c r="V351" s="335"/>
      <c r="W351" s="335"/>
      <c r="X351" s="335"/>
      <c r="Y351" s="335"/>
      <c r="Z351" s="335"/>
      <c r="AA351" s="335"/>
      <c r="AB351" s="335"/>
      <c r="AC351" s="495" t="s">
        <v>2047</v>
      </c>
      <c r="AD351" s="495"/>
      <c r="AE351" s="495"/>
      <c r="AF351" s="495"/>
      <c r="AG351" s="335"/>
      <c r="AH351" s="335"/>
      <c r="AI351" s="335"/>
      <c r="AJ351" s="335"/>
      <c r="AK351" s="335"/>
      <c r="AL351" s="335"/>
      <c r="AM351" s="335"/>
      <c r="AN351" s="335"/>
      <c r="AO351" s="335"/>
      <c r="AP351" s="335"/>
      <c r="AQ351" s="335"/>
      <c r="AR351" s="335"/>
      <c r="AS351" s="335"/>
      <c r="AT351" s="335"/>
      <c r="AU351" s="335"/>
      <c r="AV351" s="335"/>
      <c r="AW351" s="335"/>
      <c r="AX351" s="335"/>
      <c r="AY351" s="335"/>
      <c r="AZ351" s="335"/>
      <c r="BA351" s="335"/>
      <c r="BB351" s="335"/>
      <c r="BC351" s="335"/>
      <c r="CB351" s="99"/>
      <c r="CC351" s="100"/>
      <c r="CD351" s="100"/>
      <c r="CE351" s="100"/>
      <c r="CF351" s="100"/>
      <c r="CG351" s="100"/>
      <c r="CH351" s="100"/>
      <c r="CI351" s="100"/>
      <c r="CJ351" s="100"/>
    </row>
    <row r="352" spans="1:88" ht="31.5" hidden="1" x14ac:dyDescent="0.25">
      <c r="A352" s="430" t="s">
        <v>1568</v>
      </c>
      <c r="B352" s="328"/>
      <c r="C352" s="75" t="s">
        <v>1569</v>
      </c>
      <c r="D352" s="285"/>
      <c r="E352" s="77"/>
      <c r="F352" s="78"/>
      <c r="G352" s="207"/>
      <c r="H352" s="207"/>
      <c r="I352" s="207"/>
      <c r="J352" s="87"/>
      <c r="K352" s="207"/>
      <c r="L352" s="207"/>
      <c r="M352" s="207"/>
      <c r="N352" s="207"/>
      <c r="O352" s="207"/>
      <c r="P352" s="207"/>
      <c r="Q352" s="207"/>
      <c r="R352" s="207"/>
      <c r="S352" s="207"/>
      <c r="T352" s="207"/>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7">
        <f t="shared" ref="BD352:CA352" si="183">COUNTIFS($K$9:$K$329,"x",BD$9:BD$329,"2")</f>
        <v>1</v>
      </c>
      <c r="BE352" s="97">
        <f t="shared" si="183"/>
        <v>0</v>
      </c>
      <c r="BF352" s="97">
        <f t="shared" si="183"/>
        <v>0</v>
      </c>
      <c r="BG352" s="97">
        <f t="shared" si="183"/>
        <v>0</v>
      </c>
      <c r="BH352" s="97">
        <f t="shared" si="183"/>
        <v>0</v>
      </c>
      <c r="BI352" s="97">
        <f t="shared" si="183"/>
        <v>0</v>
      </c>
      <c r="BJ352" s="97">
        <f t="shared" si="183"/>
        <v>0</v>
      </c>
      <c r="BK352" s="97">
        <f t="shared" si="183"/>
        <v>0</v>
      </c>
      <c r="BL352" s="97">
        <f t="shared" si="183"/>
        <v>0</v>
      </c>
      <c r="BM352" s="97">
        <f t="shared" si="183"/>
        <v>0</v>
      </c>
      <c r="BN352" s="97">
        <f t="shared" si="183"/>
        <v>0</v>
      </c>
      <c r="BO352" s="97">
        <f t="shared" si="183"/>
        <v>0</v>
      </c>
      <c r="BP352" s="97">
        <f t="shared" si="183"/>
        <v>0</v>
      </c>
      <c r="BQ352" s="97">
        <f t="shared" si="183"/>
        <v>0</v>
      </c>
      <c r="BR352" s="97">
        <f t="shared" si="183"/>
        <v>0</v>
      </c>
      <c r="BS352" s="97">
        <f t="shared" si="183"/>
        <v>0</v>
      </c>
      <c r="BT352" s="97">
        <f t="shared" si="183"/>
        <v>0</v>
      </c>
      <c r="BU352" s="97">
        <f t="shared" si="183"/>
        <v>0</v>
      </c>
      <c r="BV352" s="97">
        <f t="shared" si="183"/>
        <v>0</v>
      </c>
      <c r="BW352" s="97">
        <f t="shared" si="183"/>
        <v>0</v>
      </c>
      <c r="BX352" s="97">
        <f t="shared" si="183"/>
        <v>0</v>
      </c>
      <c r="BY352" s="97">
        <f t="shared" si="183"/>
        <v>0</v>
      </c>
      <c r="BZ352" s="97">
        <f t="shared" si="183"/>
        <v>0</v>
      </c>
      <c r="CA352" s="97">
        <f t="shared" si="183"/>
        <v>0</v>
      </c>
      <c r="CB352" s="329"/>
      <c r="CC352" s="329"/>
      <c r="CD352" s="329"/>
      <c r="CE352" s="329"/>
      <c r="CF352" s="329"/>
      <c r="CG352" s="329"/>
      <c r="CH352" s="329"/>
      <c r="CI352" s="329"/>
      <c r="CJ352" s="329"/>
    </row>
    <row r="353" spans="1:88" ht="31.5" hidden="1" x14ac:dyDescent="0.25">
      <c r="A353" s="431"/>
      <c r="B353" s="328"/>
      <c r="C353" s="75" t="s">
        <v>1570</v>
      </c>
      <c r="D353" s="285"/>
      <c r="E353" s="77"/>
      <c r="F353" s="78"/>
      <c r="G353" s="207"/>
      <c r="H353" s="207"/>
      <c r="I353" s="207"/>
      <c r="J353" s="87"/>
      <c r="K353" s="207"/>
      <c r="L353" s="207"/>
      <c r="M353" s="207"/>
      <c r="N353" s="207"/>
      <c r="O353" s="207"/>
      <c r="P353" s="207"/>
      <c r="Q353" s="207"/>
      <c r="R353" s="207"/>
      <c r="S353" s="207"/>
      <c r="T353" s="207"/>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7">
        <f t="shared" ref="BD353:CA353" si="184">COUNTIFS($K$9:$K$329,"x",BD$9:BD$329,"1")</f>
        <v>0</v>
      </c>
      <c r="BE353" s="97">
        <f t="shared" si="184"/>
        <v>0</v>
      </c>
      <c r="BF353" s="97">
        <f t="shared" si="184"/>
        <v>0</v>
      </c>
      <c r="BG353" s="97">
        <f t="shared" si="184"/>
        <v>0</v>
      </c>
      <c r="BH353" s="97">
        <f t="shared" si="184"/>
        <v>0</v>
      </c>
      <c r="BI353" s="97">
        <f t="shared" si="184"/>
        <v>0</v>
      </c>
      <c r="BJ353" s="97">
        <f t="shared" si="184"/>
        <v>0</v>
      </c>
      <c r="BK353" s="97">
        <f t="shared" si="184"/>
        <v>0</v>
      </c>
      <c r="BL353" s="97">
        <f t="shared" si="184"/>
        <v>0</v>
      </c>
      <c r="BM353" s="97">
        <f t="shared" si="184"/>
        <v>0</v>
      </c>
      <c r="BN353" s="97">
        <f t="shared" si="184"/>
        <v>0</v>
      </c>
      <c r="BO353" s="97">
        <f t="shared" si="184"/>
        <v>0</v>
      </c>
      <c r="BP353" s="97">
        <f t="shared" si="184"/>
        <v>0</v>
      </c>
      <c r="BQ353" s="97">
        <f t="shared" si="184"/>
        <v>0</v>
      </c>
      <c r="BR353" s="97">
        <f t="shared" si="184"/>
        <v>0</v>
      </c>
      <c r="BS353" s="97">
        <f t="shared" si="184"/>
        <v>0</v>
      </c>
      <c r="BT353" s="97">
        <f t="shared" si="184"/>
        <v>0</v>
      </c>
      <c r="BU353" s="97">
        <f t="shared" si="184"/>
        <v>0</v>
      </c>
      <c r="BV353" s="97">
        <f t="shared" si="184"/>
        <v>0</v>
      </c>
      <c r="BW353" s="97">
        <f t="shared" si="184"/>
        <v>0</v>
      </c>
      <c r="BX353" s="97">
        <f t="shared" si="184"/>
        <v>0</v>
      </c>
      <c r="BY353" s="97">
        <f t="shared" si="184"/>
        <v>0</v>
      </c>
      <c r="BZ353" s="97">
        <f t="shared" si="184"/>
        <v>0</v>
      </c>
      <c r="CA353" s="97">
        <f t="shared" si="184"/>
        <v>0</v>
      </c>
      <c r="CB353" s="329"/>
      <c r="CC353" s="329"/>
      <c r="CD353" s="329"/>
      <c r="CE353" s="329"/>
      <c r="CF353" s="329"/>
      <c r="CG353" s="329"/>
      <c r="CH353" s="329"/>
      <c r="CI353" s="329"/>
      <c r="CJ353" s="329"/>
    </row>
    <row r="354" spans="1:88" ht="31.5" hidden="1" x14ac:dyDescent="0.25">
      <c r="A354" s="431"/>
      <c r="B354" s="328"/>
      <c r="C354" s="79" t="s">
        <v>1571</v>
      </c>
      <c r="D354" s="286"/>
      <c r="E354" s="77"/>
      <c r="F354" s="78"/>
      <c r="G354" s="207"/>
      <c r="H354" s="207"/>
      <c r="I354" s="207"/>
      <c r="J354" s="87"/>
      <c r="K354" s="207"/>
      <c r="L354" s="207"/>
      <c r="M354" s="207"/>
      <c r="N354" s="207"/>
      <c r="O354" s="207"/>
      <c r="P354" s="207"/>
      <c r="Q354" s="207"/>
      <c r="R354" s="207"/>
      <c r="S354" s="207"/>
      <c r="T354" s="207"/>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7">
        <f t="shared" ref="BD354:CA354" si="185">COUNTIFS($K$9:$K$329,"x",BD$9:BD$329,"0")</f>
        <v>0</v>
      </c>
      <c r="BE354" s="97">
        <f t="shared" si="185"/>
        <v>0</v>
      </c>
      <c r="BF354" s="97">
        <f t="shared" si="185"/>
        <v>0</v>
      </c>
      <c r="BG354" s="97">
        <f t="shared" si="185"/>
        <v>0</v>
      </c>
      <c r="BH354" s="97">
        <f t="shared" si="185"/>
        <v>0</v>
      </c>
      <c r="BI354" s="97">
        <f t="shared" si="185"/>
        <v>0</v>
      </c>
      <c r="BJ354" s="97">
        <f t="shared" si="185"/>
        <v>0</v>
      </c>
      <c r="BK354" s="97">
        <f t="shared" si="185"/>
        <v>0</v>
      </c>
      <c r="BL354" s="97">
        <f t="shared" si="185"/>
        <v>0</v>
      </c>
      <c r="BM354" s="97">
        <f t="shared" si="185"/>
        <v>0</v>
      </c>
      <c r="BN354" s="97">
        <f t="shared" si="185"/>
        <v>0</v>
      </c>
      <c r="BO354" s="97">
        <f t="shared" si="185"/>
        <v>0</v>
      </c>
      <c r="BP354" s="97">
        <f t="shared" si="185"/>
        <v>0</v>
      </c>
      <c r="BQ354" s="97">
        <f t="shared" si="185"/>
        <v>0</v>
      </c>
      <c r="BR354" s="97">
        <f t="shared" si="185"/>
        <v>0</v>
      </c>
      <c r="BS354" s="97">
        <f t="shared" si="185"/>
        <v>0</v>
      </c>
      <c r="BT354" s="97">
        <f t="shared" si="185"/>
        <v>0</v>
      </c>
      <c r="BU354" s="97">
        <f t="shared" si="185"/>
        <v>0</v>
      </c>
      <c r="BV354" s="97">
        <f t="shared" si="185"/>
        <v>0</v>
      </c>
      <c r="BW354" s="97">
        <f t="shared" si="185"/>
        <v>0</v>
      </c>
      <c r="BX354" s="97">
        <f t="shared" si="185"/>
        <v>0</v>
      </c>
      <c r="BY354" s="97">
        <f t="shared" si="185"/>
        <v>0</v>
      </c>
      <c r="BZ354" s="97">
        <f t="shared" si="185"/>
        <v>0</v>
      </c>
      <c r="CA354" s="97">
        <f t="shared" si="185"/>
        <v>0</v>
      </c>
      <c r="CB354" s="329"/>
      <c r="CC354" s="329"/>
      <c r="CD354" s="329"/>
      <c r="CE354" s="329"/>
      <c r="CF354" s="329"/>
      <c r="CG354" s="329"/>
      <c r="CH354" s="329"/>
      <c r="CI354" s="329"/>
      <c r="CJ354" s="329"/>
    </row>
    <row r="355" spans="1:88" ht="15.75" hidden="1" x14ac:dyDescent="0.25">
      <c r="A355" s="431"/>
      <c r="B355" s="328"/>
      <c r="C355" s="422" t="s">
        <v>1572</v>
      </c>
      <c r="D355" s="287"/>
      <c r="E355" s="82"/>
      <c r="F355" s="83"/>
      <c r="G355" s="207"/>
      <c r="H355" s="207"/>
      <c r="I355" s="207"/>
      <c r="J355" s="87"/>
      <c r="K355" s="207"/>
      <c r="L355" s="207"/>
      <c r="M355" s="207"/>
      <c r="N355" s="207"/>
      <c r="O355" s="207"/>
      <c r="P355" s="207"/>
      <c r="Q355" s="207"/>
      <c r="R355" s="207"/>
      <c r="S355" s="207"/>
      <c r="T355" s="207"/>
      <c r="U355" s="325"/>
      <c r="V355" s="325"/>
      <c r="W355" s="325"/>
      <c r="X355" s="325"/>
      <c r="Y355" s="325"/>
      <c r="Z355" s="325"/>
      <c r="AA355" s="325"/>
      <c r="AB355" s="325"/>
      <c r="AC355" s="325"/>
      <c r="AD355" s="325"/>
      <c r="AE355" s="325"/>
      <c r="AF355" s="325"/>
      <c r="AG355" s="325"/>
      <c r="AH355" s="325"/>
      <c r="AI355" s="325"/>
      <c r="AJ355" s="325"/>
      <c r="AK355" s="325"/>
      <c r="AL355" s="325"/>
      <c r="AM355" s="325"/>
      <c r="AN355" s="325"/>
      <c r="AO355" s="325"/>
      <c r="AP355" s="325"/>
      <c r="AQ355" s="325"/>
      <c r="AR355" s="325"/>
      <c r="AS355" s="325"/>
      <c r="AT355" s="325"/>
      <c r="AU355" s="325"/>
      <c r="AV355" s="325"/>
      <c r="AW355" s="325"/>
      <c r="AX355" s="325"/>
      <c r="AY355" s="325"/>
      <c r="AZ355" s="325"/>
      <c r="BA355" s="325"/>
      <c r="BB355" s="325"/>
      <c r="BC355" s="325"/>
      <c r="BD355" s="98">
        <f>(((BD352*2)+(BD353*1)+(BD354*0)))/(BD352+BD353+BD354)</f>
        <v>2</v>
      </c>
      <c r="BE355" s="98" t="e">
        <f t="shared" ref="BE355:CA355" si="186">(((BE352*2)+(BE353*1)+(BE354*0)))/(BE352+BE353+BE354)</f>
        <v>#DIV/0!</v>
      </c>
      <c r="BF355" s="98" t="e">
        <f t="shared" si="186"/>
        <v>#DIV/0!</v>
      </c>
      <c r="BG355" s="98" t="e">
        <f t="shared" si="186"/>
        <v>#DIV/0!</v>
      </c>
      <c r="BH355" s="98" t="e">
        <f t="shared" si="186"/>
        <v>#DIV/0!</v>
      </c>
      <c r="BI355" s="98" t="e">
        <f t="shared" si="186"/>
        <v>#DIV/0!</v>
      </c>
      <c r="BJ355" s="98" t="e">
        <f t="shared" si="186"/>
        <v>#DIV/0!</v>
      </c>
      <c r="BK355" s="98" t="e">
        <f t="shared" si="186"/>
        <v>#DIV/0!</v>
      </c>
      <c r="BL355" s="98" t="e">
        <f t="shared" si="186"/>
        <v>#DIV/0!</v>
      </c>
      <c r="BM355" s="98" t="e">
        <f t="shared" si="186"/>
        <v>#DIV/0!</v>
      </c>
      <c r="BN355" s="98" t="e">
        <f t="shared" si="186"/>
        <v>#DIV/0!</v>
      </c>
      <c r="BO355" s="98" t="e">
        <f t="shared" si="186"/>
        <v>#DIV/0!</v>
      </c>
      <c r="BP355" s="98" t="e">
        <f t="shared" si="186"/>
        <v>#DIV/0!</v>
      </c>
      <c r="BQ355" s="98" t="e">
        <f t="shared" si="186"/>
        <v>#DIV/0!</v>
      </c>
      <c r="BR355" s="98" t="e">
        <f t="shared" si="186"/>
        <v>#DIV/0!</v>
      </c>
      <c r="BS355" s="98" t="e">
        <f t="shared" si="186"/>
        <v>#DIV/0!</v>
      </c>
      <c r="BT355" s="98" t="e">
        <f t="shared" si="186"/>
        <v>#DIV/0!</v>
      </c>
      <c r="BU355" s="98" t="e">
        <f t="shared" si="186"/>
        <v>#DIV/0!</v>
      </c>
      <c r="BV355" s="98" t="e">
        <f t="shared" si="186"/>
        <v>#DIV/0!</v>
      </c>
      <c r="BW355" s="98" t="e">
        <f t="shared" si="186"/>
        <v>#DIV/0!</v>
      </c>
      <c r="BX355" s="98" t="e">
        <f t="shared" si="186"/>
        <v>#DIV/0!</v>
      </c>
      <c r="BY355" s="98" t="e">
        <f t="shared" si="186"/>
        <v>#DIV/0!</v>
      </c>
      <c r="BZ355" s="98" t="e">
        <f t="shared" si="186"/>
        <v>#DIV/0!</v>
      </c>
      <c r="CA355" s="98" t="e">
        <f t="shared" si="186"/>
        <v>#DIV/0!</v>
      </c>
      <c r="CB355" s="415">
        <f>COUNTIF($BD356:$CA356,"Đ")</f>
        <v>1</v>
      </c>
      <c r="CC355" s="419">
        <f>CB355/COUNTA($BD356:$CA356)</f>
        <v>4.1666666666666664E-2</v>
      </c>
      <c r="CD355" s="415">
        <f>COUNTIF($BD356:$CA356,"CCG")</f>
        <v>0</v>
      </c>
      <c r="CE355" s="419">
        <f>CD355/COUNTA($BD356:$CA356)</f>
        <v>0</v>
      </c>
      <c r="CF355" s="415">
        <f>COUNTIF($BD356:$CA356,"CĐ")</f>
        <v>0</v>
      </c>
      <c r="CG355" s="419">
        <f>CF355/COUNTA($BD356:$CA356)</f>
        <v>0</v>
      </c>
      <c r="CH355" s="413">
        <f>(((CB355*2)+(CD355*1)+(CF355*0)))/(CB355+CD355+CF355)</f>
        <v>2</v>
      </c>
      <c r="CI355" s="413" t="str">
        <f>IF(CH355&gt;=1.6,"Đạt mục tiêu",IF(CH355&gt;=1,"Cần cố gắng","Chưa đạt"))</f>
        <v>Đạt mục tiêu</v>
      </c>
      <c r="CJ355" s="397"/>
    </row>
    <row r="356" spans="1:88" ht="15.75" hidden="1" x14ac:dyDescent="0.25">
      <c r="A356" s="432"/>
      <c r="B356" s="328"/>
      <c r="C356" s="423"/>
      <c r="D356" s="287"/>
      <c r="E356" s="82"/>
      <c r="F356" s="83"/>
      <c r="G356" s="207"/>
      <c r="H356" s="207"/>
      <c r="I356" s="207"/>
      <c r="J356" s="87"/>
      <c r="K356" s="207"/>
      <c r="L356" s="207"/>
      <c r="M356" s="207"/>
      <c r="N356" s="207"/>
      <c r="O356" s="207"/>
      <c r="P356" s="207"/>
      <c r="Q356" s="207"/>
      <c r="R356" s="207"/>
      <c r="S356" s="207"/>
      <c r="T356" s="207"/>
      <c r="U356" s="325"/>
      <c r="V356" s="325"/>
      <c r="W356" s="325"/>
      <c r="X356" s="325"/>
      <c r="Y356" s="325"/>
      <c r="Z356" s="325"/>
      <c r="AA356" s="325"/>
      <c r="AB356" s="325"/>
      <c r="AC356" s="325"/>
      <c r="AD356" s="325"/>
      <c r="AE356" s="325"/>
      <c r="AF356" s="325"/>
      <c r="AG356" s="325"/>
      <c r="AH356" s="325"/>
      <c r="AI356" s="325"/>
      <c r="AJ356" s="325"/>
      <c r="AK356" s="325"/>
      <c r="AL356" s="325"/>
      <c r="AM356" s="325"/>
      <c r="AN356" s="325"/>
      <c r="AO356" s="325"/>
      <c r="AP356" s="325"/>
      <c r="AQ356" s="325"/>
      <c r="AR356" s="325"/>
      <c r="AS356" s="325"/>
      <c r="AT356" s="325"/>
      <c r="AU356" s="325"/>
      <c r="AV356" s="325"/>
      <c r="AW356" s="325"/>
      <c r="AX356" s="325"/>
      <c r="AY356" s="325"/>
      <c r="AZ356" s="325"/>
      <c r="BA356" s="325"/>
      <c r="BB356" s="325"/>
      <c r="BC356" s="325"/>
      <c r="BD356" s="98" t="str">
        <f>IF(BD355&lt;1,"CĐ",IF(BD355&lt;1.6,"CCG","Đ"))</f>
        <v>Đ</v>
      </c>
      <c r="BE356" s="98" t="e">
        <f t="shared" ref="BE356:CA356" si="187">IF(BE355&lt;1,"CĐ",IF(BE355&lt;1.6,"CCG","Đ"))</f>
        <v>#DIV/0!</v>
      </c>
      <c r="BF356" s="98" t="e">
        <f t="shared" si="187"/>
        <v>#DIV/0!</v>
      </c>
      <c r="BG356" s="98" t="e">
        <f t="shared" si="187"/>
        <v>#DIV/0!</v>
      </c>
      <c r="BH356" s="98" t="e">
        <f t="shared" si="187"/>
        <v>#DIV/0!</v>
      </c>
      <c r="BI356" s="98" t="e">
        <f t="shared" si="187"/>
        <v>#DIV/0!</v>
      </c>
      <c r="BJ356" s="98" t="e">
        <f t="shared" si="187"/>
        <v>#DIV/0!</v>
      </c>
      <c r="BK356" s="98" t="e">
        <f t="shared" si="187"/>
        <v>#DIV/0!</v>
      </c>
      <c r="BL356" s="98" t="e">
        <f t="shared" si="187"/>
        <v>#DIV/0!</v>
      </c>
      <c r="BM356" s="98" t="e">
        <f t="shared" si="187"/>
        <v>#DIV/0!</v>
      </c>
      <c r="BN356" s="98" t="e">
        <f t="shared" si="187"/>
        <v>#DIV/0!</v>
      </c>
      <c r="BO356" s="98" t="e">
        <f t="shared" si="187"/>
        <v>#DIV/0!</v>
      </c>
      <c r="BP356" s="98" t="e">
        <f t="shared" si="187"/>
        <v>#DIV/0!</v>
      </c>
      <c r="BQ356" s="98" t="e">
        <f t="shared" si="187"/>
        <v>#DIV/0!</v>
      </c>
      <c r="BR356" s="98" t="e">
        <f t="shared" si="187"/>
        <v>#DIV/0!</v>
      </c>
      <c r="BS356" s="98" t="e">
        <f t="shared" si="187"/>
        <v>#DIV/0!</v>
      </c>
      <c r="BT356" s="98" t="e">
        <f t="shared" si="187"/>
        <v>#DIV/0!</v>
      </c>
      <c r="BU356" s="98" t="e">
        <f t="shared" si="187"/>
        <v>#DIV/0!</v>
      </c>
      <c r="BV356" s="98" t="e">
        <f t="shared" si="187"/>
        <v>#DIV/0!</v>
      </c>
      <c r="BW356" s="98" t="e">
        <f t="shared" si="187"/>
        <v>#DIV/0!</v>
      </c>
      <c r="BX356" s="98" t="e">
        <f t="shared" si="187"/>
        <v>#DIV/0!</v>
      </c>
      <c r="BY356" s="98" t="e">
        <f t="shared" si="187"/>
        <v>#DIV/0!</v>
      </c>
      <c r="BZ356" s="98" t="e">
        <f t="shared" si="187"/>
        <v>#DIV/0!</v>
      </c>
      <c r="CA356" s="98" t="e">
        <f t="shared" si="187"/>
        <v>#DIV/0!</v>
      </c>
      <c r="CB356" s="415"/>
      <c r="CC356" s="419"/>
      <c r="CD356" s="415"/>
      <c r="CE356" s="419"/>
      <c r="CF356" s="415"/>
      <c r="CG356" s="419"/>
      <c r="CH356" s="413"/>
      <c r="CI356" s="413"/>
      <c r="CJ356" s="398"/>
    </row>
    <row r="357" spans="1:88" ht="31.5" hidden="1" x14ac:dyDescent="0.25">
      <c r="A357" s="427" t="s">
        <v>1573</v>
      </c>
      <c r="B357" s="328"/>
      <c r="C357" s="84" t="s">
        <v>1569</v>
      </c>
      <c r="D357" s="288"/>
      <c r="E357" s="85"/>
      <c r="F357" s="5"/>
      <c r="G357" s="207"/>
      <c r="H357" s="207"/>
      <c r="I357" s="207"/>
      <c r="J357" s="87"/>
      <c r="K357" s="207"/>
      <c r="L357" s="207"/>
      <c r="M357" s="207"/>
      <c r="N357" s="207"/>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97">
        <f t="shared" ref="BD357:CA357" si="188">COUNTIFS($L$9:$L$329,"x",BD$9:BD$329,"2")</f>
        <v>0</v>
      </c>
      <c r="BE357" s="97">
        <f t="shared" si="188"/>
        <v>0</v>
      </c>
      <c r="BF357" s="97">
        <f t="shared" si="188"/>
        <v>0</v>
      </c>
      <c r="BG357" s="97">
        <f t="shared" si="188"/>
        <v>0</v>
      </c>
      <c r="BH357" s="97">
        <f t="shared" si="188"/>
        <v>0</v>
      </c>
      <c r="BI357" s="97">
        <f t="shared" si="188"/>
        <v>0</v>
      </c>
      <c r="BJ357" s="97">
        <f t="shared" si="188"/>
        <v>0</v>
      </c>
      <c r="BK357" s="97">
        <f t="shared" si="188"/>
        <v>0</v>
      </c>
      <c r="BL357" s="97">
        <f t="shared" si="188"/>
        <v>0</v>
      </c>
      <c r="BM357" s="97">
        <f t="shared" si="188"/>
        <v>0</v>
      </c>
      <c r="BN357" s="97">
        <f t="shared" si="188"/>
        <v>0</v>
      </c>
      <c r="BO357" s="97">
        <f t="shared" si="188"/>
        <v>0</v>
      </c>
      <c r="BP357" s="97">
        <f t="shared" si="188"/>
        <v>0</v>
      </c>
      <c r="BQ357" s="97">
        <f t="shared" si="188"/>
        <v>0</v>
      </c>
      <c r="BR357" s="97">
        <f t="shared" si="188"/>
        <v>0</v>
      </c>
      <c r="BS357" s="97">
        <f t="shared" si="188"/>
        <v>0</v>
      </c>
      <c r="BT357" s="97">
        <f t="shared" si="188"/>
        <v>0</v>
      </c>
      <c r="BU357" s="97">
        <f t="shared" si="188"/>
        <v>0</v>
      </c>
      <c r="BV357" s="97">
        <f t="shared" si="188"/>
        <v>0</v>
      </c>
      <c r="BW357" s="97">
        <f t="shared" si="188"/>
        <v>0</v>
      </c>
      <c r="BX357" s="97">
        <f t="shared" si="188"/>
        <v>0</v>
      </c>
      <c r="BY357" s="97">
        <f t="shared" si="188"/>
        <v>0</v>
      </c>
      <c r="BZ357" s="97">
        <f t="shared" si="188"/>
        <v>0</v>
      </c>
      <c r="CA357" s="97">
        <f t="shared" si="188"/>
        <v>0</v>
      </c>
      <c r="CB357" s="37"/>
      <c r="CC357" s="37"/>
      <c r="CD357" s="37"/>
      <c r="CE357" s="37"/>
      <c r="CF357" s="37"/>
      <c r="CG357" s="37"/>
      <c r="CH357" s="37"/>
      <c r="CI357" s="37"/>
      <c r="CJ357" s="37"/>
    </row>
    <row r="358" spans="1:88" ht="31.5" hidden="1" x14ac:dyDescent="0.25">
      <c r="A358" s="428"/>
      <c r="B358" s="328"/>
      <c r="C358" s="84" t="s">
        <v>1570</v>
      </c>
      <c r="D358" s="288"/>
      <c r="E358" s="85"/>
      <c r="F358" s="5"/>
      <c r="G358" s="207"/>
      <c r="H358" s="207"/>
      <c r="I358" s="207"/>
      <c r="J358" s="87"/>
      <c r="K358" s="207"/>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97">
        <f t="shared" ref="BD358:CA358" si="189">COUNTIFS($L$9:$L$329,"x",BD$9:BD$329,"1")</f>
        <v>0</v>
      </c>
      <c r="BE358" s="97">
        <f t="shared" si="189"/>
        <v>0</v>
      </c>
      <c r="BF358" s="97">
        <f t="shared" si="189"/>
        <v>0</v>
      </c>
      <c r="BG358" s="97">
        <f t="shared" si="189"/>
        <v>0</v>
      </c>
      <c r="BH358" s="97">
        <f t="shared" si="189"/>
        <v>0</v>
      </c>
      <c r="BI358" s="97">
        <f t="shared" si="189"/>
        <v>0</v>
      </c>
      <c r="BJ358" s="97">
        <f t="shared" si="189"/>
        <v>0</v>
      </c>
      <c r="BK358" s="97">
        <f t="shared" si="189"/>
        <v>0</v>
      </c>
      <c r="BL358" s="97">
        <f t="shared" si="189"/>
        <v>0</v>
      </c>
      <c r="BM358" s="97">
        <f t="shared" si="189"/>
        <v>0</v>
      </c>
      <c r="BN358" s="97">
        <f t="shared" si="189"/>
        <v>0</v>
      </c>
      <c r="BO358" s="97">
        <f t="shared" si="189"/>
        <v>0</v>
      </c>
      <c r="BP358" s="97">
        <f t="shared" si="189"/>
        <v>0</v>
      </c>
      <c r="BQ358" s="97">
        <f t="shared" si="189"/>
        <v>0</v>
      </c>
      <c r="BR358" s="97">
        <f t="shared" si="189"/>
        <v>0</v>
      </c>
      <c r="BS358" s="97">
        <f t="shared" si="189"/>
        <v>0</v>
      </c>
      <c r="BT358" s="97">
        <f t="shared" si="189"/>
        <v>0</v>
      </c>
      <c r="BU358" s="97">
        <f t="shared" si="189"/>
        <v>0</v>
      </c>
      <c r="BV358" s="97">
        <f t="shared" si="189"/>
        <v>0</v>
      </c>
      <c r="BW358" s="97">
        <f t="shared" si="189"/>
        <v>0</v>
      </c>
      <c r="BX358" s="97">
        <f t="shared" si="189"/>
        <v>0</v>
      </c>
      <c r="BY358" s="97">
        <f t="shared" si="189"/>
        <v>0</v>
      </c>
      <c r="BZ358" s="97">
        <f t="shared" si="189"/>
        <v>0</v>
      </c>
      <c r="CA358" s="97">
        <f t="shared" si="189"/>
        <v>0</v>
      </c>
      <c r="CB358" s="37"/>
      <c r="CC358" s="37"/>
      <c r="CD358" s="37"/>
      <c r="CE358" s="37"/>
      <c r="CF358" s="37"/>
      <c r="CG358" s="37"/>
      <c r="CH358" s="37"/>
      <c r="CI358" s="37"/>
      <c r="CJ358" s="37"/>
    </row>
    <row r="359" spans="1:88" ht="31.5" hidden="1" x14ac:dyDescent="0.25">
      <c r="A359" s="428"/>
      <c r="B359" s="328"/>
      <c r="C359" s="84" t="s">
        <v>1571</v>
      </c>
      <c r="D359" s="288"/>
      <c r="E359" s="85"/>
      <c r="F359" s="5"/>
      <c r="G359" s="207"/>
      <c r="H359" s="207"/>
      <c r="I359" s="207"/>
      <c r="J359" s="87"/>
      <c r="K359" s="207"/>
      <c r="L359" s="207"/>
      <c r="M359" s="207"/>
      <c r="N359" s="207"/>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97">
        <f t="shared" ref="BD359:CA359" si="190">COUNTIFS($L$9:$L$329,"x",BD$9:BD$329,"0")</f>
        <v>0</v>
      </c>
      <c r="BE359" s="97">
        <f t="shared" si="190"/>
        <v>0</v>
      </c>
      <c r="BF359" s="97">
        <f t="shared" si="190"/>
        <v>0</v>
      </c>
      <c r="BG359" s="97">
        <f t="shared" si="190"/>
        <v>0</v>
      </c>
      <c r="BH359" s="97">
        <f t="shared" si="190"/>
        <v>0</v>
      </c>
      <c r="BI359" s="97">
        <f t="shared" si="190"/>
        <v>0</v>
      </c>
      <c r="BJ359" s="97">
        <f t="shared" si="190"/>
        <v>0</v>
      </c>
      <c r="BK359" s="97">
        <f t="shared" si="190"/>
        <v>0</v>
      </c>
      <c r="BL359" s="97">
        <f t="shared" si="190"/>
        <v>0</v>
      </c>
      <c r="BM359" s="97">
        <f t="shared" si="190"/>
        <v>0</v>
      </c>
      <c r="BN359" s="97">
        <f t="shared" si="190"/>
        <v>0</v>
      </c>
      <c r="BO359" s="97">
        <f t="shared" si="190"/>
        <v>0</v>
      </c>
      <c r="BP359" s="97">
        <f t="shared" si="190"/>
        <v>0</v>
      </c>
      <c r="BQ359" s="97">
        <f t="shared" si="190"/>
        <v>0</v>
      </c>
      <c r="BR359" s="97">
        <f t="shared" si="190"/>
        <v>0</v>
      </c>
      <c r="BS359" s="97">
        <f t="shared" si="190"/>
        <v>0</v>
      </c>
      <c r="BT359" s="97">
        <f t="shared" si="190"/>
        <v>0</v>
      </c>
      <c r="BU359" s="97">
        <f t="shared" si="190"/>
        <v>0</v>
      </c>
      <c r="BV359" s="97">
        <f t="shared" si="190"/>
        <v>0</v>
      </c>
      <c r="BW359" s="97">
        <f t="shared" si="190"/>
        <v>0</v>
      </c>
      <c r="BX359" s="97">
        <f t="shared" si="190"/>
        <v>0</v>
      </c>
      <c r="BY359" s="97">
        <f t="shared" si="190"/>
        <v>0</v>
      </c>
      <c r="BZ359" s="97">
        <f t="shared" si="190"/>
        <v>0</v>
      </c>
      <c r="CA359" s="97">
        <f t="shared" si="190"/>
        <v>0</v>
      </c>
      <c r="CB359" s="37"/>
      <c r="CC359" s="37"/>
      <c r="CD359" s="37"/>
      <c r="CE359" s="37"/>
      <c r="CF359" s="37"/>
      <c r="CG359" s="37"/>
      <c r="CH359" s="37"/>
      <c r="CI359" s="37"/>
      <c r="CJ359" s="37"/>
    </row>
    <row r="360" spans="1:88" ht="15.75" hidden="1" x14ac:dyDescent="0.25">
      <c r="A360" s="428"/>
      <c r="B360" s="328"/>
      <c r="C360" s="424" t="s">
        <v>1572</v>
      </c>
      <c r="D360" s="288"/>
      <c r="E360" s="85"/>
      <c r="F360" s="5"/>
      <c r="G360" s="207"/>
      <c r="H360" s="207"/>
      <c r="I360" s="207"/>
      <c r="J360" s="87"/>
      <c r="K360" s="207"/>
      <c r="L360" s="207"/>
      <c r="M360" s="207"/>
      <c r="N360" s="207"/>
      <c r="O360" s="207"/>
      <c r="P360" s="207"/>
      <c r="Q360" s="207"/>
      <c r="R360" s="207"/>
      <c r="S360" s="207"/>
      <c r="T360" s="207"/>
      <c r="U360" s="207"/>
      <c r="V360" s="207"/>
      <c r="W360" s="207"/>
      <c r="X360" s="207"/>
      <c r="Y360" s="207"/>
      <c r="Z360" s="207"/>
      <c r="AA360" s="207"/>
      <c r="AB360" s="207"/>
      <c r="AC360" s="207"/>
      <c r="AD360" s="207"/>
      <c r="AE360" s="207"/>
      <c r="AF360" s="207"/>
      <c r="AG360" s="207"/>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98" t="e">
        <f>(((BD357*2)+(BD358*1)+(BD359*0)))/(BD357+BD358+BD359)</f>
        <v>#DIV/0!</v>
      </c>
      <c r="BE360" s="98" t="e">
        <f t="shared" ref="BE360:CA360" si="191">(((BE357*2)+(BE358*1)+(BE359*0)))/(BE357+BE358+BE359)</f>
        <v>#DIV/0!</v>
      </c>
      <c r="BF360" s="98" t="e">
        <f t="shared" si="191"/>
        <v>#DIV/0!</v>
      </c>
      <c r="BG360" s="98" t="e">
        <f t="shared" si="191"/>
        <v>#DIV/0!</v>
      </c>
      <c r="BH360" s="98" t="e">
        <f t="shared" si="191"/>
        <v>#DIV/0!</v>
      </c>
      <c r="BI360" s="98" t="e">
        <f t="shared" si="191"/>
        <v>#DIV/0!</v>
      </c>
      <c r="BJ360" s="98" t="e">
        <f t="shared" si="191"/>
        <v>#DIV/0!</v>
      </c>
      <c r="BK360" s="98" t="e">
        <f t="shared" si="191"/>
        <v>#DIV/0!</v>
      </c>
      <c r="BL360" s="98" t="e">
        <f t="shared" si="191"/>
        <v>#DIV/0!</v>
      </c>
      <c r="BM360" s="98" t="e">
        <f t="shared" si="191"/>
        <v>#DIV/0!</v>
      </c>
      <c r="BN360" s="98" t="e">
        <f t="shared" si="191"/>
        <v>#DIV/0!</v>
      </c>
      <c r="BO360" s="98" t="e">
        <f t="shared" si="191"/>
        <v>#DIV/0!</v>
      </c>
      <c r="BP360" s="98" t="e">
        <f t="shared" si="191"/>
        <v>#DIV/0!</v>
      </c>
      <c r="BQ360" s="98" t="e">
        <f t="shared" si="191"/>
        <v>#DIV/0!</v>
      </c>
      <c r="BR360" s="98" t="e">
        <f t="shared" si="191"/>
        <v>#DIV/0!</v>
      </c>
      <c r="BS360" s="98" t="e">
        <f t="shared" si="191"/>
        <v>#DIV/0!</v>
      </c>
      <c r="BT360" s="98" t="e">
        <f t="shared" si="191"/>
        <v>#DIV/0!</v>
      </c>
      <c r="BU360" s="98" t="e">
        <f t="shared" si="191"/>
        <v>#DIV/0!</v>
      </c>
      <c r="BV360" s="98" t="e">
        <f t="shared" si="191"/>
        <v>#DIV/0!</v>
      </c>
      <c r="BW360" s="98" t="e">
        <f t="shared" si="191"/>
        <v>#DIV/0!</v>
      </c>
      <c r="BX360" s="98" t="e">
        <f t="shared" si="191"/>
        <v>#DIV/0!</v>
      </c>
      <c r="BY360" s="98" t="e">
        <f t="shared" si="191"/>
        <v>#DIV/0!</v>
      </c>
      <c r="BZ360" s="98" t="e">
        <f t="shared" si="191"/>
        <v>#DIV/0!</v>
      </c>
      <c r="CA360" s="98" t="e">
        <f t="shared" si="191"/>
        <v>#DIV/0!</v>
      </c>
      <c r="CB360" s="415">
        <f>COUNTIF($BD361:$CA361,"Đ")</f>
        <v>0</v>
      </c>
      <c r="CC360" s="419">
        <f>CB360/COUNTA($BD361:$CA361)</f>
        <v>0</v>
      </c>
      <c r="CD360" s="415">
        <f>COUNTIF($BD361:$CA361,"CCG")</f>
        <v>0</v>
      </c>
      <c r="CE360" s="419">
        <f>CD360/COUNTA($BD361:$CA361)</f>
        <v>0</v>
      </c>
      <c r="CF360" s="415">
        <f>COUNTIF($BD361:$CA361,"CĐ")</f>
        <v>0</v>
      </c>
      <c r="CG360" s="419">
        <f>CF360/COUNTA($BD361:$CA361)</f>
        <v>0</v>
      </c>
      <c r="CH360" s="413" t="e">
        <f>(((CB360*2)+(CD360*1)+(CF360*0)))/(CB360+CD360+CF360)</f>
        <v>#DIV/0!</v>
      </c>
      <c r="CI360" s="413" t="e">
        <f>IF(CH360&gt;=1.6,"Đạt mục tiêu",IF(CH360&gt;=1,"Cần cố gắng","Chưa đạt"))</f>
        <v>#DIV/0!</v>
      </c>
      <c r="CJ360" s="37"/>
    </row>
    <row r="361" spans="1:88" ht="15.75" hidden="1" x14ac:dyDescent="0.25">
      <c r="A361" s="429"/>
      <c r="B361" s="328"/>
      <c r="C361" s="424"/>
      <c r="D361" s="288"/>
      <c r="E361" s="85"/>
      <c r="F361" s="5"/>
      <c r="G361" s="207"/>
      <c r="H361" s="207"/>
      <c r="I361" s="207"/>
      <c r="J361" s="87"/>
      <c r="K361" s="207"/>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98" t="e">
        <f>IF(BD360&lt;1,"CĐ",IF(BD360&lt;1.6,"CCG","Đ"))</f>
        <v>#DIV/0!</v>
      </c>
      <c r="BE361" s="98" t="e">
        <f t="shared" ref="BE361:CA361" si="192">IF(BE360&lt;1,"CĐ",IF(BE360&lt;1.6,"CCG","Đ"))</f>
        <v>#DIV/0!</v>
      </c>
      <c r="BF361" s="98" t="e">
        <f t="shared" si="192"/>
        <v>#DIV/0!</v>
      </c>
      <c r="BG361" s="98" t="e">
        <f t="shared" si="192"/>
        <v>#DIV/0!</v>
      </c>
      <c r="BH361" s="98" t="e">
        <f t="shared" si="192"/>
        <v>#DIV/0!</v>
      </c>
      <c r="BI361" s="98" t="e">
        <f t="shared" si="192"/>
        <v>#DIV/0!</v>
      </c>
      <c r="BJ361" s="98" t="e">
        <f t="shared" si="192"/>
        <v>#DIV/0!</v>
      </c>
      <c r="BK361" s="98" t="e">
        <f t="shared" si="192"/>
        <v>#DIV/0!</v>
      </c>
      <c r="BL361" s="98" t="e">
        <f t="shared" si="192"/>
        <v>#DIV/0!</v>
      </c>
      <c r="BM361" s="98" t="e">
        <f t="shared" si="192"/>
        <v>#DIV/0!</v>
      </c>
      <c r="BN361" s="98" t="e">
        <f t="shared" si="192"/>
        <v>#DIV/0!</v>
      </c>
      <c r="BO361" s="98" t="e">
        <f t="shared" si="192"/>
        <v>#DIV/0!</v>
      </c>
      <c r="BP361" s="98" t="e">
        <f t="shared" si="192"/>
        <v>#DIV/0!</v>
      </c>
      <c r="BQ361" s="98" t="e">
        <f t="shared" si="192"/>
        <v>#DIV/0!</v>
      </c>
      <c r="BR361" s="98" t="e">
        <f t="shared" si="192"/>
        <v>#DIV/0!</v>
      </c>
      <c r="BS361" s="98" t="e">
        <f t="shared" si="192"/>
        <v>#DIV/0!</v>
      </c>
      <c r="BT361" s="98" t="e">
        <f t="shared" si="192"/>
        <v>#DIV/0!</v>
      </c>
      <c r="BU361" s="98" t="e">
        <f t="shared" si="192"/>
        <v>#DIV/0!</v>
      </c>
      <c r="BV361" s="98" t="e">
        <f t="shared" si="192"/>
        <v>#DIV/0!</v>
      </c>
      <c r="BW361" s="98" t="e">
        <f t="shared" si="192"/>
        <v>#DIV/0!</v>
      </c>
      <c r="BX361" s="98" t="e">
        <f t="shared" si="192"/>
        <v>#DIV/0!</v>
      </c>
      <c r="BY361" s="98" t="e">
        <f t="shared" si="192"/>
        <v>#DIV/0!</v>
      </c>
      <c r="BZ361" s="98" t="e">
        <f t="shared" si="192"/>
        <v>#DIV/0!</v>
      </c>
      <c r="CA361" s="98" t="e">
        <f t="shared" si="192"/>
        <v>#DIV/0!</v>
      </c>
      <c r="CB361" s="415"/>
      <c r="CC361" s="419"/>
      <c r="CD361" s="415"/>
      <c r="CE361" s="419"/>
      <c r="CF361" s="415"/>
      <c r="CG361" s="419"/>
      <c r="CH361" s="413"/>
      <c r="CI361" s="413"/>
      <c r="CJ361" s="37"/>
    </row>
    <row r="362" spans="1:88" ht="31.5" hidden="1" x14ac:dyDescent="0.25">
      <c r="A362" s="430" t="s">
        <v>1574</v>
      </c>
      <c r="B362" s="328"/>
      <c r="C362" s="84" t="s">
        <v>1569</v>
      </c>
      <c r="D362" s="288"/>
      <c r="E362" s="85"/>
      <c r="F362" s="5"/>
      <c r="G362" s="207"/>
      <c r="H362" s="207"/>
      <c r="I362" s="207"/>
      <c r="J362" s="87"/>
      <c r="K362" s="207"/>
      <c r="L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97">
        <f t="shared" ref="BD362:CA362" si="193">COUNTIFS($M$9:$M$329,"x",BD$9:BD$329,"2")</f>
        <v>0</v>
      </c>
      <c r="BE362" s="97">
        <f t="shared" si="193"/>
        <v>0</v>
      </c>
      <c r="BF362" s="97">
        <f t="shared" si="193"/>
        <v>0</v>
      </c>
      <c r="BG362" s="97">
        <f t="shared" si="193"/>
        <v>0</v>
      </c>
      <c r="BH362" s="97">
        <f t="shared" si="193"/>
        <v>0</v>
      </c>
      <c r="BI362" s="97">
        <f t="shared" si="193"/>
        <v>0</v>
      </c>
      <c r="BJ362" s="97">
        <f t="shared" si="193"/>
        <v>0</v>
      </c>
      <c r="BK362" s="97">
        <f t="shared" si="193"/>
        <v>0</v>
      </c>
      <c r="BL362" s="97">
        <f t="shared" si="193"/>
        <v>0</v>
      </c>
      <c r="BM362" s="97">
        <f t="shared" si="193"/>
        <v>0</v>
      </c>
      <c r="BN362" s="97">
        <f t="shared" si="193"/>
        <v>0</v>
      </c>
      <c r="BO362" s="97">
        <f t="shared" si="193"/>
        <v>0</v>
      </c>
      <c r="BP362" s="97">
        <f t="shared" si="193"/>
        <v>0</v>
      </c>
      <c r="BQ362" s="97">
        <f t="shared" si="193"/>
        <v>0</v>
      </c>
      <c r="BR362" s="97">
        <f t="shared" si="193"/>
        <v>0</v>
      </c>
      <c r="BS362" s="97">
        <f t="shared" si="193"/>
        <v>0</v>
      </c>
      <c r="BT362" s="97">
        <f t="shared" si="193"/>
        <v>0</v>
      </c>
      <c r="BU362" s="97">
        <f t="shared" si="193"/>
        <v>0</v>
      </c>
      <c r="BV362" s="97">
        <f t="shared" si="193"/>
        <v>0</v>
      </c>
      <c r="BW362" s="97">
        <f t="shared" si="193"/>
        <v>0</v>
      </c>
      <c r="BX362" s="97">
        <f t="shared" si="193"/>
        <v>0</v>
      </c>
      <c r="BY362" s="97">
        <f t="shared" si="193"/>
        <v>0</v>
      </c>
      <c r="BZ362" s="97">
        <f t="shared" si="193"/>
        <v>0</v>
      </c>
      <c r="CA362" s="97">
        <f t="shared" si="193"/>
        <v>0</v>
      </c>
      <c r="CB362" s="37"/>
      <c r="CC362" s="37"/>
      <c r="CD362" s="37"/>
      <c r="CE362" s="37"/>
      <c r="CF362" s="37"/>
      <c r="CG362" s="37"/>
      <c r="CH362" s="37"/>
      <c r="CI362" s="37"/>
      <c r="CJ362" s="37"/>
    </row>
    <row r="363" spans="1:88" ht="31.5" hidden="1" x14ac:dyDescent="0.25">
      <c r="A363" s="431"/>
      <c r="B363" s="328"/>
      <c r="C363" s="84" t="s">
        <v>1570</v>
      </c>
      <c r="D363" s="288"/>
      <c r="E363" s="85"/>
      <c r="F363" s="5"/>
      <c r="G363" s="207"/>
      <c r="H363" s="207"/>
      <c r="I363" s="207"/>
      <c r="J363" s="87"/>
      <c r="K363" s="207"/>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97">
        <f t="shared" ref="BD363:CA363" si="194">COUNTIFS($M$9:$M$329,"x",BD$9:BD$329,"1")</f>
        <v>0</v>
      </c>
      <c r="BE363" s="97">
        <f t="shared" si="194"/>
        <v>0</v>
      </c>
      <c r="BF363" s="97">
        <f t="shared" si="194"/>
        <v>0</v>
      </c>
      <c r="BG363" s="97">
        <f t="shared" si="194"/>
        <v>0</v>
      </c>
      <c r="BH363" s="97">
        <f t="shared" si="194"/>
        <v>0</v>
      </c>
      <c r="BI363" s="97">
        <f t="shared" si="194"/>
        <v>0</v>
      </c>
      <c r="BJ363" s="97">
        <f t="shared" si="194"/>
        <v>0</v>
      </c>
      <c r="BK363" s="97">
        <f t="shared" si="194"/>
        <v>0</v>
      </c>
      <c r="BL363" s="97">
        <f t="shared" si="194"/>
        <v>0</v>
      </c>
      <c r="BM363" s="97">
        <f t="shared" si="194"/>
        <v>0</v>
      </c>
      <c r="BN363" s="97">
        <f t="shared" si="194"/>
        <v>0</v>
      </c>
      <c r="BO363" s="97">
        <f t="shared" si="194"/>
        <v>0</v>
      </c>
      <c r="BP363" s="97">
        <f t="shared" si="194"/>
        <v>0</v>
      </c>
      <c r="BQ363" s="97">
        <f t="shared" si="194"/>
        <v>0</v>
      </c>
      <c r="BR363" s="97">
        <f t="shared" si="194"/>
        <v>0</v>
      </c>
      <c r="BS363" s="97">
        <f t="shared" si="194"/>
        <v>0</v>
      </c>
      <c r="BT363" s="97">
        <f t="shared" si="194"/>
        <v>0</v>
      </c>
      <c r="BU363" s="97">
        <f t="shared" si="194"/>
        <v>0</v>
      </c>
      <c r="BV363" s="97">
        <f t="shared" si="194"/>
        <v>0</v>
      </c>
      <c r="BW363" s="97">
        <f t="shared" si="194"/>
        <v>0</v>
      </c>
      <c r="BX363" s="97">
        <f t="shared" si="194"/>
        <v>0</v>
      </c>
      <c r="BY363" s="97">
        <f t="shared" si="194"/>
        <v>0</v>
      </c>
      <c r="BZ363" s="97">
        <f t="shared" si="194"/>
        <v>0</v>
      </c>
      <c r="CA363" s="97">
        <f t="shared" si="194"/>
        <v>0</v>
      </c>
      <c r="CB363" s="37"/>
      <c r="CC363" s="37"/>
      <c r="CD363" s="37"/>
      <c r="CE363" s="37"/>
      <c r="CF363" s="37"/>
      <c r="CG363" s="37"/>
      <c r="CH363" s="37"/>
      <c r="CI363" s="37"/>
      <c r="CJ363" s="37"/>
    </row>
    <row r="364" spans="1:88" ht="31.5" hidden="1" x14ac:dyDescent="0.25">
      <c r="A364" s="431"/>
      <c r="B364" s="328"/>
      <c r="C364" s="84" t="s">
        <v>1571</v>
      </c>
      <c r="D364" s="288"/>
      <c r="E364" s="85"/>
      <c r="F364" s="5"/>
      <c r="G364" s="207"/>
      <c r="H364" s="207"/>
      <c r="I364" s="207"/>
      <c r="J364" s="87"/>
      <c r="K364" s="207"/>
      <c r="L364" s="207"/>
      <c r="M364" s="207"/>
      <c r="N364" s="207"/>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97">
        <f t="shared" ref="BD364:CA364" si="195">COUNTIFS($M$9:$M$329,"x",BD$9:BD$329,"0")</f>
        <v>0</v>
      </c>
      <c r="BE364" s="97">
        <f t="shared" si="195"/>
        <v>0</v>
      </c>
      <c r="BF364" s="97">
        <f t="shared" si="195"/>
        <v>0</v>
      </c>
      <c r="BG364" s="97">
        <f t="shared" si="195"/>
        <v>0</v>
      </c>
      <c r="BH364" s="97">
        <f t="shared" si="195"/>
        <v>0</v>
      </c>
      <c r="BI364" s="97">
        <f t="shared" si="195"/>
        <v>0</v>
      </c>
      <c r="BJ364" s="97">
        <f t="shared" si="195"/>
        <v>0</v>
      </c>
      <c r="BK364" s="97">
        <f t="shared" si="195"/>
        <v>0</v>
      </c>
      <c r="BL364" s="97">
        <f t="shared" si="195"/>
        <v>0</v>
      </c>
      <c r="BM364" s="97">
        <f t="shared" si="195"/>
        <v>0</v>
      </c>
      <c r="BN364" s="97">
        <f t="shared" si="195"/>
        <v>0</v>
      </c>
      <c r="BO364" s="97">
        <f t="shared" si="195"/>
        <v>0</v>
      </c>
      <c r="BP364" s="97">
        <f t="shared" si="195"/>
        <v>0</v>
      </c>
      <c r="BQ364" s="97">
        <f t="shared" si="195"/>
        <v>0</v>
      </c>
      <c r="BR364" s="97">
        <f t="shared" si="195"/>
        <v>0</v>
      </c>
      <c r="BS364" s="97">
        <f t="shared" si="195"/>
        <v>0</v>
      </c>
      <c r="BT364" s="97">
        <f t="shared" si="195"/>
        <v>0</v>
      </c>
      <c r="BU364" s="97">
        <f t="shared" si="195"/>
        <v>0</v>
      </c>
      <c r="BV364" s="97">
        <f t="shared" si="195"/>
        <v>0</v>
      </c>
      <c r="BW364" s="97">
        <f t="shared" si="195"/>
        <v>0</v>
      </c>
      <c r="BX364" s="97">
        <f t="shared" si="195"/>
        <v>0</v>
      </c>
      <c r="BY364" s="97">
        <f t="shared" si="195"/>
        <v>0</v>
      </c>
      <c r="BZ364" s="97">
        <f t="shared" si="195"/>
        <v>0</v>
      </c>
      <c r="CA364" s="97">
        <f t="shared" si="195"/>
        <v>0</v>
      </c>
      <c r="CB364" s="37"/>
      <c r="CC364" s="37"/>
      <c r="CD364" s="37"/>
      <c r="CE364" s="37"/>
      <c r="CF364" s="37"/>
      <c r="CG364" s="37"/>
      <c r="CH364" s="37"/>
      <c r="CI364" s="37"/>
      <c r="CJ364" s="37"/>
    </row>
    <row r="365" spans="1:88" ht="15.75" hidden="1" x14ac:dyDescent="0.25">
      <c r="A365" s="431"/>
      <c r="B365" s="328"/>
      <c r="C365" s="424" t="s">
        <v>1572</v>
      </c>
      <c r="D365" s="288"/>
      <c r="E365" s="85"/>
      <c r="F365" s="5"/>
      <c r="G365" s="207"/>
      <c r="H365" s="207"/>
      <c r="I365" s="207"/>
      <c r="J365" s="87"/>
      <c r="K365" s="207"/>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98" t="e">
        <f>(((BD362*2)+(BD363*1)+(BD364*0)))/(BD362+BD363+BD364)</f>
        <v>#DIV/0!</v>
      </c>
      <c r="BE365" s="98" t="e">
        <f t="shared" ref="BE365:CA365" si="196">(((BE362*2)+(BE363*1)+(BE364*0)))/(BE362+BE363+BE364)</f>
        <v>#DIV/0!</v>
      </c>
      <c r="BF365" s="98" t="e">
        <f t="shared" si="196"/>
        <v>#DIV/0!</v>
      </c>
      <c r="BG365" s="98" t="e">
        <f t="shared" si="196"/>
        <v>#DIV/0!</v>
      </c>
      <c r="BH365" s="98" t="e">
        <f t="shared" si="196"/>
        <v>#DIV/0!</v>
      </c>
      <c r="BI365" s="98" t="e">
        <f t="shared" si="196"/>
        <v>#DIV/0!</v>
      </c>
      <c r="BJ365" s="98" t="e">
        <f t="shared" si="196"/>
        <v>#DIV/0!</v>
      </c>
      <c r="BK365" s="98" t="e">
        <f t="shared" si="196"/>
        <v>#DIV/0!</v>
      </c>
      <c r="BL365" s="98" t="e">
        <f t="shared" si="196"/>
        <v>#DIV/0!</v>
      </c>
      <c r="BM365" s="98" t="e">
        <f t="shared" si="196"/>
        <v>#DIV/0!</v>
      </c>
      <c r="BN365" s="98" t="e">
        <f t="shared" si="196"/>
        <v>#DIV/0!</v>
      </c>
      <c r="BO365" s="98" t="e">
        <f t="shared" si="196"/>
        <v>#DIV/0!</v>
      </c>
      <c r="BP365" s="98" t="e">
        <f t="shared" si="196"/>
        <v>#DIV/0!</v>
      </c>
      <c r="BQ365" s="98" t="e">
        <f t="shared" si="196"/>
        <v>#DIV/0!</v>
      </c>
      <c r="BR365" s="98" t="e">
        <f t="shared" si="196"/>
        <v>#DIV/0!</v>
      </c>
      <c r="BS365" s="98" t="e">
        <f t="shared" si="196"/>
        <v>#DIV/0!</v>
      </c>
      <c r="BT365" s="98" t="e">
        <f t="shared" si="196"/>
        <v>#DIV/0!</v>
      </c>
      <c r="BU365" s="98" t="e">
        <f t="shared" si="196"/>
        <v>#DIV/0!</v>
      </c>
      <c r="BV365" s="98" t="e">
        <f t="shared" si="196"/>
        <v>#DIV/0!</v>
      </c>
      <c r="BW365" s="98" t="e">
        <f t="shared" si="196"/>
        <v>#DIV/0!</v>
      </c>
      <c r="BX365" s="98" t="e">
        <f t="shared" si="196"/>
        <v>#DIV/0!</v>
      </c>
      <c r="BY365" s="98" t="e">
        <f t="shared" si="196"/>
        <v>#DIV/0!</v>
      </c>
      <c r="BZ365" s="98" t="e">
        <f t="shared" si="196"/>
        <v>#DIV/0!</v>
      </c>
      <c r="CA365" s="98" t="e">
        <f t="shared" si="196"/>
        <v>#DIV/0!</v>
      </c>
      <c r="CB365" s="415">
        <f>COUNTIF($BD366:$CA366,"Đ")</f>
        <v>0</v>
      </c>
      <c r="CC365" s="419">
        <f>CB365/COUNTA($BD366:$CA366)</f>
        <v>0</v>
      </c>
      <c r="CD365" s="415">
        <f>COUNTIF($BD366:$CA366,"CCG")</f>
        <v>0</v>
      </c>
      <c r="CE365" s="419">
        <f>CD365/COUNTA($BD366:$CA366)</f>
        <v>0</v>
      </c>
      <c r="CF365" s="415">
        <f>COUNTIF($BD366:$CA366,"CĐ")</f>
        <v>0</v>
      </c>
      <c r="CG365" s="419">
        <f>CF365/COUNTA($BD366:$CA366)</f>
        <v>0</v>
      </c>
      <c r="CH365" s="413" t="e">
        <f>(((CB365*2)+(CD365*1)+(CF365*0)))/(CB365+CD365+CF365)</f>
        <v>#DIV/0!</v>
      </c>
      <c r="CI365" s="413" t="e">
        <f>IF(CH365&gt;=1.6,"Đạt mục tiêu",IF(CH365&gt;=1,"Cần cố gắng","Chưa đạt"))</f>
        <v>#DIV/0!</v>
      </c>
      <c r="CJ365" s="37"/>
    </row>
    <row r="366" spans="1:88" ht="15.75" hidden="1" x14ac:dyDescent="0.25">
      <c r="A366" s="432"/>
      <c r="B366" s="328"/>
      <c r="C366" s="424"/>
      <c r="D366" s="288"/>
      <c r="E366" s="85"/>
      <c r="F366" s="5"/>
      <c r="G366" s="207"/>
      <c r="H366" s="207"/>
      <c r="I366" s="207"/>
      <c r="J366" s="87"/>
      <c r="K366" s="207"/>
      <c r="L366" s="207"/>
      <c r="M366" s="207"/>
      <c r="N366" s="207"/>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98" t="e">
        <f>IF(BD365&lt;1,"CĐ",IF(BD365&lt;1.6,"CCG","Đ"))</f>
        <v>#DIV/0!</v>
      </c>
      <c r="BE366" s="98" t="e">
        <f t="shared" ref="BE366:CA366" si="197">IF(BE365&lt;1,"CĐ",IF(BE365&lt;1.6,"CCG","Đ"))</f>
        <v>#DIV/0!</v>
      </c>
      <c r="BF366" s="98" t="e">
        <f t="shared" si="197"/>
        <v>#DIV/0!</v>
      </c>
      <c r="BG366" s="98" t="e">
        <f t="shared" si="197"/>
        <v>#DIV/0!</v>
      </c>
      <c r="BH366" s="98" t="e">
        <f t="shared" si="197"/>
        <v>#DIV/0!</v>
      </c>
      <c r="BI366" s="98" t="e">
        <f t="shared" si="197"/>
        <v>#DIV/0!</v>
      </c>
      <c r="BJ366" s="98" t="e">
        <f t="shared" si="197"/>
        <v>#DIV/0!</v>
      </c>
      <c r="BK366" s="98" t="e">
        <f t="shared" si="197"/>
        <v>#DIV/0!</v>
      </c>
      <c r="BL366" s="98" t="e">
        <f t="shared" si="197"/>
        <v>#DIV/0!</v>
      </c>
      <c r="BM366" s="98" t="e">
        <f t="shared" si="197"/>
        <v>#DIV/0!</v>
      </c>
      <c r="BN366" s="98" t="e">
        <f t="shared" si="197"/>
        <v>#DIV/0!</v>
      </c>
      <c r="BO366" s="98" t="e">
        <f t="shared" si="197"/>
        <v>#DIV/0!</v>
      </c>
      <c r="BP366" s="98" t="e">
        <f t="shared" si="197"/>
        <v>#DIV/0!</v>
      </c>
      <c r="BQ366" s="98" t="e">
        <f t="shared" si="197"/>
        <v>#DIV/0!</v>
      </c>
      <c r="BR366" s="98" t="e">
        <f t="shared" si="197"/>
        <v>#DIV/0!</v>
      </c>
      <c r="BS366" s="98" t="e">
        <f t="shared" si="197"/>
        <v>#DIV/0!</v>
      </c>
      <c r="BT366" s="98" t="e">
        <f t="shared" si="197"/>
        <v>#DIV/0!</v>
      </c>
      <c r="BU366" s="98" t="e">
        <f t="shared" si="197"/>
        <v>#DIV/0!</v>
      </c>
      <c r="BV366" s="98" t="e">
        <f t="shared" si="197"/>
        <v>#DIV/0!</v>
      </c>
      <c r="BW366" s="98" t="e">
        <f t="shared" si="197"/>
        <v>#DIV/0!</v>
      </c>
      <c r="BX366" s="98" t="e">
        <f t="shared" si="197"/>
        <v>#DIV/0!</v>
      </c>
      <c r="BY366" s="98" t="e">
        <f t="shared" si="197"/>
        <v>#DIV/0!</v>
      </c>
      <c r="BZ366" s="98" t="e">
        <f t="shared" si="197"/>
        <v>#DIV/0!</v>
      </c>
      <c r="CA366" s="98" t="e">
        <f t="shared" si="197"/>
        <v>#DIV/0!</v>
      </c>
      <c r="CB366" s="415"/>
      <c r="CC366" s="419"/>
      <c r="CD366" s="415"/>
      <c r="CE366" s="419"/>
      <c r="CF366" s="415"/>
      <c r="CG366" s="419"/>
      <c r="CH366" s="413"/>
      <c r="CI366" s="413"/>
      <c r="CJ366" s="37"/>
    </row>
    <row r="367" spans="1:88" ht="31.5" hidden="1" x14ac:dyDescent="0.25">
      <c r="A367" s="430" t="s">
        <v>1575</v>
      </c>
      <c r="B367" s="328"/>
      <c r="C367" s="84" t="s">
        <v>1569</v>
      </c>
      <c r="D367" s="288"/>
      <c r="E367" s="85"/>
      <c r="F367" s="5"/>
      <c r="G367" s="207"/>
      <c r="H367" s="207"/>
      <c r="I367" s="207"/>
      <c r="J367" s="87"/>
      <c r="K367" s="207"/>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97">
        <f t="shared" ref="BD367:CA367" si="198">COUNTIFS($N$9:$N$329,"x",BD$9:BD$329,"2")</f>
        <v>0</v>
      </c>
      <c r="BE367" s="97">
        <f t="shared" si="198"/>
        <v>0</v>
      </c>
      <c r="BF367" s="97">
        <f t="shared" si="198"/>
        <v>0</v>
      </c>
      <c r="BG367" s="97">
        <f t="shared" si="198"/>
        <v>0</v>
      </c>
      <c r="BH367" s="97">
        <f t="shared" si="198"/>
        <v>0</v>
      </c>
      <c r="BI367" s="97">
        <f t="shared" si="198"/>
        <v>0</v>
      </c>
      <c r="BJ367" s="97">
        <f t="shared" si="198"/>
        <v>0</v>
      </c>
      <c r="BK367" s="97">
        <f t="shared" si="198"/>
        <v>0</v>
      </c>
      <c r="BL367" s="97">
        <f t="shared" si="198"/>
        <v>0</v>
      </c>
      <c r="BM367" s="97">
        <f t="shared" si="198"/>
        <v>0</v>
      </c>
      <c r="BN367" s="97">
        <f t="shared" si="198"/>
        <v>0</v>
      </c>
      <c r="BO367" s="97">
        <f t="shared" si="198"/>
        <v>0</v>
      </c>
      <c r="BP367" s="97">
        <f t="shared" si="198"/>
        <v>0</v>
      </c>
      <c r="BQ367" s="97">
        <f t="shared" si="198"/>
        <v>0</v>
      </c>
      <c r="BR367" s="97">
        <f t="shared" si="198"/>
        <v>0</v>
      </c>
      <c r="BS367" s="97">
        <f t="shared" si="198"/>
        <v>0</v>
      </c>
      <c r="BT367" s="97">
        <f t="shared" si="198"/>
        <v>0</v>
      </c>
      <c r="BU367" s="97">
        <f t="shared" si="198"/>
        <v>0</v>
      </c>
      <c r="BV367" s="97">
        <f t="shared" si="198"/>
        <v>0</v>
      </c>
      <c r="BW367" s="97">
        <f t="shared" si="198"/>
        <v>0</v>
      </c>
      <c r="BX367" s="97">
        <f t="shared" si="198"/>
        <v>0</v>
      </c>
      <c r="BY367" s="97">
        <f t="shared" si="198"/>
        <v>0</v>
      </c>
      <c r="BZ367" s="97">
        <f t="shared" si="198"/>
        <v>0</v>
      </c>
      <c r="CA367" s="97">
        <f t="shared" si="198"/>
        <v>0</v>
      </c>
      <c r="CB367" s="37"/>
      <c r="CC367" s="37"/>
      <c r="CD367" s="37"/>
      <c r="CE367" s="37"/>
      <c r="CF367" s="37"/>
      <c r="CG367" s="37"/>
      <c r="CH367" s="37"/>
      <c r="CI367" s="37"/>
      <c r="CJ367" s="37"/>
    </row>
    <row r="368" spans="1:88" ht="31.5" hidden="1" x14ac:dyDescent="0.25">
      <c r="A368" s="431"/>
      <c r="B368" s="328"/>
      <c r="C368" s="84" t="s">
        <v>1570</v>
      </c>
      <c r="D368" s="288"/>
      <c r="E368" s="85"/>
      <c r="F368" s="5"/>
      <c r="G368" s="207"/>
      <c r="H368" s="207"/>
      <c r="I368" s="207"/>
      <c r="J368" s="87"/>
      <c r="K368" s="207"/>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97">
        <f t="shared" ref="BD368:CA368" si="199">COUNTIFS($N$9:$N$329,"x",BD$9:BD$329,"1")</f>
        <v>0</v>
      </c>
      <c r="BE368" s="97">
        <f t="shared" si="199"/>
        <v>0</v>
      </c>
      <c r="BF368" s="97">
        <f t="shared" si="199"/>
        <v>0</v>
      </c>
      <c r="BG368" s="97">
        <f t="shared" si="199"/>
        <v>0</v>
      </c>
      <c r="BH368" s="97">
        <f t="shared" si="199"/>
        <v>0</v>
      </c>
      <c r="BI368" s="97">
        <f t="shared" si="199"/>
        <v>0</v>
      </c>
      <c r="BJ368" s="97">
        <f t="shared" si="199"/>
        <v>0</v>
      </c>
      <c r="BK368" s="97">
        <f t="shared" si="199"/>
        <v>0</v>
      </c>
      <c r="BL368" s="97">
        <f t="shared" si="199"/>
        <v>0</v>
      </c>
      <c r="BM368" s="97">
        <f t="shared" si="199"/>
        <v>0</v>
      </c>
      <c r="BN368" s="97">
        <f t="shared" si="199"/>
        <v>0</v>
      </c>
      <c r="BO368" s="97">
        <f t="shared" si="199"/>
        <v>0</v>
      </c>
      <c r="BP368" s="97">
        <f t="shared" si="199"/>
        <v>0</v>
      </c>
      <c r="BQ368" s="97">
        <f t="shared" si="199"/>
        <v>0</v>
      </c>
      <c r="BR368" s="97">
        <f t="shared" si="199"/>
        <v>0</v>
      </c>
      <c r="BS368" s="97">
        <f t="shared" si="199"/>
        <v>0</v>
      </c>
      <c r="BT368" s="97">
        <f t="shared" si="199"/>
        <v>0</v>
      </c>
      <c r="BU368" s="97">
        <f t="shared" si="199"/>
        <v>0</v>
      </c>
      <c r="BV368" s="97">
        <f t="shared" si="199"/>
        <v>0</v>
      </c>
      <c r="BW368" s="97">
        <f t="shared" si="199"/>
        <v>0</v>
      </c>
      <c r="BX368" s="97">
        <f t="shared" si="199"/>
        <v>0</v>
      </c>
      <c r="BY368" s="97">
        <f t="shared" si="199"/>
        <v>0</v>
      </c>
      <c r="BZ368" s="97">
        <f t="shared" si="199"/>
        <v>0</v>
      </c>
      <c r="CA368" s="97">
        <f t="shared" si="199"/>
        <v>0</v>
      </c>
      <c r="CB368" s="37"/>
      <c r="CC368" s="37"/>
      <c r="CD368" s="37"/>
      <c r="CE368" s="37"/>
      <c r="CF368" s="37"/>
      <c r="CG368" s="37"/>
      <c r="CH368" s="37"/>
      <c r="CI368" s="37"/>
      <c r="CJ368" s="37"/>
    </row>
    <row r="369" spans="1:88" ht="31.5" hidden="1" x14ac:dyDescent="0.25">
      <c r="A369" s="431"/>
      <c r="B369" s="328"/>
      <c r="C369" s="84" t="s">
        <v>1571</v>
      </c>
      <c r="D369" s="288"/>
      <c r="E369" s="85"/>
      <c r="F369" s="5"/>
      <c r="G369" s="207"/>
      <c r="H369" s="207"/>
      <c r="I369" s="207"/>
      <c r="J369" s="87"/>
      <c r="K369" s="207"/>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97">
        <f t="shared" ref="BD369:CA369" si="200">COUNTIFS($M$9:$M$329,"x",BD$9:BD$329,"0")</f>
        <v>0</v>
      </c>
      <c r="BE369" s="97">
        <f t="shared" si="200"/>
        <v>0</v>
      </c>
      <c r="BF369" s="97">
        <f t="shared" si="200"/>
        <v>0</v>
      </c>
      <c r="BG369" s="97">
        <f t="shared" si="200"/>
        <v>0</v>
      </c>
      <c r="BH369" s="97">
        <f t="shared" si="200"/>
        <v>0</v>
      </c>
      <c r="BI369" s="97">
        <f t="shared" si="200"/>
        <v>0</v>
      </c>
      <c r="BJ369" s="97">
        <f t="shared" si="200"/>
        <v>0</v>
      </c>
      <c r="BK369" s="97">
        <f t="shared" si="200"/>
        <v>0</v>
      </c>
      <c r="BL369" s="97">
        <f t="shared" si="200"/>
        <v>0</v>
      </c>
      <c r="BM369" s="97">
        <f t="shared" si="200"/>
        <v>0</v>
      </c>
      <c r="BN369" s="97">
        <f t="shared" si="200"/>
        <v>0</v>
      </c>
      <c r="BO369" s="97">
        <f t="shared" si="200"/>
        <v>0</v>
      </c>
      <c r="BP369" s="97">
        <f t="shared" si="200"/>
        <v>0</v>
      </c>
      <c r="BQ369" s="97">
        <f t="shared" si="200"/>
        <v>0</v>
      </c>
      <c r="BR369" s="97">
        <f t="shared" si="200"/>
        <v>0</v>
      </c>
      <c r="BS369" s="97">
        <f t="shared" si="200"/>
        <v>0</v>
      </c>
      <c r="BT369" s="97">
        <f t="shared" si="200"/>
        <v>0</v>
      </c>
      <c r="BU369" s="97">
        <f t="shared" si="200"/>
        <v>0</v>
      </c>
      <c r="BV369" s="97">
        <f t="shared" si="200"/>
        <v>0</v>
      </c>
      <c r="BW369" s="97">
        <f t="shared" si="200"/>
        <v>0</v>
      </c>
      <c r="BX369" s="97">
        <f t="shared" si="200"/>
        <v>0</v>
      </c>
      <c r="BY369" s="97">
        <f t="shared" si="200"/>
        <v>0</v>
      </c>
      <c r="BZ369" s="97">
        <f t="shared" si="200"/>
        <v>0</v>
      </c>
      <c r="CA369" s="97">
        <f t="shared" si="200"/>
        <v>0</v>
      </c>
      <c r="CB369" s="37"/>
      <c r="CC369" s="37"/>
      <c r="CD369" s="37"/>
      <c r="CE369" s="37"/>
      <c r="CF369" s="37"/>
      <c r="CG369" s="37"/>
      <c r="CH369" s="37"/>
      <c r="CI369" s="37"/>
      <c r="CJ369" s="37"/>
    </row>
    <row r="370" spans="1:88" ht="15.75" hidden="1" x14ac:dyDescent="0.25">
      <c r="A370" s="431"/>
      <c r="B370" s="328"/>
      <c r="C370" s="424" t="s">
        <v>1572</v>
      </c>
      <c r="D370" s="288"/>
      <c r="E370" s="85"/>
      <c r="F370" s="5"/>
      <c r="G370" s="207"/>
      <c r="H370" s="207"/>
      <c r="I370" s="207"/>
      <c r="J370" s="87"/>
      <c r="K370" s="207"/>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98" t="e">
        <f>(((BD367*2)+(BD368*1)+(BD369*0)))/(BD367+BD368+BD369)</f>
        <v>#DIV/0!</v>
      </c>
      <c r="BE370" s="98" t="e">
        <f t="shared" ref="BE370:CA370" si="201">(((BE367*2)+(BE368*1)+(BE369*0)))/(BE367+BE368+BE369)</f>
        <v>#DIV/0!</v>
      </c>
      <c r="BF370" s="98" t="e">
        <f t="shared" si="201"/>
        <v>#DIV/0!</v>
      </c>
      <c r="BG370" s="98" t="e">
        <f t="shared" si="201"/>
        <v>#DIV/0!</v>
      </c>
      <c r="BH370" s="98" t="e">
        <f t="shared" si="201"/>
        <v>#DIV/0!</v>
      </c>
      <c r="BI370" s="98" t="e">
        <f t="shared" si="201"/>
        <v>#DIV/0!</v>
      </c>
      <c r="BJ370" s="98" t="e">
        <f t="shared" si="201"/>
        <v>#DIV/0!</v>
      </c>
      <c r="BK370" s="98" t="e">
        <f t="shared" si="201"/>
        <v>#DIV/0!</v>
      </c>
      <c r="BL370" s="98" t="e">
        <f t="shared" si="201"/>
        <v>#DIV/0!</v>
      </c>
      <c r="BM370" s="98" t="e">
        <f t="shared" si="201"/>
        <v>#DIV/0!</v>
      </c>
      <c r="BN370" s="98" t="e">
        <f t="shared" si="201"/>
        <v>#DIV/0!</v>
      </c>
      <c r="BO370" s="98" t="e">
        <f t="shared" si="201"/>
        <v>#DIV/0!</v>
      </c>
      <c r="BP370" s="98" t="e">
        <f t="shared" si="201"/>
        <v>#DIV/0!</v>
      </c>
      <c r="BQ370" s="98" t="e">
        <f t="shared" si="201"/>
        <v>#DIV/0!</v>
      </c>
      <c r="BR370" s="98" t="e">
        <f t="shared" si="201"/>
        <v>#DIV/0!</v>
      </c>
      <c r="BS370" s="98" t="e">
        <f t="shared" si="201"/>
        <v>#DIV/0!</v>
      </c>
      <c r="BT370" s="98" t="e">
        <f t="shared" si="201"/>
        <v>#DIV/0!</v>
      </c>
      <c r="BU370" s="98" t="e">
        <f t="shared" si="201"/>
        <v>#DIV/0!</v>
      </c>
      <c r="BV370" s="98" t="e">
        <f t="shared" si="201"/>
        <v>#DIV/0!</v>
      </c>
      <c r="BW370" s="98" t="e">
        <f t="shared" si="201"/>
        <v>#DIV/0!</v>
      </c>
      <c r="BX370" s="98" t="e">
        <f t="shared" si="201"/>
        <v>#DIV/0!</v>
      </c>
      <c r="BY370" s="98" t="e">
        <f t="shared" si="201"/>
        <v>#DIV/0!</v>
      </c>
      <c r="BZ370" s="98" t="e">
        <f t="shared" si="201"/>
        <v>#DIV/0!</v>
      </c>
      <c r="CA370" s="98" t="e">
        <f t="shared" si="201"/>
        <v>#DIV/0!</v>
      </c>
      <c r="CB370" s="415">
        <f>COUNTIF($BD371:$CA371,"Đ")</f>
        <v>0</v>
      </c>
      <c r="CC370" s="419">
        <f>CB370/COUNTA($BD371:$CA371)</f>
        <v>0</v>
      </c>
      <c r="CD370" s="415">
        <f>COUNTIF($BD371:$CA371,"CCG")</f>
        <v>0</v>
      </c>
      <c r="CE370" s="419">
        <f>CD370/COUNTA($BD371:$CA371)</f>
        <v>0</v>
      </c>
      <c r="CF370" s="415">
        <f>COUNTIF($BD371:$CA371,"CĐ")</f>
        <v>0</v>
      </c>
      <c r="CG370" s="419">
        <f>CF370/COUNTA($BD371:$CA371)</f>
        <v>0</v>
      </c>
      <c r="CH370" s="413" t="e">
        <f>(((CB370*2)+(CD370*1)+(CF370*0)))/(CB370+CD370+CF370)</f>
        <v>#DIV/0!</v>
      </c>
      <c r="CI370" s="413" t="e">
        <f>IF(CH370&gt;=1.6,"Đạt mục tiêu",IF(CH370&gt;=1,"Cần cố gắng","Chưa đạt"))</f>
        <v>#DIV/0!</v>
      </c>
      <c r="CJ370" s="37"/>
    </row>
    <row r="371" spans="1:88" ht="15.75" hidden="1" x14ac:dyDescent="0.25">
      <c r="A371" s="432"/>
      <c r="B371" s="328"/>
      <c r="C371" s="424"/>
      <c r="D371" s="288"/>
      <c r="E371" s="85"/>
      <c r="F371" s="5"/>
      <c r="G371" s="207"/>
      <c r="H371" s="207"/>
      <c r="I371" s="207"/>
      <c r="J371" s="87"/>
      <c r="K371" s="207"/>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98" t="e">
        <f>IF(BD370&lt;1,"CĐ",IF(BD370&lt;1.6,"CCG","Đ"))</f>
        <v>#DIV/0!</v>
      </c>
      <c r="BE371" s="98" t="e">
        <f t="shared" ref="BE371:CA371" si="202">IF(BE370&lt;1,"CĐ",IF(BE370&lt;1.6,"CCG","Đ"))</f>
        <v>#DIV/0!</v>
      </c>
      <c r="BF371" s="98" t="e">
        <f t="shared" si="202"/>
        <v>#DIV/0!</v>
      </c>
      <c r="BG371" s="98" t="e">
        <f t="shared" si="202"/>
        <v>#DIV/0!</v>
      </c>
      <c r="BH371" s="98" t="e">
        <f t="shared" si="202"/>
        <v>#DIV/0!</v>
      </c>
      <c r="BI371" s="98" t="e">
        <f t="shared" si="202"/>
        <v>#DIV/0!</v>
      </c>
      <c r="BJ371" s="98" t="e">
        <f t="shared" si="202"/>
        <v>#DIV/0!</v>
      </c>
      <c r="BK371" s="98" t="e">
        <f t="shared" si="202"/>
        <v>#DIV/0!</v>
      </c>
      <c r="BL371" s="98" t="e">
        <f t="shared" si="202"/>
        <v>#DIV/0!</v>
      </c>
      <c r="BM371" s="98" t="e">
        <f t="shared" si="202"/>
        <v>#DIV/0!</v>
      </c>
      <c r="BN371" s="98" t="e">
        <f t="shared" si="202"/>
        <v>#DIV/0!</v>
      </c>
      <c r="BO371" s="98" t="e">
        <f t="shared" si="202"/>
        <v>#DIV/0!</v>
      </c>
      <c r="BP371" s="98" t="e">
        <f t="shared" si="202"/>
        <v>#DIV/0!</v>
      </c>
      <c r="BQ371" s="98" t="e">
        <f t="shared" si="202"/>
        <v>#DIV/0!</v>
      </c>
      <c r="BR371" s="98" t="e">
        <f t="shared" si="202"/>
        <v>#DIV/0!</v>
      </c>
      <c r="BS371" s="98" t="e">
        <f t="shared" si="202"/>
        <v>#DIV/0!</v>
      </c>
      <c r="BT371" s="98" t="e">
        <f t="shared" si="202"/>
        <v>#DIV/0!</v>
      </c>
      <c r="BU371" s="98" t="e">
        <f t="shared" si="202"/>
        <v>#DIV/0!</v>
      </c>
      <c r="BV371" s="98" t="e">
        <f t="shared" si="202"/>
        <v>#DIV/0!</v>
      </c>
      <c r="BW371" s="98" t="e">
        <f t="shared" si="202"/>
        <v>#DIV/0!</v>
      </c>
      <c r="BX371" s="98" t="e">
        <f t="shared" si="202"/>
        <v>#DIV/0!</v>
      </c>
      <c r="BY371" s="98" t="e">
        <f t="shared" si="202"/>
        <v>#DIV/0!</v>
      </c>
      <c r="BZ371" s="98" t="e">
        <f t="shared" si="202"/>
        <v>#DIV/0!</v>
      </c>
      <c r="CA371" s="98" t="e">
        <f t="shared" si="202"/>
        <v>#DIV/0!</v>
      </c>
      <c r="CB371" s="415"/>
      <c r="CC371" s="419"/>
      <c r="CD371" s="415"/>
      <c r="CE371" s="419"/>
      <c r="CF371" s="415"/>
      <c r="CG371" s="419"/>
      <c r="CH371" s="413"/>
      <c r="CI371" s="413"/>
      <c r="CJ371" s="37"/>
    </row>
    <row r="372" spans="1:88" ht="31.5" hidden="1" x14ac:dyDescent="0.25">
      <c r="A372" s="430" t="s">
        <v>1576</v>
      </c>
      <c r="B372" s="328"/>
      <c r="C372" s="84" t="s">
        <v>1569</v>
      </c>
      <c r="D372" s="288"/>
      <c r="E372" s="85"/>
      <c r="F372" s="5"/>
      <c r="G372" s="207"/>
      <c r="H372" s="207"/>
      <c r="I372" s="207"/>
      <c r="J372" s="87"/>
      <c r="K372" s="207"/>
      <c r="L372" s="207"/>
      <c r="M372" s="207"/>
      <c r="N372" s="207"/>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97">
        <f t="shared" ref="BD372:CA372" si="203">COUNTIFS($O$9:$O$329,"x",BD$9:BD$329,"2")</f>
        <v>0</v>
      </c>
      <c r="BE372" s="97">
        <f t="shared" si="203"/>
        <v>0</v>
      </c>
      <c r="BF372" s="97">
        <f t="shared" si="203"/>
        <v>0</v>
      </c>
      <c r="BG372" s="97">
        <f t="shared" si="203"/>
        <v>0</v>
      </c>
      <c r="BH372" s="97">
        <f t="shared" si="203"/>
        <v>0</v>
      </c>
      <c r="BI372" s="97">
        <f t="shared" si="203"/>
        <v>0</v>
      </c>
      <c r="BJ372" s="97">
        <f t="shared" si="203"/>
        <v>0</v>
      </c>
      <c r="BK372" s="97">
        <f t="shared" si="203"/>
        <v>0</v>
      </c>
      <c r="BL372" s="97">
        <f t="shared" si="203"/>
        <v>0</v>
      </c>
      <c r="BM372" s="97">
        <f t="shared" si="203"/>
        <v>0</v>
      </c>
      <c r="BN372" s="97">
        <f t="shared" si="203"/>
        <v>0</v>
      </c>
      <c r="BO372" s="97">
        <f t="shared" si="203"/>
        <v>0</v>
      </c>
      <c r="BP372" s="97">
        <f t="shared" si="203"/>
        <v>0</v>
      </c>
      <c r="BQ372" s="97">
        <f t="shared" si="203"/>
        <v>0</v>
      </c>
      <c r="BR372" s="97">
        <f t="shared" si="203"/>
        <v>0</v>
      </c>
      <c r="BS372" s="97">
        <f t="shared" si="203"/>
        <v>0</v>
      </c>
      <c r="BT372" s="97">
        <f t="shared" si="203"/>
        <v>0</v>
      </c>
      <c r="BU372" s="97">
        <f t="shared" si="203"/>
        <v>0</v>
      </c>
      <c r="BV372" s="97">
        <f t="shared" si="203"/>
        <v>0</v>
      </c>
      <c r="BW372" s="97">
        <f t="shared" si="203"/>
        <v>0</v>
      </c>
      <c r="BX372" s="97">
        <f t="shared" si="203"/>
        <v>0</v>
      </c>
      <c r="BY372" s="97">
        <f t="shared" si="203"/>
        <v>0</v>
      </c>
      <c r="BZ372" s="97">
        <f t="shared" si="203"/>
        <v>0</v>
      </c>
      <c r="CA372" s="97">
        <f t="shared" si="203"/>
        <v>0</v>
      </c>
      <c r="CB372" s="37"/>
      <c r="CC372" s="37"/>
      <c r="CD372" s="37"/>
      <c r="CE372" s="37"/>
      <c r="CF372" s="37"/>
      <c r="CG372" s="37"/>
      <c r="CH372" s="37"/>
      <c r="CI372" s="37"/>
      <c r="CJ372" s="37"/>
    </row>
    <row r="373" spans="1:88" ht="31.5" hidden="1" x14ac:dyDescent="0.25">
      <c r="A373" s="431"/>
      <c r="B373" s="328"/>
      <c r="C373" s="84" t="s">
        <v>1570</v>
      </c>
      <c r="D373" s="288"/>
      <c r="E373" s="85"/>
      <c r="F373" s="5"/>
      <c r="G373" s="207"/>
      <c r="H373" s="207"/>
      <c r="I373" s="207"/>
      <c r="J373" s="87"/>
      <c r="K373" s="207"/>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97">
        <f t="shared" ref="BD373:CA373" si="204">COUNTIFS($O$9:$O$329,"x",BD$9:BD$329,"1")</f>
        <v>0</v>
      </c>
      <c r="BE373" s="97">
        <f t="shared" si="204"/>
        <v>0</v>
      </c>
      <c r="BF373" s="97">
        <f t="shared" si="204"/>
        <v>0</v>
      </c>
      <c r="BG373" s="97">
        <f t="shared" si="204"/>
        <v>0</v>
      </c>
      <c r="BH373" s="97">
        <f t="shared" si="204"/>
        <v>0</v>
      </c>
      <c r="BI373" s="97">
        <f t="shared" si="204"/>
        <v>0</v>
      </c>
      <c r="BJ373" s="97">
        <f t="shared" si="204"/>
        <v>0</v>
      </c>
      <c r="BK373" s="97">
        <f t="shared" si="204"/>
        <v>0</v>
      </c>
      <c r="BL373" s="97">
        <f t="shared" si="204"/>
        <v>0</v>
      </c>
      <c r="BM373" s="97">
        <f t="shared" si="204"/>
        <v>0</v>
      </c>
      <c r="BN373" s="97">
        <f t="shared" si="204"/>
        <v>0</v>
      </c>
      <c r="BO373" s="97">
        <f t="shared" si="204"/>
        <v>0</v>
      </c>
      <c r="BP373" s="97">
        <f t="shared" si="204"/>
        <v>0</v>
      </c>
      <c r="BQ373" s="97">
        <f t="shared" si="204"/>
        <v>0</v>
      </c>
      <c r="BR373" s="97">
        <f t="shared" si="204"/>
        <v>0</v>
      </c>
      <c r="BS373" s="97">
        <f t="shared" si="204"/>
        <v>0</v>
      </c>
      <c r="BT373" s="97">
        <f t="shared" si="204"/>
        <v>0</v>
      </c>
      <c r="BU373" s="97">
        <f t="shared" si="204"/>
        <v>0</v>
      </c>
      <c r="BV373" s="97">
        <f t="shared" si="204"/>
        <v>0</v>
      </c>
      <c r="BW373" s="97">
        <f t="shared" si="204"/>
        <v>0</v>
      </c>
      <c r="BX373" s="97">
        <f t="shared" si="204"/>
        <v>0</v>
      </c>
      <c r="BY373" s="97">
        <f t="shared" si="204"/>
        <v>0</v>
      </c>
      <c r="BZ373" s="97">
        <f t="shared" si="204"/>
        <v>0</v>
      </c>
      <c r="CA373" s="97">
        <f t="shared" si="204"/>
        <v>0</v>
      </c>
      <c r="CB373" s="37"/>
      <c r="CC373" s="37"/>
      <c r="CD373" s="37"/>
      <c r="CE373" s="37"/>
      <c r="CF373" s="37"/>
      <c r="CG373" s="37"/>
      <c r="CH373" s="37"/>
      <c r="CI373" s="37"/>
      <c r="CJ373" s="37"/>
    </row>
    <row r="374" spans="1:88" ht="31.5" hidden="1" x14ac:dyDescent="0.25">
      <c r="A374" s="431"/>
      <c r="B374" s="328"/>
      <c r="C374" s="84" t="s">
        <v>1571</v>
      </c>
      <c r="D374" s="288"/>
      <c r="E374" s="85"/>
      <c r="F374" s="5"/>
      <c r="G374" s="207"/>
      <c r="H374" s="207"/>
      <c r="I374" s="207"/>
      <c r="J374" s="87"/>
      <c r="K374" s="207"/>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97">
        <f t="shared" ref="BD374:CA374" si="205">COUNTIFS($O$9:$O$329,"x",BD$9:BD$329,"0")</f>
        <v>0</v>
      </c>
      <c r="BE374" s="97">
        <f t="shared" si="205"/>
        <v>0</v>
      </c>
      <c r="BF374" s="97">
        <f t="shared" si="205"/>
        <v>0</v>
      </c>
      <c r="BG374" s="97">
        <f t="shared" si="205"/>
        <v>0</v>
      </c>
      <c r="BH374" s="97">
        <f t="shared" si="205"/>
        <v>0</v>
      </c>
      <c r="BI374" s="97">
        <f t="shared" si="205"/>
        <v>0</v>
      </c>
      <c r="BJ374" s="97">
        <f t="shared" si="205"/>
        <v>0</v>
      </c>
      <c r="BK374" s="97">
        <f t="shared" si="205"/>
        <v>0</v>
      </c>
      <c r="BL374" s="97">
        <f t="shared" si="205"/>
        <v>0</v>
      </c>
      <c r="BM374" s="97">
        <f t="shared" si="205"/>
        <v>0</v>
      </c>
      <c r="BN374" s="97">
        <f t="shared" si="205"/>
        <v>0</v>
      </c>
      <c r="BO374" s="97">
        <f t="shared" si="205"/>
        <v>0</v>
      </c>
      <c r="BP374" s="97">
        <f t="shared" si="205"/>
        <v>0</v>
      </c>
      <c r="BQ374" s="97">
        <f t="shared" si="205"/>
        <v>0</v>
      </c>
      <c r="BR374" s="97">
        <f t="shared" si="205"/>
        <v>0</v>
      </c>
      <c r="BS374" s="97">
        <f t="shared" si="205"/>
        <v>0</v>
      </c>
      <c r="BT374" s="97">
        <f t="shared" si="205"/>
        <v>0</v>
      </c>
      <c r="BU374" s="97">
        <f t="shared" si="205"/>
        <v>0</v>
      </c>
      <c r="BV374" s="97">
        <f t="shared" si="205"/>
        <v>0</v>
      </c>
      <c r="BW374" s="97">
        <f t="shared" si="205"/>
        <v>0</v>
      </c>
      <c r="BX374" s="97">
        <f t="shared" si="205"/>
        <v>0</v>
      </c>
      <c r="BY374" s="97">
        <f t="shared" si="205"/>
        <v>0</v>
      </c>
      <c r="BZ374" s="97">
        <f t="shared" si="205"/>
        <v>0</v>
      </c>
      <c r="CA374" s="97">
        <f t="shared" si="205"/>
        <v>0</v>
      </c>
      <c r="CB374" s="37"/>
      <c r="CC374" s="37"/>
      <c r="CD374" s="37"/>
      <c r="CE374" s="37"/>
      <c r="CF374" s="37"/>
      <c r="CG374" s="37"/>
      <c r="CH374" s="37"/>
      <c r="CI374" s="37"/>
      <c r="CJ374" s="37"/>
    </row>
    <row r="375" spans="1:88" ht="15.75" hidden="1" x14ac:dyDescent="0.25">
      <c r="A375" s="431"/>
      <c r="B375" s="328"/>
      <c r="C375" s="424" t="s">
        <v>1572</v>
      </c>
      <c r="D375" s="288"/>
      <c r="E375" s="85"/>
      <c r="F375" s="5"/>
      <c r="G375" s="207"/>
      <c r="H375" s="207"/>
      <c r="I375" s="207"/>
      <c r="J375" s="87"/>
      <c r="K375" s="207"/>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98" t="e">
        <f>(((BD372*2)+(BD373*1)+(BD374*0)))/(BD372+BD373+BD374)</f>
        <v>#DIV/0!</v>
      </c>
      <c r="BE375" s="98" t="e">
        <f t="shared" ref="BE375:CA375" si="206">(((BE372*2)+(BE373*1)+(BE374*0)))/(BE372+BE373+BE374)</f>
        <v>#DIV/0!</v>
      </c>
      <c r="BF375" s="98" t="e">
        <f t="shared" si="206"/>
        <v>#DIV/0!</v>
      </c>
      <c r="BG375" s="98" t="e">
        <f t="shared" si="206"/>
        <v>#DIV/0!</v>
      </c>
      <c r="BH375" s="98" t="e">
        <f t="shared" si="206"/>
        <v>#DIV/0!</v>
      </c>
      <c r="BI375" s="98" t="e">
        <f t="shared" si="206"/>
        <v>#DIV/0!</v>
      </c>
      <c r="BJ375" s="98" t="e">
        <f t="shared" si="206"/>
        <v>#DIV/0!</v>
      </c>
      <c r="BK375" s="98" t="e">
        <f t="shared" si="206"/>
        <v>#DIV/0!</v>
      </c>
      <c r="BL375" s="98" t="e">
        <f t="shared" si="206"/>
        <v>#DIV/0!</v>
      </c>
      <c r="BM375" s="98" t="e">
        <f t="shared" si="206"/>
        <v>#DIV/0!</v>
      </c>
      <c r="BN375" s="98" t="e">
        <f t="shared" si="206"/>
        <v>#DIV/0!</v>
      </c>
      <c r="BO375" s="98" t="e">
        <f t="shared" si="206"/>
        <v>#DIV/0!</v>
      </c>
      <c r="BP375" s="98" t="e">
        <f t="shared" si="206"/>
        <v>#DIV/0!</v>
      </c>
      <c r="BQ375" s="98" t="e">
        <f t="shared" si="206"/>
        <v>#DIV/0!</v>
      </c>
      <c r="BR375" s="98" t="e">
        <f t="shared" si="206"/>
        <v>#DIV/0!</v>
      </c>
      <c r="BS375" s="98" t="e">
        <f t="shared" si="206"/>
        <v>#DIV/0!</v>
      </c>
      <c r="BT375" s="98" t="e">
        <f t="shared" si="206"/>
        <v>#DIV/0!</v>
      </c>
      <c r="BU375" s="98" t="e">
        <f t="shared" si="206"/>
        <v>#DIV/0!</v>
      </c>
      <c r="BV375" s="98" t="e">
        <f t="shared" si="206"/>
        <v>#DIV/0!</v>
      </c>
      <c r="BW375" s="98" t="e">
        <f t="shared" si="206"/>
        <v>#DIV/0!</v>
      </c>
      <c r="BX375" s="98" t="e">
        <f t="shared" si="206"/>
        <v>#DIV/0!</v>
      </c>
      <c r="BY375" s="98" t="e">
        <f t="shared" si="206"/>
        <v>#DIV/0!</v>
      </c>
      <c r="BZ375" s="98" t="e">
        <f t="shared" si="206"/>
        <v>#DIV/0!</v>
      </c>
      <c r="CA375" s="98" t="e">
        <f t="shared" si="206"/>
        <v>#DIV/0!</v>
      </c>
      <c r="CB375" s="415">
        <f>COUNTIF($BD376:$CA376,"Đ")</f>
        <v>0</v>
      </c>
      <c r="CC375" s="419">
        <f>CB375/COUNTA($BD376:$CA376)</f>
        <v>0</v>
      </c>
      <c r="CD375" s="415">
        <f>COUNTIF($BD376:$CA376,"CCG")</f>
        <v>0</v>
      </c>
      <c r="CE375" s="419">
        <f>CD375/COUNTA($BD376:$CA376)</f>
        <v>0</v>
      </c>
      <c r="CF375" s="415">
        <f>COUNTIF($BD376:$CA376,"CĐ")</f>
        <v>0</v>
      </c>
      <c r="CG375" s="419">
        <f>CF375/COUNTA($BD376:$CA376)</f>
        <v>0</v>
      </c>
      <c r="CH375" s="413" t="e">
        <f>(((CB375*2)+(CD375*1)+(CF375*0)))/(CB375+CD375+CF375)</f>
        <v>#DIV/0!</v>
      </c>
      <c r="CI375" s="413" t="e">
        <f>IF(CH375&gt;=1.6,"Đạt mục tiêu",IF(CH375&gt;=1,"Cần cố gắng","Chưa đạt"))</f>
        <v>#DIV/0!</v>
      </c>
      <c r="CJ375" s="37"/>
    </row>
    <row r="376" spans="1:88" ht="15.75" hidden="1" x14ac:dyDescent="0.25">
      <c r="A376" s="432"/>
      <c r="B376" s="328"/>
      <c r="C376" s="424"/>
      <c r="D376" s="288"/>
      <c r="E376" s="85"/>
      <c r="F376" s="5"/>
      <c r="G376" s="207"/>
      <c r="H376" s="207"/>
      <c r="I376" s="207"/>
      <c r="J376" s="87"/>
      <c r="K376" s="207"/>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98" t="e">
        <f>IF(BD375&lt;1,"CĐ",IF(BD375&lt;1.6,"CCG","Đ"))</f>
        <v>#DIV/0!</v>
      </c>
      <c r="BE376" s="98" t="e">
        <f t="shared" ref="BE376:CA376" si="207">IF(BE375&lt;1,"CĐ",IF(BE375&lt;1.6,"CCG","Đ"))</f>
        <v>#DIV/0!</v>
      </c>
      <c r="BF376" s="98" t="e">
        <f t="shared" si="207"/>
        <v>#DIV/0!</v>
      </c>
      <c r="BG376" s="98" t="e">
        <f t="shared" si="207"/>
        <v>#DIV/0!</v>
      </c>
      <c r="BH376" s="98" t="e">
        <f t="shared" si="207"/>
        <v>#DIV/0!</v>
      </c>
      <c r="BI376" s="98" t="e">
        <f t="shared" si="207"/>
        <v>#DIV/0!</v>
      </c>
      <c r="BJ376" s="98" t="e">
        <f t="shared" si="207"/>
        <v>#DIV/0!</v>
      </c>
      <c r="BK376" s="98" t="e">
        <f t="shared" si="207"/>
        <v>#DIV/0!</v>
      </c>
      <c r="BL376" s="98" t="e">
        <f t="shared" si="207"/>
        <v>#DIV/0!</v>
      </c>
      <c r="BM376" s="98" t="e">
        <f t="shared" si="207"/>
        <v>#DIV/0!</v>
      </c>
      <c r="BN376" s="98" t="e">
        <f t="shared" si="207"/>
        <v>#DIV/0!</v>
      </c>
      <c r="BO376" s="98" t="e">
        <f t="shared" si="207"/>
        <v>#DIV/0!</v>
      </c>
      <c r="BP376" s="98" t="e">
        <f t="shared" si="207"/>
        <v>#DIV/0!</v>
      </c>
      <c r="BQ376" s="98" t="e">
        <f t="shared" si="207"/>
        <v>#DIV/0!</v>
      </c>
      <c r="BR376" s="98" t="e">
        <f t="shared" si="207"/>
        <v>#DIV/0!</v>
      </c>
      <c r="BS376" s="98" t="e">
        <f t="shared" si="207"/>
        <v>#DIV/0!</v>
      </c>
      <c r="BT376" s="98" t="e">
        <f t="shared" si="207"/>
        <v>#DIV/0!</v>
      </c>
      <c r="BU376" s="98" t="e">
        <f t="shared" si="207"/>
        <v>#DIV/0!</v>
      </c>
      <c r="BV376" s="98" t="e">
        <f t="shared" si="207"/>
        <v>#DIV/0!</v>
      </c>
      <c r="BW376" s="98" t="e">
        <f t="shared" si="207"/>
        <v>#DIV/0!</v>
      </c>
      <c r="BX376" s="98" t="e">
        <f t="shared" si="207"/>
        <v>#DIV/0!</v>
      </c>
      <c r="BY376" s="98" t="e">
        <f t="shared" si="207"/>
        <v>#DIV/0!</v>
      </c>
      <c r="BZ376" s="98" t="e">
        <f t="shared" si="207"/>
        <v>#DIV/0!</v>
      </c>
      <c r="CA376" s="98" t="e">
        <f t="shared" si="207"/>
        <v>#DIV/0!</v>
      </c>
      <c r="CB376" s="415"/>
      <c r="CC376" s="419"/>
      <c r="CD376" s="415"/>
      <c r="CE376" s="419"/>
      <c r="CF376" s="415"/>
      <c r="CG376" s="419"/>
      <c r="CH376" s="413"/>
      <c r="CI376" s="413"/>
      <c r="CJ376" s="37"/>
    </row>
    <row r="377" spans="1:88" ht="31.5" hidden="1" x14ac:dyDescent="0.25">
      <c r="A377" s="430" t="s">
        <v>1577</v>
      </c>
      <c r="B377" s="328"/>
      <c r="C377" s="84" t="s">
        <v>1569</v>
      </c>
      <c r="D377" s="288"/>
      <c r="E377" s="85"/>
      <c r="F377" s="5"/>
      <c r="G377" s="207"/>
      <c r="H377" s="207"/>
      <c r="I377" s="207"/>
      <c r="J377" s="87"/>
      <c r="K377" s="207"/>
      <c r="L377" s="207"/>
      <c r="M377" s="207"/>
      <c r="N377" s="207"/>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97">
        <f t="shared" ref="BD377:CA377" si="208">COUNTIFS($P$9:$P$329,"x",BD$9:BD$329,"2")</f>
        <v>0</v>
      </c>
      <c r="BE377" s="97">
        <f t="shared" si="208"/>
        <v>0</v>
      </c>
      <c r="BF377" s="97">
        <f t="shared" si="208"/>
        <v>0</v>
      </c>
      <c r="BG377" s="97">
        <f t="shared" si="208"/>
        <v>0</v>
      </c>
      <c r="BH377" s="97">
        <f t="shared" si="208"/>
        <v>0</v>
      </c>
      <c r="BI377" s="97">
        <f t="shared" si="208"/>
        <v>0</v>
      </c>
      <c r="BJ377" s="97">
        <f t="shared" si="208"/>
        <v>0</v>
      </c>
      <c r="BK377" s="97">
        <f t="shared" si="208"/>
        <v>0</v>
      </c>
      <c r="BL377" s="97">
        <f t="shared" si="208"/>
        <v>0</v>
      </c>
      <c r="BM377" s="97">
        <f t="shared" si="208"/>
        <v>0</v>
      </c>
      <c r="BN377" s="97">
        <f t="shared" si="208"/>
        <v>0</v>
      </c>
      <c r="BO377" s="97">
        <f t="shared" si="208"/>
        <v>0</v>
      </c>
      <c r="BP377" s="97">
        <f t="shared" si="208"/>
        <v>0</v>
      </c>
      <c r="BQ377" s="97">
        <f t="shared" si="208"/>
        <v>0</v>
      </c>
      <c r="BR377" s="97">
        <f t="shared" si="208"/>
        <v>0</v>
      </c>
      <c r="BS377" s="97">
        <f t="shared" si="208"/>
        <v>0</v>
      </c>
      <c r="BT377" s="97">
        <f t="shared" si="208"/>
        <v>0</v>
      </c>
      <c r="BU377" s="97">
        <f t="shared" si="208"/>
        <v>0</v>
      </c>
      <c r="BV377" s="97">
        <f t="shared" si="208"/>
        <v>0</v>
      </c>
      <c r="BW377" s="97">
        <f t="shared" si="208"/>
        <v>0</v>
      </c>
      <c r="BX377" s="97">
        <f t="shared" si="208"/>
        <v>0</v>
      </c>
      <c r="BY377" s="97">
        <f t="shared" si="208"/>
        <v>0</v>
      </c>
      <c r="BZ377" s="97">
        <f t="shared" si="208"/>
        <v>0</v>
      </c>
      <c r="CA377" s="97">
        <f t="shared" si="208"/>
        <v>0</v>
      </c>
      <c r="CB377" s="37"/>
      <c r="CC377" s="37"/>
      <c r="CD377" s="37"/>
      <c r="CE377" s="37"/>
      <c r="CF377" s="37"/>
      <c r="CG377" s="37"/>
      <c r="CH377" s="37"/>
      <c r="CI377" s="37"/>
      <c r="CJ377" s="37"/>
    </row>
    <row r="378" spans="1:88" ht="31.5" hidden="1" x14ac:dyDescent="0.25">
      <c r="A378" s="431"/>
      <c r="B378" s="328"/>
      <c r="C378" s="84" t="s">
        <v>1570</v>
      </c>
      <c r="D378" s="288"/>
      <c r="E378" s="85"/>
      <c r="F378" s="5"/>
      <c r="G378" s="207"/>
      <c r="H378" s="207"/>
      <c r="I378" s="207"/>
      <c r="J378" s="87"/>
      <c r="K378" s="207"/>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97">
        <f t="shared" ref="BD378:CA378" si="209">COUNTIFS($P$9:$P$329,"x",BD$9:BD$329,"1")</f>
        <v>0</v>
      </c>
      <c r="BE378" s="97">
        <f t="shared" si="209"/>
        <v>0</v>
      </c>
      <c r="BF378" s="97">
        <f t="shared" si="209"/>
        <v>0</v>
      </c>
      <c r="BG378" s="97">
        <f t="shared" si="209"/>
        <v>0</v>
      </c>
      <c r="BH378" s="97">
        <f t="shared" si="209"/>
        <v>0</v>
      </c>
      <c r="BI378" s="97">
        <f t="shared" si="209"/>
        <v>0</v>
      </c>
      <c r="BJ378" s="97">
        <f t="shared" si="209"/>
        <v>0</v>
      </c>
      <c r="BK378" s="97">
        <f t="shared" si="209"/>
        <v>0</v>
      </c>
      <c r="BL378" s="97">
        <f t="shared" si="209"/>
        <v>0</v>
      </c>
      <c r="BM378" s="97">
        <f t="shared" si="209"/>
        <v>0</v>
      </c>
      <c r="BN378" s="97">
        <f t="shared" si="209"/>
        <v>0</v>
      </c>
      <c r="BO378" s="97">
        <f t="shared" si="209"/>
        <v>0</v>
      </c>
      <c r="BP378" s="97">
        <f t="shared" si="209"/>
        <v>0</v>
      </c>
      <c r="BQ378" s="97">
        <f t="shared" si="209"/>
        <v>0</v>
      </c>
      <c r="BR378" s="97">
        <f t="shared" si="209"/>
        <v>0</v>
      </c>
      <c r="BS378" s="97">
        <f t="shared" si="209"/>
        <v>0</v>
      </c>
      <c r="BT378" s="97">
        <f t="shared" si="209"/>
        <v>0</v>
      </c>
      <c r="BU378" s="97">
        <f t="shared" si="209"/>
        <v>0</v>
      </c>
      <c r="BV378" s="97">
        <f t="shared" si="209"/>
        <v>0</v>
      </c>
      <c r="BW378" s="97">
        <f t="shared" si="209"/>
        <v>0</v>
      </c>
      <c r="BX378" s="97">
        <f t="shared" si="209"/>
        <v>0</v>
      </c>
      <c r="BY378" s="97">
        <f t="shared" si="209"/>
        <v>0</v>
      </c>
      <c r="BZ378" s="97">
        <f t="shared" si="209"/>
        <v>0</v>
      </c>
      <c r="CA378" s="97">
        <f t="shared" si="209"/>
        <v>0</v>
      </c>
      <c r="CB378" s="37"/>
      <c r="CC378" s="37"/>
      <c r="CD378" s="37"/>
      <c r="CE378" s="37"/>
      <c r="CF378" s="37"/>
      <c r="CG378" s="37"/>
      <c r="CH378" s="37"/>
      <c r="CI378" s="37"/>
      <c r="CJ378" s="37"/>
    </row>
    <row r="379" spans="1:88" ht="31.5" hidden="1" x14ac:dyDescent="0.25">
      <c r="A379" s="431"/>
      <c r="B379" s="328"/>
      <c r="C379" s="84" t="s">
        <v>1571</v>
      </c>
      <c r="D379" s="288"/>
      <c r="E379" s="85"/>
      <c r="F379" s="5"/>
      <c r="G379" s="207"/>
      <c r="H379" s="207"/>
      <c r="I379" s="207"/>
      <c r="J379" s="87"/>
      <c r="K379" s="207"/>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97">
        <f t="shared" ref="BD379:CA379" si="210">COUNTIFS($P$9:$P$329,"x",BD$9:BD$329,"0")</f>
        <v>0</v>
      </c>
      <c r="BE379" s="97">
        <f t="shared" si="210"/>
        <v>0</v>
      </c>
      <c r="BF379" s="97">
        <f t="shared" si="210"/>
        <v>0</v>
      </c>
      <c r="BG379" s="97">
        <f t="shared" si="210"/>
        <v>0</v>
      </c>
      <c r="BH379" s="97">
        <f t="shared" si="210"/>
        <v>0</v>
      </c>
      <c r="BI379" s="97">
        <f t="shared" si="210"/>
        <v>0</v>
      </c>
      <c r="BJ379" s="97">
        <f t="shared" si="210"/>
        <v>0</v>
      </c>
      <c r="BK379" s="97">
        <f t="shared" si="210"/>
        <v>0</v>
      </c>
      <c r="BL379" s="97">
        <f t="shared" si="210"/>
        <v>0</v>
      </c>
      <c r="BM379" s="97">
        <f t="shared" si="210"/>
        <v>0</v>
      </c>
      <c r="BN379" s="97">
        <f t="shared" si="210"/>
        <v>0</v>
      </c>
      <c r="BO379" s="97">
        <f t="shared" si="210"/>
        <v>0</v>
      </c>
      <c r="BP379" s="97">
        <f t="shared" si="210"/>
        <v>0</v>
      </c>
      <c r="BQ379" s="97">
        <f t="shared" si="210"/>
        <v>0</v>
      </c>
      <c r="BR379" s="97">
        <f t="shared" si="210"/>
        <v>0</v>
      </c>
      <c r="BS379" s="97">
        <f t="shared" si="210"/>
        <v>0</v>
      </c>
      <c r="BT379" s="97">
        <f t="shared" si="210"/>
        <v>0</v>
      </c>
      <c r="BU379" s="97">
        <f t="shared" si="210"/>
        <v>0</v>
      </c>
      <c r="BV379" s="97">
        <f t="shared" si="210"/>
        <v>0</v>
      </c>
      <c r="BW379" s="97">
        <f t="shared" si="210"/>
        <v>0</v>
      </c>
      <c r="BX379" s="97">
        <f t="shared" si="210"/>
        <v>0</v>
      </c>
      <c r="BY379" s="97">
        <f t="shared" si="210"/>
        <v>0</v>
      </c>
      <c r="BZ379" s="97">
        <f t="shared" si="210"/>
        <v>0</v>
      </c>
      <c r="CA379" s="97">
        <f t="shared" si="210"/>
        <v>0</v>
      </c>
      <c r="CB379" s="37"/>
      <c r="CC379" s="37"/>
      <c r="CD379" s="37"/>
      <c r="CE379" s="37"/>
      <c r="CF379" s="37"/>
      <c r="CG379" s="37"/>
      <c r="CH379" s="37"/>
      <c r="CI379" s="37"/>
      <c r="CJ379" s="37"/>
    </row>
    <row r="380" spans="1:88" ht="15.75" hidden="1" x14ac:dyDescent="0.25">
      <c r="A380" s="431"/>
      <c r="B380" s="328"/>
      <c r="C380" s="424" t="s">
        <v>1572</v>
      </c>
      <c r="D380" s="288"/>
      <c r="E380" s="85"/>
      <c r="F380" s="5"/>
      <c r="G380" s="207"/>
      <c r="H380" s="207"/>
      <c r="I380" s="207"/>
      <c r="J380" s="87"/>
      <c r="K380" s="207"/>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98" t="e">
        <f>(((BD377*2)+(BD378*1)+(BD379*0)))/(BD377+BD378+BD379)</f>
        <v>#DIV/0!</v>
      </c>
      <c r="BE380" s="98" t="e">
        <f t="shared" ref="BE380:CA380" si="211">(((BE377*2)+(BE378*1)+(BE379*0)))/(BE377+BE378+BE379)</f>
        <v>#DIV/0!</v>
      </c>
      <c r="BF380" s="98" t="e">
        <f t="shared" si="211"/>
        <v>#DIV/0!</v>
      </c>
      <c r="BG380" s="98" t="e">
        <f t="shared" si="211"/>
        <v>#DIV/0!</v>
      </c>
      <c r="BH380" s="98" t="e">
        <f t="shared" si="211"/>
        <v>#DIV/0!</v>
      </c>
      <c r="BI380" s="98" t="e">
        <f t="shared" si="211"/>
        <v>#DIV/0!</v>
      </c>
      <c r="BJ380" s="98" t="e">
        <f t="shared" si="211"/>
        <v>#DIV/0!</v>
      </c>
      <c r="BK380" s="98" t="e">
        <f t="shared" si="211"/>
        <v>#DIV/0!</v>
      </c>
      <c r="BL380" s="98" t="e">
        <f t="shared" si="211"/>
        <v>#DIV/0!</v>
      </c>
      <c r="BM380" s="98" t="e">
        <f t="shared" si="211"/>
        <v>#DIV/0!</v>
      </c>
      <c r="BN380" s="98" t="e">
        <f t="shared" si="211"/>
        <v>#DIV/0!</v>
      </c>
      <c r="BO380" s="98" t="e">
        <f t="shared" si="211"/>
        <v>#DIV/0!</v>
      </c>
      <c r="BP380" s="98" t="e">
        <f t="shared" si="211"/>
        <v>#DIV/0!</v>
      </c>
      <c r="BQ380" s="98" t="e">
        <f t="shared" si="211"/>
        <v>#DIV/0!</v>
      </c>
      <c r="BR380" s="98" t="e">
        <f t="shared" si="211"/>
        <v>#DIV/0!</v>
      </c>
      <c r="BS380" s="98" t="e">
        <f t="shared" si="211"/>
        <v>#DIV/0!</v>
      </c>
      <c r="BT380" s="98" t="e">
        <f t="shared" si="211"/>
        <v>#DIV/0!</v>
      </c>
      <c r="BU380" s="98" t="e">
        <f t="shared" si="211"/>
        <v>#DIV/0!</v>
      </c>
      <c r="BV380" s="98" t="e">
        <f t="shared" si="211"/>
        <v>#DIV/0!</v>
      </c>
      <c r="BW380" s="98" t="e">
        <f t="shared" si="211"/>
        <v>#DIV/0!</v>
      </c>
      <c r="BX380" s="98" t="e">
        <f t="shared" si="211"/>
        <v>#DIV/0!</v>
      </c>
      <c r="BY380" s="98" t="e">
        <f t="shared" si="211"/>
        <v>#DIV/0!</v>
      </c>
      <c r="BZ380" s="98" t="e">
        <f t="shared" si="211"/>
        <v>#DIV/0!</v>
      </c>
      <c r="CA380" s="98" t="e">
        <f t="shared" si="211"/>
        <v>#DIV/0!</v>
      </c>
      <c r="CB380" s="415">
        <f>COUNTIF($BD381:$CA381,"Đ")</f>
        <v>0</v>
      </c>
      <c r="CC380" s="419">
        <f>CB380/COUNTA($BD381:$CA381)</f>
        <v>0</v>
      </c>
      <c r="CD380" s="415">
        <f>COUNTIF($BD381:$CA381,"CCG")</f>
        <v>0</v>
      </c>
      <c r="CE380" s="419">
        <f>CD380/COUNTA($BD381:$CA381)</f>
        <v>0</v>
      </c>
      <c r="CF380" s="415">
        <f>COUNTIF($BD381:$CA381,"CĐ")</f>
        <v>0</v>
      </c>
      <c r="CG380" s="419">
        <f>CF380/COUNTA($BD381:$CA381)</f>
        <v>0</v>
      </c>
      <c r="CH380" s="413" t="e">
        <f>(((CB380*2)+(CD380*1)+(CF380*0)))/(CB380+CD380+CF380)</f>
        <v>#DIV/0!</v>
      </c>
      <c r="CI380" s="413" t="e">
        <f>IF(CH380&gt;=1.6,"Đạt mục tiêu",IF(CH380&gt;=1,"Cần cố gắng","Chưa đạt"))</f>
        <v>#DIV/0!</v>
      </c>
      <c r="CJ380" s="37"/>
    </row>
    <row r="381" spans="1:88" ht="15.75" hidden="1" x14ac:dyDescent="0.25">
      <c r="A381" s="432"/>
      <c r="B381" s="328"/>
      <c r="C381" s="424"/>
      <c r="D381" s="288"/>
      <c r="E381" s="85"/>
      <c r="F381" s="5"/>
      <c r="G381" s="207"/>
      <c r="H381" s="207"/>
      <c r="I381" s="207"/>
      <c r="J381" s="87"/>
      <c r="K381" s="207"/>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98" t="e">
        <f>IF(BD380&lt;1,"CĐ",IF(BD380&lt;1.6,"CCG","Đ"))</f>
        <v>#DIV/0!</v>
      </c>
      <c r="BE381" s="98" t="e">
        <f t="shared" ref="BE381:CA381" si="212">IF(BE380&lt;1,"CĐ",IF(BE380&lt;1.6,"CCG","Đ"))</f>
        <v>#DIV/0!</v>
      </c>
      <c r="BF381" s="98" t="e">
        <f t="shared" si="212"/>
        <v>#DIV/0!</v>
      </c>
      <c r="BG381" s="98" t="e">
        <f t="shared" si="212"/>
        <v>#DIV/0!</v>
      </c>
      <c r="BH381" s="98" t="e">
        <f t="shared" si="212"/>
        <v>#DIV/0!</v>
      </c>
      <c r="BI381" s="98" t="e">
        <f t="shared" si="212"/>
        <v>#DIV/0!</v>
      </c>
      <c r="BJ381" s="98" t="e">
        <f t="shared" si="212"/>
        <v>#DIV/0!</v>
      </c>
      <c r="BK381" s="98" t="e">
        <f t="shared" si="212"/>
        <v>#DIV/0!</v>
      </c>
      <c r="BL381" s="98" t="e">
        <f t="shared" si="212"/>
        <v>#DIV/0!</v>
      </c>
      <c r="BM381" s="98" t="e">
        <f t="shared" si="212"/>
        <v>#DIV/0!</v>
      </c>
      <c r="BN381" s="98" t="e">
        <f t="shared" si="212"/>
        <v>#DIV/0!</v>
      </c>
      <c r="BO381" s="98" t="e">
        <f t="shared" si="212"/>
        <v>#DIV/0!</v>
      </c>
      <c r="BP381" s="98" t="e">
        <f t="shared" si="212"/>
        <v>#DIV/0!</v>
      </c>
      <c r="BQ381" s="98" t="e">
        <f t="shared" si="212"/>
        <v>#DIV/0!</v>
      </c>
      <c r="BR381" s="98" t="e">
        <f t="shared" si="212"/>
        <v>#DIV/0!</v>
      </c>
      <c r="BS381" s="98" t="e">
        <f t="shared" si="212"/>
        <v>#DIV/0!</v>
      </c>
      <c r="BT381" s="98" t="e">
        <f t="shared" si="212"/>
        <v>#DIV/0!</v>
      </c>
      <c r="BU381" s="98" t="e">
        <f t="shared" si="212"/>
        <v>#DIV/0!</v>
      </c>
      <c r="BV381" s="98" t="e">
        <f t="shared" si="212"/>
        <v>#DIV/0!</v>
      </c>
      <c r="BW381" s="98" t="e">
        <f t="shared" si="212"/>
        <v>#DIV/0!</v>
      </c>
      <c r="BX381" s="98" t="e">
        <f t="shared" si="212"/>
        <v>#DIV/0!</v>
      </c>
      <c r="BY381" s="98" t="e">
        <f t="shared" si="212"/>
        <v>#DIV/0!</v>
      </c>
      <c r="BZ381" s="98" t="e">
        <f t="shared" si="212"/>
        <v>#DIV/0!</v>
      </c>
      <c r="CA381" s="98" t="e">
        <f t="shared" si="212"/>
        <v>#DIV/0!</v>
      </c>
      <c r="CB381" s="415"/>
      <c r="CC381" s="419"/>
      <c r="CD381" s="415"/>
      <c r="CE381" s="419"/>
      <c r="CF381" s="415"/>
      <c r="CG381" s="419"/>
      <c r="CH381" s="413"/>
      <c r="CI381" s="413"/>
      <c r="CJ381" s="37"/>
    </row>
    <row r="382" spans="1:88" ht="31.5" hidden="1" x14ac:dyDescent="0.25">
      <c r="A382" s="430" t="s">
        <v>1578</v>
      </c>
      <c r="B382" s="328"/>
      <c r="C382" s="84" t="s">
        <v>1569</v>
      </c>
      <c r="D382" s="288"/>
      <c r="E382" s="85"/>
      <c r="F382" s="5"/>
      <c r="G382" s="207"/>
      <c r="H382" s="207"/>
      <c r="I382" s="207"/>
      <c r="J382" s="87"/>
      <c r="K382" s="207"/>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97">
        <f t="shared" ref="BD382:CA382" si="213">COUNTIFS($P$9:$P$329,"x",BD$9:BD$329,"2")</f>
        <v>0</v>
      </c>
      <c r="BE382" s="97">
        <f t="shared" si="213"/>
        <v>0</v>
      </c>
      <c r="BF382" s="97">
        <f t="shared" si="213"/>
        <v>0</v>
      </c>
      <c r="BG382" s="97">
        <f t="shared" si="213"/>
        <v>0</v>
      </c>
      <c r="BH382" s="97">
        <f t="shared" si="213"/>
        <v>0</v>
      </c>
      <c r="BI382" s="97">
        <f t="shared" si="213"/>
        <v>0</v>
      </c>
      <c r="BJ382" s="97">
        <f t="shared" si="213"/>
        <v>0</v>
      </c>
      <c r="BK382" s="97">
        <f t="shared" si="213"/>
        <v>0</v>
      </c>
      <c r="BL382" s="97">
        <f t="shared" si="213"/>
        <v>0</v>
      </c>
      <c r="BM382" s="97">
        <f t="shared" si="213"/>
        <v>0</v>
      </c>
      <c r="BN382" s="97">
        <f t="shared" si="213"/>
        <v>0</v>
      </c>
      <c r="BO382" s="97">
        <f t="shared" si="213"/>
        <v>0</v>
      </c>
      <c r="BP382" s="97">
        <f t="shared" si="213"/>
        <v>0</v>
      </c>
      <c r="BQ382" s="97">
        <f t="shared" si="213"/>
        <v>0</v>
      </c>
      <c r="BR382" s="97">
        <f t="shared" si="213"/>
        <v>0</v>
      </c>
      <c r="BS382" s="97">
        <f t="shared" si="213"/>
        <v>0</v>
      </c>
      <c r="BT382" s="97">
        <f t="shared" si="213"/>
        <v>0</v>
      </c>
      <c r="BU382" s="97">
        <f t="shared" si="213"/>
        <v>0</v>
      </c>
      <c r="BV382" s="97">
        <f t="shared" si="213"/>
        <v>0</v>
      </c>
      <c r="BW382" s="97">
        <f t="shared" si="213"/>
        <v>0</v>
      </c>
      <c r="BX382" s="97">
        <f t="shared" si="213"/>
        <v>0</v>
      </c>
      <c r="BY382" s="97">
        <f t="shared" si="213"/>
        <v>0</v>
      </c>
      <c r="BZ382" s="97">
        <f t="shared" si="213"/>
        <v>0</v>
      </c>
      <c r="CA382" s="97">
        <f t="shared" si="213"/>
        <v>0</v>
      </c>
      <c r="CB382" s="37"/>
      <c r="CC382" s="37"/>
      <c r="CD382" s="37"/>
      <c r="CE382" s="37"/>
      <c r="CF382" s="37"/>
      <c r="CG382" s="37"/>
      <c r="CH382" s="37"/>
      <c r="CI382" s="37"/>
      <c r="CJ382" s="37"/>
    </row>
    <row r="383" spans="1:88" ht="31.5" hidden="1" x14ac:dyDescent="0.25">
      <c r="A383" s="431"/>
      <c r="B383" s="328"/>
      <c r="C383" s="84" t="s">
        <v>1570</v>
      </c>
      <c r="D383" s="288"/>
      <c r="E383" s="85"/>
      <c r="F383" s="5"/>
      <c r="G383" s="207"/>
      <c r="H383" s="207"/>
      <c r="I383" s="207"/>
      <c r="J383" s="87"/>
      <c r="K383" s="207"/>
      <c r="L383" s="207"/>
      <c r="M383" s="207"/>
      <c r="N383" s="207"/>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97">
        <f t="shared" ref="BD383:CA383" si="214">COUNTIFS($P$9:$P$329,"x",BD$9:BD$329,"1")</f>
        <v>0</v>
      </c>
      <c r="BE383" s="97">
        <f t="shared" si="214"/>
        <v>0</v>
      </c>
      <c r="BF383" s="97">
        <f t="shared" si="214"/>
        <v>0</v>
      </c>
      <c r="BG383" s="97">
        <f t="shared" si="214"/>
        <v>0</v>
      </c>
      <c r="BH383" s="97">
        <f t="shared" si="214"/>
        <v>0</v>
      </c>
      <c r="BI383" s="97">
        <f t="shared" si="214"/>
        <v>0</v>
      </c>
      <c r="BJ383" s="97">
        <f t="shared" si="214"/>
        <v>0</v>
      </c>
      <c r="BK383" s="97">
        <f t="shared" si="214"/>
        <v>0</v>
      </c>
      <c r="BL383" s="97">
        <f t="shared" si="214"/>
        <v>0</v>
      </c>
      <c r="BM383" s="97">
        <f t="shared" si="214"/>
        <v>0</v>
      </c>
      <c r="BN383" s="97">
        <f t="shared" si="214"/>
        <v>0</v>
      </c>
      <c r="BO383" s="97">
        <f t="shared" si="214"/>
        <v>0</v>
      </c>
      <c r="BP383" s="97">
        <f t="shared" si="214"/>
        <v>0</v>
      </c>
      <c r="BQ383" s="97">
        <f t="shared" si="214"/>
        <v>0</v>
      </c>
      <c r="BR383" s="97">
        <f t="shared" si="214"/>
        <v>0</v>
      </c>
      <c r="BS383" s="97">
        <f t="shared" si="214"/>
        <v>0</v>
      </c>
      <c r="BT383" s="97">
        <f t="shared" si="214"/>
        <v>0</v>
      </c>
      <c r="BU383" s="97">
        <f t="shared" si="214"/>
        <v>0</v>
      </c>
      <c r="BV383" s="97">
        <f t="shared" si="214"/>
        <v>0</v>
      </c>
      <c r="BW383" s="97">
        <f t="shared" si="214"/>
        <v>0</v>
      </c>
      <c r="BX383" s="97">
        <f t="shared" si="214"/>
        <v>0</v>
      </c>
      <c r="BY383" s="97">
        <f t="shared" si="214"/>
        <v>0</v>
      </c>
      <c r="BZ383" s="97">
        <f t="shared" si="214"/>
        <v>0</v>
      </c>
      <c r="CA383" s="97">
        <f t="shared" si="214"/>
        <v>0</v>
      </c>
      <c r="CB383" s="37"/>
      <c r="CC383" s="37"/>
      <c r="CD383" s="37"/>
      <c r="CE383" s="37"/>
      <c r="CF383" s="37"/>
      <c r="CG383" s="37"/>
      <c r="CH383" s="37"/>
      <c r="CI383" s="37"/>
      <c r="CJ383" s="37"/>
    </row>
    <row r="384" spans="1:88" ht="31.5" hidden="1" x14ac:dyDescent="0.25">
      <c r="A384" s="431"/>
      <c r="B384" s="328"/>
      <c r="C384" s="84" t="s">
        <v>1571</v>
      </c>
      <c r="D384" s="288"/>
      <c r="E384" s="85"/>
      <c r="F384" s="5"/>
      <c r="G384" s="207"/>
      <c r="H384" s="207"/>
      <c r="I384" s="207"/>
      <c r="J384" s="87"/>
      <c r="K384" s="207"/>
      <c r="L384" s="207"/>
      <c r="M384" s="207"/>
      <c r="N384" s="207"/>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97">
        <f t="shared" ref="BD384:CA384" si="215">COUNTIFS($P$9:$P$329,"x",BD$9:BD$329,"0")</f>
        <v>0</v>
      </c>
      <c r="BE384" s="97">
        <f t="shared" si="215"/>
        <v>0</v>
      </c>
      <c r="BF384" s="97">
        <f t="shared" si="215"/>
        <v>0</v>
      </c>
      <c r="BG384" s="97">
        <f t="shared" si="215"/>
        <v>0</v>
      </c>
      <c r="BH384" s="97">
        <f t="shared" si="215"/>
        <v>0</v>
      </c>
      <c r="BI384" s="97">
        <f t="shared" si="215"/>
        <v>0</v>
      </c>
      <c r="BJ384" s="97">
        <f t="shared" si="215"/>
        <v>0</v>
      </c>
      <c r="BK384" s="97">
        <f t="shared" si="215"/>
        <v>0</v>
      </c>
      <c r="BL384" s="97">
        <f t="shared" si="215"/>
        <v>0</v>
      </c>
      <c r="BM384" s="97">
        <f t="shared" si="215"/>
        <v>0</v>
      </c>
      <c r="BN384" s="97">
        <f t="shared" si="215"/>
        <v>0</v>
      </c>
      <c r="BO384" s="97">
        <f t="shared" si="215"/>
        <v>0</v>
      </c>
      <c r="BP384" s="97">
        <f t="shared" si="215"/>
        <v>0</v>
      </c>
      <c r="BQ384" s="97">
        <f t="shared" si="215"/>
        <v>0</v>
      </c>
      <c r="BR384" s="97">
        <f t="shared" si="215"/>
        <v>0</v>
      </c>
      <c r="BS384" s="97">
        <f t="shared" si="215"/>
        <v>0</v>
      </c>
      <c r="BT384" s="97">
        <f t="shared" si="215"/>
        <v>0</v>
      </c>
      <c r="BU384" s="97">
        <f t="shared" si="215"/>
        <v>0</v>
      </c>
      <c r="BV384" s="97">
        <f t="shared" si="215"/>
        <v>0</v>
      </c>
      <c r="BW384" s="97">
        <f t="shared" si="215"/>
        <v>0</v>
      </c>
      <c r="BX384" s="97">
        <f t="shared" si="215"/>
        <v>0</v>
      </c>
      <c r="BY384" s="97">
        <f t="shared" si="215"/>
        <v>0</v>
      </c>
      <c r="BZ384" s="97">
        <f t="shared" si="215"/>
        <v>0</v>
      </c>
      <c r="CA384" s="97">
        <f t="shared" si="215"/>
        <v>0</v>
      </c>
      <c r="CB384" s="37"/>
      <c r="CC384" s="37"/>
      <c r="CD384" s="37"/>
      <c r="CE384" s="37"/>
      <c r="CF384" s="37"/>
      <c r="CG384" s="37"/>
      <c r="CH384" s="37"/>
      <c r="CI384" s="37"/>
      <c r="CJ384" s="37"/>
    </row>
    <row r="385" spans="1:88" ht="15.75" hidden="1" x14ac:dyDescent="0.25">
      <c r="A385" s="431"/>
      <c r="B385" s="328"/>
      <c r="C385" s="424" t="s">
        <v>1572</v>
      </c>
      <c r="D385" s="288"/>
      <c r="E385" s="85"/>
      <c r="F385" s="5"/>
      <c r="G385" s="207"/>
      <c r="H385" s="207"/>
      <c r="I385" s="207"/>
      <c r="J385" s="87"/>
      <c r="K385" s="207"/>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98" t="e">
        <f>(((BD382*2)+(BD383*1)+(BD384*0)))/(BD382+BD383+BD384)</f>
        <v>#DIV/0!</v>
      </c>
      <c r="BE385" s="98" t="e">
        <f t="shared" ref="BE385:CA385" si="216">(((BE382*2)+(BE383*1)+(BE384*0)))/(BE382+BE383+BE384)</f>
        <v>#DIV/0!</v>
      </c>
      <c r="BF385" s="98" t="e">
        <f t="shared" si="216"/>
        <v>#DIV/0!</v>
      </c>
      <c r="BG385" s="98" t="e">
        <f t="shared" si="216"/>
        <v>#DIV/0!</v>
      </c>
      <c r="BH385" s="98" t="e">
        <f t="shared" si="216"/>
        <v>#DIV/0!</v>
      </c>
      <c r="BI385" s="98" t="e">
        <f t="shared" si="216"/>
        <v>#DIV/0!</v>
      </c>
      <c r="BJ385" s="98" t="e">
        <f t="shared" si="216"/>
        <v>#DIV/0!</v>
      </c>
      <c r="BK385" s="98" t="e">
        <f t="shared" si="216"/>
        <v>#DIV/0!</v>
      </c>
      <c r="BL385" s="98" t="e">
        <f t="shared" si="216"/>
        <v>#DIV/0!</v>
      </c>
      <c r="BM385" s="98" t="e">
        <f t="shared" si="216"/>
        <v>#DIV/0!</v>
      </c>
      <c r="BN385" s="98" t="e">
        <f t="shared" si="216"/>
        <v>#DIV/0!</v>
      </c>
      <c r="BO385" s="98" t="e">
        <f t="shared" si="216"/>
        <v>#DIV/0!</v>
      </c>
      <c r="BP385" s="98" t="e">
        <f t="shared" si="216"/>
        <v>#DIV/0!</v>
      </c>
      <c r="BQ385" s="98" t="e">
        <f t="shared" si="216"/>
        <v>#DIV/0!</v>
      </c>
      <c r="BR385" s="98" t="e">
        <f t="shared" si="216"/>
        <v>#DIV/0!</v>
      </c>
      <c r="BS385" s="98" t="e">
        <f t="shared" si="216"/>
        <v>#DIV/0!</v>
      </c>
      <c r="BT385" s="98" t="e">
        <f t="shared" si="216"/>
        <v>#DIV/0!</v>
      </c>
      <c r="BU385" s="98" t="e">
        <f t="shared" si="216"/>
        <v>#DIV/0!</v>
      </c>
      <c r="BV385" s="98" t="e">
        <f t="shared" si="216"/>
        <v>#DIV/0!</v>
      </c>
      <c r="BW385" s="98" t="e">
        <f t="shared" si="216"/>
        <v>#DIV/0!</v>
      </c>
      <c r="BX385" s="98" t="e">
        <f t="shared" si="216"/>
        <v>#DIV/0!</v>
      </c>
      <c r="BY385" s="98" t="e">
        <f t="shared" si="216"/>
        <v>#DIV/0!</v>
      </c>
      <c r="BZ385" s="98" t="e">
        <f t="shared" si="216"/>
        <v>#DIV/0!</v>
      </c>
      <c r="CA385" s="98" t="e">
        <f t="shared" si="216"/>
        <v>#DIV/0!</v>
      </c>
      <c r="CB385" s="415">
        <f>COUNTIF($BD386:$CA386,"Đ")</f>
        <v>0</v>
      </c>
      <c r="CC385" s="419">
        <f>CB385/COUNTA($BD386:$CA386)</f>
        <v>0</v>
      </c>
      <c r="CD385" s="415">
        <f>COUNTIF($BD386:$CA386,"CCG")</f>
        <v>0</v>
      </c>
      <c r="CE385" s="419">
        <f>CD385/COUNTA($BD386:$CA386)</f>
        <v>0</v>
      </c>
      <c r="CF385" s="415">
        <f>COUNTIF($BD386:$CA386,"CĐ")</f>
        <v>0</v>
      </c>
      <c r="CG385" s="419">
        <f>CF385/COUNTA($BD386:$CA386)</f>
        <v>0</v>
      </c>
      <c r="CH385" s="413" t="e">
        <f>(((CB385*2)+(CD385*1)+(CF385*0)))/(CB385+CD385+CF385)</f>
        <v>#DIV/0!</v>
      </c>
      <c r="CI385" s="413" t="e">
        <f>IF(CH385&gt;=1.6,"Đạt mục tiêu",IF(CH385&gt;=1,"Cần cố gắng","Chưa đạt"))</f>
        <v>#DIV/0!</v>
      </c>
      <c r="CJ385" s="37"/>
    </row>
    <row r="386" spans="1:88" ht="15.75" hidden="1" x14ac:dyDescent="0.25">
      <c r="A386" s="432"/>
      <c r="B386" s="328"/>
      <c r="C386" s="424"/>
      <c r="D386" s="288"/>
      <c r="E386" s="85"/>
      <c r="F386" s="5"/>
      <c r="G386" s="207"/>
      <c r="H386" s="207"/>
      <c r="I386" s="207"/>
      <c r="J386" s="87"/>
      <c r="K386" s="207"/>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98" t="e">
        <f>IF(BD385&lt;1,"CĐ",IF(BD385&lt;1.6,"CCG","Đ"))</f>
        <v>#DIV/0!</v>
      </c>
      <c r="BE386" s="98" t="e">
        <f t="shared" ref="BE386:CA386" si="217">IF(BE385&lt;1,"CĐ",IF(BE385&lt;1.6,"CCG","Đ"))</f>
        <v>#DIV/0!</v>
      </c>
      <c r="BF386" s="98" t="e">
        <f t="shared" si="217"/>
        <v>#DIV/0!</v>
      </c>
      <c r="BG386" s="98" t="e">
        <f t="shared" si="217"/>
        <v>#DIV/0!</v>
      </c>
      <c r="BH386" s="98" t="e">
        <f t="shared" si="217"/>
        <v>#DIV/0!</v>
      </c>
      <c r="BI386" s="98" t="e">
        <f t="shared" si="217"/>
        <v>#DIV/0!</v>
      </c>
      <c r="BJ386" s="98" t="e">
        <f t="shared" si="217"/>
        <v>#DIV/0!</v>
      </c>
      <c r="BK386" s="98" t="e">
        <f t="shared" si="217"/>
        <v>#DIV/0!</v>
      </c>
      <c r="BL386" s="98" t="e">
        <f t="shared" si="217"/>
        <v>#DIV/0!</v>
      </c>
      <c r="BM386" s="98" t="e">
        <f t="shared" si="217"/>
        <v>#DIV/0!</v>
      </c>
      <c r="BN386" s="98" t="e">
        <f t="shared" si="217"/>
        <v>#DIV/0!</v>
      </c>
      <c r="BO386" s="98" t="e">
        <f t="shared" si="217"/>
        <v>#DIV/0!</v>
      </c>
      <c r="BP386" s="98" t="e">
        <f t="shared" si="217"/>
        <v>#DIV/0!</v>
      </c>
      <c r="BQ386" s="98" t="e">
        <f t="shared" si="217"/>
        <v>#DIV/0!</v>
      </c>
      <c r="BR386" s="98" t="e">
        <f t="shared" si="217"/>
        <v>#DIV/0!</v>
      </c>
      <c r="BS386" s="98" t="e">
        <f t="shared" si="217"/>
        <v>#DIV/0!</v>
      </c>
      <c r="BT386" s="98" t="e">
        <f t="shared" si="217"/>
        <v>#DIV/0!</v>
      </c>
      <c r="BU386" s="98" t="e">
        <f t="shared" si="217"/>
        <v>#DIV/0!</v>
      </c>
      <c r="BV386" s="98" t="e">
        <f t="shared" si="217"/>
        <v>#DIV/0!</v>
      </c>
      <c r="BW386" s="98" t="e">
        <f t="shared" si="217"/>
        <v>#DIV/0!</v>
      </c>
      <c r="BX386" s="98" t="e">
        <f t="shared" si="217"/>
        <v>#DIV/0!</v>
      </c>
      <c r="BY386" s="98" t="e">
        <f t="shared" si="217"/>
        <v>#DIV/0!</v>
      </c>
      <c r="BZ386" s="98" t="e">
        <f t="shared" si="217"/>
        <v>#DIV/0!</v>
      </c>
      <c r="CA386" s="98" t="e">
        <f t="shared" si="217"/>
        <v>#DIV/0!</v>
      </c>
      <c r="CB386" s="415"/>
      <c r="CC386" s="419"/>
      <c r="CD386" s="415"/>
      <c r="CE386" s="419"/>
      <c r="CF386" s="415"/>
      <c r="CG386" s="419"/>
      <c r="CH386" s="413"/>
      <c r="CI386" s="413"/>
      <c r="CJ386" s="37"/>
    </row>
    <row r="387" spans="1:88" ht="31.5" hidden="1" x14ac:dyDescent="0.25">
      <c r="A387" s="430" t="s">
        <v>1579</v>
      </c>
      <c r="B387" s="328"/>
      <c r="C387" s="84" t="s">
        <v>1569</v>
      </c>
      <c r="D387" s="288"/>
      <c r="E387" s="85"/>
      <c r="F387" s="5"/>
      <c r="G387" s="207"/>
      <c r="H387" s="207"/>
      <c r="I387" s="207"/>
      <c r="J387" s="87"/>
      <c r="K387" s="207"/>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97">
        <f t="shared" ref="BD387:CA387" si="218">COUNTIFS($Q$9:$Q$329,"x",BD$9:BD$329,"2")</f>
        <v>0</v>
      </c>
      <c r="BE387" s="97">
        <f t="shared" si="218"/>
        <v>0</v>
      </c>
      <c r="BF387" s="97">
        <f t="shared" si="218"/>
        <v>0</v>
      </c>
      <c r="BG387" s="97">
        <f t="shared" si="218"/>
        <v>0</v>
      </c>
      <c r="BH387" s="97">
        <f t="shared" si="218"/>
        <v>0</v>
      </c>
      <c r="BI387" s="97">
        <f t="shared" si="218"/>
        <v>0</v>
      </c>
      <c r="BJ387" s="97">
        <f t="shared" si="218"/>
        <v>0</v>
      </c>
      <c r="BK387" s="97">
        <f t="shared" si="218"/>
        <v>0</v>
      </c>
      <c r="BL387" s="97">
        <f t="shared" si="218"/>
        <v>0</v>
      </c>
      <c r="BM387" s="97">
        <f t="shared" si="218"/>
        <v>0</v>
      </c>
      <c r="BN387" s="97">
        <f t="shared" si="218"/>
        <v>0</v>
      </c>
      <c r="BO387" s="97">
        <f t="shared" si="218"/>
        <v>0</v>
      </c>
      <c r="BP387" s="97">
        <f t="shared" si="218"/>
        <v>0</v>
      </c>
      <c r="BQ387" s="97">
        <f t="shared" si="218"/>
        <v>0</v>
      </c>
      <c r="BR387" s="97">
        <f t="shared" si="218"/>
        <v>0</v>
      </c>
      <c r="BS387" s="97">
        <f t="shared" si="218"/>
        <v>0</v>
      </c>
      <c r="BT387" s="97">
        <f t="shared" si="218"/>
        <v>0</v>
      </c>
      <c r="BU387" s="97">
        <f t="shared" si="218"/>
        <v>0</v>
      </c>
      <c r="BV387" s="97">
        <f t="shared" si="218"/>
        <v>0</v>
      </c>
      <c r="BW387" s="97">
        <f t="shared" si="218"/>
        <v>0</v>
      </c>
      <c r="BX387" s="97">
        <f t="shared" si="218"/>
        <v>0</v>
      </c>
      <c r="BY387" s="97">
        <f t="shared" si="218"/>
        <v>0</v>
      </c>
      <c r="BZ387" s="97">
        <f t="shared" si="218"/>
        <v>0</v>
      </c>
      <c r="CA387" s="97">
        <f t="shared" si="218"/>
        <v>0</v>
      </c>
      <c r="CB387" s="37"/>
      <c r="CC387" s="37"/>
      <c r="CD387" s="37"/>
      <c r="CE387" s="37"/>
      <c r="CF387" s="37"/>
      <c r="CG387" s="37"/>
      <c r="CH387" s="37"/>
      <c r="CI387" s="37"/>
      <c r="CJ387" s="37"/>
    </row>
    <row r="388" spans="1:88" ht="31.5" hidden="1" x14ac:dyDescent="0.25">
      <c r="A388" s="431"/>
      <c r="B388" s="328"/>
      <c r="C388" s="84" t="s">
        <v>1570</v>
      </c>
      <c r="D388" s="288"/>
      <c r="E388" s="85"/>
      <c r="F388" s="5"/>
      <c r="G388" s="207"/>
      <c r="H388" s="207"/>
      <c r="I388" s="207"/>
      <c r="J388" s="87"/>
      <c r="K388" s="207"/>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97">
        <f t="shared" ref="BD388:CA388" si="219">COUNTIFS($Q$9:$Q$329,"x",BD$9:BD$329,"1")</f>
        <v>0</v>
      </c>
      <c r="BE388" s="97">
        <f t="shared" si="219"/>
        <v>0</v>
      </c>
      <c r="BF388" s="97">
        <f t="shared" si="219"/>
        <v>0</v>
      </c>
      <c r="BG388" s="97">
        <f t="shared" si="219"/>
        <v>0</v>
      </c>
      <c r="BH388" s="97">
        <f t="shared" si="219"/>
        <v>0</v>
      </c>
      <c r="BI388" s="97">
        <f t="shared" si="219"/>
        <v>0</v>
      </c>
      <c r="BJ388" s="97">
        <f t="shared" si="219"/>
        <v>0</v>
      </c>
      <c r="BK388" s="97">
        <f t="shared" si="219"/>
        <v>0</v>
      </c>
      <c r="BL388" s="97">
        <f t="shared" si="219"/>
        <v>0</v>
      </c>
      <c r="BM388" s="97">
        <f t="shared" si="219"/>
        <v>0</v>
      </c>
      <c r="BN388" s="97">
        <f t="shared" si="219"/>
        <v>0</v>
      </c>
      <c r="BO388" s="97">
        <f t="shared" si="219"/>
        <v>0</v>
      </c>
      <c r="BP388" s="97">
        <f t="shared" si="219"/>
        <v>0</v>
      </c>
      <c r="BQ388" s="97">
        <f t="shared" si="219"/>
        <v>0</v>
      </c>
      <c r="BR388" s="97">
        <f t="shared" si="219"/>
        <v>0</v>
      </c>
      <c r="BS388" s="97">
        <f t="shared" si="219"/>
        <v>0</v>
      </c>
      <c r="BT388" s="97">
        <f t="shared" si="219"/>
        <v>0</v>
      </c>
      <c r="BU388" s="97">
        <f t="shared" si="219"/>
        <v>0</v>
      </c>
      <c r="BV388" s="97">
        <f t="shared" si="219"/>
        <v>0</v>
      </c>
      <c r="BW388" s="97">
        <f t="shared" si="219"/>
        <v>0</v>
      </c>
      <c r="BX388" s="97">
        <f t="shared" si="219"/>
        <v>0</v>
      </c>
      <c r="BY388" s="97">
        <f t="shared" si="219"/>
        <v>0</v>
      </c>
      <c r="BZ388" s="97">
        <f t="shared" si="219"/>
        <v>0</v>
      </c>
      <c r="CA388" s="97">
        <f t="shared" si="219"/>
        <v>0</v>
      </c>
      <c r="CB388" s="37"/>
      <c r="CC388" s="37"/>
      <c r="CD388" s="37"/>
      <c r="CE388" s="37"/>
      <c r="CF388" s="37"/>
      <c r="CG388" s="37"/>
      <c r="CH388" s="37"/>
      <c r="CI388" s="37"/>
      <c r="CJ388" s="37"/>
    </row>
    <row r="389" spans="1:88" ht="31.5" hidden="1" x14ac:dyDescent="0.25">
      <c r="A389" s="431"/>
      <c r="B389" s="328"/>
      <c r="C389" s="84" t="s">
        <v>1571</v>
      </c>
      <c r="D389" s="288"/>
      <c r="E389" s="85"/>
      <c r="F389" s="5"/>
      <c r="G389" s="207"/>
      <c r="H389" s="207"/>
      <c r="I389" s="207"/>
      <c r="J389" s="87"/>
      <c r="K389" s="207"/>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97">
        <f t="shared" ref="BD389:CA389" si="220">COUNTIFS($Q$9:$Q$329,"x",BD$9:BD$329,"0")</f>
        <v>0</v>
      </c>
      <c r="BE389" s="97">
        <f t="shared" si="220"/>
        <v>0</v>
      </c>
      <c r="BF389" s="97">
        <f t="shared" si="220"/>
        <v>0</v>
      </c>
      <c r="BG389" s="97">
        <f t="shared" si="220"/>
        <v>0</v>
      </c>
      <c r="BH389" s="97">
        <f t="shared" si="220"/>
        <v>0</v>
      </c>
      <c r="BI389" s="97">
        <f t="shared" si="220"/>
        <v>0</v>
      </c>
      <c r="BJ389" s="97">
        <f t="shared" si="220"/>
        <v>0</v>
      </c>
      <c r="BK389" s="97">
        <f t="shared" si="220"/>
        <v>0</v>
      </c>
      <c r="BL389" s="97">
        <f t="shared" si="220"/>
        <v>0</v>
      </c>
      <c r="BM389" s="97">
        <f t="shared" si="220"/>
        <v>0</v>
      </c>
      <c r="BN389" s="97">
        <f t="shared" si="220"/>
        <v>0</v>
      </c>
      <c r="BO389" s="97">
        <f t="shared" si="220"/>
        <v>0</v>
      </c>
      <c r="BP389" s="97">
        <f t="shared" si="220"/>
        <v>0</v>
      </c>
      <c r="BQ389" s="97">
        <f t="shared" si="220"/>
        <v>0</v>
      </c>
      <c r="BR389" s="97">
        <f t="shared" si="220"/>
        <v>0</v>
      </c>
      <c r="BS389" s="97">
        <f t="shared" si="220"/>
        <v>0</v>
      </c>
      <c r="BT389" s="97">
        <f t="shared" si="220"/>
        <v>0</v>
      </c>
      <c r="BU389" s="97">
        <f t="shared" si="220"/>
        <v>0</v>
      </c>
      <c r="BV389" s="97">
        <f t="shared" si="220"/>
        <v>0</v>
      </c>
      <c r="BW389" s="97">
        <f t="shared" si="220"/>
        <v>0</v>
      </c>
      <c r="BX389" s="97">
        <f t="shared" si="220"/>
        <v>0</v>
      </c>
      <c r="BY389" s="97">
        <f t="shared" si="220"/>
        <v>0</v>
      </c>
      <c r="BZ389" s="97">
        <f t="shared" si="220"/>
        <v>0</v>
      </c>
      <c r="CA389" s="97">
        <f t="shared" si="220"/>
        <v>0</v>
      </c>
      <c r="CB389" s="37"/>
      <c r="CC389" s="37"/>
      <c r="CD389" s="37"/>
      <c r="CE389" s="37"/>
      <c r="CF389" s="37"/>
      <c r="CG389" s="37"/>
      <c r="CH389" s="37"/>
      <c r="CI389" s="37"/>
      <c r="CJ389" s="37"/>
    </row>
    <row r="390" spans="1:88" ht="15.75" hidden="1" x14ac:dyDescent="0.25">
      <c r="A390" s="431"/>
      <c r="B390" s="328"/>
      <c r="C390" s="424" t="s">
        <v>1572</v>
      </c>
      <c r="D390" s="288"/>
      <c r="E390" s="85"/>
      <c r="F390" s="5"/>
      <c r="G390" s="207"/>
      <c r="H390" s="207"/>
      <c r="I390" s="207"/>
      <c r="J390" s="87"/>
      <c r="K390" s="207"/>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98" t="e">
        <f>(((BD387*2)+(BD388*1)+(BD389*0)))/(BD387+BD388+BD389)</f>
        <v>#DIV/0!</v>
      </c>
      <c r="BE390" s="98" t="e">
        <f t="shared" ref="BE390:CA390" si="221">(((BE387*2)+(BE388*1)+(BE389*0)))/(BE387+BE388+BE389)</f>
        <v>#DIV/0!</v>
      </c>
      <c r="BF390" s="98" t="e">
        <f t="shared" si="221"/>
        <v>#DIV/0!</v>
      </c>
      <c r="BG390" s="98" t="e">
        <f t="shared" si="221"/>
        <v>#DIV/0!</v>
      </c>
      <c r="BH390" s="98" t="e">
        <f t="shared" si="221"/>
        <v>#DIV/0!</v>
      </c>
      <c r="BI390" s="98" t="e">
        <f t="shared" si="221"/>
        <v>#DIV/0!</v>
      </c>
      <c r="BJ390" s="98" t="e">
        <f t="shared" si="221"/>
        <v>#DIV/0!</v>
      </c>
      <c r="BK390" s="98" t="e">
        <f t="shared" si="221"/>
        <v>#DIV/0!</v>
      </c>
      <c r="BL390" s="98" t="e">
        <f t="shared" si="221"/>
        <v>#DIV/0!</v>
      </c>
      <c r="BM390" s="98" t="e">
        <f t="shared" si="221"/>
        <v>#DIV/0!</v>
      </c>
      <c r="BN390" s="98" t="e">
        <f t="shared" si="221"/>
        <v>#DIV/0!</v>
      </c>
      <c r="BO390" s="98" t="e">
        <f t="shared" si="221"/>
        <v>#DIV/0!</v>
      </c>
      <c r="BP390" s="98" t="e">
        <f t="shared" si="221"/>
        <v>#DIV/0!</v>
      </c>
      <c r="BQ390" s="98" t="e">
        <f t="shared" si="221"/>
        <v>#DIV/0!</v>
      </c>
      <c r="BR390" s="98" t="e">
        <f t="shared" si="221"/>
        <v>#DIV/0!</v>
      </c>
      <c r="BS390" s="98" t="e">
        <f t="shared" si="221"/>
        <v>#DIV/0!</v>
      </c>
      <c r="BT390" s="98" t="e">
        <f t="shared" si="221"/>
        <v>#DIV/0!</v>
      </c>
      <c r="BU390" s="98" t="e">
        <f t="shared" si="221"/>
        <v>#DIV/0!</v>
      </c>
      <c r="BV390" s="98" t="e">
        <f t="shared" si="221"/>
        <v>#DIV/0!</v>
      </c>
      <c r="BW390" s="98" t="e">
        <f t="shared" si="221"/>
        <v>#DIV/0!</v>
      </c>
      <c r="BX390" s="98" t="e">
        <f t="shared" si="221"/>
        <v>#DIV/0!</v>
      </c>
      <c r="BY390" s="98" t="e">
        <f t="shared" si="221"/>
        <v>#DIV/0!</v>
      </c>
      <c r="BZ390" s="98" t="e">
        <f t="shared" si="221"/>
        <v>#DIV/0!</v>
      </c>
      <c r="CA390" s="98" t="e">
        <f t="shared" si="221"/>
        <v>#DIV/0!</v>
      </c>
      <c r="CB390" s="415">
        <f>COUNTIF($BD391:$CA391,"Đ")</f>
        <v>0</v>
      </c>
      <c r="CC390" s="419">
        <f>CB390/COUNTA($BD391:$CA391)</f>
        <v>0</v>
      </c>
      <c r="CD390" s="415">
        <f>COUNTIF($BD391:$CA391,"CCG")</f>
        <v>0</v>
      </c>
      <c r="CE390" s="419">
        <f>CD390/COUNTA($BD391:$CA391)</f>
        <v>0</v>
      </c>
      <c r="CF390" s="415">
        <f>COUNTIF($BD391:$CA391,"CĐ")</f>
        <v>0</v>
      </c>
      <c r="CG390" s="419">
        <f>CF390/COUNTA($BD391:$CA391)</f>
        <v>0</v>
      </c>
      <c r="CH390" s="413" t="e">
        <f>(((CB390*2)+(CD390*1)+(CF390*0)))/(CB390+CD390+CF390)</f>
        <v>#DIV/0!</v>
      </c>
      <c r="CI390" s="413" t="e">
        <f>IF(CH390&gt;=1.6,"Đạt mục tiêu",IF(CH390&gt;=1,"Cần cố gắng","Chưa đạt"))</f>
        <v>#DIV/0!</v>
      </c>
      <c r="CJ390" s="37"/>
    </row>
    <row r="391" spans="1:88" ht="15.75" hidden="1" x14ac:dyDescent="0.25">
      <c r="A391" s="432"/>
      <c r="B391" s="328"/>
      <c r="C391" s="424"/>
      <c r="D391" s="288"/>
      <c r="E391" s="85"/>
      <c r="F391" s="5"/>
      <c r="G391" s="207"/>
      <c r="H391" s="207"/>
      <c r="I391" s="207"/>
      <c r="J391" s="87"/>
      <c r="K391" s="207"/>
      <c r="L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98" t="e">
        <f>IF(BD390&lt;1,"CĐ",IF(BD390&lt;1.6,"CCG","Đ"))</f>
        <v>#DIV/0!</v>
      </c>
      <c r="BE391" s="98" t="e">
        <f t="shared" ref="BE391:CA391" si="222">IF(BE390&lt;1,"CĐ",IF(BE390&lt;1.6,"CCG","Đ"))</f>
        <v>#DIV/0!</v>
      </c>
      <c r="BF391" s="98" t="e">
        <f t="shared" si="222"/>
        <v>#DIV/0!</v>
      </c>
      <c r="BG391" s="98" t="e">
        <f t="shared" si="222"/>
        <v>#DIV/0!</v>
      </c>
      <c r="BH391" s="98" t="e">
        <f t="shared" si="222"/>
        <v>#DIV/0!</v>
      </c>
      <c r="BI391" s="98" t="e">
        <f t="shared" si="222"/>
        <v>#DIV/0!</v>
      </c>
      <c r="BJ391" s="98" t="e">
        <f t="shared" si="222"/>
        <v>#DIV/0!</v>
      </c>
      <c r="BK391" s="98" t="e">
        <f t="shared" si="222"/>
        <v>#DIV/0!</v>
      </c>
      <c r="BL391" s="98" t="e">
        <f t="shared" si="222"/>
        <v>#DIV/0!</v>
      </c>
      <c r="BM391" s="98" t="e">
        <f t="shared" si="222"/>
        <v>#DIV/0!</v>
      </c>
      <c r="BN391" s="98" t="e">
        <f t="shared" si="222"/>
        <v>#DIV/0!</v>
      </c>
      <c r="BO391" s="98" t="e">
        <f t="shared" si="222"/>
        <v>#DIV/0!</v>
      </c>
      <c r="BP391" s="98" t="e">
        <f t="shared" si="222"/>
        <v>#DIV/0!</v>
      </c>
      <c r="BQ391" s="98" t="e">
        <f t="shared" si="222"/>
        <v>#DIV/0!</v>
      </c>
      <c r="BR391" s="98" t="e">
        <f t="shared" si="222"/>
        <v>#DIV/0!</v>
      </c>
      <c r="BS391" s="98" t="e">
        <f t="shared" si="222"/>
        <v>#DIV/0!</v>
      </c>
      <c r="BT391" s="98" t="e">
        <f t="shared" si="222"/>
        <v>#DIV/0!</v>
      </c>
      <c r="BU391" s="98" t="e">
        <f t="shared" si="222"/>
        <v>#DIV/0!</v>
      </c>
      <c r="BV391" s="98" t="e">
        <f t="shared" si="222"/>
        <v>#DIV/0!</v>
      </c>
      <c r="BW391" s="98" t="e">
        <f t="shared" si="222"/>
        <v>#DIV/0!</v>
      </c>
      <c r="BX391" s="98" t="e">
        <f t="shared" si="222"/>
        <v>#DIV/0!</v>
      </c>
      <c r="BY391" s="98" t="e">
        <f t="shared" si="222"/>
        <v>#DIV/0!</v>
      </c>
      <c r="BZ391" s="98" t="e">
        <f t="shared" si="222"/>
        <v>#DIV/0!</v>
      </c>
      <c r="CA391" s="98" t="e">
        <f t="shared" si="222"/>
        <v>#DIV/0!</v>
      </c>
      <c r="CB391" s="415"/>
      <c r="CC391" s="419"/>
      <c r="CD391" s="415"/>
      <c r="CE391" s="419"/>
      <c r="CF391" s="415"/>
      <c r="CG391" s="419"/>
      <c r="CH391" s="413"/>
      <c r="CI391" s="413"/>
      <c r="CJ391" s="37"/>
    </row>
    <row r="392" spans="1:88" ht="31.5" hidden="1" x14ac:dyDescent="0.25">
      <c r="A392" s="430" t="s">
        <v>1580</v>
      </c>
      <c r="B392" s="328"/>
      <c r="C392" s="84" t="s">
        <v>1569</v>
      </c>
      <c r="D392" s="288"/>
      <c r="E392" s="85"/>
      <c r="F392" s="5"/>
      <c r="G392" s="207"/>
      <c r="H392" s="207"/>
      <c r="I392" s="207"/>
      <c r="J392" s="87"/>
      <c r="K392" s="207"/>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97">
        <f t="shared" ref="BD392:CA392" si="223">COUNTIFS($R$9:$R$329,"x",BD$9:BD$329,"2")</f>
        <v>0</v>
      </c>
      <c r="BE392" s="97">
        <f t="shared" si="223"/>
        <v>0</v>
      </c>
      <c r="BF392" s="97">
        <f t="shared" si="223"/>
        <v>0</v>
      </c>
      <c r="BG392" s="97">
        <f t="shared" si="223"/>
        <v>0</v>
      </c>
      <c r="BH392" s="97">
        <f t="shared" si="223"/>
        <v>0</v>
      </c>
      <c r="BI392" s="97">
        <f t="shared" si="223"/>
        <v>0</v>
      </c>
      <c r="BJ392" s="97">
        <f t="shared" si="223"/>
        <v>0</v>
      </c>
      <c r="BK392" s="97">
        <f t="shared" si="223"/>
        <v>0</v>
      </c>
      <c r="BL392" s="97">
        <f t="shared" si="223"/>
        <v>0</v>
      </c>
      <c r="BM392" s="97">
        <f t="shared" si="223"/>
        <v>0</v>
      </c>
      <c r="BN392" s="97">
        <f t="shared" si="223"/>
        <v>0</v>
      </c>
      <c r="BO392" s="97">
        <f t="shared" si="223"/>
        <v>0</v>
      </c>
      <c r="BP392" s="97">
        <f t="shared" si="223"/>
        <v>0</v>
      </c>
      <c r="BQ392" s="97">
        <f t="shared" si="223"/>
        <v>0</v>
      </c>
      <c r="BR392" s="97">
        <f t="shared" si="223"/>
        <v>0</v>
      </c>
      <c r="BS392" s="97">
        <f t="shared" si="223"/>
        <v>0</v>
      </c>
      <c r="BT392" s="97">
        <f t="shared" si="223"/>
        <v>0</v>
      </c>
      <c r="BU392" s="97">
        <f t="shared" si="223"/>
        <v>0</v>
      </c>
      <c r="BV392" s="97">
        <f t="shared" si="223"/>
        <v>0</v>
      </c>
      <c r="BW392" s="97">
        <f t="shared" si="223"/>
        <v>0</v>
      </c>
      <c r="BX392" s="97">
        <f t="shared" si="223"/>
        <v>0</v>
      </c>
      <c r="BY392" s="97">
        <f t="shared" si="223"/>
        <v>0</v>
      </c>
      <c r="BZ392" s="97">
        <f t="shared" si="223"/>
        <v>0</v>
      </c>
      <c r="CA392" s="97">
        <f t="shared" si="223"/>
        <v>0</v>
      </c>
      <c r="CB392" s="37"/>
      <c r="CC392" s="37"/>
      <c r="CD392" s="37"/>
      <c r="CE392" s="37"/>
      <c r="CF392" s="37"/>
      <c r="CG392" s="37"/>
      <c r="CH392" s="37"/>
      <c r="CI392" s="37"/>
      <c r="CJ392" s="37"/>
    </row>
    <row r="393" spans="1:88" ht="31.5" hidden="1" x14ac:dyDescent="0.25">
      <c r="A393" s="431"/>
      <c r="B393" s="328"/>
      <c r="C393" s="84" t="s">
        <v>1570</v>
      </c>
      <c r="D393" s="288"/>
      <c r="E393" s="85"/>
      <c r="F393" s="5"/>
      <c r="G393" s="207"/>
      <c r="H393" s="207"/>
      <c r="I393" s="207"/>
      <c r="J393" s="87"/>
      <c r="K393" s="207"/>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97">
        <f t="shared" ref="BD393:CA393" si="224">COUNTIFS($R$9:$R$329,"x",BD$9:BD$329,"1")</f>
        <v>0</v>
      </c>
      <c r="BE393" s="97">
        <f t="shared" si="224"/>
        <v>0</v>
      </c>
      <c r="BF393" s="97">
        <f t="shared" si="224"/>
        <v>0</v>
      </c>
      <c r="BG393" s="97">
        <f t="shared" si="224"/>
        <v>0</v>
      </c>
      <c r="BH393" s="97">
        <f t="shared" si="224"/>
        <v>0</v>
      </c>
      <c r="BI393" s="97">
        <f t="shared" si="224"/>
        <v>0</v>
      </c>
      <c r="BJ393" s="97">
        <f t="shared" si="224"/>
        <v>0</v>
      </c>
      <c r="BK393" s="97">
        <f t="shared" si="224"/>
        <v>0</v>
      </c>
      <c r="BL393" s="97">
        <f t="shared" si="224"/>
        <v>0</v>
      </c>
      <c r="BM393" s="97">
        <f t="shared" si="224"/>
        <v>0</v>
      </c>
      <c r="BN393" s="97">
        <f t="shared" si="224"/>
        <v>0</v>
      </c>
      <c r="BO393" s="97">
        <f t="shared" si="224"/>
        <v>0</v>
      </c>
      <c r="BP393" s="97">
        <f t="shared" si="224"/>
        <v>0</v>
      </c>
      <c r="BQ393" s="97">
        <f t="shared" si="224"/>
        <v>0</v>
      </c>
      <c r="BR393" s="97">
        <f t="shared" si="224"/>
        <v>0</v>
      </c>
      <c r="BS393" s="97">
        <f t="shared" si="224"/>
        <v>0</v>
      </c>
      <c r="BT393" s="97">
        <f t="shared" si="224"/>
        <v>0</v>
      </c>
      <c r="BU393" s="97">
        <f t="shared" si="224"/>
        <v>0</v>
      </c>
      <c r="BV393" s="97">
        <f t="shared" si="224"/>
        <v>0</v>
      </c>
      <c r="BW393" s="97">
        <f t="shared" si="224"/>
        <v>0</v>
      </c>
      <c r="BX393" s="97">
        <f t="shared" si="224"/>
        <v>0</v>
      </c>
      <c r="BY393" s="97">
        <f t="shared" si="224"/>
        <v>0</v>
      </c>
      <c r="BZ393" s="97">
        <f t="shared" si="224"/>
        <v>0</v>
      </c>
      <c r="CA393" s="97">
        <f t="shared" si="224"/>
        <v>0</v>
      </c>
      <c r="CB393" s="37"/>
      <c r="CC393" s="37"/>
      <c r="CD393" s="37"/>
      <c r="CE393" s="37"/>
      <c r="CF393" s="37"/>
      <c r="CG393" s="37"/>
      <c r="CH393" s="37"/>
      <c r="CI393" s="37"/>
      <c r="CJ393" s="37"/>
    </row>
    <row r="394" spans="1:88" ht="31.5" hidden="1" x14ac:dyDescent="0.25">
      <c r="A394" s="431"/>
      <c r="B394" s="328"/>
      <c r="C394" s="84" t="s">
        <v>1571</v>
      </c>
      <c r="D394" s="288"/>
      <c r="E394" s="85"/>
      <c r="F394" s="5"/>
      <c r="G394" s="207"/>
      <c r="H394" s="207"/>
      <c r="I394" s="207"/>
      <c r="J394" s="87"/>
      <c r="K394" s="207"/>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97">
        <f t="shared" ref="BD394:CA394" si="225">COUNTIFS($R$9:$R$329,"x",BD$9:BD$329,"0")</f>
        <v>0</v>
      </c>
      <c r="BE394" s="97">
        <f t="shared" si="225"/>
        <v>0</v>
      </c>
      <c r="BF394" s="97">
        <f t="shared" si="225"/>
        <v>0</v>
      </c>
      <c r="BG394" s="97">
        <f t="shared" si="225"/>
        <v>0</v>
      </c>
      <c r="BH394" s="97">
        <f t="shared" si="225"/>
        <v>0</v>
      </c>
      <c r="BI394" s="97">
        <f t="shared" si="225"/>
        <v>0</v>
      </c>
      <c r="BJ394" s="97">
        <f t="shared" si="225"/>
        <v>0</v>
      </c>
      <c r="BK394" s="97">
        <f t="shared" si="225"/>
        <v>0</v>
      </c>
      <c r="BL394" s="97">
        <f t="shared" si="225"/>
        <v>0</v>
      </c>
      <c r="BM394" s="97">
        <f t="shared" si="225"/>
        <v>0</v>
      </c>
      <c r="BN394" s="97">
        <f t="shared" si="225"/>
        <v>0</v>
      </c>
      <c r="BO394" s="97">
        <f t="shared" si="225"/>
        <v>0</v>
      </c>
      <c r="BP394" s="97">
        <f t="shared" si="225"/>
        <v>0</v>
      </c>
      <c r="BQ394" s="97">
        <f t="shared" si="225"/>
        <v>0</v>
      </c>
      <c r="BR394" s="97">
        <f t="shared" si="225"/>
        <v>0</v>
      </c>
      <c r="BS394" s="97">
        <f t="shared" si="225"/>
        <v>0</v>
      </c>
      <c r="BT394" s="97">
        <f t="shared" si="225"/>
        <v>0</v>
      </c>
      <c r="BU394" s="97">
        <f t="shared" si="225"/>
        <v>0</v>
      </c>
      <c r="BV394" s="97">
        <f t="shared" si="225"/>
        <v>0</v>
      </c>
      <c r="BW394" s="97">
        <f t="shared" si="225"/>
        <v>0</v>
      </c>
      <c r="BX394" s="97">
        <f t="shared" si="225"/>
        <v>0</v>
      </c>
      <c r="BY394" s="97">
        <f t="shared" si="225"/>
        <v>0</v>
      </c>
      <c r="BZ394" s="97">
        <f t="shared" si="225"/>
        <v>0</v>
      </c>
      <c r="CA394" s="97">
        <f t="shared" si="225"/>
        <v>0</v>
      </c>
      <c r="CB394" s="37"/>
      <c r="CC394" s="37"/>
      <c r="CD394" s="37"/>
      <c r="CE394" s="37"/>
      <c r="CF394" s="37"/>
      <c r="CG394" s="37"/>
      <c r="CH394" s="37"/>
      <c r="CI394" s="37"/>
      <c r="CJ394" s="37"/>
    </row>
    <row r="395" spans="1:88" ht="15.75" hidden="1" x14ac:dyDescent="0.25">
      <c r="A395" s="431"/>
      <c r="B395" s="328"/>
      <c r="C395" s="424" t="s">
        <v>1572</v>
      </c>
      <c r="D395" s="288"/>
      <c r="E395" s="85"/>
      <c r="F395" s="5"/>
      <c r="G395" s="207"/>
      <c r="H395" s="207"/>
      <c r="I395" s="207"/>
      <c r="J395" s="87"/>
      <c r="K395" s="207"/>
      <c r="L395" s="207"/>
      <c r="M395" s="207"/>
      <c r="N395" s="207"/>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98" t="e">
        <f>(((BD392*2)+(BD393*1)+(BD394*0)))/(BD392+BD393+BD394)</f>
        <v>#DIV/0!</v>
      </c>
      <c r="BE395" s="98" t="e">
        <f t="shared" ref="BE395:CA395" si="226">(((BE392*2)+(BE393*1)+(BE394*0)))/(BE392+BE393+BE394)</f>
        <v>#DIV/0!</v>
      </c>
      <c r="BF395" s="98" t="e">
        <f t="shared" si="226"/>
        <v>#DIV/0!</v>
      </c>
      <c r="BG395" s="98" t="e">
        <f t="shared" si="226"/>
        <v>#DIV/0!</v>
      </c>
      <c r="BH395" s="98" t="e">
        <f t="shared" si="226"/>
        <v>#DIV/0!</v>
      </c>
      <c r="BI395" s="98" t="e">
        <f t="shared" si="226"/>
        <v>#DIV/0!</v>
      </c>
      <c r="BJ395" s="98" t="e">
        <f t="shared" si="226"/>
        <v>#DIV/0!</v>
      </c>
      <c r="BK395" s="98" t="e">
        <f t="shared" si="226"/>
        <v>#DIV/0!</v>
      </c>
      <c r="BL395" s="98" t="e">
        <f t="shared" si="226"/>
        <v>#DIV/0!</v>
      </c>
      <c r="BM395" s="98" t="e">
        <f t="shared" si="226"/>
        <v>#DIV/0!</v>
      </c>
      <c r="BN395" s="98" t="e">
        <f t="shared" si="226"/>
        <v>#DIV/0!</v>
      </c>
      <c r="BO395" s="98" t="e">
        <f t="shared" si="226"/>
        <v>#DIV/0!</v>
      </c>
      <c r="BP395" s="98" t="e">
        <f t="shared" si="226"/>
        <v>#DIV/0!</v>
      </c>
      <c r="BQ395" s="98" t="e">
        <f t="shared" si="226"/>
        <v>#DIV/0!</v>
      </c>
      <c r="BR395" s="98" t="e">
        <f t="shared" si="226"/>
        <v>#DIV/0!</v>
      </c>
      <c r="BS395" s="98" t="e">
        <f t="shared" si="226"/>
        <v>#DIV/0!</v>
      </c>
      <c r="BT395" s="98" t="e">
        <f t="shared" si="226"/>
        <v>#DIV/0!</v>
      </c>
      <c r="BU395" s="98" t="e">
        <f t="shared" si="226"/>
        <v>#DIV/0!</v>
      </c>
      <c r="BV395" s="98" t="e">
        <f t="shared" si="226"/>
        <v>#DIV/0!</v>
      </c>
      <c r="BW395" s="98" t="e">
        <f t="shared" si="226"/>
        <v>#DIV/0!</v>
      </c>
      <c r="BX395" s="98" t="e">
        <f t="shared" si="226"/>
        <v>#DIV/0!</v>
      </c>
      <c r="BY395" s="98" t="e">
        <f t="shared" si="226"/>
        <v>#DIV/0!</v>
      </c>
      <c r="BZ395" s="98" t="e">
        <f t="shared" si="226"/>
        <v>#DIV/0!</v>
      </c>
      <c r="CA395" s="98" t="e">
        <f t="shared" si="226"/>
        <v>#DIV/0!</v>
      </c>
      <c r="CB395" s="415">
        <f>COUNTIF($BD396:$CA396,"Đ")</f>
        <v>0</v>
      </c>
      <c r="CC395" s="419">
        <f>CB395/COUNTA($BD396:$CA396)</f>
        <v>0</v>
      </c>
      <c r="CD395" s="415">
        <f>COUNTIF($BD396:$CA396,"CCG")</f>
        <v>0</v>
      </c>
      <c r="CE395" s="419">
        <f>CD395/COUNTA($BD396:$CA396)</f>
        <v>0</v>
      </c>
      <c r="CF395" s="415">
        <f>COUNTIF($BD396:$CA396,"CĐ")</f>
        <v>0</v>
      </c>
      <c r="CG395" s="419">
        <f>CF395/COUNTA($BD396:$CA396)</f>
        <v>0</v>
      </c>
      <c r="CH395" s="413" t="e">
        <f>(((CB395*2)+(CD395*1)+(CF395*0)))/(CB395+CD395+CF395)</f>
        <v>#DIV/0!</v>
      </c>
      <c r="CI395" s="413" t="e">
        <f>IF(CH395&gt;=1.6,"Đạt mục tiêu",IF(CH395&gt;=1,"Cần cố gắng","Chưa đạt"))</f>
        <v>#DIV/0!</v>
      </c>
      <c r="CJ395" s="37"/>
    </row>
    <row r="396" spans="1:88" ht="15.75" hidden="1" x14ac:dyDescent="0.25">
      <c r="A396" s="432"/>
      <c r="B396" s="328"/>
      <c r="C396" s="424"/>
      <c r="D396" s="288"/>
      <c r="E396" s="85"/>
      <c r="F396" s="5"/>
      <c r="G396" s="207"/>
      <c r="H396" s="207"/>
      <c r="I396" s="207"/>
      <c r="J396" s="87"/>
      <c r="K396" s="207"/>
      <c r="L396" s="207"/>
      <c r="M396" s="207"/>
      <c r="N396" s="207"/>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98" t="e">
        <f>IF(BD395&lt;1,"CĐ",IF(BD395&lt;1.6,"CCG","Đ"))</f>
        <v>#DIV/0!</v>
      </c>
      <c r="BE396" s="98" t="e">
        <f t="shared" ref="BE396:CA396" si="227">IF(BE395&lt;1,"CĐ",IF(BE395&lt;1.6,"CCG","Đ"))</f>
        <v>#DIV/0!</v>
      </c>
      <c r="BF396" s="98" t="e">
        <f t="shared" si="227"/>
        <v>#DIV/0!</v>
      </c>
      <c r="BG396" s="98" t="e">
        <f t="shared" si="227"/>
        <v>#DIV/0!</v>
      </c>
      <c r="BH396" s="98" t="e">
        <f t="shared" si="227"/>
        <v>#DIV/0!</v>
      </c>
      <c r="BI396" s="98" t="e">
        <f t="shared" si="227"/>
        <v>#DIV/0!</v>
      </c>
      <c r="BJ396" s="98" t="e">
        <f t="shared" si="227"/>
        <v>#DIV/0!</v>
      </c>
      <c r="BK396" s="98" t="e">
        <f t="shared" si="227"/>
        <v>#DIV/0!</v>
      </c>
      <c r="BL396" s="98" t="e">
        <f t="shared" si="227"/>
        <v>#DIV/0!</v>
      </c>
      <c r="BM396" s="98" t="e">
        <f t="shared" si="227"/>
        <v>#DIV/0!</v>
      </c>
      <c r="BN396" s="98" t="e">
        <f t="shared" si="227"/>
        <v>#DIV/0!</v>
      </c>
      <c r="BO396" s="98" t="e">
        <f t="shared" si="227"/>
        <v>#DIV/0!</v>
      </c>
      <c r="BP396" s="98" t="e">
        <f t="shared" si="227"/>
        <v>#DIV/0!</v>
      </c>
      <c r="BQ396" s="98" t="e">
        <f t="shared" si="227"/>
        <v>#DIV/0!</v>
      </c>
      <c r="BR396" s="98" t="e">
        <f t="shared" si="227"/>
        <v>#DIV/0!</v>
      </c>
      <c r="BS396" s="98" t="e">
        <f t="shared" si="227"/>
        <v>#DIV/0!</v>
      </c>
      <c r="BT396" s="98" t="e">
        <f t="shared" si="227"/>
        <v>#DIV/0!</v>
      </c>
      <c r="BU396" s="98" t="e">
        <f t="shared" si="227"/>
        <v>#DIV/0!</v>
      </c>
      <c r="BV396" s="98" t="e">
        <f t="shared" si="227"/>
        <v>#DIV/0!</v>
      </c>
      <c r="BW396" s="98" t="e">
        <f t="shared" si="227"/>
        <v>#DIV/0!</v>
      </c>
      <c r="BX396" s="98" t="e">
        <f t="shared" si="227"/>
        <v>#DIV/0!</v>
      </c>
      <c r="BY396" s="98" t="e">
        <f t="shared" si="227"/>
        <v>#DIV/0!</v>
      </c>
      <c r="BZ396" s="98" t="e">
        <f t="shared" si="227"/>
        <v>#DIV/0!</v>
      </c>
      <c r="CA396" s="98" t="e">
        <f t="shared" si="227"/>
        <v>#DIV/0!</v>
      </c>
      <c r="CB396" s="415"/>
      <c r="CC396" s="419"/>
      <c r="CD396" s="415"/>
      <c r="CE396" s="419"/>
      <c r="CF396" s="415"/>
      <c r="CG396" s="419"/>
      <c r="CH396" s="413"/>
      <c r="CI396" s="413"/>
      <c r="CJ396" s="37"/>
    </row>
    <row r="397" spans="1:88" ht="31.5" hidden="1" x14ac:dyDescent="0.25">
      <c r="A397" s="430" t="s">
        <v>1581</v>
      </c>
      <c r="B397" s="328"/>
      <c r="C397" s="84" t="s">
        <v>1569</v>
      </c>
      <c r="D397" s="288"/>
      <c r="E397" s="85"/>
      <c r="F397" s="5"/>
      <c r="G397" s="207"/>
      <c r="H397" s="207"/>
      <c r="I397" s="207"/>
      <c r="J397" s="87"/>
      <c r="K397" s="207"/>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97">
        <f t="shared" ref="BD397:CA397" si="228">COUNTIFS($S$9:$S$329,"x",BD$9:BD$329,"2")</f>
        <v>0</v>
      </c>
      <c r="BE397" s="97">
        <f t="shared" si="228"/>
        <v>0</v>
      </c>
      <c r="BF397" s="97">
        <f t="shared" si="228"/>
        <v>0</v>
      </c>
      <c r="BG397" s="97">
        <f t="shared" si="228"/>
        <v>0</v>
      </c>
      <c r="BH397" s="97">
        <f t="shared" si="228"/>
        <v>0</v>
      </c>
      <c r="BI397" s="97">
        <f t="shared" si="228"/>
        <v>0</v>
      </c>
      <c r="BJ397" s="97">
        <f t="shared" si="228"/>
        <v>0</v>
      </c>
      <c r="BK397" s="97">
        <f t="shared" si="228"/>
        <v>0</v>
      </c>
      <c r="BL397" s="97">
        <f t="shared" si="228"/>
        <v>0</v>
      </c>
      <c r="BM397" s="97">
        <f t="shared" si="228"/>
        <v>0</v>
      </c>
      <c r="BN397" s="97">
        <f t="shared" si="228"/>
        <v>0</v>
      </c>
      <c r="BO397" s="97">
        <f t="shared" si="228"/>
        <v>0</v>
      </c>
      <c r="BP397" s="97">
        <f t="shared" si="228"/>
        <v>0</v>
      </c>
      <c r="BQ397" s="97">
        <f t="shared" si="228"/>
        <v>0</v>
      </c>
      <c r="BR397" s="97">
        <f t="shared" si="228"/>
        <v>0</v>
      </c>
      <c r="BS397" s="97">
        <f t="shared" si="228"/>
        <v>0</v>
      </c>
      <c r="BT397" s="97">
        <f t="shared" si="228"/>
        <v>0</v>
      </c>
      <c r="BU397" s="97">
        <f t="shared" si="228"/>
        <v>0</v>
      </c>
      <c r="BV397" s="97">
        <f t="shared" si="228"/>
        <v>0</v>
      </c>
      <c r="BW397" s="97">
        <f t="shared" si="228"/>
        <v>0</v>
      </c>
      <c r="BX397" s="97">
        <f t="shared" si="228"/>
        <v>0</v>
      </c>
      <c r="BY397" s="97">
        <f t="shared" si="228"/>
        <v>0</v>
      </c>
      <c r="BZ397" s="97">
        <f t="shared" si="228"/>
        <v>0</v>
      </c>
      <c r="CA397" s="97">
        <f t="shared" si="228"/>
        <v>0</v>
      </c>
      <c r="CB397" s="37"/>
      <c r="CC397" s="37"/>
      <c r="CD397" s="37"/>
      <c r="CE397" s="37"/>
      <c r="CF397" s="37"/>
      <c r="CG397" s="37"/>
      <c r="CH397" s="37"/>
      <c r="CI397" s="37"/>
      <c r="CJ397" s="37"/>
    </row>
    <row r="398" spans="1:88" ht="31.5" hidden="1" x14ac:dyDescent="0.25">
      <c r="A398" s="431"/>
      <c r="B398" s="328"/>
      <c r="C398" s="84" t="s">
        <v>1570</v>
      </c>
      <c r="D398" s="288"/>
      <c r="E398" s="85"/>
      <c r="F398" s="5"/>
      <c r="G398" s="207"/>
      <c r="H398" s="207"/>
      <c r="I398" s="207"/>
      <c r="J398" s="87"/>
      <c r="K398" s="207"/>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97">
        <f t="shared" ref="BD398:CA398" si="229">COUNTIFS($S$9:$S$329,"x",BD$9:BD$329,"1")</f>
        <v>0</v>
      </c>
      <c r="BE398" s="97">
        <f t="shared" si="229"/>
        <v>0</v>
      </c>
      <c r="BF398" s="97">
        <f t="shared" si="229"/>
        <v>0</v>
      </c>
      <c r="BG398" s="97">
        <f t="shared" si="229"/>
        <v>0</v>
      </c>
      <c r="BH398" s="97">
        <f t="shared" si="229"/>
        <v>0</v>
      </c>
      <c r="BI398" s="97">
        <f t="shared" si="229"/>
        <v>0</v>
      </c>
      <c r="BJ398" s="97">
        <f t="shared" si="229"/>
        <v>0</v>
      </c>
      <c r="BK398" s="97">
        <f t="shared" si="229"/>
        <v>0</v>
      </c>
      <c r="BL398" s="97">
        <f t="shared" si="229"/>
        <v>0</v>
      </c>
      <c r="BM398" s="97">
        <f t="shared" si="229"/>
        <v>0</v>
      </c>
      <c r="BN398" s="97">
        <f t="shared" si="229"/>
        <v>0</v>
      </c>
      <c r="BO398" s="97">
        <f t="shared" si="229"/>
        <v>0</v>
      </c>
      <c r="BP398" s="97">
        <f t="shared" si="229"/>
        <v>0</v>
      </c>
      <c r="BQ398" s="97">
        <f t="shared" si="229"/>
        <v>0</v>
      </c>
      <c r="BR398" s="97">
        <f t="shared" si="229"/>
        <v>0</v>
      </c>
      <c r="BS398" s="97">
        <f t="shared" si="229"/>
        <v>0</v>
      </c>
      <c r="BT398" s="97">
        <f t="shared" si="229"/>
        <v>0</v>
      </c>
      <c r="BU398" s="97">
        <f t="shared" si="229"/>
        <v>0</v>
      </c>
      <c r="BV398" s="97">
        <f t="shared" si="229"/>
        <v>0</v>
      </c>
      <c r="BW398" s="97">
        <f t="shared" si="229"/>
        <v>0</v>
      </c>
      <c r="BX398" s="97">
        <f t="shared" si="229"/>
        <v>0</v>
      </c>
      <c r="BY398" s="97">
        <f t="shared" si="229"/>
        <v>0</v>
      </c>
      <c r="BZ398" s="97">
        <f t="shared" si="229"/>
        <v>0</v>
      </c>
      <c r="CA398" s="97">
        <f t="shared" si="229"/>
        <v>0</v>
      </c>
      <c r="CB398" s="37"/>
      <c r="CC398" s="37"/>
      <c r="CD398" s="37"/>
      <c r="CE398" s="37"/>
      <c r="CF398" s="37"/>
      <c r="CG398" s="37"/>
      <c r="CH398" s="37"/>
      <c r="CI398" s="37"/>
      <c r="CJ398" s="37"/>
    </row>
    <row r="399" spans="1:88" ht="31.5" hidden="1" x14ac:dyDescent="0.25">
      <c r="A399" s="431"/>
      <c r="B399" s="328"/>
      <c r="C399" s="84" t="s">
        <v>1571</v>
      </c>
      <c r="D399" s="288"/>
      <c r="E399" s="85"/>
      <c r="F399" s="5"/>
      <c r="G399" s="207"/>
      <c r="H399" s="207"/>
      <c r="I399" s="207"/>
      <c r="J399" s="87"/>
      <c r="K399" s="207"/>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97">
        <f t="shared" ref="BD399:CA399" si="230">COUNTIFS($S$9:$S$329,"x",BD$9:BD$329,"0")</f>
        <v>0</v>
      </c>
      <c r="BE399" s="97">
        <f t="shared" si="230"/>
        <v>0</v>
      </c>
      <c r="BF399" s="97">
        <f t="shared" si="230"/>
        <v>0</v>
      </c>
      <c r="BG399" s="97">
        <f t="shared" si="230"/>
        <v>0</v>
      </c>
      <c r="BH399" s="97">
        <f t="shared" si="230"/>
        <v>0</v>
      </c>
      <c r="BI399" s="97">
        <f t="shared" si="230"/>
        <v>0</v>
      </c>
      <c r="BJ399" s="97">
        <f t="shared" si="230"/>
        <v>0</v>
      </c>
      <c r="BK399" s="97">
        <f t="shared" si="230"/>
        <v>0</v>
      </c>
      <c r="BL399" s="97">
        <f t="shared" si="230"/>
        <v>0</v>
      </c>
      <c r="BM399" s="97">
        <f t="shared" si="230"/>
        <v>0</v>
      </c>
      <c r="BN399" s="97">
        <f t="shared" si="230"/>
        <v>0</v>
      </c>
      <c r="BO399" s="97">
        <f t="shared" si="230"/>
        <v>0</v>
      </c>
      <c r="BP399" s="97">
        <f t="shared" si="230"/>
        <v>0</v>
      </c>
      <c r="BQ399" s="97">
        <f t="shared" si="230"/>
        <v>0</v>
      </c>
      <c r="BR399" s="97">
        <f t="shared" si="230"/>
        <v>0</v>
      </c>
      <c r="BS399" s="97">
        <f t="shared" si="230"/>
        <v>0</v>
      </c>
      <c r="BT399" s="97">
        <f t="shared" si="230"/>
        <v>0</v>
      </c>
      <c r="BU399" s="97">
        <f t="shared" si="230"/>
        <v>0</v>
      </c>
      <c r="BV399" s="97">
        <f t="shared" si="230"/>
        <v>0</v>
      </c>
      <c r="BW399" s="97">
        <f t="shared" si="230"/>
        <v>0</v>
      </c>
      <c r="BX399" s="97">
        <f t="shared" si="230"/>
        <v>0</v>
      </c>
      <c r="BY399" s="97">
        <f t="shared" si="230"/>
        <v>0</v>
      </c>
      <c r="BZ399" s="97">
        <f t="shared" si="230"/>
        <v>0</v>
      </c>
      <c r="CA399" s="97">
        <f t="shared" si="230"/>
        <v>0</v>
      </c>
      <c r="CB399" s="37"/>
      <c r="CC399" s="37"/>
      <c r="CD399" s="37"/>
      <c r="CE399" s="37"/>
      <c r="CF399" s="37"/>
      <c r="CG399" s="37"/>
      <c r="CH399" s="37"/>
      <c r="CI399" s="37"/>
      <c r="CJ399" s="37"/>
    </row>
    <row r="400" spans="1:88" ht="15.75" hidden="1" x14ac:dyDescent="0.25">
      <c r="A400" s="431"/>
      <c r="B400" s="328"/>
      <c r="C400" s="424" t="s">
        <v>1572</v>
      </c>
      <c r="D400" s="288"/>
      <c r="E400" s="85"/>
      <c r="F400" s="5"/>
      <c r="G400" s="207"/>
      <c r="H400" s="207"/>
      <c r="I400" s="207"/>
      <c r="J400" s="87"/>
      <c r="K400" s="207"/>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98" t="e">
        <f>(((BD397*2)+(BD398*1)+(BD399*0)))/(BD397+BD398+BD399)</f>
        <v>#DIV/0!</v>
      </c>
      <c r="BE400" s="98" t="e">
        <f t="shared" ref="BE400:CA400" si="231">(((BE397*2)+(BE398*1)+(BE399*0)))/(BE397+BE398+BE399)</f>
        <v>#DIV/0!</v>
      </c>
      <c r="BF400" s="98" t="e">
        <f t="shared" si="231"/>
        <v>#DIV/0!</v>
      </c>
      <c r="BG400" s="98" t="e">
        <f t="shared" si="231"/>
        <v>#DIV/0!</v>
      </c>
      <c r="BH400" s="98" t="e">
        <f t="shared" si="231"/>
        <v>#DIV/0!</v>
      </c>
      <c r="BI400" s="98" t="e">
        <f t="shared" si="231"/>
        <v>#DIV/0!</v>
      </c>
      <c r="BJ400" s="98" t="e">
        <f t="shared" si="231"/>
        <v>#DIV/0!</v>
      </c>
      <c r="BK400" s="98" t="e">
        <f t="shared" si="231"/>
        <v>#DIV/0!</v>
      </c>
      <c r="BL400" s="98" t="e">
        <f t="shared" si="231"/>
        <v>#DIV/0!</v>
      </c>
      <c r="BM400" s="98" t="e">
        <f t="shared" si="231"/>
        <v>#DIV/0!</v>
      </c>
      <c r="BN400" s="98" t="e">
        <f t="shared" si="231"/>
        <v>#DIV/0!</v>
      </c>
      <c r="BO400" s="98" t="e">
        <f t="shared" si="231"/>
        <v>#DIV/0!</v>
      </c>
      <c r="BP400" s="98" t="e">
        <f t="shared" si="231"/>
        <v>#DIV/0!</v>
      </c>
      <c r="BQ400" s="98" t="e">
        <f t="shared" si="231"/>
        <v>#DIV/0!</v>
      </c>
      <c r="BR400" s="98" t="e">
        <f t="shared" si="231"/>
        <v>#DIV/0!</v>
      </c>
      <c r="BS400" s="98" t="e">
        <f t="shared" si="231"/>
        <v>#DIV/0!</v>
      </c>
      <c r="BT400" s="98" t="e">
        <f t="shared" si="231"/>
        <v>#DIV/0!</v>
      </c>
      <c r="BU400" s="98" t="e">
        <f t="shared" si="231"/>
        <v>#DIV/0!</v>
      </c>
      <c r="BV400" s="98" t="e">
        <f t="shared" si="231"/>
        <v>#DIV/0!</v>
      </c>
      <c r="BW400" s="98" t="e">
        <f t="shared" si="231"/>
        <v>#DIV/0!</v>
      </c>
      <c r="BX400" s="98" t="e">
        <f t="shared" si="231"/>
        <v>#DIV/0!</v>
      </c>
      <c r="BY400" s="98" t="e">
        <f t="shared" si="231"/>
        <v>#DIV/0!</v>
      </c>
      <c r="BZ400" s="98" t="e">
        <f t="shared" si="231"/>
        <v>#DIV/0!</v>
      </c>
      <c r="CA400" s="98" t="e">
        <f t="shared" si="231"/>
        <v>#DIV/0!</v>
      </c>
      <c r="CB400" s="415">
        <f>COUNTIF($BD401:$CA401,"Đ")</f>
        <v>0</v>
      </c>
      <c r="CC400" s="419">
        <f>CB400/COUNTA($BD401:$CA401)</f>
        <v>0</v>
      </c>
      <c r="CD400" s="415">
        <f>COUNTIF($BD401:$CA401,"CCG")</f>
        <v>0</v>
      </c>
      <c r="CE400" s="419">
        <f>CD400/COUNTA($BD401:$CA401)</f>
        <v>0</v>
      </c>
      <c r="CF400" s="415">
        <f>COUNTIF($BD401:$CA401,"CĐ")</f>
        <v>0</v>
      </c>
      <c r="CG400" s="419">
        <f>CF400/COUNTA($BD401:$CA401)</f>
        <v>0</v>
      </c>
      <c r="CH400" s="413" t="e">
        <f>(((CB400*2)+(CD400*1)+(CF400*0)))/(CB400+CD400+CF400)</f>
        <v>#DIV/0!</v>
      </c>
      <c r="CI400" s="413" t="e">
        <f>IF(CH400&gt;=1.6,"Đạt mục tiêu",IF(CH400&gt;=1,"Cần cố gắng","Chưa đạt"))</f>
        <v>#DIV/0!</v>
      </c>
      <c r="CJ400" s="37"/>
    </row>
    <row r="401" spans="1:88" ht="15.75" hidden="1" x14ac:dyDescent="0.25">
      <c r="A401" s="432"/>
      <c r="B401" s="328"/>
      <c r="C401" s="424"/>
      <c r="D401" s="288"/>
      <c r="E401" s="85"/>
      <c r="F401" s="5"/>
      <c r="G401" s="207"/>
      <c r="H401" s="207"/>
      <c r="I401" s="207"/>
      <c r="J401" s="87"/>
      <c r="K401" s="207"/>
      <c r="L401" s="207"/>
      <c r="M401" s="207"/>
      <c r="N401" s="207"/>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98" t="e">
        <f>IF(BD400&lt;1,"CĐ",IF(BD400&lt;1.6,"CCG","Đ"))</f>
        <v>#DIV/0!</v>
      </c>
      <c r="BE401" s="98" t="e">
        <f t="shared" ref="BE401:CA401" si="232">IF(BE400&lt;1,"CĐ",IF(BE400&lt;1.6,"CCG","Đ"))</f>
        <v>#DIV/0!</v>
      </c>
      <c r="BF401" s="98" t="e">
        <f t="shared" si="232"/>
        <v>#DIV/0!</v>
      </c>
      <c r="BG401" s="98" t="e">
        <f t="shared" si="232"/>
        <v>#DIV/0!</v>
      </c>
      <c r="BH401" s="98" t="e">
        <f t="shared" si="232"/>
        <v>#DIV/0!</v>
      </c>
      <c r="BI401" s="98" t="e">
        <f t="shared" si="232"/>
        <v>#DIV/0!</v>
      </c>
      <c r="BJ401" s="98" t="e">
        <f t="shared" si="232"/>
        <v>#DIV/0!</v>
      </c>
      <c r="BK401" s="98" t="e">
        <f t="shared" si="232"/>
        <v>#DIV/0!</v>
      </c>
      <c r="BL401" s="98" t="e">
        <f t="shared" si="232"/>
        <v>#DIV/0!</v>
      </c>
      <c r="BM401" s="98" t="e">
        <f t="shared" si="232"/>
        <v>#DIV/0!</v>
      </c>
      <c r="BN401" s="98" t="e">
        <f t="shared" si="232"/>
        <v>#DIV/0!</v>
      </c>
      <c r="BO401" s="98" t="e">
        <f t="shared" si="232"/>
        <v>#DIV/0!</v>
      </c>
      <c r="BP401" s="98" t="e">
        <f t="shared" si="232"/>
        <v>#DIV/0!</v>
      </c>
      <c r="BQ401" s="98" t="e">
        <f t="shared" si="232"/>
        <v>#DIV/0!</v>
      </c>
      <c r="BR401" s="98" t="e">
        <f t="shared" si="232"/>
        <v>#DIV/0!</v>
      </c>
      <c r="BS401" s="98" t="e">
        <f t="shared" si="232"/>
        <v>#DIV/0!</v>
      </c>
      <c r="BT401" s="98" t="e">
        <f t="shared" si="232"/>
        <v>#DIV/0!</v>
      </c>
      <c r="BU401" s="98" t="e">
        <f t="shared" si="232"/>
        <v>#DIV/0!</v>
      </c>
      <c r="BV401" s="98" t="e">
        <f t="shared" si="232"/>
        <v>#DIV/0!</v>
      </c>
      <c r="BW401" s="98" t="e">
        <f t="shared" si="232"/>
        <v>#DIV/0!</v>
      </c>
      <c r="BX401" s="98" t="e">
        <f t="shared" si="232"/>
        <v>#DIV/0!</v>
      </c>
      <c r="BY401" s="98" t="e">
        <f t="shared" si="232"/>
        <v>#DIV/0!</v>
      </c>
      <c r="BZ401" s="98" t="e">
        <f t="shared" si="232"/>
        <v>#DIV/0!</v>
      </c>
      <c r="CA401" s="98" t="e">
        <f t="shared" si="232"/>
        <v>#DIV/0!</v>
      </c>
      <c r="CB401" s="415"/>
      <c r="CC401" s="419"/>
      <c r="CD401" s="415"/>
      <c r="CE401" s="419"/>
      <c r="CF401" s="415"/>
      <c r="CG401" s="419"/>
      <c r="CH401" s="413"/>
      <c r="CI401" s="413"/>
      <c r="CJ401" s="37"/>
    </row>
    <row r="402" spans="1:88" ht="31.5" hidden="1" x14ac:dyDescent="0.25">
      <c r="A402" s="421" t="s">
        <v>1582</v>
      </c>
      <c r="B402" s="421" t="s">
        <v>14</v>
      </c>
      <c r="C402" s="102" t="s">
        <v>1569</v>
      </c>
      <c r="D402" s="288"/>
      <c r="E402" s="85"/>
      <c r="F402" s="5"/>
      <c r="G402" s="207"/>
      <c r="H402" s="207"/>
      <c r="I402" s="207"/>
      <c r="J402" s="87"/>
      <c r="K402" s="207"/>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103">
        <f t="shared" ref="BD402:CA402" si="233">COUNTIFS($J$9:$J$329,"Thể chất",BD$9:BD$329,"2")</f>
        <v>1</v>
      </c>
      <c r="BE402" s="103">
        <f t="shared" si="233"/>
        <v>0</v>
      </c>
      <c r="BF402" s="103">
        <f t="shared" si="233"/>
        <v>0</v>
      </c>
      <c r="BG402" s="103">
        <f t="shared" si="233"/>
        <v>0</v>
      </c>
      <c r="BH402" s="103">
        <f t="shared" si="233"/>
        <v>0</v>
      </c>
      <c r="BI402" s="103">
        <f t="shared" si="233"/>
        <v>0</v>
      </c>
      <c r="BJ402" s="103">
        <f t="shared" si="233"/>
        <v>0</v>
      </c>
      <c r="BK402" s="103">
        <f t="shared" si="233"/>
        <v>0</v>
      </c>
      <c r="BL402" s="103">
        <f t="shared" si="233"/>
        <v>0</v>
      </c>
      <c r="BM402" s="103">
        <f t="shared" si="233"/>
        <v>0</v>
      </c>
      <c r="BN402" s="103">
        <f t="shared" si="233"/>
        <v>0</v>
      </c>
      <c r="BO402" s="103">
        <f t="shared" si="233"/>
        <v>0</v>
      </c>
      <c r="BP402" s="103">
        <f t="shared" si="233"/>
        <v>0</v>
      </c>
      <c r="BQ402" s="103">
        <f t="shared" si="233"/>
        <v>0</v>
      </c>
      <c r="BR402" s="103">
        <f t="shared" si="233"/>
        <v>0</v>
      </c>
      <c r="BS402" s="103">
        <f t="shared" si="233"/>
        <v>0</v>
      </c>
      <c r="BT402" s="103">
        <f t="shared" si="233"/>
        <v>0</v>
      </c>
      <c r="BU402" s="103">
        <f t="shared" si="233"/>
        <v>0</v>
      </c>
      <c r="BV402" s="103">
        <f t="shared" si="233"/>
        <v>0</v>
      </c>
      <c r="BW402" s="103">
        <f t="shared" si="233"/>
        <v>0</v>
      </c>
      <c r="BX402" s="103">
        <f t="shared" si="233"/>
        <v>0</v>
      </c>
      <c r="BY402" s="103">
        <f t="shared" si="233"/>
        <v>0</v>
      </c>
      <c r="BZ402" s="103">
        <f t="shared" si="233"/>
        <v>0</v>
      </c>
      <c r="CA402" s="103">
        <f t="shared" si="233"/>
        <v>0</v>
      </c>
      <c r="CB402" s="37"/>
      <c r="CC402" s="37"/>
      <c r="CD402" s="37"/>
      <c r="CE402" s="37"/>
      <c r="CF402" s="37"/>
      <c r="CG402" s="37"/>
      <c r="CH402" s="37"/>
      <c r="CI402" s="37"/>
      <c r="CJ402" s="37"/>
    </row>
    <row r="403" spans="1:88" ht="31.5" hidden="1" x14ac:dyDescent="0.25">
      <c r="A403" s="421"/>
      <c r="B403" s="421"/>
      <c r="C403" s="102" t="s">
        <v>1570</v>
      </c>
      <c r="D403" s="288"/>
      <c r="E403" s="85"/>
      <c r="F403" s="5"/>
      <c r="G403" s="207"/>
      <c r="H403" s="207"/>
      <c r="I403" s="207"/>
      <c r="J403" s="87"/>
      <c r="K403" s="207"/>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103">
        <f t="shared" ref="BD403:CA403" si="234">COUNTIFS($J$9:$J$329,"Thể chất",BD$9:BD$329,"1")</f>
        <v>0</v>
      </c>
      <c r="BE403" s="103">
        <f t="shared" si="234"/>
        <v>0</v>
      </c>
      <c r="BF403" s="103">
        <f t="shared" si="234"/>
        <v>0</v>
      </c>
      <c r="BG403" s="103">
        <f t="shared" si="234"/>
        <v>0</v>
      </c>
      <c r="BH403" s="103">
        <f t="shared" si="234"/>
        <v>0</v>
      </c>
      <c r="BI403" s="103">
        <f t="shared" si="234"/>
        <v>0</v>
      </c>
      <c r="BJ403" s="103">
        <f t="shared" si="234"/>
        <v>0</v>
      </c>
      <c r="BK403" s="103">
        <f t="shared" si="234"/>
        <v>0</v>
      </c>
      <c r="BL403" s="103">
        <f t="shared" si="234"/>
        <v>0</v>
      </c>
      <c r="BM403" s="103">
        <f t="shared" si="234"/>
        <v>0</v>
      </c>
      <c r="BN403" s="103">
        <f t="shared" si="234"/>
        <v>0</v>
      </c>
      <c r="BO403" s="103">
        <f t="shared" si="234"/>
        <v>0</v>
      </c>
      <c r="BP403" s="103">
        <f t="shared" si="234"/>
        <v>0</v>
      </c>
      <c r="BQ403" s="103">
        <f t="shared" si="234"/>
        <v>0</v>
      </c>
      <c r="BR403" s="103">
        <f t="shared" si="234"/>
        <v>0</v>
      </c>
      <c r="BS403" s="103">
        <f t="shared" si="234"/>
        <v>0</v>
      </c>
      <c r="BT403" s="103">
        <f t="shared" si="234"/>
        <v>0</v>
      </c>
      <c r="BU403" s="103">
        <f t="shared" si="234"/>
        <v>0</v>
      </c>
      <c r="BV403" s="103">
        <f t="shared" si="234"/>
        <v>0</v>
      </c>
      <c r="BW403" s="103">
        <f t="shared" si="234"/>
        <v>0</v>
      </c>
      <c r="BX403" s="103">
        <f t="shared" si="234"/>
        <v>0</v>
      </c>
      <c r="BY403" s="103">
        <f t="shared" si="234"/>
        <v>0</v>
      </c>
      <c r="BZ403" s="103">
        <f t="shared" si="234"/>
        <v>0</v>
      </c>
      <c r="CA403" s="103">
        <f t="shared" si="234"/>
        <v>0</v>
      </c>
      <c r="CB403" s="37"/>
      <c r="CC403" s="37"/>
      <c r="CD403" s="37"/>
      <c r="CE403" s="37"/>
      <c r="CF403" s="37"/>
      <c r="CG403" s="37"/>
      <c r="CH403" s="37"/>
      <c r="CI403" s="37"/>
      <c r="CJ403" s="37"/>
    </row>
    <row r="404" spans="1:88" ht="31.5" hidden="1" x14ac:dyDescent="0.25">
      <c r="A404" s="421"/>
      <c r="B404" s="421"/>
      <c r="C404" s="102" t="s">
        <v>1571</v>
      </c>
      <c r="D404" s="288"/>
      <c r="E404" s="85"/>
      <c r="F404" s="5"/>
      <c r="G404" s="207"/>
      <c r="H404" s="207"/>
      <c r="I404" s="207"/>
      <c r="J404" s="87"/>
      <c r="K404" s="207"/>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103">
        <f t="shared" ref="BD404:CA404" si="235">COUNTIFS($J$9:$J$329,"Thể chất",BD$9:BD$329,"0")</f>
        <v>0</v>
      </c>
      <c r="BE404" s="103">
        <f t="shared" si="235"/>
        <v>0</v>
      </c>
      <c r="BF404" s="103">
        <f t="shared" si="235"/>
        <v>0</v>
      </c>
      <c r="BG404" s="103">
        <f t="shared" si="235"/>
        <v>0</v>
      </c>
      <c r="BH404" s="103">
        <f t="shared" si="235"/>
        <v>0</v>
      </c>
      <c r="BI404" s="103">
        <f t="shared" si="235"/>
        <v>0</v>
      </c>
      <c r="BJ404" s="103">
        <f t="shared" si="235"/>
        <v>0</v>
      </c>
      <c r="BK404" s="103">
        <f t="shared" si="235"/>
        <v>0</v>
      </c>
      <c r="BL404" s="103">
        <f t="shared" si="235"/>
        <v>0</v>
      </c>
      <c r="BM404" s="103">
        <f t="shared" si="235"/>
        <v>0</v>
      </c>
      <c r="BN404" s="103">
        <f t="shared" si="235"/>
        <v>0</v>
      </c>
      <c r="BO404" s="103">
        <f t="shared" si="235"/>
        <v>0</v>
      </c>
      <c r="BP404" s="103">
        <f t="shared" si="235"/>
        <v>0</v>
      </c>
      <c r="BQ404" s="103">
        <f t="shared" si="235"/>
        <v>0</v>
      </c>
      <c r="BR404" s="103">
        <f t="shared" si="235"/>
        <v>0</v>
      </c>
      <c r="BS404" s="103">
        <f t="shared" si="235"/>
        <v>0</v>
      </c>
      <c r="BT404" s="103">
        <f t="shared" si="235"/>
        <v>0</v>
      </c>
      <c r="BU404" s="103">
        <f t="shared" si="235"/>
        <v>0</v>
      </c>
      <c r="BV404" s="103">
        <f t="shared" si="235"/>
        <v>0</v>
      </c>
      <c r="BW404" s="103">
        <f t="shared" si="235"/>
        <v>0</v>
      </c>
      <c r="BX404" s="103">
        <f t="shared" si="235"/>
        <v>0</v>
      </c>
      <c r="BY404" s="103">
        <f t="shared" si="235"/>
        <v>0</v>
      </c>
      <c r="BZ404" s="103">
        <f t="shared" si="235"/>
        <v>0</v>
      </c>
      <c r="CA404" s="103">
        <f t="shared" si="235"/>
        <v>0</v>
      </c>
      <c r="CB404" s="37"/>
      <c r="CC404" s="37"/>
      <c r="CD404" s="37"/>
      <c r="CE404" s="37"/>
      <c r="CF404" s="37"/>
      <c r="CG404" s="37"/>
      <c r="CH404" s="37"/>
      <c r="CI404" s="37"/>
      <c r="CJ404" s="37"/>
    </row>
    <row r="405" spans="1:88" ht="15.75" hidden="1" x14ac:dyDescent="0.25">
      <c r="A405" s="421"/>
      <c r="B405" s="421"/>
      <c r="C405" s="425" t="s">
        <v>1583</v>
      </c>
      <c r="D405" s="288"/>
      <c r="E405" s="85"/>
      <c r="F405" s="5"/>
      <c r="G405" s="207"/>
      <c r="H405" s="207"/>
      <c r="I405" s="207"/>
      <c r="J405" s="87"/>
      <c r="K405" s="207"/>
      <c r="L405" s="207"/>
      <c r="M405" s="207"/>
      <c r="N405" s="207"/>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98">
        <f t="shared" ref="BD405:CA405" si="236">(((BD402*2)+(BD403*1)+(BD404*0)))/(BD402+BD403+BD404)</f>
        <v>2</v>
      </c>
      <c r="BE405" s="98" t="e">
        <f t="shared" si="236"/>
        <v>#DIV/0!</v>
      </c>
      <c r="BF405" s="98" t="e">
        <f t="shared" si="236"/>
        <v>#DIV/0!</v>
      </c>
      <c r="BG405" s="98" t="e">
        <f t="shared" si="236"/>
        <v>#DIV/0!</v>
      </c>
      <c r="BH405" s="98" t="e">
        <f t="shared" si="236"/>
        <v>#DIV/0!</v>
      </c>
      <c r="BI405" s="98" t="e">
        <f t="shared" si="236"/>
        <v>#DIV/0!</v>
      </c>
      <c r="BJ405" s="98" t="e">
        <f t="shared" si="236"/>
        <v>#DIV/0!</v>
      </c>
      <c r="BK405" s="98" t="e">
        <f t="shared" si="236"/>
        <v>#DIV/0!</v>
      </c>
      <c r="BL405" s="98" t="e">
        <f t="shared" si="236"/>
        <v>#DIV/0!</v>
      </c>
      <c r="BM405" s="98" t="e">
        <f t="shared" si="236"/>
        <v>#DIV/0!</v>
      </c>
      <c r="BN405" s="98" t="e">
        <f t="shared" si="236"/>
        <v>#DIV/0!</v>
      </c>
      <c r="BO405" s="98" t="e">
        <f t="shared" si="236"/>
        <v>#DIV/0!</v>
      </c>
      <c r="BP405" s="98" t="e">
        <f t="shared" si="236"/>
        <v>#DIV/0!</v>
      </c>
      <c r="BQ405" s="98" t="e">
        <f t="shared" si="236"/>
        <v>#DIV/0!</v>
      </c>
      <c r="BR405" s="98" t="e">
        <f t="shared" si="236"/>
        <v>#DIV/0!</v>
      </c>
      <c r="BS405" s="98" t="e">
        <f t="shared" si="236"/>
        <v>#DIV/0!</v>
      </c>
      <c r="BT405" s="98" t="e">
        <f t="shared" si="236"/>
        <v>#DIV/0!</v>
      </c>
      <c r="BU405" s="98" t="e">
        <f t="shared" si="236"/>
        <v>#DIV/0!</v>
      </c>
      <c r="BV405" s="98" t="e">
        <f t="shared" si="236"/>
        <v>#DIV/0!</v>
      </c>
      <c r="BW405" s="98" t="e">
        <f t="shared" si="236"/>
        <v>#DIV/0!</v>
      </c>
      <c r="BX405" s="98" t="e">
        <f t="shared" si="236"/>
        <v>#DIV/0!</v>
      </c>
      <c r="BY405" s="98" t="e">
        <f t="shared" si="236"/>
        <v>#DIV/0!</v>
      </c>
      <c r="BZ405" s="98" t="e">
        <f t="shared" si="236"/>
        <v>#DIV/0!</v>
      </c>
      <c r="CA405" s="98" t="e">
        <f t="shared" si="236"/>
        <v>#DIV/0!</v>
      </c>
      <c r="CB405" s="415">
        <f>COUNTIF($BD406:$CA406,"Đ")</f>
        <v>1</v>
      </c>
      <c r="CC405" s="419">
        <f>CB405/COUNTA($BD406:$CA406)</f>
        <v>4.1666666666666664E-2</v>
      </c>
      <c r="CD405" s="415">
        <f>COUNTIF($BD406:$CA406,"CCG")</f>
        <v>0</v>
      </c>
      <c r="CE405" s="419">
        <f>CD405/COUNTA($BD406:$CA406)</f>
        <v>0</v>
      </c>
      <c r="CF405" s="415">
        <f>COUNTIF($BD406:$CA406,"CĐ")</f>
        <v>0</v>
      </c>
      <c r="CG405" s="419">
        <f>CF405/COUNTA($BD406:$CA406)</f>
        <v>0</v>
      </c>
      <c r="CH405" s="411">
        <f>(((CB405*2)+(CD405*1)+(CF405*0)))/(CB405+CD405+CF405)</f>
        <v>2</v>
      </c>
      <c r="CI405" s="411" t="str">
        <f>IF(CH405&gt;=1.6,"Đạt mục tiêu",IF(CH405&gt;=1,"Cần cố gắng","Chưa đạt"))</f>
        <v>Đạt mục tiêu</v>
      </c>
      <c r="CJ405" s="37"/>
    </row>
    <row r="406" spans="1:88" ht="15.75" hidden="1" x14ac:dyDescent="0.25">
      <c r="A406" s="421"/>
      <c r="B406" s="421"/>
      <c r="C406" s="426"/>
      <c r="D406" s="288"/>
      <c r="E406" s="85"/>
      <c r="F406" s="5"/>
      <c r="G406" s="207"/>
      <c r="H406" s="207"/>
      <c r="I406" s="207"/>
      <c r="J406" s="87"/>
      <c r="K406" s="207"/>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98" t="str">
        <f t="shared" ref="BD406:CA406" si="237">IF(BD405&lt;1,"CĐ",IF(BD405&lt;1.6,"CCG","Đ"))</f>
        <v>Đ</v>
      </c>
      <c r="BE406" s="98" t="e">
        <f t="shared" si="237"/>
        <v>#DIV/0!</v>
      </c>
      <c r="BF406" s="98" t="e">
        <f t="shared" si="237"/>
        <v>#DIV/0!</v>
      </c>
      <c r="BG406" s="98" t="e">
        <f t="shared" si="237"/>
        <v>#DIV/0!</v>
      </c>
      <c r="BH406" s="98" t="e">
        <f t="shared" si="237"/>
        <v>#DIV/0!</v>
      </c>
      <c r="BI406" s="98" t="e">
        <f t="shared" si="237"/>
        <v>#DIV/0!</v>
      </c>
      <c r="BJ406" s="98" t="e">
        <f t="shared" si="237"/>
        <v>#DIV/0!</v>
      </c>
      <c r="BK406" s="98" t="e">
        <f t="shared" si="237"/>
        <v>#DIV/0!</v>
      </c>
      <c r="BL406" s="98" t="e">
        <f t="shared" si="237"/>
        <v>#DIV/0!</v>
      </c>
      <c r="BM406" s="98" t="e">
        <f t="shared" si="237"/>
        <v>#DIV/0!</v>
      </c>
      <c r="BN406" s="98" t="e">
        <f t="shared" si="237"/>
        <v>#DIV/0!</v>
      </c>
      <c r="BO406" s="98" t="e">
        <f t="shared" si="237"/>
        <v>#DIV/0!</v>
      </c>
      <c r="BP406" s="98" t="e">
        <f t="shared" si="237"/>
        <v>#DIV/0!</v>
      </c>
      <c r="BQ406" s="98" t="e">
        <f t="shared" si="237"/>
        <v>#DIV/0!</v>
      </c>
      <c r="BR406" s="98" t="e">
        <f t="shared" si="237"/>
        <v>#DIV/0!</v>
      </c>
      <c r="BS406" s="98" t="e">
        <f t="shared" si="237"/>
        <v>#DIV/0!</v>
      </c>
      <c r="BT406" s="98" t="e">
        <f t="shared" si="237"/>
        <v>#DIV/0!</v>
      </c>
      <c r="BU406" s="98" t="e">
        <f t="shared" si="237"/>
        <v>#DIV/0!</v>
      </c>
      <c r="BV406" s="98" t="e">
        <f t="shared" si="237"/>
        <v>#DIV/0!</v>
      </c>
      <c r="BW406" s="98" t="e">
        <f t="shared" si="237"/>
        <v>#DIV/0!</v>
      </c>
      <c r="BX406" s="98" t="e">
        <f t="shared" si="237"/>
        <v>#DIV/0!</v>
      </c>
      <c r="BY406" s="98" t="e">
        <f t="shared" si="237"/>
        <v>#DIV/0!</v>
      </c>
      <c r="BZ406" s="98" t="e">
        <f t="shared" si="237"/>
        <v>#DIV/0!</v>
      </c>
      <c r="CA406" s="98" t="e">
        <f t="shared" si="237"/>
        <v>#DIV/0!</v>
      </c>
      <c r="CB406" s="415"/>
      <c r="CC406" s="419"/>
      <c r="CD406" s="415"/>
      <c r="CE406" s="419"/>
      <c r="CF406" s="415"/>
      <c r="CG406" s="419"/>
      <c r="CH406" s="411"/>
      <c r="CI406" s="411"/>
      <c r="CJ406" s="37"/>
    </row>
    <row r="407" spans="1:88" ht="31.5" hidden="1" x14ac:dyDescent="0.25">
      <c r="A407" s="421"/>
      <c r="B407" s="421" t="s">
        <v>402</v>
      </c>
      <c r="C407" s="102" t="s">
        <v>1569</v>
      </c>
      <c r="D407" s="288"/>
      <c r="E407" s="85"/>
      <c r="F407" s="5"/>
      <c r="G407" s="207"/>
      <c r="H407" s="207"/>
      <c r="I407" s="207"/>
      <c r="J407" s="87"/>
      <c r="K407" s="207"/>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104">
        <f t="shared" ref="BD407:CA407" si="238">COUNTIFS($J$9:$J$329,"Nhận thức",BD$9:BD$329,"2")</f>
        <v>0</v>
      </c>
      <c r="BE407" s="104">
        <f t="shared" si="238"/>
        <v>0</v>
      </c>
      <c r="BF407" s="104">
        <f t="shared" si="238"/>
        <v>0</v>
      </c>
      <c r="BG407" s="104">
        <f t="shared" si="238"/>
        <v>0</v>
      </c>
      <c r="BH407" s="104">
        <f t="shared" si="238"/>
        <v>0</v>
      </c>
      <c r="BI407" s="104">
        <f t="shared" si="238"/>
        <v>0</v>
      </c>
      <c r="BJ407" s="104">
        <f t="shared" si="238"/>
        <v>0</v>
      </c>
      <c r="BK407" s="104">
        <f t="shared" si="238"/>
        <v>0</v>
      </c>
      <c r="BL407" s="104">
        <f t="shared" si="238"/>
        <v>0</v>
      </c>
      <c r="BM407" s="104">
        <f t="shared" si="238"/>
        <v>0</v>
      </c>
      <c r="BN407" s="104">
        <f t="shared" si="238"/>
        <v>0</v>
      </c>
      <c r="BO407" s="104">
        <f t="shared" si="238"/>
        <v>0</v>
      </c>
      <c r="BP407" s="104">
        <f t="shared" si="238"/>
        <v>0</v>
      </c>
      <c r="BQ407" s="104">
        <f t="shared" si="238"/>
        <v>0</v>
      </c>
      <c r="BR407" s="104">
        <f t="shared" si="238"/>
        <v>0</v>
      </c>
      <c r="BS407" s="104">
        <f t="shared" si="238"/>
        <v>0</v>
      </c>
      <c r="BT407" s="104">
        <f t="shared" si="238"/>
        <v>0</v>
      </c>
      <c r="BU407" s="104">
        <f t="shared" si="238"/>
        <v>0</v>
      </c>
      <c r="BV407" s="104">
        <f t="shared" si="238"/>
        <v>0</v>
      </c>
      <c r="BW407" s="104">
        <f t="shared" si="238"/>
        <v>0</v>
      </c>
      <c r="BX407" s="104">
        <f t="shared" si="238"/>
        <v>0</v>
      </c>
      <c r="BY407" s="104">
        <f t="shared" si="238"/>
        <v>0</v>
      </c>
      <c r="BZ407" s="104">
        <f t="shared" si="238"/>
        <v>0</v>
      </c>
      <c r="CA407" s="104">
        <f t="shared" si="238"/>
        <v>0</v>
      </c>
      <c r="CB407" s="37"/>
      <c r="CC407" s="37"/>
      <c r="CD407" s="37"/>
      <c r="CE407" s="37"/>
      <c r="CF407" s="37"/>
      <c r="CG407" s="37"/>
      <c r="CH407" s="37"/>
      <c r="CI407" s="37"/>
      <c r="CJ407" s="37"/>
    </row>
    <row r="408" spans="1:88" ht="31.5" hidden="1" x14ac:dyDescent="0.25">
      <c r="A408" s="421"/>
      <c r="B408" s="421"/>
      <c r="C408" s="102" t="s">
        <v>1570</v>
      </c>
      <c r="D408" s="288"/>
      <c r="E408" s="85"/>
      <c r="F408" s="5"/>
      <c r="G408" s="207"/>
      <c r="H408" s="207"/>
      <c r="I408" s="207"/>
      <c r="J408" s="87"/>
      <c r="K408" s="207"/>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104">
        <f t="shared" ref="BD408:CA408" si="239">COUNTIFS($J$9:$J$329,"Nhận thức",BD$9:BD$329,"1")</f>
        <v>0</v>
      </c>
      <c r="BE408" s="104">
        <f t="shared" si="239"/>
        <v>0</v>
      </c>
      <c r="BF408" s="104">
        <f t="shared" si="239"/>
        <v>0</v>
      </c>
      <c r="BG408" s="104">
        <f t="shared" si="239"/>
        <v>0</v>
      </c>
      <c r="BH408" s="104">
        <f t="shared" si="239"/>
        <v>0</v>
      </c>
      <c r="BI408" s="104">
        <f t="shared" si="239"/>
        <v>0</v>
      </c>
      <c r="BJ408" s="104">
        <f t="shared" si="239"/>
        <v>0</v>
      </c>
      <c r="BK408" s="104">
        <f t="shared" si="239"/>
        <v>0</v>
      </c>
      <c r="BL408" s="104">
        <f t="shared" si="239"/>
        <v>0</v>
      </c>
      <c r="BM408" s="104">
        <f t="shared" si="239"/>
        <v>0</v>
      </c>
      <c r="BN408" s="104">
        <f t="shared" si="239"/>
        <v>0</v>
      </c>
      <c r="BO408" s="104">
        <f t="shared" si="239"/>
        <v>0</v>
      </c>
      <c r="BP408" s="104">
        <f t="shared" si="239"/>
        <v>0</v>
      </c>
      <c r="BQ408" s="104">
        <f t="shared" si="239"/>
        <v>0</v>
      </c>
      <c r="BR408" s="104">
        <f t="shared" si="239"/>
        <v>0</v>
      </c>
      <c r="BS408" s="104">
        <f t="shared" si="239"/>
        <v>0</v>
      </c>
      <c r="BT408" s="104">
        <f t="shared" si="239"/>
        <v>0</v>
      </c>
      <c r="BU408" s="104">
        <f t="shared" si="239"/>
        <v>0</v>
      </c>
      <c r="BV408" s="104">
        <f t="shared" si="239"/>
        <v>0</v>
      </c>
      <c r="BW408" s="104">
        <f t="shared" si="239"/>
        <v>0</v>
      </c>
      <c r="BX408" s="104">
        <f t="shared" si="239"/>
        <v>0</v>
      </c>
      <c r="BY408" s="104">
        <f t="shared" si="239"/>
        <v>0</v>
      </c>
      <c r="BZ408" s="104">
        <f t="shared" si="239"/>
        <v>0</v>
      </c>
      <c r="CA408" s="104">
        <f t="shared" si="239"/>
        <v>0</v>
      </c>
      <c r="CB408" s="37"/>
      <c r="CC408" s="37"/>
      <c r="CD408" s="37"/>
      <c r="CE408" s="37"/>
      <c r="CF408" s="37"/>
      <c r="CG408" s="37"/>
      <c r="CH408" s="37"/>
      <c r="CI408" s="37"/>
      <c r="CJ408" s="37"/>
    </row>
    <row r="409" spans="1:88" ht="31.5" hidden="1" x14ac:dyDescent="0.25">
      <c r="A409" s="421"/>
      <c r="B409" s="421"/>
      <c r="C409" s="102" t="s">
        <v>1571</v>
      </c>
      <c r="D409" s="288"/>
      <c r="E409" s="85"/>
      <c r="F409" s="5"/>
      <c r="G409" s="207"/>
      <c r="H409" s="207"/>
      <c r="I409" s="207"/>
      <c r="J409" s="87"/>
      <c r="K409" s="207"/>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104">
        <f t="shared" ref="BD409:CA409" si="240">COUNTIFS($J$9:$J$329,"Nhận thức",BD$9:BD$329,"0")</f>
        <v>0</v>
      </c>
      <c r="BE409" s="104">
        <f t="shared" si="240"/>
        <v>0</v>
      </c>
      <c r="BF409" s="104">
        <f t="shared" si="240"/>
        <v>0</v>
      </c>
      <c r="BG409" s="104">
        <f t="shared" si="240"/>
        <v>0</v>
      </c>
      <c r="BH409" s="104">
        <f t="shared" si="240"/>
        <v>0</v>
      </c>
      <c r="BI409" s="104">
        <f t="shared" si="240"/>
        <v>0</v>
      </c>
      <c r="BJ409" s="104">
        <f t="shared" si="240"/>
        <v>0</v>
      </c>
      <c r="BK409" s="104">
        <f t="shared" si="240"/>
        <v>0</v>
      </c>
      <c r="BL409" s="104">
        <f t="shared" si="240"/>
        <v>0</v>
      </c>
      <c r="BM409" s="104">
        <f t="shared" si="240"/>
        <v>0</v>
      </c>
      <c r="BN409" s="104">
        <f t="shared" si="240"/>
        <v>0</v>
      </c>
      <c r="BO409" s="104">
        <f t="shared" si="240"/>
        <v>0</v>
      </c>
      <c r="BP409" s="104">
        <f t="shared" si="240"/>
        <v>0</v>
      </c>
      <c r="BQ409" s="104">
        <f t="shared" si="240"/>
        <v>0</v>
      </c>
      <c r="BR409" s="104">
        <f t="shared" si="240"/>
        <v>0</v>
      </c>
      <c r="BS409" s="104">
        <f t="shared" si="240"/>
        <v>0</v>
      </c>
      <c r="BT409" s="104">
        <f t="shared" si="240"/>
        <v>0</v>
      </c>
      <c r="BU409" s="104">
        <f t="shared" si="240"/>
        <v>0</v>
      </c>
      <c r="BV409" s="104">
        <f t="shared" si="240"/>
        <v>0</v>
      </c>
      <c r="BW409" s="104">
        <f t="shared" si="240"/>
        <v>0</v>
      </c>
      <c r="BX409" s="104">
        <f t="shared" si="240"/>
        <v>0</v>
      </c>
      <c r="BY409" s="104">
        <f t="shared" si="240"/>
        <v>0</v>
      </c>
      <c r="BZ409" s="104">
        <f t="shared" si="240"/>
        <v>0</v>
      </c>
      <c r="CA409" s="104">
        <f t="shared" si="240"/>
        <v>0</v>
      </c>
      <c r="CB409" s="37"/>
      <c r="CC409" s="37"/>
      <c r="CD409" s="37"/>
      <c r="CE409" s="37"/>
      <c r="CF409" s="37"/>
      <c r="CG409" s="37"/>
      <c r="CH409" s="37"/>
      <c r="CI409" s="37"/>
      <c r="CJ409" s="37"/>
    </row>
    <row r="410" spans="1:88" ht="15.75" hidden="1" x14ac:dyDescent="0.25">
      <c r="A410" s="421"/>
      <c r="B410" s="421"/>
      <c r="C410" s="425" t="s">
        <v>1584</v>
      </c>
      <c r="D410" s="288"/>
      <c r="E410" s="85"/>
      <c r="F410" s="5"/>
      <c r="G410" s="207"/>
      <c r="H410" s="207"/>
      <c r="I410" s="207"/>
      <c r="J410" s="87"/>
      <c r="K410" s="207"/>
      <c r="L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105" t="e">
        <f>(((BD407*2)+(BD408*1)+(BD409*0)))/(BD407+BD408+BD409)</f>
        <v>#DIV/0!</v>
      </c>
      <c r="BE410" s="105" t="e">
        <f t="shared" ref="BE410:CA410" si="241">(((BE407*2)+(BE408*1)+(BE409*0)))/(BE407+BE408+BE409)</f>
        <v>#DIV/0!</v>
      </c>
      <c r="BF410" s="105" t="e">
        <f t="shared" si="241"/>
        <v>#DIV/0!</v>
      </c>
      <c r="BG410" s="105" t="e">
        <f t="shared" si="241"/>
        <v>#DIV/0!</v>
      </c>
      <c r="BH410" s="105" t="e">
        <f t="shared" si="241"/>
        <v>#DIV/0!</v>
      </c>
      <c r="BI410" s="105" t="e">
        <f t="shared" si="241"/>
        <v>#DIV/0!</v>
      </c>
      <c r="BJ410" s="105" t="e">
        <f t="shared" si="241"/>
        <v>#DIV/0!</v>
      </c>
      <c r="BK410" s="105" t="e">
        <f t="shared" si="241"/>
        <v>#DIV/0!</v>
      </c>
      <c r="BL410" s="105" t="e">
        <f t="shared" si="241"/>
        <v>#DIV/0!</v>
      </c>
      <c r="BM410" s="105" t="e">
        <f t="shared" si="241"/>
        <v>#DIV/0!</v>
      </c>
      <c r="BN410" s="105" t="e">
        <f t="shared" si="241"/>
        <v>#DIV/0!</v>
      </c>
      <c r="BO410" s="105" t="e">
        <f t="shared" si="241"/>
        <v>#DIV/0!</v>
      </c>
      <c r="BP410" s="105" t="e">
        <f t="shared" si="241"/>
        <v>#DIV/0!</v>
      </c>
      <c r="BQ410" s="105" t="e">
        <f t="shared" si="241"/>
        <v>#DIV/0!</v>
      </c>
      <c r="BR410" s="105" t="e">
        <f t="shared" si="241"/>
        <v>#DIV/0!</v>
      </c>
      <c r="BS410" s="105" t="e">
        <f t="shared" si="241"/>
        <v>#DIV/0!</v>
      </c>
      <c r="BT410" s="105" t="e">
        <f t="shared" si="241"/>
        <v>#DIV/0!</v>
      </c>
      <c r="BU410" s="105" t="e">
        <f t="shared" si="241"/>
        <v>#DIV/0!</v>
      </c>
      <c r="BV410" s="105" t="e">
        <f t="shared" si="241"/>
        <v>#DIV/0!</v>
      </c>
      <c r="BW410" s="105" t="e">
        <f t="shared" si="241"/>
        <v>#DIV/0!</v>
      </c>
      <c r="BX410" s="105" t="e">
        <f t="shared" si="241"/>
        <v>#DIV/0!</v>
      </c>
      <c r="BY410" s="105" t="e">
        <f t="shared" si="241"/>
        <v>#DIV/0!</v>
      </c>
      <c r="BZ410" s="105" t="e">
        <f t="shared" si="241"/>
        <v>#DIV/0!</v>
      </c>
      <c r="CA410" s="105" t="e">
        <f t="shared" si="241"/>
        <v>#DIV/0!</v>
      </c>
      <c r="CB410" s="416">
        <f>COUNTIF($BD411:$CA411,"Đ")</f>
        <v>0</v>
      </c>
      <c r="CC410" s="420">
        <f>CB410/COUNTA($BD411:$CA411)</f>
        <v>0</v>
      </c>
      <c r="CD410" s="416">
        <f>COUNTIF($BD411:$CA411,"CCG")</f>
        <v>0</v>
      </c>
      <c r="CE410" s="420">
        <f>CD410/COUNTA($BD411:$CA411)</f>
        <v>0</v>
      </c>
      <c r="CF410" s="416">
        <f>COUNTIF($BD411:$CA411,"CĐ")</f>
        <v>0</v>
      </c>
      <c r="CG410" s="420">
        <f>CF410/COUNTA($BD411:$CA411)</f>
        <v>0</v>
      </c>
      <c r="CH410" s="412" t="e">
        <f>(((CB410*2)+(CD410*1)+(CF410*0)))/(CB410+CD410+CF410)</f>
        <v>#DIV/0!</v>
      </c>
      <c r="CI410" s="412" t="e">
        <f>IF(CH410&gt;=1.6,"Đạt mục tiêu",IF(CH410&gt;=1,"Cần cố gắng","Chưa đạt"))</f>
        <v>#DIV/0!</v>
      </c>
      <c r="CJ410" s="37"/>
    </row>
    <row r="411" spans="1:88" ht="15.75" hidden="1" x14ac:dyDescent="0.25">
      <c r="A411" s="421"/>
      <c r="B411" s="421"/>
      <c r="C411" s="426"/>
      <c r="D411" s="288"/>
      <c r="E411" s="85"/>
      <c r="F411" s="5"/>
      <c r="G411" s="207"/>
      <c r="H411" s="207"/>
      <c r="I411" s="207"/>
      <c r="J411" s="87"/>
      <c r="K411" s="207"/>
      <c r="L411" s="207"/>
      <c r="M411" s="207"/>
      <c r="N411" s="207"/>
      <c r="O411" s="207"/>
      <c r="P411" s="207"/>
      <c r="Q411" s="207"/>
      <c r="R411" s="207"/>
      <c r="S411" s="207"/>
      <c r="T411" s="207"/>
      <c r="U411" s="207"/>
      <c r="V411" s="207"/>
      <c r="W411" s="207"/>
      <c r="X411" s="207"/>
      <c r="Y411" s="207"/>
      <c r="Z411" s="207"/>
      <c r="AA411" s="207"/>
      <c r="AB411" s="207"/>
      <c r="AC411" s="207"/>
      <c r="AD411" s="207"/>
      <c r="AE411" s="207"/>
      <c r="AF411" s="207"/>
      <c r="AG411" s="207"/>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105" t="e">
        <f t="shared" ref="BD411:CA411" si="242">IF(BD410&lt;1,"CĐ",IF(BD410&lt;1.6,"CCG","Đ"))</f>
        <v>#DIV/0!</v>
      </c>
      <c r="BE411" s="105" t="e">
        <f t="shared" si="242"/>
        <v>#DIV/0!</v>
      </c>
      <c r="BF411" s="105" t="e">
        <f t="shared" si="242"/>
        <v>#DIV/0!</v>
      </c>
      <c r="BG411" s="105" t="e">
        <f t="shared" si="242"/>
        <v>#DIV/0!</v>
      </c>
      <c r="BH411" s="105" t="e">
        <f t="shared" si="242"/>
        <v>#DIV/0!</v>
      </c>
      <c r="BI411" s="105" t="e">
        <f t="shared" si="242"/>
        <v>#DIV/0!</v>
      </c>
      <c r="BJ411" s="105" t="e">
        <f t="shared" si="242"/>
        <v>#DIV/0!</v>
      </c>
      <c r="BK411" s="105" t="e">
        <f t="shared" si="242"/>
        <v>#DIV/0!</v>
      </c>
      <c r="BL411" s="105" t="e">
        <f t="shared" si="242"/>
        <v>#DIV/0!</v>
      </c>
      <c r="BM411" s="105" t="e">
        <f t="shared" si="242"/>
        <v>#DIV/0!</v>
      </c>
      <c r="BN411" s="105" t="e">
        <f t="shared" si="242"/>
        <v>#DIV/0!</v>
      </c>
      <c r="BO411" s="105" t="e">
        <f t="shared" si="242"/>
        <v>#DIV/0!</v>
      </c>
      <c r="BP411" s="105" t="e">
        <f t="shared" si="242"/>
        <v>#DIV/0!</v>
      </c>
      <c r="BQ411" s="105" t="e">
        <f t="shared" si="242"/>
        <v>#DIV/0!</v>
      </c>
      <c r="BR411" s="105" t="e">
        <f t="shared" si="242"/>
        <v>#DIV/0!</v>
      </c>
      <c r="BS411" s="105" t="e">
        <f t="shared" si="242"/>
        <v>#DIV/0!</v>
      </c>
      <c r="BT411" s="105" t="e">
        <f t="shared" si="242"/>
        <v>#DIV/0!</v>
      </c>
      <c r="BU411" s="105" t="e">
        <f t="shared" si="242"/>
        <v>#DIV/0!</v>
      </c>
      <c r="BV411" s="105" t="e">
        <f t="shared" si="242"/>
        <v>#DIV/0!</v>
      </c>
      <c r="BW411" s="105" t="e">
        <f t="shared" si="242"/>
        <v>#DIV/0!</v>
      </c>
      <c r="BX411" s="105" t="e">
        <f t="shared" si="242"/>
        <v>#DIV/0!</v>
      </c>
      <c r="BY411" s="105" t="e">
        <f t="shared" si="242"/>
        <v>#DIV/0!</v>
      </c>
      <c r="BZ411" s="105" t="e">
        <f t="shared" si="242"/>
        <v>#DIV/0!</v>
      </c>
      <c r="CA411" s="105" t="e">
        <f t="shared" si="242"/>
        <v>#DIV/0!</v>
      </c>
      <c r="CB411" s="416"/>
      <c r="CC411" s="420"/>
      <c r="CD411" s="416"/>
      <c r="CE411" s="420"/>
      <c r="CF411" s="416"/>
      <c r="CG411" s="420"/>
      <c r="CH411" s="412"/>
      <c r="CI411" s="412"/>
      <c r="CJ411" s="37"/>
    </row>
    <row r="412" spans="1:88" ht="31.5" hidden="1" x14ac:dyDescent="0.25">
      <c r="A412" s="421"/>
      <c r="B412" s="421" t="s">
        <v>617</v>
      </c>
      <c r="C412" s="102" t="s">
        <v>1569</v>
      </c>
      <c r="D412" s="288"/>
      <c r="E412" s="85"/>
      <c r="F412" s="5"/>
      <c r="G412" s="207"/>
      <c r="H412" s="207"/>
      <c r="I412" s="207"/>
      <c r="J412" s="87"/>
      <c r="K412" s="207"/>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103">
        <f t="shared" ref="BD412:CA412" si="243">COUNTIFS($J$9:$J$329,"Ngôn ngữ",BD$9:BD$329,"2")</f>
        <v>0</v>
      </c>
      <c r="BE412" s="103">
        <f t="shared" si="243"/>
        <v>0</v>
      </c>
      <c r="BF412" s="103">
        <f t="shared" si="243"/>
        <v>0</v>
      </c>
      <c r="BG412" s="103">
        <f t="shared" si="243"/>
        <v>0</v>
      </c>
      <c r="BH412" s="103">
        <f t="shared" si="243"/>
        <v>0</v>
      </c>
      <c r="BI412" s="103">
        <f t="shared" si="243"/>
        <v>0</v>
      </c>
      <c r="BJ412" s="103">
        <f t="shared" si="243"/>
        <v>0</v>
      </c>
      <c r="BK412" s="103">
        <f t="shared" si="243"/>
        <v>0</v>
      </c>
      <c r="BL412" s="103">
        <f t="shared" si="243"/>
        <v>0</v>
      </c>
      <c r="BM412" s="103">
        <f t="shared" si="243"/>
        <v>0</v>
      </c>
      <c r="BN412" s="103">
        <f t="shared" si="243"/>
        <v>0</v>
      </c>
      <c r="BO412" s="103">
        <f t="shared" si="243"/>
        <v>0</v>
      </c>
      <c r="BP412" s="103">
        <f t="shared" si="243"/>
        <v>0</v>
      </c>
      <c r="BQ412" s="103">
        <f t="shared" si="243"/>
        <v>0</v>
      </c>
      <c r="BR412" s="103">
        <f t="shared" si="243"/>
        <v>0</v>
      </c>
      <c r="BS412" s="103">
        <f t="shared" si="243"/>
        <v>0</v>
      </c>
      <c r="BT412" s="103">
        <f t="shared" si="243"/>
        <v>0</v>
      </c>
      <c r="BU412" s="103">
        <f t="shared" si="243"/>
        <v>0</v>
      </c>
      <c r="BV412" s="103">
        <f t="shared" si="243"/>
        <v>0</v>
      </c>
      <c r="BW412" s="103">
        <f t="shared" si="243"/>
        <v>0</v>
      </c>
      <c r="BX412" s="103">
        <f t="shared" si="243"/>
        <v>0</v>
      </c>
      <c r="BY412" s="103">
        <f t="shared" si="243"/>
        <v>0</v>
      </c>
      <c r="BZ412" s="103">
        <f t="shared" si="243"/>
        <v>0</v>
      </c>
      <c r="CA412" s="103">
        <f t="shared" si="243"/>
        <v>0</v>
      </c>
      <c r="CB412" s="37"/>
      <c r="CC412" s="37"/>
      <c r="CD412" s="37"/>
      <c r="CE412" s="37"/>
      <c r="CF412" s="37"/>
      <c r="CG412" s="37"/>
      <c r="CH412" s="37"/>
      <c r="CI412" s="37"/>
      <c r="CJ412" s="37"/>
    </row>
    <row r="413" spans="1:88" ht="31.5" hidden="1" x14ac:dyDescent="0.25">
      <c r="A413" s="421"/>
      <c r="B413" s="421"/>
      <c r="C413" s="102" t="s">
        <v>1570</v>
      </c>
      <c r="D413" s="288"/>
      <c r="E413" s="85"/>
      <c r="F413" s="5"/>
      <c r="G413" s="207"/>
      <c r="H413" s="207"/>
      <c r="I413" s="207"/>
      <c r="J413" s="87"/>
      <c r="K413" s="207"/>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103">
        <f t="shared" ref="BD413:CA413" si="244">COUNTIFS($J$9:$J$329,"Ngôn ngữ",BD$9:BD$329,"1")</f>
        <v>0</v>
      </c>
      <c r="BE413" s="103">
        <f t="shared" si="244"/>
        <v>0</v>
      </c>
      <c r="BF413" s="103">
        <f t="shared" si="244"/>
        <v>0</v>
      </c>
      <c r="BG413" s="103">
        <f t="shared" si="244"/>
        <v>0</v>
      </c>
      <c r="BH413" s="103">
        <f t="shared" si="244"/>
        <v>0</v>
      </c>
      <c r="BI413" s="103">
        <f t="shared" si="244"/>
        <v>0</v>
      </c>
      <c r="BJ413" s="103">
        <f t="shared" si="244"/>
        <v>0</v>
      </c>
      <c r="BK413" s="103">
        <f t="shared" si="244"/>
        <v>0</v>
      </c>
      <c r="BL413" s="103">
        <f t="shared" si="244"/>
        <v>0</v>
      </c>
      <c r="BM413" s="103">
        <f t="shared" si="244"/>
        <v>0</v>
      </c>
      <c r="BN413" s="103">
        <f t="shared" si="244"/>
        <v>0</v>
      </c>
      <c r="BO413" s="103">
        <f t="shared" si="244"/>
        <v>0</v>
      </c>
      <c r="BP413" s="103">
        <f t="shared" si="244"/>
        <v>0</v>
      </c>
      <c r="BQ413" s="103">
        <f t="shared" si="244"/>
        <v>0</v>
      </c>
      <c r="BR413" s="103">
        <f t="shared" si="244"/>
        <v>0</v>
      </c>
      <c r="BS413" s="103">
        <f t="shared" si="244"/>
        <v>0</v>
      </c>
      <c r="BT413" s="103">
        <f t="shared" si="244"/>
        <v>0</v>
      </c>
      <c r="BU413" s="103">
        <f t="shared" si="244"/>
        <v>0</v>
      </c>
      <c r="BV413" s="103">
        <f t="shared" si="244"/>
        <v>0</v>
      </c>
      <c r="BW413" s="103">
        <f t="shared" si="244"/>
        <v>0</v>
      </c>
      <c r="BX413" s="103">
        <f t="shared" si="244"/>
        <v>0</v>
      </c>
      <c r="BY413" s="103">
        <f t="shared" si="244"/>
        <v>0</v>
      </c>
      <c r="BZ413" s="103">
        <f t="shared" si="244"/>
        <v>0</v>
      </c>
      <c r="CA413" s="103">
        <f t="shared" si="244"/>
        <v>0</v>
      </c>
      <c r="CB413" s="37"/>
      <c r="CC413" s="37"/>
      <c r="CD413" s="37"/>
      <c r="CE413" s="37"/>
      <c r="CF413" s="37"/>
      <c r="CG413" s="37"/>
      <c r="CH413" s="37"/>
      <c r="CI413" s="37"/>
      <c r="CJ413" s="37"/>
    </row>
    <row r="414" spans="1:88" ht="31.5" hidden="1" x14ac:dyDescent="0.25">
      <c r="A414" s="421"/>
      <c r="B414" s="421"/>
      <c r="C414" s="102" t="s">
        <v>1571</v>
      </c>
      <c r="D414" s="288"/>
      <c r="E414" s="85"/>
      <c r="F414" s="5"/>
      <c r="G414" s="207"/>
      <c r="H414" s="207"/>
      <c r="I414" s="207"/>
      <c r="J414" s="87"/>
      <c r="K414" s="207"/>
      <c r="L414" s="207"/>
      <c r="M414" s="207"/>
      <c r="N414" s="207"/>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103">
        <f t="shared" ref="BD414:CA414" si="245">COUNTIFS($J$9:$J$329,"Ngôn ngữ",BD$9:BD$329,"0")</f>
        <v>0</v>
      </c>
      <c r="BE414" s="103">
        <f t="shared" si="245"/>
        <v>0</v>
      </c>
      <c r="BF414" s="103">
        <f t="shared" si="245"/>
        <v>0</v>
      </c>
      <c r="BG414" s="103">
        <f t="shared" si="245"/>
        <v>0</v>
      </c>
      <c r="BH414" s="103">
        <f t="shared" si="245"/>
        <v>0</v>
      </c>
      <c r="BI414" s="103">
        <f t="shared" si="245"/>
        <v>0</v>
      </c>
      <c r="BJ414" s="103">
        <f t="shared" si="245"/>
        <v>0</v>
      </c>
      <c r="BK414" s="103">
        <f t="shared" si="245"/>
        <v>0</v>
      </c>
      <c r="BL414" s="103">
        <f t="shared" si="245"/>
        <v>0</v>
      </c>
      <c r="BM414" s="103">
        <f t="shared" si="245"/>
        <v>0</v>
      </c>
      <c r="BN414" s="103">
        <f t="shared" si="245"/>
        <v>0</v>
      </c>
      <c r="BO414" s="103">
        <f t="shared" si="245"/>
        <v>0</v>
      </c>
      <c r="BP414" s="103">
        <f t="shared" si="245"/>
        <v>0</v>
      </c>
      <c r="BQ414" s="103">
        <f t="shared" si="245"/>
        <v>0</v>
      </c>
      <c r="BR414" s="103">
        <f t="shared" si="245"/>
        <v>0</v>
      </c>
      <c r="BS414" s="103">
        <f t="shared" si="245"/>
        <v>0</v>
      </c>
      <c r="BT414" s="103">
        <f t="shared" si="245"/>
        <v>0</v>
      </c>
      <c r="BU414" s="103">
        <f t="shared" si="245"/>
        <v>0</v>
      </c>
      <c r="BV414" s="103">
        <f t="shared" si="245"/>
        <v>0</v>
      </c>
      <c r="BW414" s="103">
        <f t="shared" si="245"/>
        <v>0</v>
      </c>
      <c r="BX414" s="103">
        <f t="shared" si="245"/>
        <v>0</v>
      </c>
      <c r="BY414" s="103">
        <f t="shared" si="245"/>
        <v>0</v>
      </c>
      <c r="BZ414" s="103">
        <f t="shared" si="245"/>
        <v>0</v>
      </c>
      <c r="CA414" s="103">
        <f t="shared" si="245"/>
        <v>0</v>
      </c>
      <c r="CB414" s="37"/>
      <c r="CC414" s="37"/>
      <c r="CD414" s="37"/>
      <c r="CE414" s="37"/>
      <c r="CF414" s="37"/>
      <c r="CG414" s="37"/>
      <c r="CH414" s="37"/>
      <c r="CI414" s="37"/>
      <c r="CJ414" s="37"/>
    </row>
    <row r="415" spans="1:88" ht="15.75" hidden="1" x14ac:dyDescent="0.25">
      <c r="A415" s="421"/>
      <c r="B415" s="421"/>
      <c r="C415" s="425" t="s">
        <v>1585</v>
      </c>
      <c r="D415" s="288"/>
      <c r="E415" s="85"/>
      <c r="F415" s="5"/>
      <c r="G415" s="207"/>
      <c r="H415" s="207"/>
      <c r="I415" s="207"/>
      <c r="J415" s="87"/>
      <c r="K415" s="207"/>
      <c r="L415" s="207"/>
      <c r="M415" s="207"/>
      <c r="N415" s="207"/>
      <c r="O415" s="207"/>
      <c r="P415" s="207"/>
      <c r="Q415" s="207"/>
      <c r="R415" s="207"/>
      <c r="S415" s="207"/>
      <c r="T415" s="207"/>
      <c r="U415" s="207"/>
      <c r="V415" s="207"/>
      <c r="W415" s="207"/>
      <c r="X415" s="207"/>
      <c r="Y415" s="207"/>
      <c r="Z415" s="207"/>
      <c r="AA415" s="207"/>
      <c r="AB415" s="207"/>
      <c r="AC415" s="207"/>
      <c r="AD415" s="207"/>
      <c r="AE415" s="207"/>
      <c r="AF415" s="207"/>
      <c r="AG415" s="207"/>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98" t="e">
        <f t="shared" ref="BD415:CA415" si="246">(((BD412*2)+(BD413*1)+(BD414*0)))/(BD412+BD413+BD414)</f>
        <v>#DIV/0!</v>
      </c>
      <c r="BE415" s="98" t="e">
        <f t="shared" si="246"/>
        <v>#DIV/0!</v>
      </c>
      <c r="BF415" s="98" t="e">
        <f t="shared" si="246"/>
        <v>#DIV/0!</v>
      </c>
      <c r="BG415" s="98" t="e">
        <f t="shared" si="246"/>
        <v>#DIV/0!</v>
      </c>
      <c r="BH415" s="98" t="e">
        <f t="shared" si="246"/>
        <v>#DIV/0!</v>
      </c>
      <c r="BI415" s="98" t="e">
        <f t="shared" si="246"/>
        <v>#DIV/0!</v>
      </c>
      <c r="BJ415" s="98" t="e">
        <f t="shared" si="246"/>
        <v>#DIV/0!</v>
      </c>
      <c r="BK415" s="98" t="e">
        <f t="shared" si="246"/>
        <v>#DIV/0!</v>
      </c>
      <c r="BL415" s="98" t="e">
        <f t="shared" si="246"/>
        <v>#DIV/0!</v>
      </c>
      <c r="BM415" s="98" t="e">
        <f t="shared" si="246"/>
        <v>#DIV/0!</v>
      </c>
      <c r="BN415" s="98" t="e">
        <f t="shared" si="246"/>
        <v>#DIV/0!</v>
      </c>
      <c r="BO415" s="98" t="e">
        <f t="shared" si="246"/>
        <v>#DIV/0!</v>
      </c>
      <c r="BP415" s="98" t="e">
        <f t="shared" si="246"/>
        <v>#DIV/0!</v>
      </c>
      <c r="BQ415" s="98" t="e">
        <f t="shared" si="246"/>
        <v>#DIV/0!</v>
      </c>
      <c r="BR415" s="98" t="e">
        <f t="shared" si="246"/>
        <v>#DIV/0!</v>
      </c>
      <c r="BS415" s="98" t="e">
        <f t="shared" si="246"/>
        <v>#DIV/0!</v>
      </c>
      <c r="BT415" s="98" t="e">
        <f t="shared" si="246"/>
        <v>#DIV/0!</v>
      </c>
      <c r="BU415" s="98" t="e">
        <f t="shared" si="246"/>
        <v>#DIV/0!</v>
      </c>
      <c r="BV415" s="98" t="e">
        <f t="shared" si="246"/>
        <v>#DIV/0!</v>
      </c>
      <c r="BW415" s="98" t="e">
        <f t="shared" si="246"/>
        <v>#DIV/0!</v>
      </c>
      <c r="BX415" s="98" t="e">
        <f t="shared" si="246"/>
        <v>#DIV/0!</v>
      </c>
      <c r="BY415" s="98" t="e">
        <f t="shared" si="246"/>
        <v>#DIV/0!</v>
      </c>
      <c r="BZ415" s="98" t="e">
        <f t="shared" si="246"/>
        <v>#DIV/0!</v>
      </c>
      <c r="CA415" s="98" t="e">
        <f t="shared" si="246"/>
        <v>#DIV/0!</v>
      </c>
      <c r="CB415" s="415">
        <f>COUNTIF($BD416:$CA416,"Đ")</f>
        <v>0</v>
      </c>
      <c r="CC415" s="419">
        <f>CB415/COUNTA($BD416:$CA416)</f>
        <v>0</v>
      </c>
      <c r="CD415" s="415">
        <f>COUNTIF($BD416:$CA416,"CCG")</f>
        <v>0</v>
      </c>
      <c r="CE415" s="419">
        <f>CD415/COUNTA($BD416:$CA416)</f>
        <v>0</v>
      </c>
      <c r="CF415" s="415">
        <f>COUNTIF($BD416:$CA416,"CĐ")</f>
        <v>0</v>
      </c>
      <c r="CG415" s="419">
        <f>CF415/COUNTA($BD416:$CA416)</f>
        <v>0</v>
      </c>
      <c r="CH415" s="411" t="e">
        <f>(((CB415*2)+(CD415*1)+(CF415*0)))/(CB415+CD415+CF415)</f>
        <v>#DIV/0!</v>
      </c>
      <c r="CI415" s="411" t="e">
        <f>IF(CH415&gt;=1.6,"Đạt mục tiêu",IF(CH415&gt;=1,"Cần cố gắng","Chưa đạt"))</f>
        <v>#DIV/0!</v>
      </c>
      <c r="CJ415" s="37"/>
    </row>
    <row r="416" spans="1:88" ht="15.75" hidden="1" x14ac:dyDescent="0.25">
      <c r="A416" s="421"/>
      <c r="B416" s="421"/>
      <c r="C416" s="426"/>
      <c r="D416" s="288"/>
      <c r="E416" s="85"/>
      <c r="F416" s="5"/>
      <c r="G416" s="207"/>
      <c r="H416" s="207"/>
      <c r="I416" s="207"/>
      <c r="J416" s="87"/>
      <c r="K416" s="207"/>
      <c r="L416" s="207"/>
      <c r="M416" s="207"/>
      <c r="N416" s="207"/>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98" t="e">
        <f t="shared" ref="BD416:CA416" si="247">IF(BD415&lt;1,"CĐ",IF(BD415&lt;1.6,"CCG","Đ"))</f>
        <v>#DIV/0!</v>
      </c>
      <c r="BE416" s="98" t="e">
        <f t="shared" si="247"/>
        <v>#DIV/0!</v>
      </c>
      <c r="BF416" s="98" t="e">
        <f t="shared" si="247"/>
        <v>#DIV/0!</v>
      </c>
      <c r="BG416" s="98" t="e">
        <f t="shared" si="247"/>
        <v>#DIV/0!</v>
      </c>
      <c r="BH416" s="98" t="e">
        <f t="shared" si="247"/>
        <v>#DIV/0!</v>
      </c>
      <c r="BI416" s="98" t="e">
        <f t="shared" si="247"/>
        <v>#DIV/0!</v>
      </c>
      <c r="BJ416" s="98" t="e">
        <f t="shared" si="247"/>
        <v>#DIV/0!</v>
      </c>
      <c r="BK416" s="98" t="e">
        <f t="shared" si="247"/>
        <v>#DIV/0!</v>
      </c>
      <c r="BL416" s="98" t="e">
        <f t="shared" si="247"/>
        <v>#DIV/0!</v>
      </c>
      <c r="BM416" s="98" t="e">
        <f t="shared" si="247"/>
        <v>#DIV/0!</v>
      </c>
      <c r="BN416" s="98" t="e">
        <f t="shared" si="247"/>
        <v>#DIV/0!</v>
      </c>
      <c r="BO416" s="98" t="e">
        <f t="shared" si="247"/>
        <v>#DIV/0!</v>
      </c>
      <c r="BP416" s="98" t="e">
        <f t="shared" si="247"/>
        <v>#DIV/0!</v>
      </c>
      <c r="BQ416" s="98" t="e">
        <f t="shared" si="247"/>
        <v>#DIV/0!</v>
      </c>
      <c r="BR416" s="98" t="e">
        <f t="shared" si="247"/>
        <v>#DIV/0!</v>
      </c>
      <c r="BS416" s="98" t="e">
        <f t="shared" si="247"/>
        <v>#DIV/0!</v>
      </c>
      <c r="BT416" s="98" t="e">
        <f t="shared" si="247"/>
        <v>#DIV/0!</v>
      </c>
      <c r="BU416" s="98" t="e">
        <f t="shared" si="247"/>
        <v>#DIV/0!</v>
      </c>
      <c r="BV416" s="98" t="e">
        <f t="shared" si="247"/>
        <v>#DIV/0!</v>
      </c>
      <c r="BW416" s="98" t="e">
        <f t="shared" si="247"/>
        <v>#DIV/0!</v>
      </c>
      <c r="BX416" s="98" t="e">
        <f t="shared" si="247"/>
        <v>#DIV/0!</v>
      </c>
      <c r="BY416" s="98" t="e">
        <f t="shared" si="247"/>
        <v>#DIV/0!</v>
      </c>
      <c r="BZ416" s="98" t="e">
        <f t="shared" si="247"/>
        <v>#DIV/0!</v>
      </c>
      <c r="CA416" s="98" t="e">
        <f t="shared" si="247"/>
        <v>#DIV/0!</v>
      </c>
      <c r="CB416" s="415"/>
      <c r="CC416" s="419"/>
      <c r="CD416" s="415"/>
      <c r="CE416" s="419"/>
      <c r="CF416" s="415"/>
      <c r="CG416" s="419"/>
      <c r="CH416" s="411"/>
      <c r="CI416" s="411"/>
      <c r="CJ416" s="37"/>
    </row>
    <row r="417" spans="1:88" ht="31.5" hidden="1" x14ac:dyDescent="0.25">
      <c r="A417" s="421"/>
      <c r="B417" s="421" t="s">
        <v>744</v>
      </c>
      <c r="C417" s="102" t="s">
        <v>1569</v>
      </c>
      <c r="D417" s="288"/>
      <c r="E417" s="85"/>
      <c r="F417" s="5"/>
      <c r="G417" s="207"/>
      <c r="H417" s="207"/>
      <c r="I417" s="207"/>
      <c r="J417" s="87"/>
      <c r="K417" s="207"/>
      <c r="L417" s="207"/>
      <c r="M417" s="207"/>
      <c r="N417" s="207"/>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104">
        <f t="shared" ref="BD417:CA417" si="248">COUNTIFS($J$9:$J$329,"TCKNXH",BD$9:BD$329,"2")</f>
        <v>0</v>
      </c>
      <c r="BE417" s="104">
        <f t="shared" si="248"/>
        <v>0</v>
      </c>
      <c r="BF417" s="104">
        <f t="shared" si="248"/>
        <v>0</v>
      </c>
      <c r="BG417" s="104">
        <f t="shared" si="248"/>
        <v>0</v>
      </c>
      <c r="BH417" s="104">
        <f t="shared" si="248"/>
        <v>0</v>
      </c>
      <c r="BI417" s="104">
        <f t="shared" si="248"/>
        <v>0</v>
      </c>
      <c r="BJ417" s="104">
        <f t="shared" si="248"/>
        <v>0</v>
      </c>
      <c r="BK417" s="104">
        <f t="shared" si="248"/>
        <v>0</v>
      </c>
      <c r="BL417" s="104">
        <f t="shared" si="248"/>
        <v>0</v>
      </c>
      <c r="BM417" s="104">
        <f t="shared" si="248"/>
        <v>0</v>
      </c>
      <c r="BN417" s="104">
        <f t="shared" si="248"/>
        <v>0</v>
      </c>
      <c r="BO417" s="104">
        <f t="shared" si="248"/>
        <v>0</v>
      </c>
      <c r="BP417" s="104">
        <f t="shared" si="248"/>
        <v>0</v>
      </c>
      <c r="BQ417" s="104">
        <f t="shared" si="248"/>
        <v>0</v>
      </c>
      <c r="BR417" s="104">
        <f t="shared" si="248"/>
        <v>0</v>
      </c>
      <c r="BS417" s="104">
        <f t="shared" si="248"/>
        <v>0</v>
      </c>
      <c r="BT417" s="104">
        <f t="shared" si="248"/>
        <v>0</v>
      </c>
      <c r="BU417" s="104">
        <f t="shared" si="248"/>
        <v>0</v>
      </c>
      <c r="BV417" s="104">
        <f t="shared" si="248"/>
        <v>0</v>
      </c>
      <c r="BW417" s="104">
        <f t="shared" si="248"/>
        <v>0</v>
      </c>
      <c r="BX417" s="104">
        <f t="shared" si="248"/>
        <v>0</v>
      </c>
      <c r="BY417" s="104">
        <f t="shared" si="248"/>
        <v>0</v>
      </c>
      <c r="BZ417" s="104">
        <f t="shared" si="248"/>
        <v>0</v>
      </c>
      <c r="CA417" s="104">
        <f t="shared" si="248"/>
        <v>0</v>
      </c>
      <c r="CB417" s="37"/>
      <c r="CC417" s="37"/>
      <c r="CD417" s="37"/>
      <c r="CE417" s="37"/>
      <c r="CF417" s="37"/>
      <c r="CG417" s="37"/>
      <c r="CH417" s="37"/>
      <c r="CI417" s="37"/>
      <c r="CJ417" s="37"/>
    </row>
    <row r="418" spans="1:88" ht="31.5" hidden="1" x14ac:dyDescent="0.25">
      <c r="A418" s="421"/>
      <c r="B418" s="421"/>
      <c r="C418" s="102" t="s">
        <v>1570</v>
      </c>
      <c r="D418" s="288"/>
      <c r="E418" s="85"/>
      <c r="F418" s="5"/>
      <c r="G418" s="207"/>
      <c r="H418" s="207"/>
      <c r="I418" s="207"/>
      <c r="J418" s="87"/>
      <c r="K418" s="207"/>
      <c r="L418" s="207"/>
      <c r="M418" s="207"/>
      <c r="N418" s="207"/>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104">
        <f t="shared" ref="BD418:CA418" si="249">COUNTIFS($J$9:$J$329,"TCKNXH",BD$9:BD$329,"1")</f>
        <v>0</v>
      </c>
      <c r="BE418" s="104">
        <f t="shared" si="249"/>
        <v>0</v>
      </c>
      <c r="BF418" s="104">
        <f t="shared" si="249"/>
        <v>0</v>
      </c>
      <c r="BG418" s="104">
        <f t="shared" si="249"/>
        <v>0</v>
      </c>
      <c r="BH418" s="104">
        <f t="shared" si="249"/>
        <v>0</v>
      </c>
      <c r="BI418" s="104">
        <f t="shared" si="249"/>
        <v>0</v>
      </c>
      <c r="BJ418" s="104">
        <f t="shared" si="249"/>
        <v>0</v>
      </c>
      <c r="BK418" s="104">
        <f t="shared" si="249"/>
        <v>0</v>
      </c>
      <c r="BL418" s="104">
        <f t="shared" si="249"/>
        <v>0</v>
      </c>
      <c r="BM418" s="104">
        <f t="shared" si="249"/>
        <v>0</v>
      </c>
      <c r="BN418" s="104">
        <f t="shared" si="249"/>
        <v>0</v>
      </c>
      <c r="BO418" s="104">
        <f t="shared" si="249"/>
        <v>0</v>
      </c>
      <c r="BP418" s="104">
        <f t="shared" si="249"/>
        <v>0</v>
      </c>
      <c r="BQ418" s="104">
        <f t="shared" si="249"/>
        <v>0</v>
      </c>
      <c r="BR418" s="104">
        <f t="shared" si="249"/>
        <v>0</v>
      </c>
      <c r="BS418" s="104">
        <f t="shared" si="249"/>
        <v>0</v>
      </c>
      <c r="BT418" s="104">
        <f t="shared" si="249"/>
        <v>0</v>
      </c>
      <c r="BU418" s="104">
        <f t="shared" si="249"/>
        <v>0</v>
      </c>
      <c r="BV418" s="104">
        <f t="shared" si="249"/>
        <v>0</v>
      </c>
      <c r="BW418" s="104">
        <f t="shared" si="249"/>
        <v>0</v>
      </c>
      <c r="BX418" s="104">
        <f t="shared" si="249"/>
        <v>0</v>
      </c>
      <c r="BY418" s="104">
        <f t="shared" si="249"/>
        <v>0</v>
      </c>
      <c r="BZ418" s="104">
        <f t="shared" si="249"/>
        <v>0</v>
      </c>
      <c r="CA418" s="104">
        <f t="shared" si="249"/>
        <v>0</v>
      </c>
      <c r="CB418" s="37"/>
      <c r="CC418" s="37"/>
      <c r="CD418" s="37"/>
      <c r="CE418" s="37"/>
      <c r="CF418" s="37"/>
      <c r="CG418" s="37"/>
      <c r="CH418" s="37"/>
      <c r="CI418" s="37"/>
      <c r="CJ418" s="37"/>
    </row>
    <row r="419" spans="1:88" ht="31.5" hidden="1" x14ac:dyDescent="0.25">
      <c r="A419" s="421"/>
      <c r="B419" s="421"/>
      <c r="C419" s="102" t="s">
        <v>1571</v>
      </c>
      <c r="D419" s="288"/>
      <c r="E419" s="85"/>
      <c r="F419" s="5"/>
      <c r="G419" s="207"/>
      <c r="H419" s="207"/>
      <c r="I419" s="207"/>
      <c r="J419" s="87"/>
      <c r="K419" s="207"/>
      <c r="L419" s="207"/>
      <c r="M419" s="207"/>
      <c r="N419" s="207"/>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104">
        <f t="shared" ref="BD419:CA419" si="250">COUNTIFS($J$9:$J$329,"TCKNXH",BD$9:BD$329,"0")</f>
        <v>0</v>
      </c>
      <c r="BE419" s="104">
        <f t="shared" si="250"/>
        <v>0</v>
      </c>
      <c r="BF419" s="104">
        <f t="shared" si="250"/>
        <v>0</v>
      </c>
      <c r="BG419" s="104">
        <f t="shared" si="250"/>
        <v>0</v>
      </c>
      <c r="BH419" s="104">
        <f t="shared" si="250"/>
        <v>0</v>
      </c>
      <c r="BI419" s="104">
        <f t="shared" si="250"/>
        <v>0</v>
      </c>
      <c r="BJ419" s="104">
        <f t="shared" si="250"/>
        <v>0</v>
      </c>
      <c r="BK419" s="104">
        <f t="shared" si="250"/>
        <v>0</v>
      </c>
      <c r="BL419" s="104">
        <f t="shared" si="250"/>
        <v>0</v>
      </c>
      <c r="BM419" s="104">
        <f t="shared" si="250"/>
        <v>0</v>
      </c>
      <c r="BN419" s="104">
        <f t="shared" si="250"/>
        <v>0</v>
      </c>
      <c r="BO419" s="104">
        <f t="shared" si="250"/>
        <v>0</v>
      </c>
      <c r="BP419" s="104">
        <f t="shared" si="250"/>
        <v>0</v>
      </c>
      <c r="BQ419" s="104">
        <f t="shared" si="250"/>
        <v>0</v>
      </c>
      <c r="BR419" s="104">
        <f t="shared" si="250"/>
        <v>0</v>
      </c>
      <c r="BS419" s="104">
        <f t="shared" si="250"/>
        <v>0</v>
      </c>
      <c r="BT419" s="104">
        <f t="shared" si="250"/>
        <v>0</v>
      </c>
      <c r="BU419" s="104">
        <f t="shared" si="250"/>
        <v>0</v>
      </c>
      <c r="BV419" s="104">
        <f t="shared" si="250"/>
        <v>0</v>
      </c>
      <c r="BW419" s="104">
        <f t="shared" si="250"/>
        <v>0</v>
      </c>
      <c r="BX419" s="104">
        <f t="shared" si="250"/>
        <v>0</v>
      </c>
      <c r="BY419" s="104">
        <f t="shared" si="250"/>
        <v>0</v>
      </c>
      <c r="BZ419" s="104">
        <f t="shared" si="250"/>
        <v>0</v>
      </c>
      <c r="CA419" s="104">
        <f t="shared" si="250"/>
        <v>0</v>
      </c>
      <c r="CB419" s="37"/>
      <c r="CC419" s="37"/>
      <c r="CD419" s="37"/>
      <c r="CE419" s="37"/>
      <c r="CF419" s="37"/>
      <c r="CG419" s="37"/>
      <c r="CH419" s="37"/>
      <c r="CI419" s="37"/>
      <c r="CJ419" s="37"/>
    </row>
    <row r="420" spans="1:88" ht="15.75" hidden="1" x14ac:dyDescent="0.25">
      <c r="A420" s="421"/>
      <c r="B420" s="421"/>
      <c r="C420" s="425" t="s">
        <v>1586</v>
      </c>
      <c r="D420" s="288"/>
      <c r="E420" s="85"/>
      <c r="F420" s="5"/>
      <c r="G420" s="207"/>
      <c r="H420" s="207"/>
      <c r="I420" s="207"/>
      <c r="J420" s="87"/>
      <c r="K420" s="207"/>
      <c r="L420" s="207"/>
      <c r="M420" s="207"/>
      <c r="N420" s="207"/>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105" t="e">
        <f t="shared" ref="BD420:CA420" si="251">(((BD417*2)+(BD418*1)+(BD419*0)))/(BD417+BD418+BD419)</f>
        <v>#DIV/0!</v>
      </c>
      <c r="BE420" s="105" t="e">
        <f t="shared" si="251"/>
        <v>#DIV/0!</v>
      </c>
      <c r="BF420" s="105" t="e">
        <f t="shared" si="251"/>
        <v>#DIV/0!</v>
      </c>
      <c r="BG420" s="105" t="e">
        <f t="shared" si="251"/>
        <v>#DIV/0!</v>
      </c>
      <c r="BH420" s="105" t="e">
        <f t="shared" si="251"/>
        <v>#DIV/0!</v>
      </c>
      <c r="BI420" s="105" t="e">
        <f t="shared" si="251"/>
        <v>#DIV/0!</v>
      </c>
      <c r="BJ420" s="105" t="e">
        <f t="shared" si="251"/>
        <v>#DIV/0!</v>
      </c>
      <c r="BK420" s="105" t="e">
        <f t="shared" si="251"/>
        <v>#DIV/0!</v>
      </c>
      <c r="BL420" s="105" t="e">
        <f t="shared" si="251"/>
        <v>#DIV/0!</v>
      </c>
      <c r="BM420" s="105" t="e">
        <f t="shared" si="251"/>
        <v>#DIV/0!</v>
      </c>
      <c r="BN420" s="105" t="e">
        <f t="shared" si="251"/>
        <v>#DIV/0!</v>
      </c>
      <c r="BO420" s="105" t="e">
        <f t="shared" si="251"/>
        <v>#DIV/0!</v>
      </c>
      <c r="BP420" s="105" t="e">
        <f t="shared" si="251"/>
        <v>#DIV/0!</v>
      </c>
      <c r="BQ420" s="105" t="e">
        <f t="shared" si="251"/>
        <v>#DIV/0!</v>
      </c>
      <c r="BR420" s="105" t="e">
        <f t="shared" si="251"/>
        <v>#DIV/0!</v>
      </c>
      <c r="BS420" s="105" t="e">
        <f t="shared" si="251"/>
        <v>#DIV/0!</v>
      </c>
      <c r="BT420" s="105" t="e">
        <f t="shared" si="251"/>
        <v>#DIV/0!</v>
      </c>
      <c r="BU420" s="105" t="e">
        <f t="shared" si="251"/>
        <v>#DIV/0!</v>
      </c>
      <c r="BV420" s="105" t="e">
        <f t="shared" si="251"/>
        <v>#DIV/0!</v>
      </c>
      <c r="BW420" s="105" t="e">
        <f t="shared" si="251"/>
        <v>#DIV/0!</v>
      </c>
      <c r="BX420" s="105" t="e">
        <f t="shared" si="251"/>
        <v>#DIV/0!</v>
      </c>
      <c r="BY420" s="105" t="e">
        <f t="shared" si="251"/>
        <v>#DIV/0!</v>
      </c>
      <c r="BZ420" s="105" t="e">
        <f t="shared" si="251"/>
        <v>#DIV/0!</v>
      </c>
      <c r="CA420" s="105" t="e">
        <f t="shared" si="251"/>
        <v>#DIV/0!</v>
      </c>
      <c r="CB420" s="416">
        <f>COUNTIF($BD421:$CA421,"Đ")</f>
        <v>0</v>
      </c>
      <c r="CC420" s="420">
        <f>CB420/COUNTA($BD421:$CA421)</f>
        <v>0</v>
      </c>
      <c r="CD420" s="416">
        <f>COUNTIF($BD421:$CA421,"CCG")</f>
        <v>0</v>
      </c>
      <c r="CE420" s="420">
        <f>CD420/COUNTA($BD421:$CA421)</f>
        <v>0</v>
      </c>
      <c r="CF420" s="416">
        <f>COUNTIF($BD421:$CA421,"CĐ")</f>
        <v>0</v>
      </c>
      <c r="CG420" s="420">
        <f>CF420/COUNTA($BD421:$CA421)</f>
        <v>0</v>
      </c>
      <c r="CH420" s="412" t="e">
        <f>(((CB420*2)+(CD420*1)+(CF420*0)))/(CB420+CD420+CF420)</f>
        <v>#DIV/0!</v>
      </c>
      <c r="CI420" s="412" t="e">
        <f>IF(CH420&gt;=1.6,"Đạt mục tiêu",IF(CH420&gt;=1,"Cần cố gắng","Chưa đạt"))</f>
        <v>#DIV/0!</v>
      </c>
      <c r="CJ420" s="37"/>
    </row>
    <row r="421" spans="1:88" ht="15.75" hidden="1" x14ac:dyDescent="0.25">
      <c r="A421" s="421"/>
      <c r="B421" s="421"/>
      <c r="C421" s="426"/>
      <c r="D421" s="288"/>
      <c r="E421" s="85"/>
      <c r="F421" s="5"/>
      <c r="G421" s="207"/>
      <c r="H421" s="207"/>
      <c r="I421" s="207"/>
      <c r="J421" s="87"/>
      <c r="K421" s="207"/>
      <c r="L421" s="207"/>
      <c r="M421" s="207"/>
      <c r="N421" s="207"/>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105" t="e">
        <f t="shared" ref="BD421:CA421" si="252">IF(BD420&lt;1,"CĐ",IF(BD420&lt;1.6,"CCG","Đ"))</f>
        <v>#DIV/0!</v>
      </c>
      <c r="BE421" s="105" t="e">
        <f t="shared" si="252"/>
        <v>#DIV/0!</v>
      </c>
      <c r="BF421" s="105" t="e">
        <f t="shared" si="252"/>
        <v>#DIV/0!</v>
      </c>
      <c r="BG421" s="105" t="e">
        <f t="shared" si="252"/>
        <v>#DIV/0!</v>
      </c>
      <c r="BH421" s="105" t="e">
        <f t="shared" si="252"/>
        <v>#DIV/0!</v>
      </c>
      <c r="BI421" s="105" t="e">
        <f t="shared" si="252"/>
        <v>#DIV/0!</v>
      </c>
      <c r="BJ421" s="105" t="e">
        <f t="shared" si="252"/>
        <v>#DIV/0!</v>
      </c>
      <c r="BK421" s="105" t="e">
        <f t="shared" si="252"/>
        <v>#DIV/0!</v>
      </c>
      <c r="BL421" s="105" t="e">
        <f t="shared" si="252"/>
        <v>#DIV/0!</v>
      </c>
      <c r="BM421" s="105" t="e">
        <f t="shared" si="252"/>
        <v>#DIV/0!</v>
      </c>
      <c r="BN421" s="105" t="e">
        <f t="shared" si="252"/>
        <v>#DIV/0!</v>
      </c>
      <c r="BO421" s="105" t="e">
        <f t="shared" si="252"/>
        <v>#DIV/0!</v>
      </c>
      <c r="BP421" s="105" t="e">
        <f t="shared" si="252"/>
        <v>#DIV/0!</v>
      </c>
      <c r="BQ421" s="105" t="e">
        <f t="shared" si="252"/>
        <v>#DIV/0!</v>
      </c>
      <c r="BR421" s="105" t="e">
        <f t="shared" si="252"/>
        <v>#DIV/0!</v>
      </c>
      <c r="BS421" s="105" t="e">
        <f t="shared" si="252"/>
        <v>#DIV/0!</v>
      </c>
      <c r="BT421" s="105" t="e">
        <f t="shared" si="252"/>
        <v>#DIV/0!</v>
      </c>
      <c r="BU421" s="105" t="e">
        <f t="shared" si="252"/>
        <v>#DIV/0!</v>
      </c>
      <c r="BV421" s="105" t="e">
        <f t="shared" si="252"/>
        <v>#DIV/0!</v>
      </c>
      <c r="BW421" s="105" t="e">
        <f t="shared" si="252"/>
        <v>#DIV/0!</v>
      </c>
      <c r="BX421" s="105" t="e">
        <f t="shared" si="252"/>
        <v>#DIV/0!</v>
      </c>
      <c r="BY421" s="105" t="e">
        <f t="shared" si="252"/>
        <v>#DIV/0!</v>
      </c>
      <c r="BZ421" s="105" t="e">
        <f t="shared" si="252"/>
        <v>#DIV/0!</v>
      </c>
      <c r="CA421" s="105" t="e">
        <f t="shared" si="252"/>
        <v>#DIV/0!</v>
      </c>
      <c r="CB421" s="416"/>
      <c r="CC421" s="420"/>
      <c r="CD421" s="416"/>
      <c r="CE421" s="420"/>
      <c r="CF421" s="416"/>
      <c r="CG421" s="420"/>
      <c r="CH421" s="412"/>
      <c r="CI421" s="412"/>
      <c r="CJ421" s="37"/>
    </row>
    <row r="422" spans="1:88" ht="31.5" hidden="1" x14ac:dyDescent="0.25">
      <c r="A422" s="421"/>
      <c r="B422" s="421" t="s">
        <v>862</v>
      </c>
      <c r="C422" s="102" t="s">
        <v>1569</v>
      </c>
      <c r="D422" s="288"/>
      <c r="E422" s="85"/>
      <c r="F422" s="5"/>
      <c r="G422" s="207"/>
      <c r="H422" s="207"/>
      <c r="I422" s="207"/>
      <c r="J422" s="87"/>
      <c r="K422" s="207"/>
      <c r="L422" s="207"/>
      <c r="M422" s="207"/>
      <c r="N422" s="207"/>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103">
        <f t="shared" ref="BD422:CA422" si="253">COUNTIFS($J$9:$J$329,"Thẩm mỹ",BD$9:BD$329,"2")</f>
        <v>0</v>
      </c>
      <c r="BE422" s="103">
        <f t="shared" si="253"/>
        <v>0</v>
      </c>
      <c r="BF422" s="103">
        <f t="shared" si="253"/>
        <v>0</v>
      </c>
      <c r="BG422" s="103">
        <f t="shared" si="253"/>
        <v>0</v>
      </c>
      <c r="BH422" s="103">
        <f t="shared" si="253"/>
        <v>0</v>
      </c>
      <c r="BI422" s="103">
        <f t="shared" si="253"/>
        <v>0</v>
      </c>
      <c r="BJ422" s="103">
        <f t="shared" si="253"/>
        <v>0</v>
      </c>
      <c r="BK422" s="103">
        <f t="shared" si="253"/>
        <v>0</v>
      </c>
      <c r="BL422" s="103">
        <f t="shared" si="253"/>
        <v>0</v>
      </c>
      <c r="BM422" s="103">
        <f t="shared" si="253"/>
        <v>0</v>
      </c>
      <c r="BN422" s="103">
        <f t="shared" si="253"/>
        <v>0</v>
      </c>
      <c r="BO422" s="103">
        <f t="shared" si="253"/>
        <v>0</v>
      </c>
      <c r="BP422" s="103">
        <f t="shared" si="253"/>
        <v>0</v>
      </c>
      <c r="BQ422" s="103">
        <f t="shared" si="253"/>
        <v>0</v>
      </c>
      <c r="BR422" s="103">
        <f t="shared" si="253"/>
        <v>0</v>
      </c>
      <c r="BS422" s="103">
        <f t="shared" si="253"/>
        <v>0</v>
      </c>
      <c r="BT422" s="103">
        <f t="shared" si="253"/>
        <v>0</v>
      </c>
      <c r="BU422" s="103">
        <f t="shared" si="253"/>
        <v>0</v>
      </c>
      <c r="BV422" s="103">
        <f t="shared" si="253"/>
        <v>0</v>
      </c>
      <c r="BW422" s="103">
        <f t="shared" si="253"/>
        <v>0</v>
      </c>
      <c r="BX422" s="103">
        <f t="shared" si="253"/>
        <v>0</v>
      </c>
      <c r="BY422" s="103">
        <f t="shared" si="253"/>
        <v>0</v>
      </c>
      <c r="BZ422" s="103">
        <f t="shared" si="253"/>
        <v>0</v>
      </c>
      <c r="CA422" s="103">
        <f t="shared" si="253"/>
        <v>0</v>
      </c>
      <c r="CB422" s="37"/>
      <c r="CC422" s="37"/>
      <c r="CD422" s="37"/>
      <c r="CE422" s="37"/>
      <c r="CF422" s="37"/>
      <c r="CG422" s="37"/>
      <c r="CH422" s="37"/>
      <c r="CI422" s="37"/>
      <c r="CJ422" s="37"/>
    </row>
    <row r="423" spans="1:88" ht="31.5" hidden="1" x14ac:dyDescent="0.25">
      <c r="A423" s="421"/>
      <c r="B423" s="421"/>
      <c r="C423" s="102" t="s">
        <v>1570</v>
      </c>
      <c r="D423" s="288"/>
      <c r="E423" s="85"/>
      <c r="F423" s="5"/>
      <c r="G423" s="207"/>
      <c r="H423" s="207"/>
      <c r="I423" s="207"/>
      <c r="J423" s="87"/>
      <c r="K423" s="207"/>
      <c r="L423" s="207"/>
      <c r="M423" s="207"/>
      <c r="N423" s="207"/>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103">
        <f t="shared" ref="BD423:CA423" si="254">COUNTIFS($J$9:$J$329,"Thẩm mỹ",BD$9:BD$329,"1")</f>
        <v>0</v>
      </c>
      <c r="BE423" s="103">
        <f t="shared" si="254"/>
        <v>0</v>
      </c>
      <c r="BF423" s="103">
        <f t="shared" si="254"/>
        <v>0</v>
      </c>
      <c r="BG423" s="103">
        <f t="shared" si="254"/>
        <v>0</v>
      </c>
      <c r="BH423" s="103">
        <f t="shared" si="254"/>
        <v>0</v>
      </c>
      <c r="BI423" s="103">
        <f t="shared" si="254"/>
        <v>0</v>
      </c>
      <c r="BJ423" s="103">
        <f t="shared" si="254"/>
        <v>0</v>
      </c>
      <c r="BK423" s="103">
        <f t="shared" si="254"/>
        <v>0</v>
      </c>
      <c r="BL423" s="103">
        <f t="shared" si="254"/>
        <v>0</v>
      </c>
      <c r="BM423" s="103">
        <f t="shared" si="254"/>
        <v>0</v>
      </c>
      <c r="BN423" s="103">
        <f t="shared" si="254"/>
        <v>0</v>
      </c>
      <c r="BO423" s="103">
        <f t="shared" si="254"/>
        <v>0</v>
      </c>
      <c r="BP423" s="103">
        <f t="shared" si="254"/>
        <v>0</v>
      </c>
      <c r="BQ423" s="103">
        <f t="shared" si="254"/>
        <v>0</v>
      </c>
      <c r="BR423" s="103">
        <f t="shared" si="254"/>
        <v>0</v>
      </c>
      <c r="BS423" s="103">
        <f t="shared" si="254"/>
        <v>0</v>
      </c>
      <c r="BT423" s="103">
        <f t="shared" si="254"/>
        <v>0</v>
      </c>
      <c r="BU423" s="103">
        <f t="shared" si="254"/>
        <v>0</v>
      </c>
      <c r="BV423" s="103">
        <f t="shared" si="254"/>
        <v>0</v>
      </c>
      <c r="BW423" s="103">
        <f t="shared" si="254"/>
        <v>0</v>
      </c>
      <c r="BX423" s="103">
        <f t="shared" si="254"/>
        <v>0</v>
      </c>
      <c r="BY423" s="103">
        <f t="shared" si="254"/>
        <v>0</v>
      </c>
      <c r="BZ423" s="103">
        <f t="shared" si="254"/>
        <v>0</v>
      </c>
      <c r="CA423" s="103">
        <f t="shared" si="254"/>
        <v>0</v>
      </c>
      <c r="CB423" s="37"/>
      <c r="CC423" s="37"/>
      <c r="CD423" s="37"/>
      <c r="CE423" s="37"/>
      <c r="CF423" s="37"/>
      <c r="CG423" s="37"/>
      <c r="CH423" s="37"/>
      <c r="CI423" s="37"/>
      <c r="CJ423" s="37"/>
    </row>
    <row r="424" spans="1:88" ht="31.5" hidden="1" x14ac:dyDescent="0.25">
      <c r="A424" s="421"/>
      <c r="B424" s="421"/>
      <c r="C424" s="102" t="s">
        <v>1571</v>
      </c>
      <c r="D424" s="288"/>
      <c r="E424" s="85"/>
      <c r="F424" s="5"/>
      <c r="G424" s="207"/>
      <c r="H424" s="207"/>
      <c r="I424" s="207"/>
      <c r="J424" s="87"/>
      <c r="K424" s="207"/>
      <c r="L424" s="207"/>
      <c r="M424" s="207"/>
      <c r="N424" s="207"/>
      <c r="O424" s="207"/>
      <c r="P424" s="207"/>
      <c r="Q424" s="207"/>
      <c r="R424" s="207"/>
      <c r="S424" s="207"/>
      <c r="T424" s="207"/>
      <c r="U424" s="207"/>
      <c r="V424" s="207"/>
      <c r="W424" s="207"/>
      <c r="X424" s="207"/>
      <c r="Y424" s="207"/>
      <c r="Z424" s="207"/>
      <c r="AA424" s="207"/>
      <c r="AB424" s="207"/>
      <c r="AC424" s="207"/>
      <c r="AD424" s="207"/>
      <c r="AE424" s="207"/>
      <c r="AF424" s="207"/>
      <c r="AG424" s="207"/>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103">
        <f t="shared" ref="BD424:CA424" si="255">COUNTIFS($J$9:$J$329,"Thẩm mỹ",BD$9:BD$329,"0")</f>
        <v>0</v>
      </c>
      <c r="BE424" s="103">
        <f t="shared" si="255"/>
        <v>0</v>
      </c>
      <c r="BF424" s="103">
        <f t="shared" si="255"/>
        <v>0</v>
      </c>
      <c r="BG424" s="103">
        <f t="shared" si="255"/>
        <v>0</v>
      </c>
      <c r="BH424" s="103">
        <f t="shared" si="255"/>
        <v>0</v>
      </c>
      <c r="BI424" s="103">
        <f t="shared" si="255"/>
        <v>0</v>
      </c>
      <c r="BJ424" s="103">
        <f t="shared" si="255"/>
        <v>0</v>
      </c>
      <c r="BK424" s="103">
        <f t="shared" si="255"/>
        <v>0</v>
      </c>
      <c r="BL424" s="103">
        <f t="shared" si="255"/>
        <v>0</v>
      </c>
      <c r="BM424" s="103">
        <f t="shared" si="255"/>
        <v>0</v>
      </c>
      <c r="BN424" s="103">
        <f t="shared" si="255"/>
        <v>0</v>
      </c>
      <c r="BO424" s="103">
        <f t="shared" si="255"/>
        <v>0</v>
      </c>
      <c r="BP424" s="103">
        <f t="shared" si="255"/>
        <v>0</v>
      </c>
      <c r="BQ424" s="103">
        <f t="shared" si="255"/>
        <v>0</v>
      </c>
      <c r="BR424" s="103">
        <f t="shared" si="255"/>
        <v>0</v>
      </c>
      <c r="BS424" s="103">
        <f t="shared" si="255"/>
        <v>0</v>
      </c>
      <c r="BT424" s="103">
        <f t="shared" si="255"/>
        <v>0</v>
      </c>
      <c r="BU424" s="103">
        <f t="shared" si="255"/>
        <v>0</v>
      </c>
      <c r="BV424" s="103">
        <f t="shared" si="255"/>
        <v>0</v>
      </c>
      <c r="BW424" s="103">
        <f t="shared" si="255"/>
        <v>0</v>
      </c>
      <c r="BX424" s="103">
        <f t="shared" si="255"/>
        <v>0</v>
      </c>
      <c r="BY424" s="103">
        <f t="shared" si="255"/>
        <v>0</v>
      </c>
      <c r="BZ424" s="103">
        <f t="shared" si="255"/>
        <v>0</v>
      </c>
      <c r="CA424" s="103">
        <f t="shared" si="255"/>
        <v>0</v>
      </c>
      <c r="CB424" s="37"/>
      <c r="CC424" s="37"/>
      <c r="CD424" s="37"/>
      <c r="CE424" s="37"/>
      <c r="CF424" s="37"/>
      <c r="CG424" s="37"/>
      <c r="CH424" s="37"/>
      <c r="CI424" s="37"/>
      <c r="CJ424" s="37"/>
    </row>
    <row r="425" spans="1:88" ht="15.75" hidden="1" x14ac:dyDescent="0.25">
      <c r="A425" s="421"/>
      <c r="B425" s="421"/>
      <c r="C425" s="425" t="s">
        <v>1587</v>
      </c>
      <c r="D425" s="288"/>
      <c r="E425" s="85"/>
      <c r="F425" s="5"/>
      <c r="G425" s="207"/>
      <c r="H425" s="207"/>
      <c r="I425" s="207"/>
      <c r="J425" s="87"/>
      <c r="K425" s="207"/>
      <c r="L425" s="207"/>
      <c r="M425" s="207"/>
      <c r="N425" s="207"/>
      <c r="O425" s="207"/>
      <c r="P425" s="207"/>
      <c r="Q425" s="207"/>
      <c r="R425" s="207"/>
      <c r="S425" s="207"/>
      <c r="T425" s="207"/>
      <c r="U425" s="207"/>
      <c r="V425" s="207"/>
      <c r="W425" s="207"/>
      <c r="X425" s="207"/>
      <c r="Y425" s="207"/>
      <c r="Z425" s="207"/>
      <c r="AA425" s="207"/>
      <c r="AB425" s="207"/>
      <c r="AC425" s="207"/>
      <c r="AD425" s="207"/>
      <c r="AE425" s="207"/>
      <c r="AF425" s="207"/>
      <c r="AG425" s="207"/>
      <c r="AH425" s="207"/>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98" t="e">
        <f>(((BD422*2)+(BD423*1)+(BD424*0)))/(BD422+BD423+BD424)</f>
        <v>#DIV/0!</v>
      </c>
      <c r="BE425" s="98" t="e">
        <f t="shared" ref="BE425:CA425" si="256">(((BE422*2)+(BE423*1)+(BE424*0)))/(BE422+BE423+BE424)</f>
        <v>#DIV/0!</v>
      </c>
      <c r="BF425" s="98" t="e">
        <f t="shared" si="256"/>
        <v>#DIV/0!</v>
      </c>
      <c r="BG425" s="98" t="e">
        <f t="shared" si="256"/>
        <v>#DIV/0!</v>
      </c>
      <c r="BH425" s="98" t="e">
        <f t="shared" si="256"/>
        <v>#DIV/0!</v>
      </c>
      <c r="BI425" s="98" t="e">
        <f t="shared" si="256"/>
        <v>#DIV/0!</v>
      </c>
      <c r="BJ425" s="98" t="e">
        <f t="shared" si="256"/>
        <v>#DIV/0!</v>
      </c>
      <c r="BK425" s="98" t="e">
        <f t="shared" si="256"/>
        <v>#DIV/0!</v>
      </c>
      <c r="BL425" s="98" t="e">
        <f t="shared" si="256"/>
        <v>#DIV/0!</v>
      </c>
      <c r="BM425" s="98" t="e">
        <f t="shared" si="256"/>
        <v>#DIV/0!</v>
      </c>
      <c r="BN425" s="98" t="e">
        <f t="shared" si="256"/>
        <v>#DIV/0!</v>
      </c>
      <c r="BO425" s="98" t="e">
        <f t="shared" si="256"/>
        <v>#DIV/0!</v>
      </c>
      <c r="BP425" s="98" t="e">
        <f t="shared" si="256"/>
        <v>#DIV/0!</v>
      </c>
      <c r="BQ425" s="98" t="e">
        <f t="shared" si="256"/>
        <v>#DIV/0!</v>
      </c>
      <c r="BR425" s="98" t="e">
        <f t="shared" si="256"/>
        <v>#DIV/0!</v>
      </c>
      <c r="BS425" s="98" t="e">
        <f t="shared" si="256"/>
        <v>#DIV/0!</v>
      </c>
      <c r="BT425" s="98" t="e">
        <f t="shared" si="256"/>
        <v>#DIV/0!</v>
      </c>
      <c r="BU425" s="98" t="e">
        <f t="shared" si="256"/>
        <v>#DIV/0!</v>
      </c>
      <c r="BV425" s="98" t="e">
        <f t="shared" si="256"/>
        <v>#DIV/0!</v>
      </c>
      <c r="BW425" s="98" t="e">
        <f t="shared" si="256"/>
        <v>#DIV/0!</v>
      </c>
      <c r="BX425" s="98" t="e">
        <f t="shared" si="256"/>
        <v>#DIV/0!</v>
      </c>
      <c r="BY425" s="98" t="e">
        <f t="shared" si="256"/>
        <v>#DIV/0!</v>
      </c>
      <c r="BZ425" s="98" t="e">
        <f t="shared" si="256"/>
        <v>#DIV/0!</v>
      </c>
      <c r="CA425" s="98" t="e">
        <f t="shared" si="256"/>
        <v>#DIV/0!</v>
      </c>
      <c r="CB425" s="415">
        <f>COUNTIF($BD426:$CA426,"Đ")</f>
        <v>0</v>
      </c>
      <c r="CC425" s="419">
        <f>CB425/COUNTA($BD426:$CA426)</f>
        <v>0</v>
      </c>
      <c r="CD425" s="415">
        <f>COUNTIF($BD426:$CA426,"CCG")</f>
        <v>0</v>
      </c>
      <c r="CE425" s="419">
        <f>CD425/COUNTA($BD426:$CA426)</f>
        <v>0</v>
      </c>
      <c r="CF425" s="415">
        <f>COUNTIF($BD426:$CA426,"CĐ")</f>
        <v>0</v>
      </c>
      <c r="CG425" s="419">
        <f>CF425/COUNTA($BD426:$CA426)</f>
        <v>0</v>
      </c>
      <c r="CH425" s="411" t="e">
        <f>(((CB425*2)+(CD425*1)+(CF425*0)))/(CB425+CD425+CF425)</f>
        <v>#DIV/0!</v>
      </c>
      <c r="CI425" s="411" t="e">
        <f>IF(CH425&gt;=1.6,"Đạt mục tiêu",IF(CH425&gt;=1,"Cần cố gắng","Chưa đạt"))</f>
        <v>#DIV/0!</v>
      </c>
      <c r="CJ425" s="37"/>
    </row>
    <row r="426" spans="1:88" ht="15.75" hidden="1" x14ac:dyDescent="0.25">
      <c r="A426" s="421"/>
      <c r="B426" s="421"/>
      <c r="C426" s="426"/>
      <c r="D426" s="288"/>
      <c r="E426" s="85"/>
      <c r="F426" s="5"/>
      <c r="G426" s="207"/>
      <c r="H426" s="207"/>
      <c r="I426" s="207"/>
      <c r="J426" s="87"/>
      <c r="K426" s="207"/>
      <c r="L426" s="207"/>
      <c r="M426" s="207"/>
      <c r="N426" s="207"/>
      <c r="O426" s="207"/>
      <c r="P426" s="207"/>
      <c r="Q426" s="207"/>
      <c r="R426" s="207"/>
      <c r="S426" s="207"/>
      <c r="T426" s="207"/>
      <c r="U426" s="207"/>
      <c r="V426" s="207"/>
      <c r="W426" s="207"/>
      <c r="X426" s="207"/>
      <c r="Y426" s="207"/>
      <c r="Z426" s="207"/>
      <c r="AA426" s="207"/>
      <c r="AB426" s="207"/>
      <c r="AC426" s="207"/>
      <c r="AD426" s="207"/>
      <c r="AE426" s="207"/>
      <c r="AF426" s="207"/>
      <c r="AG426" s="207"/>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98" t="e">
        <f t="shared" ref="BD426:CA426" si="257">IF(BD425&lt;1,"CĐ",IF(BD425&lt;1.6,"CCG","Đ"))</f>
        <v>#DIV/0!</v>
      </c>
      <c r="BE426" s="98" t="e">
        <f t="shared" si="257"/>
        <v>#DIV/0!</v>
      </c>
      <c r="BF426" s="98" t="e">
        <f t="shared" si="257"/>
        <v>#DIV/0!</v>
      </c>
      <c r="BG426" s="98" t="e">
        <f t="shared" si="257"/>
        <v>#DIV/0!</v>
      </c>
      <c r="BH426" s="98" t="e">
        <f t="shared" si="257"/>
        <v>#DIV/0!</v>
      </c>
      <c r="BI426" s="98" t="e">
        <f t="shared" si="257"/>
        <v>#DIV/0!</v>
      </c>
      <c r="BJ426" s="98" t="e">
        <f t="shared" si="257"/>
        <v>#DIV/0!</v>
      </c>
      <c r="BK426" s="98" t="e">
        <f t="shared" si="257"/>
        <v>#DIV/0!</v>
      </c>
      <c r="BL426" s="98" t="e">
        <f t="shared" si="257"/>
        <v>#DIV/0!</v>
      </c>
      <c r="BM426" s="98" t="e">
        <f t="shared" si="257"/>
        <v>#DIV/0!</v>
      </c>
      <c r="BN426" s="98" t="e">
        <f t="shared" si="257"/>
        <v>#DIV/0!</v>
      </c>
      <c r="BO426" s="98" t="e">
        <f t="shared" si="257"/>
        <v>#DIV/0!</v>
      </c>
      <c r="BP426" s="98" t="e">
        <f t="shared" si="257"/>
        <v>#DIV/0!</v>
      </c>
      <c r="BQ426" s="98" t="e">
        <f t="shared" si="257"/>
        <v>#DIV/0!</v>
      </c>
      <c r="BR426" s="98" t="e">
        <f t="shared" si="257"/>
        <v>#DIV/0!</v>
      </c>
      <c r="BS426" s="98" t="e">
        <f t="shared" si="257"/>
        <v>#DIV/0!</v>
      </c>
      <c r="BT426" s="98" t="e">
        <f t="shared" si="257"/>
        <v>#DIV/0!</v>
      </c>
      <c r="BU426" s="98" t="e">
        <f t="shared" si="257"/>
        <v>#DIV/0!</v>
      </c>
      <c r="BV426" s="98" t="e">
        <f t="shared" si="257"/>
        <v>#DIV/0!</v>
      </c>
      <c r="BW426" s="98" t="e">
        <f t="shared" si="257"/>
        <v>#DIV/0!</v>
      </c>
      <c r="BX426" s="98" t="e">
        <f t="shared" si="257"/>
        <v>#DIV/0!</v>
      </c>
      <c r="BY426" s="98" t="e">
        <f t="shared" si="257"/>
        <v>#DIV/0!</v>
      </c>
      <c r="BZ426" s="98" t="e">
        <f t="shared" si="257"/>
        <v>#DIV/0!</v>
      </c>
      <c r="CA426" s="98" t="e">
        <f t="shared" si="257"/>
        <v>#DIV/0!</v>
      </c>
      <c r="CB426" s="415"/>
      <c r="CC426" s="419"/>
      <c r="CD426" s="415"/>
      <c r="CE426" s="419"/>
      <c r="CF426" s="415"/>
      <c r="CG426" s="419"/>
      <c r="CH426" s="411"/>
      <c r="CI426" s="411"/>
      <c r="CJ426" s="37"/>
    </row>
    <row r="427" spans="1:88" ht="31.5" hidden="1" x14ac:dyDescent="0.25">
      <c r="A427" s="421"/>
      <c r="B427" s="421" t="s">
        <v>1588</v>
      </c>
      <c r="C427" s="102" t="s">
        <v>1569</v>
      </c>
      <c r="D427" s="288"/>
      <c r="E427" s="85"/>
      <c r="F427" s="5"/>
      <c r="G427" s="207"/>
      <c r="H427" s="207"/>
      <c r="I427" s="207"/>
      <c r="J427" s="87"/>
      <c r="K427" s="207"/>
      <c r="L427" s="207"/>
      <c r="M427" s="207"/>
      <c r="N427" s="207"/>
      <c r="O427" s="207"/>
      <c r="P427" s="207"/>
      <c r="Q427" s="207"/>
      <c r="R427" s="207"/>
      <c r="S427" s="207"/>
      <c r="T427" s="207"/>
      <c r="U427" s="207"/>
      <c r="V427" s="207"/>
      <c r="W427" s="207"/>
      <c r="X427" s="207"/>
      <c r="Y427" s="207"/>
      <c r="Z427" s="207"/>
      <c r="AA427" s="207"/>
      <c r="AB427" s="207"/>
      <c r="AC427" s="207"/>
      <c r="AD427" s="207"/>
      <c r="AE427" s="207"/>
      <c r="AF427" s="207"/>
      <c r="AG427" s="207"/>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104">
        <f>BD402+BD407+BD412+BD417+BD422</f>
        <v>1</v>
      </c>
      <c r="BE427" s="104">
        <f t="shared" ref="BD427:CA429" si="258">BE402+BE407+BE412+BE417+BE422</f>
        <v>0</v>
      </c>
      <c r="BF427" s="104">
        <f t="shared" si="258"/>
        <v>0</v>
      </c>
      <c r="BG427" s="104">
        <f t="shared" si="258"/>
        <v>0</v>
      </c>
      <c r="BH427" s="104">
        <f t="shared" si="258"/>
        <v>0</v>
      </c>
      <c r="BI427" s="104">
        <f t="shared" si="258"/>
        <v>0</v>
      </c>
      <c r="BJ427" s="104">
        <f t="shared" si="258"/>
        <v>0</v>
      </c>
      <c r="BK427" s="104">
        <f t="shared" si="258"/>
        <v>0</v>
      </c>
      <c r="BL427" s="104">
        <f t="shared" si="258"/>
        <v>0</v>
      </c>
      <c r="BM427" s="104">
        <f t="shared" si="258"/>
        <v>0</v>
      </c>
      <c r="BN427" s="104">
        <f t="shared" si="258"/>
        <v>0</v>
      </c>
      <c r="BO427" s="104">
        <f t="shared" si="258"/>
        <v>0</v>
      </c>
      <c r="BP427" s="104">
        <f t="shared" si="258"/>
        <v>0</v>
      </c>
      <c r="BQ427" s="104">
        <f t="shared" si="258"/>
        <v>0</v>
      </c>
      <c r="BR427" s="104">
        <f t="shared" si="258"/>
        <v>0</v>
      </c>
      <c r="BS427" s="104">
        <f t="shared" si="258"/>
        <v>0</v>
      </c>
      <c r="BT427" s="104">
        <f t="shared" si="258"/>
        <v>0</v>
      </c>
      <c r="BU427" s="104">
        <f t="shared" si="258"/>
        <v>0</v>
      </c>
      <c r="BV427" s="104">
        <f t="shared" si="258"/>
        <v>0</v>
      </c>
      <c r="BW427" s="104">
        <f t="shared" si="258"/>
        <v>0</v>
      </c>
      <c r="BX427" s="104">
        <f t="shared" si="258"/>
        <v>0</v>
      </c>
      <c r="BY427" s="104">
        <f t="shared" si="258"/>
        <v>0</v>
      </c>
      <c r="BZ427" s="104">
        <f t="shared" si="258"/>
        <v>0</v>
      </c>
      <c r="CA427" s="104">
        <f t="shared" si="258"/>
        <v>0</v>
      </c>
      <c r="CB427" s="37"/>
      <c r="CC427" s="37"/>
      <c r="CD427" s="37"/>
      <c r="CE427" s="37"/>
      <c r="CF427" s="37"/>
      <c r="CG427" s="37"/>
      <c r="CH427" s="37"/>
      <c r="CI427" s="37"/>
      <c r="CJ427" s="37"/>
    </row>
    <row r="428" spans="1:88" ht="31.5" hidden="1" x14ac:dyDescent="0.25">
      <c r="A428" s="421"/>
      <c r="B428" s="421"/>
      <c r="C428" s="102" t="s">
        <v>1570</v>
      </c>
      <c r="D428" s="288"/>
      <c r="E428" s="85"/>
      <c r="F428" s="5"/>
      <c r="G428" s="207"/>
      <c r="H428" s="207"/>
      <c r="I428" s="207"/>
      <c r="J428" s="87"/>
      <c r="K428" s="207"/>
      <c r="L428" s="207"/>
      <c r="M428" s="207"/>
      <c r="N428" s="207"/>
      <c r="O428" s="207"/>
      <c r="P428" s="207"/>
      <c r="Q428" s="207"/>
      <c r="R428" s="207"/>
      <c r="S428" s="207"/>
      <c r="T428" s="207"/>
      <c r="U428" s="207"/>
      <c r="V428" s="207"/>
      <c r="W428" s="207"/>
      <c r="X428" s="207"/>
      <c r="Y428" s="207"/>
      <c r="Z428" s="207"/>
      <c r="AA428" s="207"/>
      <c r="AB428" s="207"/>
      <c r="AC428" s="207"/>
      <c r="AD428" s="207"/>
      <c r="AE428" s="207"/>
      <c r="AF428" s="207"/>
      <c r="AG428" s="207"/>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104">
        <f t="shared" si="258"/>
        <v>0</v>
      </c>
      <c r="BE428" s="104">
        <f t="shared" si="258"/>
        <v>0</v>
      </c>
      <c r="BF428" s="104">
        <f t="shared" si="258"/>
        <v>0</v>
      </c>
      <c r="BG428" s="104">
        <f t="shared" si="258"/>
        <v>0</v>
      </c>
      <c r="BH428" s="104">
        <f t="shared" si="258"/>
        <v>0</v>
      </c>
      <c r="BI428" s="104">
        <f t="shared" si="258"/>
        <v>0</v>
      </c>
      <c r="BJ428" s="104">
        <f t="shared" si="258"/>
        <v>0</v>
      </c>
      <c r="BK428" s="104">
        <f t="shared" si="258"/>
        <v>0</v>
      </c>
      <c r="BL428" s="104">
        <f t="shared" si="258"/>
        <v>0</v>
      </c>
      <c r="BM428" s="104">
        <f t="shared" si="258"/>
        <v>0</v>
      </c>
      <c r="BN428" s="104">
        <f t="shared" si="258"/>
        <v>0</v>
      </c>
      <c r="BO428" s="104">
        <f t="shared" si="258"/>
        <v>0</v>
      </c>
      <c r="BP428" s="104">
        <f t="shared" si="258"/>
        <v>0</v>
      </c>
      <c r="BQ428" s="104">
        <f t="shared" si="258"/>
        <v>0</v>
      </c>
      <c r="BR428" s="104">
        <f t="shared" si="258"/>
        <v>0</v>
      </c>
      <c r="BS428" s="104">
        <f t="shared" si="258"/>
        <v>0</v>
      </c>
      <c r="BT428" s="104">
        <f t="shared" si="258"/>
        <v>0</v>
      </c>
      <c r="BU428" s="104">
        <f t="shared" si="258"/>
        <v>0</v>
      </c>
      <c r="BV428" s="104">
        <f t="shared" si="258"/>
        <v>0</v>
      </c>
      <c r="BW428" s="104">
        <f t="shared" si="258"/>
        <v>0</v>
      </c>
      <c r="BX428" s="104">
        <f t="shared" si="258"/>
        <v>0</v>
      </c>
      <c r="BY428" s="104">
        <f t="shared" si="258"/>
        <v>0</v>
      </c>
      <c r="BZ428" s="104">
        <f t="shared" si="258"/>
        <v>0</v>
      </c>
      <c r="CA428" s="104">
        <f t="shared" si="258"/>
        <v>0</v>
      </c>
      <c r="CB428" s="37"/>
      <c r="CC428" s="37"/>
      <c r="CD428" s="37"/>
      <c r="CE428" s="37"/>
      <c r="CF428" s="37"/>
      <c r="CG428" s="37"/>
      <c r="CH428" s="37"/>
      <c r="CI428" s="37"/>
      <c r="CJ428" s="37"/>
    </row>
    <row r="429" spans="1:88" ht="31.5" hidden="1" x14ac:dyDescent="0.25">
      <c r="A429" s="421"/>
      <c r="B429" s="421"/>
      <c r="C429" s="102" t="s">
        <v>1571</v>
      </c>
      <c r="D429" s="288"/>
      <c r="E429" s="85"/>
      <c r="F429" s="5"/>
      <c r="G429" s="207"/>
      <c r="H429" s="207"/>
      <c r="I429" s="207"/>
      <c r="J429" s="87"/>
      <c r="K429" s="207"/>
      <c r="L429" s="207"/>
      <c r="M429" s="207"/>
      <c r="N429" s="207"/>
      <c r="O429" s="207"/>
      <c r="P429" s="207"/>
      <c r="Q429" s="207"/>
      <c r="R429" s="207"/>
      <c r="S429" s="207"/>
      <c r="T429" s="207"/>
      <c r="U429" s="207"/>
      <c r="V429" s="207"/>
      <c r="W429" s="207"/>
      <c r="X429" s="207"/>
      <c r="Y429" s="207"/>
      <c r="Z429" s="207"/>
      <c r="AA429" s="207"/>
      <c r="AB429" s="207"/>
      <c r="AC429" s="207"/>
      <c r="AD429" s="207"/>
      <c r="AE429" s="207"/>
      <c r="AF429" s="207"/>
      <c r="AG429" s="207"/>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104">
        <f t="shared" si="258"/>
        <v>0</v>
      </c>
      <c r="BE429" s="104">
        <f t="shared" si="258"/>
        <v>0</v>
      </c>
      <c r="BF429" s="104">
        <f t="shared" si="258"/>
        <v>0</v>
      </c>
      <c r="BG429" s="104">
        <f t="shared" si="258"/>
        <v>0</v>
      </c>
      <c r="BH429" s="104">
        <f t="shared" si="258"/>
        <v>0</v>
      </c>
      <c r="BI429" s="104">
        <f t="shared" si="258"/>
        <v>0</v>
      </c>
      <c r="BJ429" s="104">
        <f t="shared" si="258"/>
        <v>0</v>
      </c>
      <c r="BK429" s="104">
        <f t="shared" si="258"/>
        <v>0</v>
      </c>
      <c r="BL429" s="104">
        <f t="shared" si="258"/>
        <v>0</v>
      </c>
      <c r="BM429" s="104">
        <f t="shared" si="258"/>
        <v>0</v>
      </c>
      <c r="BN429" s="104">
        <f t="shared" si="258"/>
        <v>0</v>
      </c>
      <c r="BO429" s="104">
        <f t="shared" si="258"/>
        <v>0</v>
      </c>
      <c r="BP429" s="104">
        <f t="shared" si="258"/>
        <v>0</v>
      </c>
      <c r="BQ429" s="104">
        <f t="shared" si="258"/>
        <v>0</v>
      </c>
      <c r="BR429" s="104">
        <f t="shared" si="258"/>
        <v>0</v>
      </c>
      <c r="BS429" s="104">
        <f t="shared" si="258"/>
        <v>0</v>
      </c>
      <c r="BT429" s="104">
        <f t="shared" si="258"/>
        <v>0</v>
      </c>
      <c r="BU429" s="104">
        <f t="shared" si="258"/>
        <v>0</v>
      </c>
      <c r="BV429" s="104">
        <f t="shared" si="258"/>
        <v>0</v>
      </c>
      <c r="BW429" s="104">
        <f t="shared" si="258"/>
        <v>0</v>
      </c>
      <c r="BX429" s="104">
        <f t="shared" si="258"/>
        <v>0</v>
      </c>
      <c r="BY429" s="104">
        <f t="shared" si="258"/>
        <v>0</v>
      </c>
      <c r="BZ429" s="104">
        <f t="shared" si="258"/>
        <v>0</v>
      </c>
      <c r="CA429" s="104">
        <f t="shared" si="258"/>
        <v>0</v>
      </c>
      <c r="CB429" s="37"/>
      <c r="CC429" s="37"/>
      <c r="CD429" s="37"/>
      <c r="CE429" s="37"/>
      <c r="CF429" s="37"/>
      <c r="CG429" s="37"/>
      <c r="CH429" s="37"/>
      <c r="CI429" s="37"/>
      <c r="CJ429" s="37"/>
    </row>
    <row r="430" spans="1:88" ht="15.75" hidden="1" x14ac:dyDescent="0.25">
      <c r="A430" s="421"/>
      <c r="B430" s="421"/>
      <c r="C430" s="425" t="s">
        <v>1572</v>
      </c>
      <c r="D430" s="288"/>
      <c r="E430" s="85"/>
      <c r="F430" s="5"/>
      <c r="G430" s="207"/>
      <c r="H430" s="207"/>
      <c r="I430" s="207"/>
      <c r="J430" s="87"/>
      <c r="K430" s="207"/>
      <c r="L430" s="207"/>
      <c r="M430" s="207"/>
      <c r="N430" s="207"/>
      <c r="O430" s="207"/>
      <c r="P430" s="207"/>
      <c r="Q430" s="207"/>
      <c r="R430" s="207"/>
      <c r="S430" s="207"/>
      <c r="T430" s="207"/>
      <c r="U430" s="207"/>
      <c r="V430" s="207"/>
      <c r="W430" s="207"/>
      <c r="X430" s="207"/>
      <c r="Y430" s="207"/>
      <c r="Z430" s="207"/>
      <c r="AA430" s="207"/>
      <c r="AB430" s="207"/>
      <c r="AC430" s="207"/>
      <c r="AD430" s="207"/>
      <c r="AE430" s="207"/>
      <c r="AF430" s="207"/>
      <c r="AG430" s="207"/>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105">
        <f t="shared" ref="BD430:CA430" si="259">(((BD427*2)+(BD428*1)+(BD429*0)))/(BD427+BD428+BD429)</f>
        <v>2</v>
      </c>
      <c r="BE430" s="105" t="e">
        <f t="shared" si="259"/>
        <v>#DIV/0!</v>
      </c>
      <c r="BF430" s="105" t="e">
        <f t="shared" si="259"/>
        <v>#DIV/0!</v>
      </c>
      <c r="BG430" s="105" t="e">
        <f t="shared" si="259"/>
        <v>#DIV/0!</v>
      </c>
      <c r="BH430" s="105" t="e">
        <f t="shared" si="259"/>
        <v>#DIV/0!</v>
      </c>
      <c r="BI430" s="105" t="e">
        <f t="shared" si="259"/>
        <v>#DIV/0!</v>
      </c>
      <c r="BJ430" s="105" t="e">
        <f t="shared" si="259"/>
        <v>#DIV/0!</v>
      </c>
      <c r="BK430" s="105" t="e">
        <f t="shared" si="259"/>
        <v>#DIV/0!</v>
      </c>
      <c r="BL430" s="105" t="e">
        <f t="shared" si="259"/>
        <v>#DIV/0!</v>
      </c>
      <c r="BM430" s="105" t="e">
        <f t="shared" si="259"/>
        <v>#DIV/0!</v>
      </c>
      <c r="BN430" s="105" t="e">
        <f t="shared" si="259"/>
        <v>#DIV/0!</v>
      </c>
      <c r="BO430" s="105" t="e">
        <f t="shared" si="259"/>
        <v>#DIV/0!</v>
      </c>
      <c r="BP430" s="105" t="e">
        <f t="shared" si="259"/>
        <v>#DIV/0!</v>
      </c>
      <c r="BQ430" s="105" t="e">
        <f t="shared" si="259"/>
        <v>#DIV/0!</v>
      </c>
      <c r="BR430" s="105" t="e">
        <f t="shared" si="259"/>
        <v>#DIV/0!</v>
      </c>
      <c r="BS430" s="105" t="e">
        <f t="shared" si="259"/>
        <v>#DIV/0!</v>
      </c>
      <c r="BT430" s="105" t="e">
        <f t="shared" si="259"/>
        <v>#DIV/0!</v>
      </c>
      <c r="BU430" s="105" t="e">
        <f t="shared" si="259"/>
        <v>#DIV/0!</v>
      </c>
      <c r="BV430" s="105" t="e">
        <f t="shared" si="259"/>
        <v>#DIV/0!</v>
      </c>
      <c r="BW430" s="105" t="e">
        <f t="shared" si="259"/>
        <v>#DIV/0!</v>
      </c>
      <c r="BX430" s="105" t="e">
        <f t="shared" si="259"/>
        <v>#DIV/0!</v>
      </c>
      <c r="BY430" s="105" t="e">
        <f t="shared" si="259"/>
        <v>#DIV/0!</v>
      </c>
      <c r="BZ430" s="105" t="e">
        <f t="shared" si="259"/>
        <v>#DIV/0!</v>
      </c>
      <c r="CA430" s="105" t="e">
        <f t="shared" si="259"/>
        <v>#DIV/0!</v>
      </c>
      <c r="CB430" s="415">
        <f>COUNTIF($BD431:$CA431,"Đ")</f>
        <v>1</v>
      </c>
      <c r="CC430" s="419">
        <f>CB430/COUNTA($BD431:$CA431)</f>
        <v>4.1666666666666664E-2</v>
      </c>
      <c r="CD430" s="415">
        <f>COUNTIF($BD431:$CA431,"CCG")</f>
        <v>0</v>
      </c>
      <c r="CE430" s="419">
        <f>CD430/COUNTA($BD431:$CA431)</f>
        <v>0</v>
      </c>
      <c r="CF430" s="415">
        <f>COUNTIF($BD431:$CA431,"CĐ")</f>
        <v>0</v>
      </c>
      <c r="CG430" s="419">
        <f>CF430/COUNTA($BD431:$CA431)</f>
        <v>0</v>
      </c>
      <c r="CH430" s="411">
        <f>(((CB430*2)+(CD430*1)+(CF430*0)))/(CB430+CD430+CF430)</f>
        <v>2</v>
      </c>
      <c r="CI430" s="411" t="str">
        <f>IF(CH430&gt;=1.6,"Đạt mục tiêu",IF(CH430&gt;=1,"Cần cố gắng","Chưa đạt"))</f>
        <v>Đạt mục tiêu</v>
      </c>
      <c r="CJ430" s="37"/>
    </row>
    <row r="431" spans="1:88" ht="15.75" hidden="1" x14ac:dyDescent="0.25">
      <c r="A431" s="421"/>
      <c r="B431" s="421"/>
      <c r="C431" s="426"/>
      <c r="D431" s="288"/>
      <c r="E431" s="85"/>
      <c r="F431" s="5"/>
      <c r="G431" s="207"/>
      <c r="H431" s="207"/>
      <c r="I431" s="207"/>
      <c r="J431" s="87"/>
      <c r="K431" s="207"/>
      <c r="L431" s="207"/>
      <c r="M431" s="207"/>
      <c r="N431" s="207"/>
      <c r="O431" s="207"/>
      <c r="P431" s="207"/>
      <c r="Q431" s="207"/>
      <c r="R431" s="207"/>
      <c r="S431" s="207"/>
      <c r="T431" s="207"/>
      <c r="U431" s="207"/>
      <c r="V431" s="207"/>
      <c r="W431" s="207"/>
      <c r="X431" s="207"/>
      <c r="Y431" s="207"/>
      <c r="Z431" s="207"/>
      <c r="AA431" s="207"/>
      <c r="AB431" s="207"/>
      <c r="AC431" s="207"/>
      <c r="AD431" s="207"/>
      <c r="AE431" s="207"/>
      <c r="AF431" s="207"/>
      <c r="AG431" s="207"/>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105" t="str">
        <f t="shared" ref="BD431:CA431" si="260">IF(BD430&lt;1,"CĐ",IF(BD430&lt;1.6,"CCG","Đ"))</f>
        <v>Đ</v>
      </c>
      <c r="BE431" s="105" t="e">
        <f t="shared" si="260"/>
        <v>#DIV/0!</v>
      </c>
      <c r="BF431" s="105" t="e">
        <f t="shared" si="260"/>
        <v>#DIV/0!</v>
      </c>
      <c r="BG431" s="105" t="e">
        <f t="shared" si="260"/>
        <v>#DIV/0!</v>
      </c>
      <c r="BH431" s="105" t="e">
        <f t="shared" si="260"/>
        <v>#DIV/0!</v>
      </c>
      <c r="BI431" s="105" t="e">
        <f t="shared" si="260"/>
        <v>#DIV/0!</v>
      </c>
      <c r="BJ431" s="105" t="e">
        <f t="shared" si="260"/>
        <v>#DIV/0!</v>
      </c>
      <c r="BK431" s="105" t="e">
        <f t="shared" si="260"/>
        <v>#DIV/0!</v>
      </c>
      <c r="BL431" s="105" t="e">
        <f t="shared" si="260"/>
        <v>#DIV/0!</v>
      </c>
      <c r="BM431" s="105" t="e">
        <f t="shared" si="260"/>
        <v>#DIV/0!</v>
      </c>
      <c r="BN431" s="105" t="e">
        <f t="shared" si="260"/>
        <v>#DIV/0!</v>
      </c>
      <c r="BO431" s="105" t="e">
        <f t="shared" si="260"/>
        <v>#DIV/0!</v>
      </c>
      <c r="BP431" s="105" t="e">
        <f t="shared" si="260"/>
        <v>#DIV/0!</v>
      </c>
      <c r="BQ431" s="105" t="e">
        <f t="shared" si="260"/>
        <v>#DIV/0!</v>
      </c>
      <c r="BR431" s="105" t="e">
        <f t="shared" si="260"/>
        <v>#DIV/0!</v>
      </c>
      <c r="BS431" s="105" t="e">
        <f t="shared" si="260"/>
        <v>#DIV/0!</v>
      </c>
      <c r="BT431" s="105" t="e">
        <f t="shared" si="260"/>
        <v>#DIV/0!</v>
      </c>
      <c r="BU431" s="105" t="e">
        <f t="shared" si="260"/>
        <v>#DIV/0!</v>
      </c>
      <c r="BV431" s="105" t="e">
        <f t="shared" si="260"/>
        <v>#DIV/0!</v>
      </c>
      <c r="BW431" s="105" t="e">
        <f t="shared" si="260"/>
        <v>#DIV/0!</v>
      </c>
      <c r="BX431" s="105" t="e">
        <f t="shared" si="260"/>
        <v>#DIV/0!</v>
      </c>
      <c r="BY431" s="105" t="e">
        <f t="shared" si="260"/>
        <v>#DIV/0!</v>
      </c>
      <c r="BZ431" s="105" t="e">
        <f t="shared" si="260"/>
        <v>#DIV/0!</v>
      </c>
      <c r="CA431" s="105" t="e">
        <f t="shared" si="260"/>
        <v>#DIV/0!</v>
      </c>
      <c r="CB431" s="415"/>
      <c r="CC431" s="419"/>
      <c r="CD431" s="415"/>
      <c r="CE431" s="419"/>
      <c r="CF431" s="415"/>
      <c r="CG431" s="419"/>
      <c r="CH431" s="411"/>
      <c r="CI431" s="411"/>
      <c r="CJ431" s="37"/>
    </row>
    <row r="432" spans="1:88"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spans="7:32" hidden="1" x14ac:dyDescent="0.25"/>
    <row r="470" spans="7:32" ht="18.75" x14ac:dyDescent="0.3">
      <c r="G470" s="225" t="s">
        <v>1979</v>
      </c>
      <c r="H470" s="478" t="s">
        <v>1955</v>
      </c>
      <c r="I470" s="478"/>
      <c r="J470" s="478"/>
      <c r="K470" s="478"/>
      <c r="L470" s="478"/>
      <c r="M470" s="478"/>
      <c r="AC470" s="478" t="s">
        <v>1957</v>
      </c>
      <c r="AD470" s="478"/>
      <c r="AE470" s="478"/>
      <c r="AF470" s="478"/>
    </row>
  </sheetData>
  <autoFilter ref="C5:BC431">
    <filterColumn colId="10">
      <filters>
        <filter val="x"/>
      </filters>
    </filterColumn>
  </autoFilter>
  <mergeCells count="354">
    <mergeCell ref="CI430:CI431"/>
    <mergeCell ref="CF425:CF426"/>
    <mergeCell ref="CG425:CG426"/>
    <mergeCell ref="CH425:CH426"/>
    <mergeCell ref="CI425:CI426"/>
    <mergeCell ref="B427:B431"/>
    <mergeCell ref="C430:C431"/>
    <mergeCell ref="CB430:CB431"/>
    <mergeCell ref="CC430:CC431"/>
    <mergeCell ref="CD430:CD431"/>
    <mergeCell ref="CE430:CE431"/>
    <mergeCell ref="B422:B426"/>
    <mergeCell ref="C425:C426"/>
    <mergeCell ref="CB425:CB426"/>
    <mergeCell ref="CC425:CC426"/>
    <mergeCell ref="CD425:CD426"/>
    <mergeCell ref="CE425:CE426"/>
    <mergeCell ref="CF430:CF431"/>
    <mergeCell ref="CG430:CG431"/>
    <mergeCell ref="CH430:CH431"/>
    <mergeCell ref="CD410:CD411"/>
    <mergeCell ref="CE410:CE411"/>
    <mergeCell ref="CF415:CF416"/>
    <mergeCell ref="CG415:CG416"/>
    <mergeCell ref="CH415:CH416"/>
    <mergeCell ref="CI415:CI416"/>
    <mergeCell ref="B417:B421"/>
    <mergeCell ref="C420:C421"/>
    <mergeCell ref="CB420:CB421"/>
    <mergeCell ref="CC420:CC421"/>
    <mergeCell ref="CD420:CD421"/>
    <mergeCell ref="CE420:CE421"/>
    <mergeCell ref="CF420:CF421"/>
    <mergeCell ref="CG420:CG421"/>
    <mergeCell ref="CH420:CH421"/>
    <mergeCell ref="CI420:CI421"/>
    <mergeCell ref="CI405:CI406"/>
    <mergeCell ref="CE400:CE401"/>
    <mergeCell ref="CF400:CF401"/>
    <mergeCell ref="CG400:CG401"/>
    <mergeCell ref="CH400:CH401"/>
    <mergeCell ref="CI400:CI401"/>
    <mergeCell ref="CF410:CF411"/>
    <mergeCell ref="CG410:CG411"/>
    <mergeCell ref="CH410:CH411"/>
    <mergeCell ref="CI410:CI411"/>
    <mergeCell ref="A402:A431"/>
    <mergeCell ref="B402:B406"/>
    <mergeCell ref="C405:C406"/>
    <mergeCell ref="CB405:CB406"/>
    <mergeCell ref="CC405:CC406"/>
    <mergeCell ref="CE395:CE396"/>
    <mergeCell ref="CF395:CF396"/>
    <mergeCell ref="CG395:CG396"/>
    <mergeCell ref="CH395:CH396"/>
    <mergeCell ref="CD405:CD406"/>
    <mergeCell ref="CE405:CE406"/>
    <mergeCell ref="CF405:CF406"/>
    <mergeCell ref="CG405:CG406"/>
    <mergeCell ref="CH405:CH406"/>
    <mergeCell ref="B412:B416"/>
    <mergeCell ref="C415:C416"/>
    <mergeCell ref="CB415:CB416"/>
    <mergeCell ref="CC415:CC416"/>
    <mergeCell ref="CD415:CD416"/>
    <mergeCell ref="CE415:CE416"/>
    <mergeCell ref="B407:B411"/>
    <mergeCell ref="C410:C411"/>
    <mergeCell ref="CB410:CB411"/>
    <mergeCell ref="CC410:CC411"/>
    <mergeCell ref="CI385:CI386"/>
    <mergeCell ref="A387:A391"/>
    <mergeCell ref="C390:C391"/>
    <mergeCell ref="CB390:CB391"/>
    <mergeCell ref="CC390:CC391"/>
    <mergeCell ref="CD390:CD391"/>
    <mergeCell ref="CI395:CI396"/>
    <mergeCell ref="A397:A401"/>
    <mergeCell ref="C400:C401"/>
    <mergeCell ref="CB400:CB401"/>
    <mergeCell ref="CC400:CC401"/>
    <mergeCell ref="CD400:CD401"/>
    <mergeCell ref="CE390:CE391"/>
    <mergeCell ref="CF390:CF391"/>
    <mergeCell ref="CG390:CG391"/>
    <mergeCell ref="CH390:CH391"/>
    <mergeCell ref="CI390:CI391"/>
    <mergeCell ref="A392:A396"/>
    <mergeCell ref="C395:C396"/>
    <mergeCell ref="CB395:CB396"/>
    <mergeCell ref="CC395:CC396"/>
    <mergeCell ref="CD395:CD396"/>
    <mergeCell ref="A382:A386"/>
    <mergeCell ref="C385:C386"/>
    <mergeCell ref="CB385:CB386"/>
    <mergeCell ref="CC385:CC386"/>
    <mergeCell ref="CD385:CD386"/>
    <mergeCell ref="CE385:CE386"/>
    <mergeCell ref="CF385:CF386"/>
    <mergeCell ref="CG385:CG386"/>
    <mergeCell ref="CH385:CH386"/>
    <mergeCell ref="CI375:CI376"/>
    <mergeCell ref="A377:A381"/>
    <mergeCell ref="C380:C381"/>
    <mergeCell ref="CB380:CB381"/>
    <mergeCell ref="CC380:CC381"/>
    <mergeCell ref="CD380:CD381"/>
    <mergeCell ref="CE380:CE381"/>
    <mergeCell ref="CF380:CF381"/>
    <mergeCell ref="CG380:CG381"/>
    <mergeCell ref="CH380:CH381"/>
    <mergeCell ref="CI380:CI381"/>
    <mergeCell ref="A372:A376"/>
    <mergeCell ref="C375:C376"/>
    <mergeCell ref="CB375:CB376"/>
    <mergeCell ref="CC375:CC376"/>
    <mergeCell ref="CD375:CD376"/>
    <mergeCell ref="CE375:CE376"/>
    <mergeCell ref="CF375:CF376"/>
    <mergeCell ref="CG375:CG376"/>
    <mergeCell ref="CH375:CH376"/>
    <mergeCell ref="CI365:CI366"/>
    <mergeCell ref="A367:A371"/>
    <mergeCell ref="C370:C371"/>
    <mergeCell ref="CB370:CB371"/>
    <mergeCell ref="CC370:CC371"/>
    <mergeCell ref="CD370:CD371"/>
    <mergeCell ref="CE370:CE371"/>
    <mergeCell ref="CF370:CF371"/>
    <mergeCell ref="CG370:CG371"/>
    <mergeCell ref="CH370:CH371"/>
    <mergeCell ref="CI370:CI371"/>
    <mergeCell ref="A362:A366"/>
    <mergeCell ref="C365:C366"/>
    <mergeCell ref="CB365:CB366"/>
    <mergeCell ref="CC365:CC366"/>
    <mergeCell ref="CD365:CD366"/>
    <mergeCell ref="CE365:CE366"/>
    <mergeCell ref="CF365:CF366"/>
    <mergeCell ref="CG365:CG366"/>
    <mergeCell ref="CH365:CH366"/>
    <mergeCell ref="CF355:CF356"/>
    <mergeCell ref="CG355:CG356"/>
    <mergeCell ref="CH355:CH356"/>
    <mergeCell ref="CI355:CI356"/>
    <mergeCell ref="CJ355:CJ356"/>
    <mergeCell ref="A357:A361"/>
    <mergeCell ref="C360:C361"/>
    <mergeCell ref="CB360:CB361"/>
    <mergeCell ref="CC360:CC361"/>
    <mergeCell ref="CD360:CD361"/>
    <mergeCell ref="A352:A356"/>
    <mergeCell ref="C355:C356"/>
    <mergeCell ref="CB355:CB356"/>
    <mergeCell ref="CC355:CC356"/>
    <mergeCell ref="CD355:CD356"/>
    <mergeCell ref="CE355:CE356"/>
    <mergeCell ref="CE360:CE361"/>
    <mergeCell ref="CF360:CF361"/>
    <mergeCell ref="CG360:CG361"/>
    <mergeCell ref="CH360:CH361"/>
    <mergeCell ref="CI360:CI361"/>
    <mergeCell ref="E348:F348"/>
    <mergeCell ref="G348:H348"/>
    <mergeCell ref="E349:F349"/>
    <mergeCell ref="G349:H349"/>
    <mergeCell ref="E350:F350"/>
    <mergeCell ref="G350:H350"/>
    <mergeCell ref="E345:F345"/>
    <mergeCell ref="G345:H345"/>
    <mergeCell ref="E346:F346"/>
    <mergeCell ref="G346:H346"/>
    <mergeCell ref="E347:F347"/>
    <mergeCell ref="G347:H347"/>
    <mergeCell ref="E342:F342"/>
    <mergeCell ref="G342:H342"/>
    <mergeCell ref="E343:F343"/>
    <mergeCell ref="G343:H343"/>
    <mergeCell ref="E344:F344"/>
    <mergeCell ref="G344:H344"/>
    <mergeCell ref="E339:F339"/>
    <mergeCell ref="G339:H339"/>
    <mergeCell ref="E340:F340"/>
    <mergeCell ref="G340:H340"/>
    <mergeCell ref="E341:F341"/>
    <mergeCell ref="G341:H341"/>
    <mergeCell ref="E336:F336"/>
    <mergeCell ref="G336:H336"/>
    <mergeCell ref="E337:F337"/>
    <mergeCell ref="G337:H337"/>
    <mergeCell ref="E338:F338"/>
    <mergeCell ref="G338:H338"/>
    <mergeCell ref="E333:F333"/>
    <mergeCell ref="G333:H333"/>
    <mergeCell ref="E334:F334"/>
    <mergeCell ref="G334:H334"/>
    <mergeCell ref="E335:F335"/>
    <mergeCell ref="G335:H335"/>
    <mergeCell ref="E330:F330"/>
    <mergeCell ref="G330:H330"/>
    <mergeCell ref="E331:F331"/>
    <mergeCell ref="G331:H331"/>
    <mergeCell ref="E332:F332"/>
    <mergeCell ref="G332:H332"/>
    <mergeCell ref="B318:B324"/>
    <mergeCell ref="C318:C324"/>
    <mergeCell ref="B326:B328"/>
    <mergeCell ref="C326:C328"/>
    <mergeCell ref="B295:B300"/>
    <mergeCell ref="C295:C300"/>
    <mergeCell ref="B301:B307"/>
    <mergeCell ref="C301:C307"/>
    <mergeCell ref="B308:B312"/>
    <mergeCell ref="C308:C312"/>
    <mergeCell ref="C274:E274"/>
    <mergeCell ref="B276:B284"/>
    <mergeCell ref="C276:C284"/>
    <mergeCell ref="B285:B292"/>
    <mergeCell ref="C285:C292"/>
    <mergeCell ref="B293:B294"/>
    <mergeCell ref="C293:C294"/>
    <mergeCell ref="C251:E251"/>
    <mergeCell ref="C256:E256"/>
    <mergeCell ref="C257:E257"/>
    <mergeCell ref="C264:E264"/>
    <mergeCell ref="C269:H269"/>
    <mergeCell ref="C270:H270"/>
    <mergeCell ref="C234:E234"/>
    <mergeCell ref="C242:E242"/>
    <mergeCell ref="C243:E243"/>
    <mergeCell ref="C244:E244"/>
    <mergeCell ref="C247:E247"/>
    <mergeCell ref="B249:B250"/>
    <mergeCell ref="C249:C250"/>
    <mergeCell ref="B213:B221"/>
    <mergeCell ref="C213:C221"/>
    <mergeCell ref="B222:B227"/>
    <mergeCell ref="C222:C227"/>
    <mergeCell ref="B228:B229"/>
    <mergeCell ref="C228:C229"/>
    <mergeCell ref="C191:E191"/>
    <mergeCell ref="B195:B203"/>
    <mergeCell ref="C195:C203"/>
    <mergeCell ref="B204:B205"/>
    <mergeCell ref="C204:C205"/>
    <mergeCell ref="C208:E208"/>
    <mergeCell ref="G183:G184"/>
    <mergeCell ref="H183:H184"/>
    <mergeCell ref="I183:I184"/>
    <mergeCell ref="J183:J184"/>
    <mergeCell ref="M183:M184"/>
    <mergeCell ref="C190:E190"/>
    <mergeCell ref="A183:A184"/>
    <mergeCell ref="B183:B184"/>
    <mergeCell ref="C183:C184"/>
    <mergeCell ref="D183:D184"/>
    <mergeCell ref="E183:E184"/>
    <mergeCell ref="F183:F184"/>
    <mergeCell ref="C165:E165"/>
    <mergeCell ref="C167:E167"/>
    <mergeCell ref="C170:E170"/>
    <mergeCell ref="C176:E176"/>
    <mergeCell ref="C180:E180"/>
    <mergeCell ref="C181:E181"/>
    <mergeCell ref="C143:E143"/>
    <mergeCell ref="C146:E146"/>
    <mergeCell ref="C148:E148"/>
    <mergeCell ref="C150:E150"/>
    <mergeCell ref="C151:E151"/>
    <mergeCell ref="C163:E163"/>
    <mergeCell ref="C134:E134"/>
    <mergeCell ref="C136:E136"/>
    <mergeCell ref="C138:E138"/>
    <mergeCell ref="F138:H138"/>
    <mergeCell ref="C112:E112"/>
    <mergeCell ref="C113:E113"/>
    <mergeCell ref="C114:E114"/>
    <mergeCell ref="C117:E117"/>
    <mergeCell ref="C118:E118"/>
    <mergeCell ref="C124:E124"/>
    <mergeCell ref="BN3:BN4"/>
    <mergeCell ref="BO3:BO4"/>
    <mergeCell ref="BP3:BP4"/>
    <mergeCell ref="BQ3:BQ4"/>
    <mergeCell ref="BR3:BR4"/>
    <mergeCell ref="BS3:BS4"/>
    <mergeCell ref="C71:E71"/>
    <mergeCell ref="C72:E72"/>
    <mergeCell ref="C80:E80"/>
    <mergeCell ref="C22:C23"/>
    <mergeCell ref="C30:E30"/>
    <mergeCell ref="C36:E36"/>
    <mergeCell ref="C43:E43"/>
    <mergeCell ref="C53:E53"/>
    <mergeCell ref="C60:E60"/>
    <mergeCell ref="CA3:CA4"/>
    <mergeCell ref="CB3:CC4"/>
    <mergeCell ref="CD3:CE4"/>
    <mergeCell ref="CF3:CG4"/>
    <mergeCell ref="CH3:CH4"/>
    <mergeCell ref="BT3:BT4"/>
    <mergeCell ref="BU3:BU4"/>
    <mergeCell ref="BV3:BV4"/>
    <mergeCell ref="BW3:BW4"/>
    <mergeCell ref="BX3:BX4"/>
    <mergeCell ref="BY3:BY4"/>
    <mergeCell ref="CB2:CI2"/>
    <mergeCell ref="CJ2:CJ5"/>
    <mergeCell ref="BD3:BD4"/>
    <mergeCell ref="BE3:BE4"/>
    <mergeCell ref="BF3:BF4"/>
    <mergeCell ref="BG3:BG4"/>
    <mergeCell ref="U2:X3"/>
    <mergeCell ref="Y2:AB3"/>
    <mergeCell ref="AC2:AF3"/>
    <mergeCell ref="AG2:AJ3"/>
    <mergeCell ref="AK2:AN3"/>
    <mergeCell ref="AO2:AR3"/>
    <mergeCell ref="BH3:BH4"/>
    <mergeCell ref="BI3:BI4"/>
    <mergeCell ref="BJ3:BJ4"/>
    <mergeCell ref="BK3:BK4"/>
    <mergeCell ref="BL3:BL4"/>
    <mergeCell ref="BM3:BM4"/>
    <mergeCell ref="AS2:AV3"/>
    <mergeCell ref="AW2:AZ3"/>
    <mergeCell ref="BA2:BC3"/>
    <mergeCell ref="BD2:CA2"/>
    <mergeCell ref="CI3:CI4"/>
    <mergeCell ref="BZ3:BZ4"/>
    <mergeCell ref="AC351:AF351"/>
    <mergeCell ref="H351:M351"/>
    <mergeCell ref="AC470:AF470"/>
    <mergeCell ref="H470:M470"/>
    <mergeCell ref="C1:AF1"/>
    <mergeCell ref="A2:A4"/>
    <mergeCell ref="B2:B4"/>
    <mergeCell ref="C2:D4"/>
    <mergeCell ref="E2:F4"/>
    <mergeCell ref="G2:G4"/>
    <mergeCell ref="H2:H4"/>
    <mergeCell ref="I2:I4"/>
    <mergeCell ref="J2:J4"/>
    <mergeCell ref="K2:S2"/>
    <mergeCell ref="C6:E6"/>
    <mergeCell ref="C7:E7"/>
    <mergeCell ref="C8:E8"/>
    <mergeCell ref="C18:E18"/>
    <mergeCell ref="C19:E19"/>
    <mergeCell ref="B88:B91"/>
    <mergeCell ref="C88:C91"/>
    <mergeCell ref="C103:E103"/>
    <mergeCell ref="C125:E125"/>
    <mergeCell ref="C133:E133"/>
  </mergeCells>
  <dataValidations count="19">
    <dataValidation type="list" allowBlank="1" showInputMessage="1" showErrorMessage="1" sqref="AF123">
      <formula1>"ĐTT, TDS, HĐH, HĐG, HĐG+HĐNT, HĐNT, VS-AN, HĐC, TQDN, LH, x,#, HĐH+HĐC, HĐH+HĐNT, HĐH+HĐG"</formula1>
    </dataValidation>
    <dataValidation type="list" allowBlank="1" showInputMessage="1" showErrorMessage="1" sqref="AF303">
      <formula1>"ĐTT, TDS, HĐH, HĐG,HĐG+HĐC, HĐNT, VS-AN, HĐC, TQDN, LH, x,#, HĐH+HĐC, HĐH+HĐNT, HĐH+HĐG"</formula1>
    </dataValidation>
    <dataValidation type="list" allowBlank="1" showInputMessage="1" showErrorMessage="1" sqref="AE303 AE153">
      <formula1>"ĐTT, TDS, HĐH, HĐG, HĐG+HĐC, HĐNT, VS-AN, HĐC, TQDN, LH, x,#, HĐH+HĐC, HĐH+HĐNT, HĐH+HĐG"</formula1>
    </dataValidation>
    <dataValidation type="list" allowBlank="1" showInputMessage="1" showErrorMessage="1" sqref="AB156 AD215 AF215">
      <formula1>"ĐTT, TDS, HĐH, HĐG+HĐC, HĐNT, VS-AN, HĐC, TQDN, LH, x,#, HĐH+HĐC, HĐH+HĐNT, HĐH+HĐG"</formula1>
    </dataValidation>
    <dataValidation type="list" allowBlank="1" showInputMessage="1" showErrorMessage="1" sqref="AB249">
      <formula1>"ĐTT, TDS, HĐH, HĐG, HĐNT, VS-AN, HĐC+HĐNT, TQDN, LH, x,#, HĐH+HĐC, HĐH+HĐNT, HĐH+HĐG"</formula1>
    </dataValidation>
    <dataValidation type="list" allowBlank="1" showInputMessage="1" showErrorMessage="1" sqref="AA166">
      <formula1>"ĐTT, TDS, HĐH, HĐG, HĐNT,HĐG+HĐC, VS-AN, HĐC, TQDN, LH, x,#, HĐH+HĐC, HĐH+HĐNT, HĐH+HĐG"</formula1>
    </dataValidation>
    <dataValidation type="list" allowBlank="1" showInputMessage="1" showErrorMessage="1" sqref="AA156">
      <formula1>"ĐTT, TDS, HĐH, HĐG, HĐNT, VS-AN, HĐG+HĐC, HĐC, TQDN, LH, x,#, HĐH+HĐC, HĐH+HĐNT, HĐH+HĐG"</formula1>
    </dataValidation>
    <dataValidation type="list" allowBlank="1" showInputMessage="1" showErrorMessage="1" sqref="AB228">
      <formula1>"ĐTT, TDS, HĐH, HĐG, HĐNT, VS-AN, HĐC, HĐG+HĐC, TQDN, LH, x,#, HĐH+HĐC, HĐH+HĐNT, HĐH+HĐG"</formula1>
    </dataValidation>
    <dataValidation type="list" allowBlank="1" showInputMessage="1" showErrorMessage="1" sqref="AB166">
      <formula1>"ĐTT, TDS, HĐH, HĐG, HĐNT, VS-AN, HĐC, TQDN, HĐG+HĐC, LH, x,#, HĐH+HĐC, HĐH+HĐNT, HĐH+HĐG"</formula1>
    </dataValidation>
    <dataValidation type="list" allowBlank="1" showInputMessage="1" showErrorMessage="1" sqref="AA318">
      <formula1>"ĐTT, TDS, HĐH, HĐG, HĐNT, VS-AN, HĐC,HĐC+HĐG,TQDN, LH, x,#, HĐH+HĐC, HĐH+HĐNT, HĐH+HĐG"</formula1>
    </dataValidation>
    <dataValidation type="list" allowBlank="1" showInputMessage="1" showErrorMessage="1" sqref="AA68">
      <formula1>"ĐTT, TDS, HĐH, HĐG, HĐNT, VS-AN, HĐC, TQDN,HĐG+HĐC, LH, x,#, HĐH+HĐC, HĐH+HĐNT, HĐH+HĐG"</formula1>
    </dataValidation>
    <dataValidation type="list" allowBlank="1" showInputMessage="1" showErrorMessage="1" sqref="AA184">
      <formula1>"ĐTT, TDS, HĐH, HĐG, HĐNT, VS-AN, HĐC, TQDN, HĐH+LH, x,#, HĐH+HĐC, HĐH+HĐNT, HĐH+HĐG"</formula1>
    </dataValidation>
    <dataValidation type="list" allowBlank="1" showInputMessage="1" showErrorMessage="1" sqref="AC166:BC166 U265:BC268 U235:BC241 U192:BC207 U182:BC183 U271:BC273 U177:BC179 U171:BC175 U168:BC169 AB229:AB233 U139:BC147 U245:BC246 U115:BC116 AA69:AA70 U126:BC132 U104:BC111 U185:BC189 U54:BC59 U44:BC52 U252:BC255 U37:BC42 U258:BC263 U9:BC17 U20:BC35 U81:BC102 AA319:AA329 U164:BC164 U149:BC149 U137:BC137 U135:BC135 U166:Z166 U73:BC79 U61:Z70 AB61:BC70 AA61:AA67 U318:Z329 AB318:BC329 AA157:AB162 U209:AA233 AF216:AF233 AB209:AB227 U152:Z162 AB250 U248:AA250 AC248:BC250 AB248 AA152:AB155 AB184:BC184 U184:Z184 AC209:AC233 AD216:AD233 AD209:AD214 AE209:AE233 AG209:BC233 AF209:AF214 AE154:AE162 AE275:AF302 AC152:AD162 AF152:BC162 AE152 U119:AE123 AG119:BC123 AF119:AF122 AG275:BC316 U275:AD316 AE304:AF316">
      <formula1>"ĐTT, TDS, HĐH, HĐG, HĐNT, VS-AN, HĐC, TQDN, LH, x,#, HĐH+HĐC, HĐH+HĐNT, HĐH+HĐG"</formula1>
    </dataValidation>
    <dataValidation type="list" allowBlank="1" showInputMessage="1" showErrorMessage="1" sqref="BD135:CA135 BD137:CA137 BD149:CA149 BD164:CA164 BD166:CA166 BD9:CA17 BD119:CA123 BD20:CA35 BD37:CA42 BD258:CA263 BD44:CA52 BD54:CA59 BD61:CA70 BD73:CA79 BD81:CA102 BD104:CA111 BD126:CA132 BD115:CA116 BD245:CA246 BD139:CA147 BD152:CA162 BD168:CA169 BD209:CA233 BD171:CA175 BD177:CA179 BD271:CA273 BD192:CA207 BD235:CA241 BD265:CA268 BD318:CA329 BD248:CA250 BD252:CA255 BD182:CA189 BD275:CA316">
      <formula1>"2, 1, 0, KĐG,#"</formula1>
    </dataValidation>
    <dataValidation type="list" allowBlank="1" showInputMessage="1" showErrorMessage="1" sqref="I135 I137 I147 I149 I164 I166 I182:I183 I9:I17 I20:I29 I31:I35 I37:I42 I44:I52 I54:I59 I61:I70 I73:I79 I81:I102 I104:I111 I115:I116 I119:I123 I126:I132 I139:I142 I144:I145 I152:I162 I168:I169 I171:I175 I177:I179 I185:I189 I192:I207 I235:I241 I245:I246 I209:I233 I258:I263 I265:I268 I271:I273 I318:I329 I252:I255 I248:I250 I275:I316">
      <formula1>"Lớp học, Sân chơi, Phòng chức năng, Ngoài nhà trường"</formula1>
    </dataValidation>
    <dataValidation type="list" allowBlank="1" showInputMessage="1" showErrorMessage="1" sqref="K135:S135 K137:S137 K147:S147 K149:S149 M152:S152 P153:S153 R154:S154 Q155 S155 P158 R158:S158 P159:Q159 S159 L160 P160 K164:S164 L166:S166 K168:S169 M185:M189 K275:L275 K276 K285 K81:K102 K152:K162 M303:M304 N154:N155 N157:N162 O158:O160 K20:S29 K31:S35 K37:S42 K258:S263 K44:S52 K54:S59 K61:S70 K192:S207 K104:S111 L161:M162 M182:M183 K115:S116 K245:S246 K119:S123 K139:S142 K144:S145 K209:S233 K177:S179 K271:S273 K286:L304 K235:S241 O161:Q162 Q156:S157 O303:S304 K126:S132 K265:S268 O154:P156 K277:L284 K73:S79 L83:S102 P81:S82 L81:N82 K171:S175 K318:S329 K9:S17 R160:S162 L153:M159 O81 K248:S250 K252:S255 M275:S302 N182:S189 K182:L189 K305:S316">
      <formula1>"x"</formula1>
    </dataValidation>
    <dataValidation type="list" allowBlank="1" showInputMessage="1" showErrorMessage="1" sqref="D135 F135 D137 D147 F147 D149 F149 D164 F164 D166 F166 D82:D102 F189 D255 D9:D17 F21:F29 D31:D35 D37:D42 D44:D52 D54:D59 D61:D70 D73:D79 F318:F329 D104:D111 D115:D116 D119:D123 D126:D132 F182:F183 D144:D145 D152:D162 D168:D169 D171:D175 D177:D179 D185:D189 F139:F142 D192:D207 D235:D241 D245:D246 F250 D258:D263 D265:D268 D271:D273 D318:D329 F9:F17 F31:F35 F37:F42 F44:F52 F54:F59 F61:F70 F73:F79 F83:F102 F104:F111 F115:F116 F119:F123 F126:F132 F271:F273 F144:F145 F152:F162 F168:F169 F171:F175 F177:F179 F185:F187 D182:D183 F192:F207 F235:F241 F245:F246 F209:F233 F252:F255 F258:F263 F265:F268 D140:D142 D209:D233 F248 D248:D250 D252:D253 D21:D29 F137 D275:D316 F275:F316">
      <formula1>"KQMĐ, NDCT, TLHD, BC, ĐP"</formula1>
    </dataValidation>
    <dataValidation type="list" allowBlank="1" showInputMessage="1" showErrorMessage="1" sqref="J135 J137 J147 J149 J164 J166 J182:J183 J9:J17 J20:J29 J31:J35 J37:J42 J44:J52 J54:J59 J61:J70 J73:J79 J81:J102 J104:J111 J115:J116 J119:J123 J126:J132 J139:J142 J144:J145 J152:J162 J168:J169 J171:J175 J177:J179 J185:J189 J192:J207 J235:J241 J245:J246 J209:J233 J258:J263 J265:J268 J271:J273 J318:J329 J248:J250 J252:J255 J275:J316">
      <formula1>"Thể chất, Nhận thức, Ngôn ngữ, TCKNXH, Thẩm mỹ"</formula1>
    </dataValidation>
    <dataValidation type="list" allowBlank="1" showInputMessage="1" showErrorMessage="1" prompt=".,thể chất,thẩm mỹ,TCKNXH,nhận thức,ngôn ngữ" sqref="J5">
      <formula1>".,thể chất,thẩm mỹ,TCKNXH,nhận thức,ngôn ngữ"</formula1>
    </dataValidation>
  </dataValidations>
  <pageMargins left="0.78740157480314998" right="0.78740157480314998" top="0.39370078740157499" bottom="0.39370078740157499" header="0.31496062992126" footer="0.31496062992126"/>
  <pageSetup paperSize="9"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CK468"/>
  <sheetViews>
    <sheetView zoomScale="85" zoomScaleNormal="85" workbookViewId="0">
      <pane xSplit="2" ySplit="5" topLeftCell="C6" activePane="bottomRight" state="frozen"/>
      <selection pane="topRight" activeCell="C1" sqref="C1"/>
      <selection pane="bottomLeft" activeCell="A6" sqref="A6"/>
      <selection pane="bottomRight" activeCell="F5" sqref="F1:F1048576"/>
    </sheetView>
  </sheetViews>
  <sheetFormatPr defaultColWidth="9" defaultRowHeight="15" x14ac:dyDescent="0.25"/>
  <cols>
    <col min="1" max="1" width="7" customWidth="1"/>
    <col min="2" max="2" width="5.28515625" customWidth="1"/>
    <col min="3" max="3" width="28.28515625" customWidth="1"/>
    <col min="4" max="4" width="9" style="289" customWidth="1"/>
    <col min="5" max="5" width="28.7109375" hidden="1" customWidth="1"/>
    <col min="6" max="6" width="8.5703125" customWidth="1"/>
    <col min="7" max="7" width="40.140625" customWidth="1"/>
    <col min="8" max="8" width="42" customWidth="1"/>
    <col min="9" max="9" width="9.5703125" customWidth="1"/>
    <col min="10" max="10" width="6.28515625" customWidth="1"/>
    <col min="11" max="11" width="5.5703125" hidden="1" customWidth="1"/>
    <col min="12" max="12" width="7.42578125" hidden="1" customWidth="1"/>
    <col min="13" max="13" width="5.5703125" customWidth="1"/>
    <col min="14" max="19" width="5.5703125" hidden="1" customWidth="1"/>
    <col min="20" max="20" width="8.28515625" hidden="1" customWidth="1"/>
    <col min="21" max="24" width="9.140625" hidden="1" customWidth="1"/>
    <col min="25" max="25" width="10.140625" hidden="1" customWidth="1"/>
    <col min="26" max="26" width="10.85546875" hidden="1" customWidth="1"/>
    <col min="27" max="27" width="10.28515625" hidden="1" customWidth="1"/>
    <col min="28" max="28" width="9.85546875" hidden="1" customWidth="1"/>
    <col min="29" max="32" width="9.140625" customWidth="1"/>
    <col min="33" max="86" width="9.140625" hidden="1" customWidth="1"/>
    <col min="87" max="87" width="2.140625" hidden="1" customWidth="1"/>
    <col min="88" max="88" width="0.140625" hidden="1" customWidth="1"/>
    <col min="89" max="89" width="9" hidden="1" customWidth="1"/>
    <col min="90" max="90" width="9" customWidth="1"/>
  </cols>
  <sheetData>
    <row r="1" spans="1:88" ht="30" customHeight="1" x14ac:dyDescent="0.3">
      <c r="A1" t="s">
        <v>1674</v>
      </c>
      <c r="C1" s="384" t="s">
        <v>1983</v>
      </c>
      <c r="D1" s="384"/>
      <c r="E1" s="384"/>
      <c r="F1" s="384"/>
      <c r="G1" s="384"/>
      <c r="H1" s="384"/>
      <c r="I1" s="384"/>
      <c r="J1" s="384"/>
      <c r="K1" s="384"/>
      <c r="L1" s="384"/>
      <c r="M1" s="384"/>
      <c r="N1" s="384"/>
      <c r="O1" s="384"/>
      <c r="P1" s="384"/>
      <c r="Q1" s="384"/>
      <c r="R1" s="384"/>
      <c r="S1" s="384"/>
      <c r="T1" s="384"/>
    </row>
    <row r="2" spans="1:88" ht="21" customHeight="1" x14ac:dyDescent="0.3">
      <c r="A2" s="399" t="s">
        <v>0</v>
      </c>
      <c r="B2" s="399" t="s">
        <v>0</v>
      </c>
      <c r="C2" s="399" t="s">
        <v>1</v>
      </c>
      <c r="D2" s="399"/>
      <c r="E2" s="399" t="s">
        <v>2</v>
      </c>
      <c r="F2" s="399"/>
      <c r="G2" s="399" t="s">
        <v>1151</v>
      </c>
      <c r="H2" s="399" t="s">
        <v>1152</v>
      </c>
      <c r="I2" s="399" t="s">
        <v>1153</v>
      </c>
      <c r="J2" s="457" t="s">
        <v>3</v>
      </c>
      <c r="K2" s="453" t="s">
        <v>1675</v>
      </c>
      <c r="L2" s="453"/>
      <c r="M2" s="453"/>
      <c r="N2" s="453"/>
      <c r="O2" s="453"/>
      <c r="P2" s="453"/>
      <c r="Q2" s="453"/>
      <c r="R2" s="454"/>
      <c r="S2" s="453"/>
      <c r="T2" s="261" t="s">
        <v>1154</v>
      </c>
      <c r="U2" s="400" t="s">
        <v>1155</v>
      </c>
      <c r="V2" s="400"/>
      <c r="W2" s="400"/>
      <c r="X2" s="400"/>
      <c r="Y2" s="401" t="s">
        <v>1602</v>
      </c>
      <c r="Z2" s="401"/>
      <c r="AA2" s="401"/>
      <c r="AB2" s="401"/>
      <c r="AC2" s="401" t="s">
        <v>1156</v>
      </c>
      <c r="AD2" s="401"/>
      <c r="AE2" s="401"/>
      <c r="AF2" s="401"/>
      <c r="AG2" s="401" t="s">
        <v>1157</v>
      </c>
      <c r="AH2" s="401"/>
      <c r="AI2" s="401"/>
      <c r="AJ2" s="401"/>
      <c r="AK2" s="402" t="s">
        <v>1158</v>
      </c>
      <c r="AL2" s="403"/>
      <c r="AM2" s="403"/>
      <c r="AN2" s="404"/>
      <c r="AO2" s="402" t="s">
        <v>1622</v>
      </c>
      <c r="AP2" s="403"/>
      <c r="AQ2" s="403"/>
      <c r="AR2" s="404"/>
      <c r="AS2" s="401" t="s">
        <v>1159</v>
      </c>
      <c r="AT2" s="401"/>
      <c r="AU2" s="401"/>
      <c r="AV2" s="401"/>
      <c r="AW2" s="400" t="s">
        <v>1609</v>
      </c>
      <c r="AX2" s="400"/>
      <c r="AY2" s="400"/>
      <c r="AZ2" s="400"/>
      <c r="BA2" s="401" t="s">
        <v>1160</v>
      </c>
      <c r="BB2" s="401"/>
      <c r="BC2" s="401"/>
      <c r="BD2" s="455" t="s">
        <v>1161</v>
      </c>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396" t="s">
        <v>1162</v>
      </c>
    </row>
    <row r="3" spans="1:88" ht="28.5" customHeight="1" x14ac:dyDescent="0.25">
      <c r="A3" s="399"/>
      <c r="B3" s="399"/>
      <c r="C3" s="399"/>
      <c r="D3" s="399"/>
      <c r="E3" s="399"/>
      <c r="F3" s="399"/>
      <c r="G3" s="399"/>
      <c r="H3" s="399"/>
      <c r="I3" s="399"/>
      <c r="J3" s="457"/>
      <c r="K3" s="184" t="s">
        <v>1163</v>
      </c>
      <c r="L3" s="184" t="s">
        <v>1597</v>
      </c>
      <c r="M3" s="184" t="s">
        <v>1164</v>
      </c>
      <c r="N3" s="184" t="s">
        <v>1165</v>
      </c>
      <c r="O3" s="184" t="s">
        <v>1167</v>
      </c>
      <c r="P3" s="184" t="s">
        <v>1166</v>
      </c>
      <c r="Q3" s="184" t="s">
        <v>1168</v>
      </c>
      <c r="R3" s="185" t="s">
        <v>1598</v>
      </c>
      <c r="S3" s="184" t="s">
        <v>1169</v>
      </c>
      <c r="T3" s="261"/>
      <c r="U3" s="400"/>
      <c r="V3" s="400"/>
      <c r="W3" s="400"/>
      <c r="X3" s="400"/>
      <c r="Y3" s="401"/>
      <c r="Z3" s="401"/>
      <c r="AA3" s="401"/>
      <c r="AB3" s="401"/>
      <c r="AC3" s="401"/>
      <c r="AD3" s="401"/>
      <c r="AE3" s="401"/>
      <c r="AF3" s="401"/>
      <c r="AG3" s="401"/>
      <c r="AH3" s="401"/>
      <c r="AI3" s="401"/>
      <c r="AJ3" s="401"/>
      <c r="AK3" s="405"/>
      <c r="AL3" s="406"/>
      <c r="AM3" s="406"/>
      <c r="AN3" s="407"/>
      <c r="AO3" s="405"/>
      <c r="AP3" s="406"/>
      <c r="AQ3" s="406"/>
      <c r="AR3" s="407"/>
      <c r="AS3" s="401"/>
      <c r="AT3" s="401"/>
      <c r="AU3" s="401"/>
      <c r="AV3" s="401"/>
      <c r="AW3" s="400"/>
      <c r="AX3" s="400"/>
      <c r="AY3" s="400"/>
      <c r="AZ3" s="400"/>
      <c r="BA3" s="401"/>
      <c r="BB3" s="401"/>
      <c r="BC3" s="401"/>
      <c r="BD3" s="417" t="s">
        <v>1170</v>
      </c>
      <c r="BE3" s="417" t="s">
        <v>1171</v>
      </c>
      <c r="BF3" s="417" t="s">
        <v>1172</v>
      </c>
      <c r="BG3" s="417" t="s">
        <v>1173</v>
      </c>
      <c r="BH3" s="417" t="s">
        <v>1174</v>
      </c>
      <c r="BI3" s="417" t="s">
        <v>1175</v>
      </c>
      <c r="BJ3" s="417" t="s">
        <v>1176</v>
      </c>
      <c r="BK3" s="417" t="s">
        <v>1177</v>
      </c>
      <c r="BL3" s="417" t="s">
        <v>1178</v>
      </c>
      <c r="BM3" s="417" t="s">
        <v>1179</v>
      </c>
      <c r="BN3" s="417" t="s">
        <v>1180</v>
      </c>
      <c r="BO3" s="417" t="s">
        <v>1181</v>
      </c>
      <c r="BP3" s="417" t="s">
        <v>1182</v>
      </c>
      <c r="BQ3" s="417" t="s">
        <v>1183</v>
      </c>
      <c r="BR3" s="417" t="s">
        <v>1184</v>
      </c>
      <c r="BS3" s="417" t="s">
        <v>1185</v>
      </c>
      <c r="BT3" s="417" t="s">
        <v>1186</v>
      </c>
      <c r="BU3" s="417" t="s">
        <v>1187</v>
      </c>
      <c r="BV3" s="417" t="s">
        <v>1188</v>
      </c>
      <c r="BW3" s="417" t="s">
        <v>1189</v>
      </c>
      <c r="BX3" s="417" t="s">
        <v>1190</v>
      </c>
      <c r="BY3" s="417" t="s">
        <v>1191</v>
      </c>
      <c r="BZ3" s="417" t="s">
        <v>1192</v>
      </c>
      <c r="CA3" s="417" t="s">
        <v>1193</v>
      </c>
      <c r="CB3" s="408" t="s">
        <v>1200</v>
      </c>
      <c r="CC3" s="408"/>
      <c r="CD3" s="408" t="s">
        <v>1201</v>
      </c>
      <c r="CE3" s="408"/>
      <c r="CF3" s="408" t="s">
        <v>1202</v>
      </c>
      <c r="CG3" s="408"/>
      <c r="CH3" s="417" t="s">
        <v>1203</v>
      </c>
      <c r="CI3" s="409" t="s">
        <v>1204</v>
      </c>
      <c r="CJ3" s="396"/>
    </row>
    <row r="4" spans="1:88" ht="43.5" customHeight="1" x14ac:dyDescent="0.25">
      <c r="A4" s="399"/>
      <c r="B4" s="399"/>
      <c r="C4" s="399"/>
      <c r="D4" s="399"/>
      <c r="E4" s="399"/>
      <c r="F4" s="399"/>
      <c r="G4" s="399"/>
      <c r="H4" s="399"/>
      <c r="I4" s="399"/>
      <c r="J4" s="457"/>
      <c r="K4" s="186" t="s">
        <v>1205</v>
      </c>
      <c r="L4" s="186" t="s">
        <v>1205</v>
      </c>
      <c r="M4" s="186" t="s">
        <v>1205</v>
      </c>
      <c r="N4" s="186" t="s">
        <v>1205</v>
      </c>
      <c r="O4" s="186" t="s">
        <v>1205</v>
      </c>
      <c r="P4" s="186" t="s">
        <v>1205</v>
      </c>
      <c r="Q4" s="186" t="s">
        <v>1205</v>
      </c>
      <c r="R4" s="187" t="s">
        <v>1205</v>
      </c>
      <c r="S4" s="186" t="s">
        <v>1206</v>
      </c>
      <c r="T4" s="188"/>
      <c r="U4" s="25" t="s">
        <v>1207</v>
      </c>
      <c r="V4" s="25" t="s">
        <v>1208</v>
      </c>
      <c r="W4" s="25" t="s">
        <v>1209</v>
      </c>
      <c r="X4" s="25" t="s">
        <v>1210</v>
      </c>
      <c r="Y4" s="271" t="s">
        <v>1207</v>
      </c>
      <c r="Z4" s="271" t="s">
        <v>1208</v>
      </c>
      <c r="AA4" s="302" t="s">
        <v>1209</v>
      </c>
      <c r="AB4" s="302" t="s">
        <v>1210</v>
      </c>
      <c r="AC4" s="271" t="s">
        <v>1207</v>
      </c>
      <c r="AD4" s="271" t="s">
        <v>1208</v>
      </c>
      <c r="AE4" s="271" t="s">
        <v>1209</v>
      </c>
      <c r="AF4" s="271" t="s">
        <v>1210</v>
      </c>
      <c r="AG4" s="271" t="s">
        <v>1207</v>
      </c>
      <c r="AH4" s="271" t="s">
        <v>1208</v>
      </c>
      <c r="AI4" s="271" t="s">
        <v>1209</v>
      </c>
      <c r="AJ4" s="271" t="s">
        <v>1210</v>
      </c>
      <c r="AK4" s="271" t="s">
        <v>1207</v>
      </c>
      <c r="AL4" s="271" t="s">
        <v>1208</v>
      </c>
      <c r="AM4" s="271" t="s">
        <v>1209</v>
      </c>
      <c r="AN4" s="271" t="s">
        <v>1210</v>
      </c>
      <c r="AO4" s="271" t="s">
        <v>1207</v>
      </c>
      <c r="AP4" s="271" t="s">
        <v>1208</v>
      </c>
      <c r="AQ4" s="271" t="s">
        <v>1209</v>
      </c>
      <c r="AR4" s="271" t="s">
        <v>1210</v>
      </c>
      <c r="AS4" s="271" t="s">
        <v>1207</v>
      </c>
      <c r="AT4" s="271" t="s">
        <v>1208</v>
      </c>
      <c r="AU4" s="271" t="s">
        <v>1209</v>
      </c>
      <c r="AV4" s="271" t="s">
        <v>1210</v>
      </c>
      <c r="AW4" s="271" t="s">
        <v>1207</v>
      </c>
      <c r="AX4" s="271" t="s">
        <v>1208</v>
      </c>
      <c r="AY4" s="271" t="s">
        <v>1209</v>
      </c>
      <c r="AZ4" s="271" t="s">
        <v>1210</v>
      </c>
      <c r="BA4" s="168" t="s">
        <v>1207</v>
      </c>
      <c r="BB4" s="271" t="s">
        <v>1208</v>
      </c>
      <c r="BC4" s="271" t="s">
        <v>1209</v>
      </c>
      <c r="BD4" s="418"/>
      <c r="BE4" s="418"/>
      <c r="BF4" s="418"/>
      <c r="BG4" s="418"/>
      <c r="BH4" s="418"/>
      <c r="BI4" s="418"/>
      <c r="BJ4" s="418"/>
      <c r="BK4" s="418"/>
      <c r="BL4" s="418"/>
      <c r="BM4" s="418"/>
      <c r="BN4" s="418"/>
      <c r="BO4" s="418"/>
      <c r="BP4" s="418"/>
      <c r="BQ4" s="418"/>
      <c r="BR4" s="418"/>
      <c r="BS4" s="418"/>
      <c r="BT4" s="418"/>
      <c r="BU4" s="418"/>
      <c r="BV4" s="418"/>
      <c r="BW4" s="418"/>
      <c r="BX4" s="418"/>
      <c r="BY4" s="418"/>
      <c r="BZ4" s="418"/>
      <c r="CA4" s="418"/>
      <c r="CB4" s="408"/>
      <c r="CC4" s="408"/>
      <c r="CD4" s="408"/>
      <c r="CE4" s="408"/>
      <c r="CF4" s="408"/>
      <c r="CG4" s="408"/>
      <c r="CH4" s="418"/>
      <c r="CI4" s="410"/>
      <c r="CJ4" s="396"/>
    </row>
    <row r="5" spans="1:88" ht="100.5" customHeight="1" x14ac:dyDescent="0.25">
      <c r="A5" s="263"/>
      <c r="B5" s="263"/>
      <c r="C5" s="263" t="s">
        <v>6</v>
      </c>
      <c r="D5" s="274" t="s">
        <v>7</v>
      </c>
      <c r="E5" s="263" t="s">
        <v>8</v>
      </c>
      <c r="F5" s="83" t="s">
        <v>7</v>
      </c>
      <c r="G5" s="190"/>
      <c r="H5" s="190"/>
      <c r="I5" s="190"/>
      <c r="J5" s="264"/>
      <c r="K5" s="186" t="s">
        <v>1940</v>
      </c>
      <c r="L5" s="186" t="s">
        <v>1941</v>
      </c>
      <c r="M5" s="200" t="s">
        <v>1942</v>
      </c>
      <c r="N5" s="186" t="s">
        <v>1943</v>
      </c>
      <c r="O5" s="186" t="s">
        <v>1944</v>
      </c>
      <c r="P5" s="186" t="s">
        <v>1945</v>
      </c>
      <c r="Q5" s="186" t="s">
        <v>1946</v>
      </c>
      <c r="R5" s="187" t="s">
        <v>1947</v>
      </c>
      <c r="S5" s="186" t="s">
        <v>1948</v>
      </c>
      <c r="T5" s="188"/>
      <c r="U5" s="271" t="s">
        <v>1600</v>
      </c>
      <c r="V5" s="165" t="s">
        <v>1980</v>
      </c>
      <c r="W5" s="271" t="s">
        <v>1975</v>
      </c>
      <c r="X5" s="271" t="s">
        <v>1601</v>
      </c>
      <c r="Y5" s="271" t="s">
        <v>1833</v>
      </c>
      <c r="Z5" s="166" t="s">
        <v>1603</v>
      </c>
      <c r="AA5" s="167" t="s">
        <v>1834</v>
      </c>
      <c r="AB5" s="167" t="s">
        <v>1604</v>
      </c>
      <c r="AC5" s="271" t="s">
        <v>1213</v>
      </c>
      <c r="AD5" s="271" t="s">
        <v>1620</v>
      </c>
      <c r="AE5" s="271" t="s">
        <v>1590</v>
      </c>
      <c r="AF5" s="271" t="s">
        <v>1837</v>
      </c>
      <c r="AG5" s="271" t="s">
        <v>1214</v>
      </c>
      <c r="AH5" s="166" t="s">
        <v>1605</v>
      </c>
      <c r="AI5" s="166" t="s">
        <v>1621</v>
      </c>
      <c r="AJ5" s="166" t="s">
        <v>1606</v>
      </c>
      <c r="AK5" s="271" t="s">
        <v>1623</v>
      </c>
      <c r="AL5" s="271" t="s">
        <v>1608</v>
      </c>
      <c r="AM5" s="271" t="s">
        <v>1624</v>
      </c>
      <c r="AN5" s="271" t="s">
        <v>1607</v>
      </c>
      <c r="AO5" s="166" t="s">
        <v>1625</v>
      </c>
      <c r="AP5" s="166" t="s">
        <v>1626</v>
      </c>
      <c r="AQ5" s="166" t="s">
        <v>1627</v>
      </c>
      <c r="AR5" s="166" t="s">
        <v>1628</v>
      </c>
      <c r="AS5" s="271" t="s">
        <v>1629</v>
      </c>
      <c r="AT5" s="29" t="s">
        <v>1630</v>
      </c>
      <c r="AU5" s="271" t="s">
        <v>1631</v>
      </c>
      <c r="AV5" s="271" t="s">
        <v>1632</v>
      </c>
      <c r="AW5" s="166" t="s">
        <v>1610</v>
      </c>
      <c r="AX5" s="166" t="s">
        <v>1611</v>
      </c>
      <c r="AY5" s="166" t="s">
        <v>1612</v>
      </c>
      <c r="AZ5" s="166" t="s">
        <v>1633</v>
      </c>
      <c r="BA5" s="271" t="s">
        <v>1215</v>
      </c>
      <c r="BB5" s="271" t="s">
        <v>1614</v>
      </c>
      <c r="BC5" s="271" t="s">
        <v>1216</v>
      </c>
      <c r="BD5" s="265" t="s">
        <v>1984</v>
      </c>
      <c r="BE5" s="265" t="s">
        <v>1985</v>
      </c>
      <c r="BF5" s="265" t="s">
        <v>1986</v>
      </c>
      <c r="BG5" s="265" t="s">
        <v>1987</v>
      </c>
      <c r="BH5" s="265" t="s">
        <v>1988</v>
      </c>
      <c r="BI5" s="265" t="s">
        <v>1989</v>
      </c>
      <c r="BJ5" s="265" t="s">
        <v>1990</v>
      </c>
      <c r="BK5" s="265" t="s">
        <v>1226</v>
      </c>
      <c r="BL5" s="265" t="s">
        <v>1991</v>
      </c>
      <c r="BM5" s="265" t="s">
        <v>1992</v>
      </c>
      <c r="BN5" s="265" t="s">
        <v>1993</v>
      </c>
      <c r="BO5" s="265" t="s">
        <v>1232</v>
      </c>
      <c r="BP5" s="265" t="s">
        <v>1994</v>
      </c>
      <c r="BQ5" s="265" t="s">
        <v>1995</v>
      </c>
      <c r="BR5" s="265" t="s">
        <v>1996</v>
      </c>
      <c r="BS5" s="265" t="s">
        <v>1997</v>
      </c>
      <c r="BT5" s="265" t="s">
        <v>1998</v>
      </c>
      <c r="BU5" s="265" t="s">
        <v>1999</v>
      </c>
      <c r="BV5" s="265" t="s">
        <v>2000</v>
      </c>
      <c r="BW5" s="265" t="s">
        <v>2001</v>
      </c>
      <c r="BX5" s="265" t="s">
        <v>2002</v>
      </c>
      <c r="BY5" s="265" t="s">
        <v>2003</v>
      </c>
      <c r="BZ5" s="265" t="s">
        <v>2004</v>
      </c>
      <c r="CA5" s="265" t="s">
        <v>2005</v>
      </c>
      <c r="CB5" s="270" t="s">
        <v>1247</v>
      </c>
      <c r="CC5" s="270" t="s">
        <v>1248</v>
      </c>
      <c r="CD5" s="270" t="s">
        <v>1247</v>
      </c>
      <c r="CE5" s="270" t="s">
        <v>1248</v>
      </c>
      <c r="CF5" s="270" t="s">
        <v>1247</v>
      </c>
      <c r="CG5" s="270" t="s">
        <v>1248</v>
      </c>
      <c r="CH5" s="35"/>
      <c r="CI5" s="36"/>
      <c r="CJ5" s="396"/>
    </row>
    <row r="6" spans="1:88" ht="14.25" hidden="1" customHeight="1" x14ac:dyDescent="0.25">
      <c r="A6" s="6">
        <v>1</v>
      </c>
      <c r="B6" s="7">
        <v>1</v>
      </c>
      <c r="C6" s="440" t="s">
        <v>12</v>
      </c>
      <c r="D6" s="440"/>
      <c r="E6" s="440"/>
      <c r="F6" s="9" t="s">
        <v>1249</v>
      </c>
      <c r="G6" s="9" t="s">
        <v>1249</v>
      </c>
      <c r="H6" s="9" t="s">
        <v>1249</v>
      </c>
      <c r="I6" s="9" t="s">
        <v>1249</v>
      </c>
      <c r="J6" s="9" t="s">
        <v>1249</v>
      </c>
      <c r="K6" s="21" t="s">
        <v>1249</v>
      </c>
      <c r="L6" s="21" t="s">
        <v>1249</v>
      </c>
      <c r="M6" s="21" t="s">
        <v>1249</v>
      </c>
      <c r="N6" s="21" t="s">
        <v>1249</v>
      </c>
      <c r="O6" s="21" t="s">
        <v>1249</v>
      </c>
      <c r="P6" s="21" t="s">
        <v>1249</v>
      </c>
      <c r="Q6" s="21" t="s">
        <v>1249</v>
      </c>
      <c r="R6" s="21" t="s">
        <v>1249</v>
      </c>
      <c r="S6" s="21" t="s">
        <v>1249</v>
      </c>
      <c r="T6" s="21"/>
      <c r="U6" s="21" t="s">
        <v>1249</v>
      </c>
      <c r="V6" s="21" t="s">
        <v>1249</v>
      </c>
      <c r="W6" s="21" t="s">
        <v>1249</v>
      </c>
      <c r="X6" s="21" t="s">
        <v>1249</v>
      </c>
      <c r="Y6" s="21" t="s">
        <v>1249</v>
      </c>
      <c r="Z6" s="21" t="s">
        <v>1249</v>
      </c>
      <c r="AA6" s="21" t="s">
        <v>1249</v>
      </c>
      <c r="AB6" s="21" t="s">
        <v>1249</v>
      </c>
      <c r="AC6" s="21" t="s">
        <v>1249</v>
      </c>
      <c r="AD6" s="21" t="s">
        <v>1249</v>
      </c>
      <c r="AE6" s="21" t="s">
        <v>1249</v>
      </c>
      <c r="AF6" s="21" t="s">
        <v>1249</v>
      </c>
      <c r="AG6" s="21" t="s">
        <v>1249</v>
      </c>
      <c r="AH6" s="21" t="s">
        <v>1249</v>
      </c>
      <c r="AI6" s="21" t="s">
        <v>1249</v>
      </c>
      <c r="AJ6" s="21" t="s">
        <v>1249</v>
      </c>
      <c r="AK6" s="21" t="s">
        <v>1249</v>
      </c>
      <c r="AL6" s="21" t="s">
        <v>1249</v>
      </c>
      <c r="AM6" s="21" t="s">
        <v>1249</v>
      </c>
      <c r="AN6" s="21" t="s">
        <v>1249</v>
      </c>
      <c r="AO6" s="21" t="s">
        <v>1249</v>
      </c>
      <c r="AP6" s="21" t="s">
        <v>1249</v>
      </c>
      <c r="AQ6" s="21" t="s">
        <v>1249</v>
      </c>
      <c r="AR6" s="21" t="s">
        <v>1249</v>
      </c>
      <c r="AS6" s="21" t="s">
        <v>1249</v>
      </c>
      <c r="AT6" s="21" t="s">
        <v>1249</v>
      </c>
      <c r="AU6" s="21" t="s">
        <v>1249</v>
      </c>
      <c r="AV6" s="21" t="s">
        <v>1249</v>
      </c>
      <c r="AW6" s="21" t="s">
        <v>1249</v>
      </c>
      <c r="AX6" s="21" t="s">
        <v>1249</v>
      </c>
      <c r="AY6" s="21" t="s">
        <v>1249</v>
      </c>
      <c r="AZ6" s="21" t="s">
        <v>1249</v>
      </c>
      <c r="BA6" s="21" t="s">
        <v>1249</v>
      </c>
      <c r="BB6" s="21"/>
      <c r="BC6" s="21" t="s">
        <v>1249</v>
      </c>
      <c r="BD6" s="21" t="s">
        <v>1249</v>
      </c>
      <c r="BE6" s="21" t="s">
        <v>1249</v>
      </c>
      <c r="BF6" s="21" t="s">
        <v>1249</v>
      </c>
      <c r="BG6" s="21" t="s">
        <v>1249</v>
      </c>
      <c r="BH6" s="21" t="s">
        <v>1249</v>
      </c>
      <c r="BI6" s="21" t="s">
        <v>1249</v>
      </c>
      <c r="BJ6" s="21" t="s">
        <v>1249</v>
      </c>
      <c r="BK6" s="21" t="s">
        <v>1249</v>
      </c>
      <c r="BL6" s="21" t="s">
        <v>1249</v>
      </c>
      <c r="BM6" s="21" t="s">
        <v>1249</v>
      </c>
      <c r="BN6" s="21" t="s">
        <v>1249</v>
      </c>
      <c r="BO6" s="21" t="s">
        <v>1249</v>
      </c>
      <c r="BP6" s="21" t="s">
        <v>1249</v>
      </c>
      <c r="BQ6" s="21" t="s">
        <v>1249</v>
      </c>
      <c r="BR6" s="21" t="s">
        <v>1249</v>
      </c>
      <c r="BS6" s="21" t="s">
        <v>1249</v>
      </c>
      <c r="BT6" s="21" t="s">
        <v>1249</v>
      </c>
      <c r="BU6" s="21" t="s">
        <v>1249</v>
      </c>
      <c r="BV6" s="21" t="s">
        <v>1249</v>
      </c>
      <c r="BW6" s="21" t="s">
        <v>1249</v>
      </c>
      <c r="BX6" s="21" t="s">
        <v>1249</v>
      </c>
      <c r="BY6" s="21" t="s">
        <v>1249</v>
      </c>
      <c r="BZ6" s="21" t="s">
        <v>1249</v>
      </c>
      <c r="CA6" s="21" t="s">
        <v>1249</v>
      </c>
      <c r="CB6" s="21" t="s">
        <v>1249</v>
      </c>
      <c r="CC6" s="21" t="s">
        <v>1249</v>
      </c>
      <c r="CD6" s="21" t="s">
        <v>1249</v>
      </c>
      <c r="CE6" s="21" t="s">
        <v>1249</v>
      </c>
      <c r="CF6" s="21" t="s">
        <v>1249</v>
      </c>
      <c r="CG6" s="21" t="s">
        <v>1249</v>
      </c>
      <c r="CH6" s="21" t="s">
        <v>1249</v>
      </c>
      <c r="CI6" s="21" t="s">
        <v>1249</v>
      </c>
      <c r="CJ6" s="21" t="s">
        <v>1249</v>
      </c>
    </row>
    <row r="7" spans="1:88" ht="14.25" hidden="1" customHeight="1" x14ac:dyDescent="0.25">
      <c r="A7" s="6">
        <v>2</v>
      </c>
      <c r="B7" s="7">
        <v>2</v>
      </c>
      <c r="C7" s="440" t="s">
        <v>15</v>
      </c>
      <c r="D7" s="440"/>
      <c r="E7" s="440"/>
      <c r="F7" s="9" t="s">
        <v>1249</v>
      </c>
      <c r="G7" s="9" t="s">
        <v>1249</v>
      </c>
      <c r="H7" s="9" t="s">
        <v>1249</v>
      </c>
      <c r="I7" s="9" t="s">
        <v>1249</v>
      </c>
      <c r="J7" s="9" t="s">
        <v>1249</v>
      </c>
      <c r="K7" s="21" t="s">
        <v>1249</v>
      </c>
      <c r="L7" s="21" t="s">
        <v>1249</v>
      </c>
      <c r="M7" s="21" t="s">
        <v>1249</v>
      </c>
      <c r="N7" s="21" t="s">
        <v>1249</v>
      </c>
      <c r="O7" s="21" t="s">
        <v>1249</v>
      </c>
      <c r="P7" s="21" t="s">
        <v>1249</v>
      </c>
      <c r="Q7" s="21" t="s">
        <v>1249</v>
      </c>
      <c r="R7" s="21" t="s">
        <v>1249</v>
      </c>
      <c r="S7" s="21" t="s">
        <v>1249</v>
      </c>
      <c r="T7" s="21"/>
      <c r="U7" s="21" t="s">
        <v>1249</v>
      </c>
      <c r="V7" s="21" t="s">
        <v>1249</v>
      </c>
      <c r="W7" s="21" t="s">
        <v>1249</v>
      </c>
      <c r="X7" s="21" t="s">
        <v>1249</v>
      </c>
      <c r="Y7" s="21" t="s">
        <v>1249</v>
      </c>
      <c r="Z7" s="21" t="s">
        <v>1249</v>
      </c>
      <c r="AA7" s="21" t="s">
        <v>1249</v>
      </c>
      <c r="AB7" s="21" t="s">
        <v>1249</v>
      </c>
      <c r="AC7" s="21" t="s">
        <v>1249</v>
      </c>
      <c r="AD7" s="21" t="s">
        <v>1249</v>
      </c>
      <c r="AE7" s="21" t="s">
        <v>1249</v>
      </c>
      <c r="AF7" s="21" t="s">
        <v>1249</v>
      </c>
      <c r="AG7" s="21" t="s">
        <v>1249</v>
      </c>
      <c r="AH7" s="21" t="s">
        <v>1249</v>
      </c>
      <c r="AI7" s="21" t="s">
        <v>1249</v>
      </c>
      <c r="AJ7" s="21" t="s">
        <v>1249</v>
      </c>
      <c r="AK7" s="21" t="s">
        <v>1249</v>
      </c>
      <c r="AL7" s="21" t="s">
        <v>1249</v>
      </c>
      <c r="AM7" s="21" t="s">
        <v>1249</v>
      </c>
      <c r="AN7" s="21" t="s">
        <v>1249</v>
      </c>
      <c r="AO7" s="21" t="s">
        <v>1249</v>
      </c>
      <c r="AP7" s="21" t="s">
        <v>1249</v>
      </c>
      <c r="AQ7" s="21" t="s">
        <v>1249</v>
      </c>
      <c r="AR7" s="21" t="s">
        <v>1249</v>
      </c>
      <c r="AS7" s="21" t="s">
        <v>1249</v>
      </c>
      <c r="AT7" s="21" t="s">
        <v>1249</v>
      </c>
      <c r="AU7" s="21" t="s">
        <v>1249</v>
      </c>
      <c r="AV7" s="21" t="s">
        <v>1249</v>
      </c>
      <c r="AW7" s="21" t="s">
        <v>1249</v>
      </c>
      <c r="AX7" s="21" t="s">
        <v>1249</v>
      </c>
      <c r="AY7" s="21" t="s">
        <v>1249</v>
      </c>
      <c r="AZ7" s="21" t="s">
        <v>1249</v>
      </c>
      <c r="BA7" s="21" t="s">
        <v>1249</v>
      </c>
      <c r="BB7" s="21"/>
      <c r="BC7" s="21" t="s">
        <v>1249</v>
      </c>
      <c r="BD7" s="21" t="s">
        <v>1249</v>
      </c>
      <c r="BE7" s="21" t="s">
        <v>1249</v>
      </c>
      <c r="BF7" s="21" t="s">
        <v>1249</v>
      </c>
      <c r="BG7" s="21" t="s">
        <v>1249</v>
      </c>
      <c r="BH7" s="21" t="s">
        <v>1249</v>
      </c>
      <c r="BI7" s="21" t="s">
        <v>1249</v>
      </c>
      <c r="BJ7" s="21" t="s">
        <v>1249</v>
      </c>
      <c r="BK7" s="21" t="s">
        <v>1249</v>
      </c>
      <c r="BL7" s="21" t="s">
        <v>1249</v>
      </c>
      <c r="BM7" s="21" t="s">
        <v>1249</v>
      </c>
      <c r="BN7" s="21" t="s">
        <v>1249</v>
      </c>
      <c r="BO7" s="21" t="s">
        <v>1249</v>
      </c>
      <c r="BP7" s="21" t="s">
        <v>1249</v>
      </c>
      <c r="BQ7" s="21" t="s">
        <v>1249</v>
      </c>
      <c r="BR7" s="21" t="s">
        <v>1249</v>
      </c>
      <c r="BS7" s="21" t="s">
        <v>1249</v>
      </c>
      <c r="BT7" s="21" t="s">
        <v>1249</v>
      </c>
      <c r="BU7" s="21" t="s">
        <v>1249</v>
      </c>
      <c r="BV7" s="21" t="s">
        <v>1249</v>
      </c>
      <c r="BW7" s="21" t="s">
        <v>1249</v>
      </c>
      <c r="BX7" s="21" t="s">
        <v>1249</v>
      </c>
      <c r="BY7" s="21" t="s">
        <v>1249</v>
      </c>
      <c r="BZ7" s="21" t="s">
        <v>1249</v>
      </c>
      <c r="CA7" s="21" t="s">
        <v>1249</v>
      </c>
      <c r="CB7" s="21" t="s">
        <v>1249</v>
      </c>
      <c r="CC7" s="21" t="s">
        <v>1249</v>
      </c>
      <c r="CD7" s="21" t="s">
        <v>1249</v>
      </c>
      <c r="CE7" s="21" t="s">
        <v>1249</v>
      </c>
      <c r="CF7" s="21" t="s">
        <v>1249</v>
      </c>
      <c r="CG7" s="21" t="s">
        <v>1249</v>
      </c>
      <c r="CH7" s="21" t="s">
        <v>1249</v>
      </c>
      <c r="CI7" s="21" t="s">
        <v>1249</v>
      </c>
      <c r="CJ7" s="21" t="s">
        <v>1249</v>
      </c>
    </row>
    <row r="8" spans="1:88" ht="13.5" hidden="1" customHeight="1" x14ac:dyDescent="0.25">
      <c r="A8" s="6">
        <v>3</v>
      </c>
      <c r="B8" s="7">
        <v>3</v>
      </c>
      <c r="C8" s="440" t="s">
        <v>16</v>
      </c>
      <c r="D8" s="440"/>
      <c r="E8" s="440"/>
      <c r="F8" s="9" t="s">
        <v>1249</v>
      </c>
      <c r="G8" s="9" t="s">
        <v>1249</v>
      </c>
      <c r="H8" s="9" t="s">
        <v>1249</v>
      </c>
      <c r="I8" s="9" t="s">
        <v>1249</v>
      </c>
      <c r="J8" s="9" t="s">
        <v>1249</v>
      </c>
      <c r="K8" s="21" t="s">
        <v>1249</v>
      </c>
      <c r="L8" s="21" t="s">
        <v>1249</v>
      </c>
      <c r="M8" s="21" t="s">
        <v>1249</v>
      </c>
      <c r="N8" s="21" t="s">
        <v>1249</v>
      </c>
      <c r="O8" s="21" t="s">
        <v>1249</v>
      </c>
      <c r="P8" s="21" t="s">
        <v>1249</v>
      </c>
      <c r="Q8" s="21" t="s">
        <v>1249</v>
      </c>
      <c r="R8" s="21" t="s">
        <v>1249</v>
      </c>
      <c r="S8" s="21" t="s">
        <v>1249</v>
      </c>
      <c r="T8" s="21"/>
      <c r="U8" s="21" t="s">
        <v>1249</v>
      </c>
      <c r="V8" s="21" t="s">
        <v>1249</v>
      </c>
      <c r="W8" s="21" t="s">
        <v>1249</v>
      </c>
      <c r="X8" s="21" t="s">
        <v>1249</v>
      </c>
      <c r="Y8" s="21" t="s">
        <v>1249</v>
      </c>
      <c r="Z8" s="21" t="s">
        <v>1249</v>
      </c>
      <c r="AA8" s="21" t="s">
        <v>1249</v>
      </c>
      <c r="AB8" s="21" t="s">
        <v>1249</v>
      </c>
      <c r="AC8" s="21" t="s">
        <v>1249</v>
      </c>
      <c r="AD8" s="21" t="s">
        <v>1249</v>
      </c>
      <c r="AE8" s="21" t="s">
        <v>1249</v>
      </c>
      <c r="AF8" s="21" t="s">
        <v>1249</v>
      </c>
      <c r="AG8" s="21" t="s">
        <v>1249</v>
      </c>
      <c r="AH8" s="21" t="s">
        <v>1249</v>
      </c>
      <c r="AI8" s="21" t="s">
        <v>1249</v>
      </c>
      <c r="AJ8" s="21" t="s">
        <v>1249</v>
      </c>
      <c r="AK8" s="21" t="s">
        <v>1249</v>
      </c>
      <c r="AL8" s="21" t="s">
        <v>1249</v>
      </c>
      <c r="AM8" s="21" t="s">
        <v>1249</v>
      </c>
      <c r="AN8" s="21" t="s">
        <v>1249</v>
      </c>
      <c r="AO8" s="21" t="s">
        <v>1249</v>
      </c>
      <c r="AP8" s="21" t="s">
        <v>1249</v>
      </c>
      <c r="AQ8" s="21" t="s">
        <v>1249</v>
      </c>
      <c r="AR8" s="21" t="s">
        <v>1249</v>
      </c>
      <c r="AS8" s="21" t="s">
        <v>1249</v>
      </c>
      <c r="AT8" s="21" t="s">
        <v>1249</v>
      </c>
      <c r="AU8" s="21" t="s">
        <v>1249</v>
      </c>
      <c r="AV8" s="21" t="s">
        <v>1249</v>
      </c>
      <c r="AW8" s="21" t="s">
        <v>1249</v>
      </c>
      <c r="AX8" s="21" t="s">
        <v>1249</v>
      </c>
      <c r="AY8" s="21" t="s">
        <v>1249</v>
      </c>
      <c r="AZ8" s="21" t="s">
        <v>1249</v>
      </c>
      <c r="BA8" s="21" t="s">
        <v>1249</v>
      </c>
      <c r="BB8" s="21"/>
      <c r="BC8" s="21" t="s">
        <v>1249</v>
      </c>
      <c r="BD8" s="21" t="s">
        <v>1249</v>
      </c>
      <c r="BE8" s="21" t="s">
        <v>1249</v>
      </c>
      <c r="BF8" s="21" t="s">
        <v>1249</v>
      </c>
      <c r="BG8" s="21" t="s">
        <v>1249</v>
      </c>
      <c r="BH8" s="21" t="s">
        <v>1249</v>
      </c>
      <c r="BI8" s="21" t="s">
        <v>1249</v>
      </c>
      <c r="BJ8" s="21" t="s">
        <v>1249</v>
      </c>
      <c r="BK8" s="21" t="s">
        <v>1249</v>
      </c>
      <c r="BL8" s="21" t="s">
        <v>1249</v>
      </c>
      <c r="BM8" s="21" t="s">
        <v>1249</v>
      </c>
      <c r="BN8" s="21" t="s">
        <v>1249</v>
      </c>
      <c r="BO8" s="21" t="s">
        <v>1249</v>
      </c>
      <c r="BP8" s="21" t="s">
        <v>1249</v>
      </c>
      <c r="BQ8" s="21" t="s">
        <v>1249</v>
      </c>
      <c r="BR8" s="21" t="s">
        <v>1249</v>
      </c>
      <c r="BS8" s="21" t="s">
        <v>1249</v>
      </c>
      <c r="BT8" s="21" t="s">
        <v>1249</v>
      </c>
      <c r="BU8" s="21" t="s">
        <v>1249</v>
      </c>
      <c r="BV8" s="21" t="s">
        <v>1249</v>
      </c>
      <c r="BW8" s="21" t="s">
        <v>1249</v>
      </c>
      <c r="BX8" s="21" t="s">
        <v>1249</v>
      </c>
      <c r="BY8" s="21" t="s">
        <v>1249</v>
      </c>
      <c r="BZ8" s="21" t="s">
        <v>1249</v>
      </c>
      <c r="CA8" s="21" t="s">
        <v>1249</v>
      </c>
      <c r="CB8" s="21" t="s">
        <v>1249</v>
      </c>
      <c r="CC8" s="21" t="s">
        <v>1249</v>
      </c>
      <c r="CD8" s="21" t="s">
        <v>1249</v>
      </c>
      <c r="CE8" s="21" t="s">
        <v>1249</v>
      </c>
      <c r="CF8" s="21" t="s">
        <v>1249</v>
      </c>
      <c r="CG8" s="21" t="s">
        <v>1249</v>
      </c>
      <c r="CH8" s="21" t="s">
        <v>1249</v>
      </c>
      <c r="CI8" s="21" t="s">
        <v>1249</v>
      </c>
      <c r="CJ8" s="21" t="s">
        <v>1249</v>
      </c>
    </row>
    <row r="9" spans="1:88" ht="213" customHeight="1" x14ac:dyDescent="0.25">
      <c r="A9" s="6">
        <v>4</v>
      </c>
      <c r="B9" s="11">
        <v>5</v>
      </c>
      <c r="C9" s="12" t="s">
        <v>22</v>
      </c>
      <c r="D9" s="275" t="s">
        <v>18</v>
      </c>
      <c r="E9" s="14" t="s">
        <v>19</v>
      </c>
      <c r="F9" s="14" t="s">
        <v>20</v>
      </c>
      <c r="G9" s="14" t="s">
        <v>19</v>
      </c>
      <c r="H9" s="15" t="s">
        <v>1250</v>
      </c>
      <c r="I9" s="271" t="s">
        <v>1251</v>
      </c>
      <c r="J9" s="22" t="s">
        <v>14</v>
      </c>
      <c r="K9" s="207" t="s">
        <v>21</v>
      </c>
      <c r="L9" s="207"/>
      <c r="M9" s="207"/>
      <c r="N9" s="207"/>
      <c r="O9" s="207"/>
      <c r="P9" s="207"/>
      <c r="Q9" s="207"/>
      <c r="R9" s="207"/>
      <c r="S9" s="207"/>
      <c r="T9" s="26">
        <f>COUNTIF(K9:S9,"x")</f>
        <v>1</v>
      </c>
      <c r="U9" s="207" t="s">
        <v>1252</v>
      </c>
      <c r="V9" s="207" t="s">
        <v>1252</v>
      </c>
      <c r="W9" s="207" t="s">
        <v>1252</v>
      </c>
      <c r="X9" s="207" t="s">
        <v>1252</v>
      </c>
      <c r="Y9" s="207" t="s">
        <v>1302</v>
      </c>
      <c r="Z9" s="207" t="s">
        <v>1302</v>
      </c>
      <c r="AA9" s="207" t="s">
        <v>1302</v>
      </c>
      <c r="AB9" s="207" t="s">
        <v>1302</v>
      </c>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v>2</v>
      </c>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3">
        <f t="shared" ref="CB9:CB17" si="0">COUNTIF($BD9:$CA9,2)</f>
        <v>1</v>
      </c>
      <c r="CC9" s="32">
        <f t="shared" ref="CC9:CC17" si="1">CB9/COUNTA($BD9:$CA9)</f>
        <v>1</v>
      </c>
      <c r="CD9" s="23">
        <f t="shared" ref="CD9:CD17" si="2">COUNTIF($BD9:$CA9,1)</f>
        <v>0</v>
      </c>
      <c r="CE9" s="32">
        <f t="shared" ref="CE9:CE17" si="3">CD9/COUNTA($BD9:$CA9)</f>
        <v>0</v>
      </c>
      <c r="CF9" s="23">
        <f t="shared" ref="CF9:CF17" si="4">COUNTIF($BD9:$CA9,0)</f>
        <v>0</v>
      </c>
      <c r="CG9" s="32">
        <f t="shared" ref="CG9:CG17" si="5">CF9/COUNTA($BD9:$CA9)</f>
        <v>0</v>
      </c>
      <c r="CH9" s="23">
        <f t="shared" ref="CH9:CH17" si="6">(((CB9*2)+(CD9*1)+(CF9*0)))/COUNTA($BD9:$CA9)</f>
        <v>2</v>
      </c>
      <c r="CI9" s="23" t="str">
        <f>IF(CH9&gt;=1.6,"Đạt mục tiêu",IF(CH9&gt;=1,"Cần cố gắng","Chưa đạt"))</f>
        <v>Đạt mục tiêu</v>
      </c>
      <c r="CJ9" s="37"/>
    </row>
    <row r="10" spans="1:88" ht="204" customHeight="1" x14ac:dyDescent="0.25">
      <c r="A10" s="6">
        <v>4</v>
      </c>
      <c r="B10" s="11">
        <v>5</v>
      </c>
      <c r="C10" s="12" t="s">
        <v>22</v>
      </c>
      <c r="D10" s="275" t="s">
        <v>18</v>
      </c>
      <c r="E10" s="14" t="s">
        <v>19</v>
      </c>
      <c r="F10" s="14" t="s">
        <v>20</v>
      </c>
      <c r="G10" s="14" t="s">
        <v>19</v>
      </c>
      <c r="H10" s="15" t="s">
        <v>1253</v>
      </c>
      <c r="I10" s="271" t="s">
        <v>1251</v>
      </c>
      <c r="J10" s="22" t="s">
        <v>14</v>
      </c>
      <c r="K10" s="207"/>
      <c r="L10" s="207" t="s">
        <v>21</v>
      </c>
      <c r="M10" s="207"/>
      <c r="N10" s="207"/>
      <c r="O10" s="207"/>
      <c r="P10" s="207"/>
      <c r="Q10" s="207"/>
      <c r="R10" s="207"/>
      <c r="S10" s="207"/>
      <c r="T10" s="26">
        <f t="shared" ref="T10:T73" si="7">COUNTIF(K10:S10,"x")</f>
        <v>1</v>
      </c>
      <c r="U10" s="207" t="s">
        <v>1252</v>
      </c>
      <c r="V10" s="207" t="s">
        <v>1252</v>
      </c>
      <c r="W10" s="207" t="s">
        <v>1252</v>
      </c>
      <c r="X10" s="207" t="s">
        <v>1252</v>
      </c>
      <c r="Y10" s="207" t="s">
        <v>1252</v>
      </c>
      <c r="Z10" s="207" t="s">
        <v>1252</v>
      </c>
      <c r="AA10" s="207" t="s">
        <v>1252</v>
      </c>
      <c r="AB10" s="207" t="s">
        <v>1252</v>
      </c>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3">
        <f t="shared" si="0"/>
        <v>0</v>
      </c>
      <c r="CC10" s="32" t="e">
        <f t="shared" si="1"/>
        <v>#DIV/0!</v>
      </c>
      <c r="CD10" s="23">
        <f t="shared" si="2"/>
        <v>0</v>
      </c>
      <c r="CE10" s="32" t="e">
        <f t="shared" si="3"/>
        <v>#DIV/0!</v>
      </c>
      <c r="CF10" s="23">
        <f t="shared" si="4"/>
        <v>0</v>
      </c>
      <c r="CG10" s="32" t="e">
        <f t="shared" si="5"/>
        <v>#DIV/0!</v>
      </c>
      <c r="CH10" s="23" t="e">
        <f t="shared" si="6"/>
        <v>#DIV/0!</v>
      </c>
      <c r="CI10" s="23" t="e">
        <f t="shared" ref="CI10:CI73" si="8">IF(CH10&gt;=1.6,"Đạt mục tiêu",IF(CH10&gt;=1,"Cần cố gắng","Chưa đạt"))</f>
        <v>#DIV/0!</v>
      </c>
      <c r="CJ10" s="37"/>
    </row>
    <row r="11" spans="1:88" ht="204" customHeight="1" x14ac:dyDescent="0.25">
      <c r="A11" s="6">
        <v>4</v>
      </c>
      <c r="B11" s="11">
        <v>5</v>
      </c>
      <c r="C11" s="12" t="s">
        <v>22</v>
      </c>
      <c r="D11" s="275" t="s">
        <v>18</v>
      </c>
      <c r="E11" s="14" t="s">
        <v>19</v>
      </c>
      <c r="F11" s="14" t="s">
        <v>20</v>
      </c>
      <c r="G11" s="14" t="s">
        <v>19</v>
      </c>
      <c r="H11" s="15" t="s">
        <v>1254</v>
      </c>
      <c r="I11" s="271" t="s">
        <v>1251</v>
      </c>
      <c r="J11" s="22" t="s">
        <v>14</v>
      </c>
      <c r="K11" s="207"/>
      <c r="L11" s="207"/>
      <c r="M11" s="207" t="s">
        <v>21</v>
      </c>
      <c r="N11" s="207"/>
      <c r="O11" s="207"/>
      <c r="P11" s="207"/>
      <c r="Q11" s="207"/>
      <c r="R11" s="207"/>
      <c r="S11" s="207"/>
      <c r="T11" s="26">
        <f t="shared" si="7"/>
        <v>1</v>
      </c>
      <c r="U11" s="207" t="s">
        <v>1252</v>
      </c>
      <c r="V11" s="207" t="s">
        <v>1252</v>
      </c>
      <c r="W11" s="207" t="s">
        <v>1252</v>
      </c>
      <c r="X11" s="207" t="s">
        <v>1252</v>
      </c>
      <c r="Y11" s="207"/>
      <c r="Z11" s="207"/>
      <c r="AA11" s="207"/>
      <c r="AB11" s="207"/>
      <c r="AC11" s="207" t="s">
        <v>1252</v>
      </c>
      <c r="AD11" s="207" t="s">
        <v>1252</v>
      </c>
      <c r="AE11" s="207" t="s">
        <v>1252</v>
      </c>
      <c r="AF11" s="207" t="s">
        <v>1252</v>
      </c>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3">
        <f t="shared" si="0"/>
        <v>0</v>
      </c>
      <c r="CC11" s="32" t="e">
        <f t="shared" si="1"/>
        <v>#DIV/0!</v>
      </c>
      <c r="CD11" s="23">
        <f t="shared" si="2"/>
        <v>0</v>
      </c>
      <c r="CE11" s="32" t="e">
        <f t="shared" si="3"/>
        <v>#DIV/0!</v>
      </c>
      <c r="CF11" s="23">
        <f t="shared" si="4"/>
        <v>0</v>
      </c>
      <c r="CG11" s="32" t="e">
        <f t="shared" si="5"/>
        <v>#DIV/0!</v>
      </c>
      <c r="CH11" s="23" t="e">
        <f t="shared" si="6"/>
        <v>#DIV/0!</v>
      </c>
      <c r="CI11" s="23" t="e">
        <f t="shared" si="8"/>
        <v>#DIV/0!</v>
      </c>
      <c r="CJ11" s="37"/>
    </row>
    <row r="12" spans="1:88" ht="204" customHeight="1" x14ac:dyDescent="0.25">
      <c r="A12" s="6">
        <v>4</v>
      </c>
      <c r="B12" s="11">
        <v>5</v>
      </c>
      <c r="C12" s="12" t="s">
        <v>22</v>
      </c>
      <c r="D12" s="275" t="s">
        <v>18</v>
      </c>
      <c r="E12" s="14" t="s">
        <v>19</v>
      </c>
      <c r="F12" s="14" t="s">
        <v>20</v>
      </c>
      <c r="G12" s="14" t="s">
        <v>19</v>
      </c>
      <c r="H12" s="15" t="s">
        <v>1255</v>
      </c>
      <c r="I12" s="271" t="s">
        <v>1251</v>
      </c>
      <c r="J12" s="22" t="s">
        <v>14</v>
      </c>
      <c r="K12" s="207"/>
      <c r="L12" s="207"/>
      <c r="M12" s="207"/>
      <c r="N12" s="207" t="s">
        <v>21</v>
      </c>
      <c r="O12" s="207"/>
      <c r="P12" s="207"/>
      <c r="Q12" s="207"/>
      <c r="R12" s="207"/>
      <c r="S12" s="207"/>
      <c r="T12" s="26">
        <f t="shared" si="7"/>
        <v>1</v>
      </c>
      <c r="U12" s="207" t="s">
        <v>1252</v>
      </c>
      <c r="V12" s="207" t="s">
        <v>1252</v>
      </c>
      <c r="W12" s="207" t="s">
        <v>1252</v>
      </c>
      <c r="X12" s="207" t="s">
        <v>1252</v>
      </c>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3">
        <f t="shared" si="0"/>
        <v>0</v>
      </c>
      <c r="CC12" s="32" t="e">
        <f t="shared" si="1"/>
        <v>#DIV/0!</v>
      </c>
      <c r="CD12" s="23">
        <f t="shared" si="2"/>
        <v>0</v>
      </c>
      <c r="CE12" s="32" t="e">
        <f t="shared" si="3"/>
        <v>#DIV/0!</v>
      </c>
      <c r="CF12" s="23">
        <f t="shared" si="4"/>
        <v>0</v>
      </c>
      <c r="CG12" s="32" t="e">
        <f t="shared" si="5"/>
        <v>#DIV/0!</v>
      </c>
      <c r="CH12" s="23" t="e">
        <f t="shared" si="6"/>
        <v>#DIV/0!</v>
      </c>
      <c r="CI12" s="23" t="e">
        <f t="shared" si="8"/>
        <v>#DIV/0!</v>
      </c>
      <c r="CJ12" s="37"/>
    </row>
    <row r="13" spans="1:88" ht="204" customHeight="1" x14ac:dyDescent="0.25">
      <c r="A13" s="6">
        <v>4</v>
      </c>
      <c r="B13" s="11">
        <v>5</v>
      </c>
      <c r="C13" s="12" t="s">
        <v>22</v>
      </c>
      <c r="D13" s="275" t="s">
        <v>18</v>
      </c>
      <c r="E13" s="14" t="s">
        <v>19</v>
      </c>
      <c r="F13" s="14" t="s">
        <v>20</v>
      </c>
      <c r="G13" s="14" t="s">
        <v>19</v>
      </c>
      <c r="H13" s="15" t="s">
        <v>1256</v>
      </c>
      <c r="I13" s="271" t="s">
        <v>1251</v>
      </c>
      <c r="J13" s="22" t="s">
        <v>14</v>
      </c>
      <c r="K13" s="207"/>
      <c r="L13" s="207"/>
      <c r="M13" s="207"/>
      <c r="N13" s="207"/>
      <c r="O13" s="207" t="s">
        <v>21</v>
      </c>
      <c r="P13" s="207"/>
      <c r="Q13" s="207"/>
      <c r="R13" s="207"/>
      <c r="S13" s="207"/>
      <c r="T13" s="26">
        <f t="shared" si="7"/>
        <v>1</v>
      </c>
      <c r="U13" s="207" t="s">
        <v>1252</v>
      </c>
      <c r="V13" s="207" t="s">
        <v>1252</v>
      </c>
      <c r="W13" s="207" t="s">
        <v>1252</v>
      </c>
      <c r="X13" s="207" t="s">
        <v>1252</v>
      </c>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3">
        <f t="shared" si="0"/>
        <v>0</v>
      </c>
      <c r="CC13" s="32" t="e">
        <f t="shared" si="1"/>
        <v>#DIV/0!</v>
      </c>
      <c r="CD13" s="23">
        <f t="shared" si="2"/>
        <v>0</v>
      </c>
      <c r="CE13" s="32" t="e">
        <f t="shared" si="3"/>
        <v>#DIV/0!</v>
      </c>
      <c r="CF13" s="23">
        <f t="shared" si="4"/>
        <v>0</v>
      </c>
      <c r="CG13" s="32" t="e">
        <f t="shared" si="5"/>
        <v>#DIV/0!</v>
      </c>
      <c r="CH13" s="23" t="e">
        <f t="shared" si="6"/>
        <v>#DIV/0!</v>
      </c>
      <c r="CI13" s="23" t="e">
        <f t="shared" si="8"/>
        <v>#DIV/0!</v>
      </c>
      <c r="CJ13" s="37"/>
    </row>
    <row r="14" spans="1:88" ht="204" customHeight="1" x14ac:dyDescent="0.25">
      <c r="A14" s="6">
        <v>4</v>
      </c>
      <c r="B14" s="11">
        <v>5</v>
      </c>
      <c r="C14" s="12" t="s">
        <v>22</v>
      </c>
      <c r="D14" s="275" t="s">
        <v>18</v>
      </c>
      <c r="E14" s="14" t="s">
        <v>19</v>
      </c>
      <c r="F14" s="14" t="s">
        <v>20</v>
      </c>
      <c r="G14" s="14" t="s">
        <v>19</v>
      </c>
      <c r="H14" s="15" t="s">
        <v>1257</v>
      </c>
      <c r="I14" s="271" t="s">
        <v>1251</v>
      </c>
      <c r="J14" s="22" t="s">
        <v>14</v>
      </c>
      <c r="K14" s="207"/>
      <c r="L14" s="207"/>
      <c r="M14" s="207"/>
      <c r="N14" s="207"/>
      <c r="O14" s="207"/>
      <c r="P14" s="207" t="s">
        <v>21</v>
      </c>
      <c r="Q14" s="207"/>
      <c r="R14" s="207"/>
      <c r="S14" s="207"/>
      <c r="T14" s="26">
        <f t="shared" si="7"/>
        <v>1</v>
      </c>
      <c r="U14" s="207" t="s">
        <v>1252</v>
      </c>
      <c r="V14" s="207" t="s">
        <v>1252</v>
      </c>
      <c r="W14" s="207" t="s">
        <v>1252</v>
      </c>
      <c r="X14" s="207" t="s">
        <v>1252</v>
      </c>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3">
        <f t="shared" si="0"/>
        <v>0</v>
      </c>
      <c r="CC14" s="32" t="e">
        <f t="shared" si="1"/>
        <v>#DIV/0!</v>
      </c>
      <c r="CD14" s="23">
        <f t="shared" si="2"/>
        <v>0</v>
      </c>
      <c r="CE14" s="32" t="e">
        <f t="shared" si="3"/>
        <v>#DIV/0!</v>
      </c>
      <c r="CF14" s="23">
        <f t="shared" si="4"/>
        <v>0</v>
      </c>
      <c r="CG14" s="32" t="e">
        <f t="shared" si="5"/>
        <v>#DIV/0!</v>
      </c>
      <c r="CH14" s="23" t="e">
        <f t="shared" si="6"/>
        <v>#DIV/0!</v>
      </c>
      <c r="CI14" s="23" t="e">
        <f t="shared" si="8"/>
        <v>#DIV/0!</v>
      </c>
      <c r="CJ14" s="37"/>
    </row>
    <row r="15" spans="1:88" ht="204" customHeight="1" x14ac:dyDescent="0.25">
      <c r="A15" s="6">
        <v>4</v>
      </c>
      <c r="B15" s="11">
        <v>5</v>
      </c>
      <c r="C15" s="12" t="s">
        <v>22</v>
      </c>
      <c r="D15" s="275" t="s">
        <v>18</v>
      </c>
      <c r="E15" s="14" t="s">
        <v>19</v>
      </c>
      <c r="F15" s="14" t="s">
        <v>20</v>
      </c>
      <c r="G15" s="14" t="s">
        <v>19</v>
      </c>
      <c r="H15" s="15" t="s">
        <v>1258</v>
      </c>
      <c r="I15" s="271" t="s">
        <v>1251</v>
      </c>
      <c r="J15" s="22" t="s">
        <v>14</v>
      </c>
      <c r="K15" s="207"/>
      <c r="L15" s="207"/>
      <c r="M15" s="207"/>
      <c r="N15" s="207"/>
      <c r="O15" s="207"/>
      <c r="P15" s="207"/>
      <c r="Q15" s="207" t="s">
        <v>21</v>
      </c>
      <c r="R15" s="207"/>
      <c r="S15" s="207"/>
      <c r="T15" s="26">
        <f t="shared" si="7"/>
        <v>1</v>
      </c>
      <c r="U15" s="207" t="s">
        <v>1252</v>
      </c>
      <c r="V15" s="207" t="s">
        <v>1252</v>
      </c>
      <c r="W15" s="207" t="s">
        <v>1252</v>
      </c>
      <c r="X15" s="207" t="s">
        <v>1252</v>
      </c>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3">
        <f t="shared" si="0"/>
        <v>0</v>
      </c>
      <c r="CC15" s="32" t="e">
        <f t="shared" si="1"/>
        <v>#DIV/0!</v>
      </c>
      <c r="CD15" s="23">
        <f t="shared" si="2"/>
        <v>0</v>
      </c>
      <c r="CE15" s="32" t="e">
        <f t="shared" si="3"/>
        <v>#DIV/0!</v>
      </c>
      <c r="CF15" s="23">
        <f t="shared" si="4"/>
        <v>0</v>
      </c>
      <c r="CG15" s="32" t="e">
        <f t="shared" si="5"/>
        <v>#DIV/0!</v>
      </c>
      <c r="CH15" s="23" t="e">
        <f t="shared" si="6"/>
        <v>#DIV/0!</v>
      </c>
      <c r="CI15" s="23" t="e">
        <f t="shared" si="8"/>
        <v>#DIV/0!</v>
      </c>
      <c r="CJ15" s="37"/>
    </row>
    <row r="16" spans="1:88" ht="204" customHeight="1" x14ac:dyDescent="0.25">
      <c r="A16" s="6">
        <v>4</v>
      </c>
      <c r="B16" s="11">
        <v>5</v>
      </c>
      <c r="C16" s="12" t="s">
        <v>22</v>
      </c>
      <c r="D16" s="275" t="s">
        <v>18</v>
      </c>
      <c r="E16" s="14" t="s">
        <v>19</v>
      </c>
      <c r="F16" s="14" t="s">
        <v>20</v>
      </c>
      <c r="G16" s="14" t="s">
        <v>19</v>
      </c>
      <c r="H16" s="15" t="s">
        <v>1259</v>
      </c>
      <c r="I16" s="271" t="s">
        <v>1251</v>
      </c>
      <c r="J16" s="22" t="s">
        <v>14</v>
      </c>
      <c r="K16" s="207"/>
      <c r="L16" s="207"/>
      <c r="M16" s="207"/>
      <c r="N16" s="207"/>
      <c r="O16" s="207"/>
      <c r="P16" s="207"/>
      <c r="Q16" s="207"/>
      <c r="R16" s="207" t="s">
        <v>21</v>
      </c>
      <c r="S16" s="207"/>
      <c r="T16" s="26">
        <f t="shared" si="7"/>
        <v>1</v>
      </c>
      <c r="U16" s="207" t="s">
        <v>1252</v>
      </c>
      <c r="V16" s="207" t="s">
        <v>1252</v>
      </c>
      <c r="W16" s="207" t="s">
        <v>1252</v>
      </c>
      <c r="X16" s="207" t="s">
        <v>1252</v>
      </c>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3">
        <f t="shared" si="0"/>
        <v>0</v>
      </c>
      <c r="CC16" s="32" t="e">
        <f t="shared" si="1"/>
        <v>#DIV/0!</v>
      </c>
      <c r="CD16" s="23">
        <f t="shared" si="2"/>
        <v>0</v>
      </c>
      <c r="CE16" s="32" t="e">
        <f t="shared" si="3"/>
        <v>#DIV/0!</v>
      </c>
      <c r="CF16" s="23">
        <f t="shared" si="4"/>
        <v>0</v>
      </c>
      <c r="CG16" s="32" t="e">
        <f t="shared" si="5"/>
        <v>#DIV/0!</v>
      </c>
      <c r="CH16" s="23" t="e">
        <f t="shared" si="6"/>
        <v>#DIV/0!</v>
      </c>
      <c r="CI16" s="23" t="e">
        <f t="shared" si="8"/>
        <v>#DIV/0!</v>
      </c>
      <c r="CJ16" s="37"/>
    </row>
    <row r="17" spans="1:88" ht="204.75" customHeight="1" x14ac:dyDescent="0.25">
      <c r="A17" s="6">
        <v>4</v>
      </c>
      <c r="B17" s="11">
        <v>5</v>
      </c>
      <c r="C17" s="12" t="s">
        <v>22</v>
      </c>
      <c r="D17" s="275" t="s">
        <v>18</v>
      </c>
      <c r="E17" s="14" t="s">
        <v>19</v>
      </c>
      <c r="F17" s="14" t="s">
        <v>20</v>
      </c>
      <c r="G17" s="14" t="s">
        <v>19</v>
      </c>
      <c r="H17" s="15" t="s">
        <v>1260</v>
      </c>
      <c r="I17" s="271" t="s">
        <v>1251</v>
      </c>
      <c r="J17" s="22" t="s">
        <v>14</v>
      </c>
      <c r="K17" s="207"/>
      <c r="L17" s="207"/>
      <c r="M17" s="207"/>
      <c r="N17" s="207"/>
      <c r="O17" s="207"/>
      <c r="P17" s="207"/>
      <c r="Q17" s="207"/>
      <c r="R17" s="207"/>
      <c r="S17" s="207" t="s">
        <v>21</v>
      </c>
      <c r="T17" s="26">
        <f t="shared" si="7"/>
        <v>1</v>
      </c>
      <c r="U17" s="207" t="s">
        <v>1252</v>
      </c>
      <c r="V17" s="207" t="s">
        <v>1252</v>
      </c>
      <c r="W17" s="207" t="s">
        <v>1252</v>
      </c>
      <c r="X17" s="207" t="s">
        <v>1252</v>
      </c>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3">
        <f t="shared" si="0"/>
        <v>0</v>
      </c>
      <c r="CC17" s="32" t="e">
        <f t="shared" si="1"/>
        <v>#DIV/0!</v>
      </c>
      <c r="CD17" s="23">
        <f t="shared" si="2"/>
        <v>0</v>
      </c>
      <c r="CE17" s="32" t="e">
        <f t="shared" si="3"/>
        <v>#DIV/0!</v>
      </c>
      <c r="CF17" s="23">
        <f t="shared" si="4"/>
        <v>0</v>
      </c>
      <c r="CG17" s="32" t="e">
        <f t="shared" si="5"/>
        <v>#DIV/0!</v>
      </c>
      <c r="CH17" s="23" t="e">
        <f t="shared" si="6"/>
        <v>#DIV/0!</v>
      </c>
      <c r="CI17" s="23" t="e">
        <f t="shared" si="8"/>
        <v>#DIV/0!</v>
      </c>
      <c r="CJ17" s="37"/>
    </row>
    <row r="18" spans="1:88" ht="32.25" hidden="1" customHeight="1" x14ac:dyDescent="0.25">
      <c r="A18" s="6">
        <v>5</v>
      </c>
      <c r="B18" s="7">
        <v>7</v>
      </c>
      <c r="C18" s="441" t="s">
        <v>24</v>
      </c>
      <c r="D18" s="442"/>
      <c r="E18" s="443"/>
      <c r="F18" s="9" t="s">
        <v>1249</v>
      </c>
      <c r="G18" s="9" t="s">
        <v>1249</v>
      </c>
      <c r="H18" s="9" t="s">
        <v>1249</v>
      </c>
      <c r="I18" s="9" t="s">
        <v>1249</v>
      </c>
      <c r="J18" s="21" t="s">
        <v>1249</v>
      </c>
      <c r="K18" s="21" t="s">
        <v>1249</v>
      </c>
      <c r="L18" s="21" t="s">
        <v>1249</v>
      </c>
      <c r="M18" s="21" t="s">
        <v>1249</v>
      </c>
      <c r="N18" s="21" t="s">
        <v>1249</v>
      </c>
      <c r="O18" s="21" t="s">
        <v>1249</v>
      </c>
      <c r="P18" s="21" t="s">
        <v>1249</v>
      </c>
      <c r="Q18" s="21" t="s">
        <v>1249</v>
      </c>
      <c r="R18" s="21" t="s">
        <v>1249</v>
      </c>
      <c r="S18" s="21" t="s">
        <v>1249</v>
      </c>
      <c r="T18" s="21" t="s">
        <v>1249</v>
      </c>
      <c r="U18" s="21" t="s">
        <v>1249</v>
      </c>
      <c r="V18" s="21" t="s">
        <v>1249</v>
      </c>
      <c r="W18" s="21" t="s">
        <v>1249</v>
      </c>
      <c r="X18" s="21" t="s">
        <v>1249</v>
      </c>
      <c r="Y18" s="21" t="s">
        <v>1249</v>
      </c>
      <c r="Z18" s="21" t="s">
        <v>1249</v>
      </c>
      <c r="AA18" s="21" t="s">
        <v>1249</v>
      </c>
      <c r="AB18" s="21" t="s">
        <v>1249</v>
      </c>
      <c r="AC18" s="21" t="s">
        <v>1249</v>
      </c>
      <c r="AD18" s="21" t="s">
        <v>1249</v>
      </c>
      <c r="AE18" s="21" t="s">
        <v>1249</v>
      </c>
      <c r="AF18" s="21" t="s">
        <v>1249</v>
      </c>
      <c r="AG18" s="21" t="s">
        <v>1249</v>
      </c>
      <c r="AH18" s="21" t="s">
        <v>1249</v>
      </c>
      <c r="AI18" s="21" t="s">
        <v>1249</v>
      </c>
      <c r="AJ18" s="21" t="s">
        <v>1249</v>
      </c>
      <c r="AK18" s="21" t="s">
        <v>1249</v>
      </c>
      <c r="AL18" s="21" t="s">
        <v>1249</v>
      </c>
      <c r="AM18" s="21" t="s">
        <v>1249</v>
      </c>
      <c r="AN18" s="21" t="s">
        <v>1249</v>
      </c>
      <c r="AO18" s="21" t="s">
        <v>1249</v>
      </c>
      <c r="AP18" s="21" t="s">
        <v>1249</v>
      </c>
      <c r="AQ18" s="21" t="s">
        <v>1249</v>
      </c>
      <c r="AR18" s="21" t="s">
        <v>1249</v>
      </c>
      <c r="AS18" s="21" t="s">
        <v>1249</v>
      </c>
      <c r="AT18" s="21" t="s">
        <v>1249</v>
      </c>
      <c r="AU18" s="21" t="s">
        <v>1249</v>
      </c>
      <c r="AV18" s="21" t="s">
        <v>1249</v>
      </c>
      <c r="AW18" s="21" t="s">
        <v>1249</v>
      </c>
      <c r="AX18" s="21" t="s">
        <v>1249</v>
      </c>
      <c r="AY18" s="21" t="s">
        <v>1249</v>
      </c>
      <c r="AZ18" s="21" t="s">
        <v>1249</v>
      </c>
      <c r="BA18" s="21" t="s">
        <v>1249</v>
      </c>
      <c r="BB18" s="21"/>
      <c r="BC18" s="21" t="s">
        <v>1249</v>
      </c>
      <c r="BD18" s="21" t="s">
        <v>1249</v>
      </c>
      <c r="BE18" s="21" t="s">
        <v>1249</v>
      </c>
      <c r="BF18" s="21" t="s">
        <v>1249</v>
      </c>
      <c r="BG18" s="21" t="s">
        <v>1249</v>
      </c>
      <c r="BH18" s="21" t="s">
        <v>1249</v>
      </c>
      <c r="BI18" s="21" t="s">
        <v>1249</v>
      </c>
      <c r="BJ18" s="21" t="s">
        <v>1249</v>
      </c>
      <c r="BK18" s="21" t="s">
        <v>1249</v>
      </c>
      <c r="BL18" s="21" t="s">
        <v>1249</v>
      </c>
      <c r="BM18" s="21" t="s">
        <v>1249</v>
      </c>
      <c r="BN18" s="21" t="s">
        <v>1249</v>
      </c>
      <c r="BO18" s="21" t="s">
        <v>1249</v>
      </c>
      <c r="BP18" s="21" t="s">
        <v>1249</v>
      </c>
      <c r="BQ18" s="21" t="s">
        <v>1249</v>
      </c>
      <c r="BR18" s="21" t="s">
        <v>1249</v>
      </c>
      <c r="BS18" s="21" t="s">
        <v>1249</v>
      </c>
      <c r="BT18" s="21" t="s">
        <v>1249</v>
      </c>
      <c r="BU18" s="21" t="s">
        <v>1249</v>
      </c>
      <c r="BV18" s="21" t="s">
        <v>1249</v>
      </c>
      <c r="BW18" s="21" t="s">
        <v>1249</v>
      </c>
      <c r="BX18" s="21" t="s">
        <v>1249</v>
      </c>
      <c r="BY18" s="21" t="s">
        <v>1249</v>
      </c>
      <c r="BZ18" s="21" t="s">
        <v>1249</v>
      </c>
      <c r="CA18" s="21" t="s">
        <v>1249</v>
      </c>
      <c r="CB18" s="21" t="s">
        <v>1249</v>
      </c>
      <c r="CC18" s="21" t="s">
        <v>1249</v>
      </c>
      <c r="CD18" s="21" t="s">
        <v>1249</v>
      </c>
      <c r="CE18" s="21" t="s">
        <v>1249</v>
      </c>
      <c r="CF18" s="21" t="s">
        <v>1249</v>
      </c>
      <c r="CG18" s="21" t="s">
        <v>1249</v>
      </c>
      <c r="CH18" s="21" t="s">
        <v>1249</v>
      </c>
      <c r="CI18" s="21" t="s">
        <v>1249</v>
      </c>
      <c r="CJ18" s="21" t="s">
        <v>1249</v>
      </c>
    </row>
    <row r="19" spans="1:88" ht="30.75" hidden="1" customHeight="1" x14ac:dyDescent="0.25">
      <c r="A19" s="6">
        <v>6</v>
      </c>
      <c r="B19" s="7">
        <v>8</v>
      </c>
      <c r="C19" s="440" t="s">
        <v>25</v>
      </c>
      <c r="D19" s="440"/>
      <c r="E19" s="440"/>
      <c r="F19" s="9" t="s">
        <v>1249</v>
      </c>
      <c r="G19" s="9" t="s">
        <v>1249</v>
      </c>
      <c r="H19" s="9" t="s">
        <v>1249</v>
      </c>
      <c r="I19" s="9" t="s">
        <v>1249</v>
      </c>
      <c r="J19" s="21" t="s">
        <v>1249</v>
      </c>
      <c r="K19" s="21" t="s">
        <v>1249</v>
      </c>
      <c r="L19" s="21" t="s">
        <v>1249</v>
      </c>
      <c r="M19" s="21" t="s">
        <v>1249</v>
      </c>
      <c r="N19" s="21" t="s">
        <v>1249</v>
      </c>
      <c r="O19" s="21" t="s">
        <v>1249</v>
      </c>
      <c r="P19" s="21" t="s">
        <v>1249</v>
      </c>
      <c r="Q19" s="21" t="s">
        <v>1249</v>
      </c>
      <c r="R19" s="21" t="s">
        <v>1249</v>
      </c>
      <c r="S19" s="21" t="s">
        <v>1249</v>
      </c>
      <c r="T19" s="21" t="s">
        <v>1249</v>
      </c>
      <c r="U19" s="21" t="s">
        <v>1249</v>
      </c>
      <c r="V19" s="21" t="s">
        <v>1249</v>
      </c>
      <c r="W19" s="21" t="s">
        <v>1249</v>
      </c>
      <c r="X19" s="21" t="s">
        <v>1249</v>
      </c>
      <c r="Y19" s="21" t="s">
        <v>1249</v>
      </c>
      <c r="Z19" s="21" t="s">
        <v>1249</v>
      </c>
      <c r="AA19" s="21" t="s">
        <v>1249</v>
      </c>
      <c r="AB19" s="21" t="s">
        <v>1249</v>
      </c>
      <c r="AC19" s="21" t="s">
        <v>1249</v>
      </c>
      <c r="AD19" s="21" t="s">
        <v>1249</v>
      </c>
      <c r="AE19" s="21" t="s">
        <v>1249</v>
      </c>
      <c r="AF19" s="21" t="s">
        <v>1249</v>
      </c>
      <c r="AG19" s="21" t="s">
        <v>1249</v>
      </c>
      <c r="AH19" s="21" t="s">
        <v>1249</v>
      </c>
      <c r="AI19" s="21" t="s">
        <v>1249</v>
      </c>
      <c r="AJ19" s="21" t="s">
        <v>1249</v>
      </c>
      <c r="AK19" s="21" t="s">
        <v>1249</v>
      </c>
      <c r="AL19" s="21" t="s">
        <v>1249</v>
      </c>
      <c r="AM19" s="21" t="s">
        <v>1249</v>
      </c>
      <c r="AN19" s="21" t="s">
        <v>1249</v>
      </c>
      <c r="AO19" s="21" t="s">
        <v>1249</v>
      </c>
      <c r="AP19" s="21" t="s">
        <v>1249</v>
      </c>
      <c r="AQ19" s="21" t="s">
        <v>1249</v>
      </c>
      <c r="AR19" s="21" t="s">
        <v>1249</v>
      </c>
      <c r="AS19" s="21" t="s">
        <v>1249</v>
      </c>
      <c r="AT19" s="21" t="s">
        <v>1249</v>
      </c>
      <c r="AU19" s="21" t="s">
        <v>1249</v>
      </c>
      <c r="AV19" s="21" t="s">
        <v>1249</v>
      </c>
      <c r="AW19" s="21" t="s">
        <v>1249</v>
      </c>
      <c r="AX19" s="21" t="s">
        <v>1249</v>
      </c>
      <c r="AY19" s="21" t="s">
        <v>1249</v>
      </c>
      <c r="AZ19" s="21" t="s">
        <v>1249</v>
      </c>
      <c r="BA19" s="21" t="s">
        <v>1249</v>
      </c>
      <c r="BB19" s="21"/>
      <c r="BC19" s="21" t="s">
        <v>1249</v>
      </c>
      <c r="BD19" s="21" t="s">
        <v>1249</v>
      </c>
      <c r="BE19" s="21" t="s">
        <v>1249</v>
      </c>
      <c r="BF19" s="21" t="s">
        <v>1249</v>
      </c>
      <c r="BG19" s="21" t="s">
        <v>1249</v>
      </c>
      <c r="BH19" s="21" t="s">
        <v>1249</v>
      </c>
      <c r="BI19" s="21" t="s">
        <v>1249</v>
      </c>
      <c r="BJ19" s="21" t="s">
        <v>1249</v>
      </c>
      <c r="BK19" s="21" t="s">
        <v>1249</v>
      </c>
      <c r="BL19" s="21" t="s">
        <v>1249</v>
      </c>
      <c r="BM19" s="21" t="s">
        <v>1249</v>
      </c>
      <c r="BN19" s="21" t="s">
        <v>1249</v>
      </c>
      <c r="BO19" s="21" t="s">
        <v>1249</v>
      </c>
      <c r="BP19" s="21" t="s">
        <v>1249</v>
      </c>
      <c r="BQ19" s="21" t="s">
        <v>1249</v>
      </c>
      <c r="BR19" s="21" t="s">
        <v>1249</v>
      </c>
      <c r="BS19" s="21" t="s">
        <v>1249</v>
      </c>
      <c r="BT19" s="21" t="s">
        <v>1249</v>
      </c>
      <c r="BU19" s="21" t="s">
        <v>1249</v>
      </c>
      <c r="BV19" s="21" t="s">
        <v>1249</v>
      </c>
      <c r="BW19" s="21" t="s">
        <v>1249</v>
      </c>
      <c r="BX19" s="21" t="s">
        <v>1249</v>
      </c>
      <c r="BY19" s="21" t="s">
        <v>1249</v>
      </c>
      <c r="BZ19" s="21" t="s">
        <v>1249</v>
      </c>
      <c r="CA19" s="21" t="s">
        <v>1249</v>
      </c>
      <c r="CB19" s="21" t="s">
        <v>1249</v>
      </c>
      <c r="CC19" s="21" t="s">
        <v>1249</v>
      </c>
      <c r="CD19" s="21" t="s">
        <v>1249</v>
      </c>
      <c r="CE19" s="21" t="s">
        <v>1249</v>
      </c>
      <c r="CF19" s="21" t="s">
        <v>1249</v>
      </c>
      <c r="CG19" s="21" t="s">
        <v>1249</v>
      </c>
      <c r="CH19" s="21" t="s">
        <v>1249</v>
      </c>
      <c r="CI19" s="21" t="s">
        <v>1249</v>
      </c>
      <c r="CJ19" s="21" t="s">
        <v>1249</v>
      </c>
    </row>
    <row r="20" spans="1:88" ht="61.5" customHeight="1" x14ac:dyDescent="0.25">
      <c r="A20" s="6">
        <v>7</v>
      </c>
      <c r="B20" s="207">
        <v>14</v>
      </c>
      <c r="C20" s="12" t="s">
        <v>37</v>
      </c>
      <c r="D20" s="276" t="s">
        <v>37</v>
      </c>
      <c r="E20" s="12" t="s">
        <v>37</v>
      </c>
      <c r="F20" s="12" t="s">
        <v>37</v>
      </c>
      <c r="G20" s="12" t="s">
        <v>37</v>
      </c>
      <c r="H20" s="12" t="s">
        <v>1888</v>
      </c>
      <c r="I20" s="271" t="s">
        <v>1261</v>
      </c>
      <c r="J20" s="22" t="s">
        <v>14</v>
      </c>
      <c r="K20" s="23" t="s">
        <v>21</v>
      </c>
      <c r="L20" s="207"/>
      <c r="M20" s="207"/>
      <c r="N20" s="207"/>
      <c r="O20" s="207"/>
      <c r="P20" s="207"/>
      <c r="Q20" s="207"/>
      <c r="R20" s="207"/>
      <c r="S20" s="207"/>
      <c r="T20" s="26">
        <f t="shared" si="7"/>
        <v>1</v>
      </c>
      <c r="U20" s="207"/>
      <c r="V20" s="207"/>
      <c r="W20" s="207" t="s">
        <v>1262</v>
      </c>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3">
        <f t="shared" ref="CB20:CB35" si="9">COUNTIF($BD20:$CA20,2)</f>
        <v>0</v>
      </c>
      <c r="CC20" s="32" t="e">
        <f t="shared" ref="CC20:CC35" si="10">CB20/COUNTA($BD20:$CA20)</f>
        <v>#DIV/0!</v>
      </c>
      <c r="CD20" s="23">
        <f t="shared" ref="CD20:CD35" si="11">COUNTIF($BD20:$CA20,1)</f>
        <v>0</v>
      </c>
      <c r="CE20" s="32" t="e">
        <f t="shared" ref="CE20:CE35" si="12">CD20/COUNTA($BD20:$CA20)</f>
        <v>#DIV/0!</v>
      </c>
      <c r="CF20" s="23">
        <f t="shared" ref="CF20:CF35" si="13">COUNTIF($BD20:$CA20,0)</f>
        <v>0</v>
      </c>
      <c r="CG20" s="32" t="e">
        <f t="shared" ref="CG20:CG35" si="14">CF20/COUNTA($BD20:$CA20)</f>
        <v>#DIV/0!</v>
      </c>
      <c r="CH20" s="23" t="e">
        <f t="shared" ref="CH20:CH35" si="15">(((CB20*2)+(CD20*1)+(CF20*0)))/COUNTA($BD20:$CA20)</f>
        <v>#DIV/0!</v>
      </c>
      <c r="CI20" s="23" t="e">
        <f t="shared" si="8"/>
        <v>#DIV/0!</v>
      </c>
      <c r="CJ20" s="37"/>
    </row>
    <row r="21" spans="1:88" ht="63" customHeight="1" x14ac:dyDescent="0.25">
      <c r="A21" s="6">
        <v>8</v>
      </c>
      <c r="B21" s="207">
        <v>15</v>
      </c>
      <c r="C21" s="12" t="s">
        <v>39</v>
      </c>
      <c r="D21" s="275" t="s">
        <v>28</v>
      </c>
      <c r="E21" s="12" t="s">
        <v>40</v>
      </c>
      <c r="F21" s="271" t="s">
        <v>28</v>
      </c>
      <c r="G21" s="12" t="s">
        <v>40</v>
      </c>
      <c r="H21" s="12" t="s">
        <v>1263</v>
      </c>
      <c r="I21" s="271" t="s">
        <v>1251</v>
      </c>
      <c r="J21" s="22" t="s">
        <v>14</v>
      </c>
      <c r="K21" s="207"/>
      <c r="L21" s="207" t="s">
        <v>21</v>
      </c>
      <c r="M21" s="207"/>
      <c r="N21" s="207"/>
      <c r="O21" s="207"/>
      <c r="P21" s="207"/>
      <c r="Q21" s="207"/>
      <c r="R21" s="207"/>
      <c r="S21" s="207"/>
      <c r="T21" s="26">
        <f t="shared" si="7"/>
        <v>1</v>
      </c>
      <c r="U21" s="207" t="s">
        <v>1252</v>
      </c>
      <c r="V21" s="207" t="s">
        <v>1252</v>
      </c>
      <c r="W21" s="207" t="s">
        <v>1252</v>
      </c>
      <c r="X21" s="207" t="s">
        <v>1252</v>
      </c>
      <c r="Y21" s="207" t="s">
        <v>1271</v>
      </c>
      <c r="Z21" s="207"/>
      <c r="AA21" s="207"/>
      <c r="AB21" s="207" t="s">
        <v>1271</v>
      </c>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3">
        <f t="shared" si="9"/>
        <v>0</v>
      </c>
      <c r="CC21" s="32" t="e">
        <f t="shared" si="10"/>
        <v>#DIV/0!</v>
      </c>
      <c r="CD21" s="23">
        <f t="shared" si="11"/>
        <v>0</v>
      </c>
      <c r="CE21" s="32" t="e">
        <f t="shared" si="12"/>
        <v>#DIV/0!</v>
      </c>
      <c r="CF21" s="23">
        <f t="shared" si="13"/>
        <v>0</v>
      </c>
      <c r="CG21" s="32" t="e">
        <f t="shared" si="14"/>
        <v>#DIV/0!</v>
      </c>
      <c r="CH21" s="23" t="e">
        <f t="shared" si="15"/>
        <v>#DIV/0!</v>
      </c>
      <c r="CI21" s="23" t="e">
        <f t="shared" si="8"/>
        <v>#DIV/0!</v>
      </c>
      <c r="CJ21" s="37"/>
    </row>
    <row r="22" spans="1:88" ht="61.5" customHeight="1" x14ac:dyDescent="0.25">
      <c r="A22" s="6">
        <v>9</v>
      </c>
      <c r="B22" s="207">
        <v>16</v>
      </c>
      <c r="C22" s="388" t="s">
        <v>41</v>
      </c>
      <c r="D22" s="275" t="s">
        <v>18</v>
      </c>
      <c r="E22" s="12" t="s">
        <v>42</v>
      </c>
      <c r="F22" s="271" t="s">
        <v>28</v>
      </c>
      <c r="G22" s="12" t="s">
        <v>42</v>
      </c>
      <c r="H22" s="12" t="s">
        <v>1264</v>
      </c>
      <c r="I22" s="271" t="s">
        <v>1265</v>
      </c>
      <c r="J22" s="22" t="s">
        <v>14</v>
      </c>
      <c r="K22" s="207"/>
      <c r="L22" s="207"/>
      <c r="M22" s="24"/>
      <c r="N22" s="207" t="s">
        <v>21</v>
      </c>
      <c r="O22" s="207"/>
      <c r="P22" s="207"/>
      <c r="Q22" s="207"/>
      <c r="R22" s="207"/>
      <c r="S22" s="207"/>
      <c r="T22" s="26">
        <f t="shared" si="7"/>
        <v>1</v>
      </c>
      <c r="U22" s="207" t="s">
        <v>1252</v>
      </c>
      <c r="V22" s="207" t="s">
        <v>1252</v>
      </c>
      <c r="W22" s="207" t="s">
        <v>1252</v>
      </c>
      <c r="X22" s="207" t="s">
        <v>1252</v>
      </c>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3">
        <f t="shared" si="9"/>
        <v>0</v>
      </c>
      <c r="CC22" s="32" t="e">
        <f t="shared" si="10"/>
        <v>#DIV/0!</v>
      </c>
      <c r="CD22" s="23">
        <f t="shared" si="11"/>
        <v>0</v>
      </c>
      <c r="CE22" s="32" t="e">
        <f t="shared" si="12"/>
        <v>#DIV/0!</v>
      </c>
      <c r="CF22" s="23">
        <f t="shared" si="13"/>
        <v>0</v>
      </c>
      <c r="CG22" s="32" t="e">
        <f t="shared" si="14"/>
        <v>#DIV/0!</v>
      </c>
      <c r="CH22" s="23" t="e">
        <f t="shared" si="15"/>
        <v>#DIV/0!</v>
      </c>
      <c r="CI22" s="23" t="e">
        <f t="shared" si="8"/>
        <v>#DIV/0!</v>
      </c>
      <c r="CJ22" s="37"/>
    </row>
    <row r="23" spans="1:88" ht="47.25" customHeight="1" x14ac:dyDescent="0.25">
      <c r="A23" s="6">
        <v>9</v>
      </c>
      <c r="B23" s="207">
        <v>16</v>
      </c>
      <c r="C23" s="390"/>
      <c r="D23" s="275" t="s">
        <v>18</v>
      </c>
      <c r="E23" s="12" t="s">
        <v>42</v>
      </c>
      <c r="F23" s="271" t="s">
        <v>28</v>
      </c>
      <c r="G23" s="12" t="s">
        <v>42</v>
      </c>
      <c r="H23" s="12" t="s">
        <v>1264</v>
      </c>
      <c r="I23" s="271" t="s">
        <v>1265</v>
      </c>
      <c r="J23" s="22" t="s">
        <v>14</v>
      </c>
      <c r="K23" s="207"/>
      <c r="L23" s="207"/>
      <c r="M23" s="207"/>
      <c r="N23" s="207"/>
      <c r="O23" s="207" t="s">
        <v>21</v>
      </c>
      <c r="P23" s="207"/>
      <c r="Q23" s="207"/>
      <c r="R23" s="207"/>
      <c r="S23" s="207"/>
      <c r="T23" s="26">
        <f t="shared" si="7"/>
        <v>1</v>
      </c>
      <c r="U23" s="207" t="s">
        <v>1252</v>
      </c>
      <c r="V23" s="207" t="s">
        <v>1252</v>
      </c>
      <c r="W23" s="207" t="s">
        <v>1252</v>
      </c>
      <c r="X23" s="207" t="s">
        <v>1252</v>
      </c>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3">
        <f t="shared" si="9"/>
        <v>0</v>
      </c>
      <c r="CC23" s="32" t="e">
        <f t="shared" si="10"/>
        <v>#DIV/0!</v>
      </c>
      <c r="CD23" s="23">
        <f t="shared" si="11"/>
        <v>0</v>
      </c>
      <c r="CE23" s="32" t="e">
        <f t="shared" si="12"/>
        <v>#DIV/0!</v>
      </c>
      <c r="CF23" s="23">
        <f t="shared" si="13"/>
        <v>0</v>
      </c>
      <c r="CG23" s="32" t="e">
        <f t="shared" si="14"/>
        <v>#DIV/0!</v>
      </c>
      <c r="CH23" s="23" t="e">
        <f t="shared" si="15"/>
        <v>#DIV/0!</v>
      </c>
      <c r="CI23" s="23" t="e">
        <f t="shared" si="8"/>
        <v>#DIV/0!</v>
      </c>
      <c r="CJ23" s="37"/>
    </row>
    <row r="24" spans="1:88" ht="87" customHeight="1" x14ac:dyDescent="0.25">
      <c r="A24" s="6">
        <v>10</v>
      </c>
      <c r="B24" s="207">
        <v>17</v>
      </c>
      <c r="C24" s="12" t="s">
        <v>43</v>
      </c>
      <c r="D24" s="275" t="s">
        <v>18</v>
      </c>
      <c r="E24" s="12" t="s">
        <v>44</v>
      </c>
      <c r="F24" s="271" t="s">
        <v>28</v>
      </c>
      <c r="G24" s="12" t="s">
        <v>44</v>
      </c>
      <c r="H24" s="17" t="s">
        <v>1266</v>
      </c>
      <c r="I24" s="271" t="s">
        <v>1261</v>
      </c>
      <c r="J24" s="22" t="s">
        <v>14</v>
      </c>
      <c r="K24" s="23" t="s">
        <v>21</v>
      </c>
      <c r="L24" s="207"/>
      <c r="M24" s="207"/>
      <c r="N24" s="207"/>
      <c r="O24" s="207"/>
      <c r="P24" s="207"/>
      <c r="Q24" s="207"/>
      <c r="R24" s="207"/>
      <c r="S24" s="207"/>
      <c r="T24" s="26">
        <f t="shared" si="7"/>
        <v>1</v>
      </c>
      <c r="U24" s="207"/>
      <c r="V24" s="207" t="s">
        <v>1262</v>
      </c>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3">
        <f t="shared" si="9"/>
        <v>0</v>
      </c>
      <c r="CC24" s="32" t="e">
        <f t="shared" si="10"/>
        <v>#DIV/0!</v>
      </c>
      <c r="CD24" s="23">
        <f t="shared" si="11"/>
        <v>0</v>
      </c>
      <c r="CE24" s="32" t="e">
        <f t="shared" si="12"/>
        <v>#DIV/0!</v>
      </c>
      <c r="CF24" s="23">
        <f t="shared" si="13"/>
        <v>0</v>
      </c>
      <c r="CG24" s="32" t="e">
        <f t="shared" si="14"/>
        <v>#DIV/0!</v>
      </c>
      <c r="CH24" s="23" t="e">
        <f t="shared" si="15"/>
        <v>#DIV/0!</v>
      </c>
      <c r="CI24" s="23" t="e">
        <f t="shared" si="8"/>
        <v>#DIV/0!</v>
      </c>
      <c r="CJ24" s="37"/>
    </row>
    <row r="25" spans="1:88" ht="87" customHeight="1" x14ac:dyDescent="0.25">
      <c r="A25" s="6">
        <v>11</v>
      </c>
      <c r="B25" s="207">
        <v>18</v>
      </c>
      <c r="C25" s="12" t="s">
        <v>45</v>
      </c>
      <c r="D25" s="275" t="s">
        <v>20</v>
      </c>
      <c r="E25" s="12" t="s">
        <v>46</v>
      </c>
      <c r="F25" s="271" t="s">
        <v>28</v>
      </c>
      <c r="G25" s="18" t="s">
        <v>46</v>
      </c>
      <c r="H25" s="18" t="s">
        <v>1267</v>
      </c>
      <c r="I25" s="271" t="s">
        <v>1251</v>
      </c>
      <c r="J25" s="22" t="s">
        <v>14</v>
      </c>
      <c r="K25" s="207"/>
      <c r="L25" s="207"/>
      <c r="M25" s="207"/>
      <c r="N25" s="23" t="s">
        <v>21</v>
      </c>
      <c r="O25" s="207"/>
      <c r="P25" s="207"/>
      <c r="Q25" s="207"/>
      <c r="R25" s="207"/>
      <c r="S25" s="207"/>
      <c r="T25" s="26">
        <f t="shared" si="7"/>
        <v>1</v>
      </c>
      <c r="U25" s="207" t="s">
        <v>1252</v>
      </c>
      <c r="V25" s="207" t="s">
        <v>1252</v>
      </c>
      <c r="W25" s="207" t="s">
        <v>1252</v>
      </c>
      <c r="X25" s="207" t="s">
        <v>1252</v>
      </c>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3">
        <f t="shared" si="9"/>
        <v>0</v>
      </c>
      <c r="CC25" s="32" t="e">
        <f t="shared" si="10"/>
        <v>#DIV/0!</v>
      </c>
      <c r="CD25" s="23">
        <f t="shared" si="11"/>
        <v>0</v>
      </c>
      <c r="CE25" s="32" t="e">
        <f t="shared" si="12"/>
        <v>#DIV/0!</v>
      </c>
      <c r="CF25" s="23">
        <f t="shared" si="13"/>
        <v>0</v>
      </c>
      <c r="CG25" s="32" t="e">
        <f t="shared" si="14"/>
        <v>#DIV/0!</v>
      </c>
      <c r="CH25" s="23" t="e">
        <f t="shared" si="15"/>
        <v>#DIV/0!</v>
      </c>
      <c r="CI25" s="23" t="e">
        <f t="shared" si="8"/>
        <v>#DIV/0!</v>
      </c>
      <c r="CJ25" s="37"/>
    </row>
    <row r="26" spans="1:88" ht="87" customHeight="1" x14ac:dyDescent="0.25">
      <c r="A26" s="6">
        <v>12</v>
      </c>
      <c r="B26" s="207">
        <v>19</v>
      </c>
      <c r="C26" s="12" t="s">
        <v>47</v>
      </c>
      <c r="D26" s="275" t="s">
        <v>20</v>
      </c>
      <c r="E26" s="12" t="s">
        <v>48</v>
      </c>
      <c r="F26" s="271" t="s">
        <v>28</v>
      </c>
      <c r="G26" s="18" t="s">
        <v>48</v>
      </c>
      <c r="H26" s="18" t="s">
        <v>48</v>
      </c>
      <c r="I26" s="271" t="s">
        <v>1251</v>
      </c>
      <c r="J26" s="22" t="s">
        <v>14</v>
      </c>
      <c r="K26" s="207"/>
      <c r="L26" s="207"/>
      <c r="M26" s="207"/>
      <c r="N26" s="207" t="s">
        <v>21</v>
      </c>
      <c r="O26" s="207"/>
      <c r="P26" s="207"/>
      <c r="Q26" s="207"/>
      <c r="R26" s="207"/>
      <c r="S26" s="207"/>
      <c r="T26" s="26">
        <f t="shared" si="7"/>
        <v>1</v>
      </c>
      <c r="U26" s="207" t="s">
        <v>1252</v>
      </c>
      <c r="V26" s="207" t="s">
        <v>1252</v>
      </c>
      <c r="W26" s="207" t="s">
        <v>1252</v>
      </c>
      <c r="X26" s="207" t="s">
        <v>1252</v>
      </c>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3">
        <f t="shared" si="9"/>
        <v>0</v>
      </c>
      <c r="CC26" s="32" t="e">
        <f t="shared" si="10"/>
        <v>#DIV/0!</v>
      </c>
      <c r="CD26" s="23">
        <f t="shared" si="11"/>
        <v>0</v>
      </c>
      <c r="CE26" s="32" t="e">
        <f t="shared" si="12"/>
        <v>#DIV/0!</v>
      </c>
      <c r="CF26" s="23">
        <f t="shared" si="13"/>
        <v>0</v>
      </c>
      <c r="CG26" s="32" t="e">
        <f t="shared" si="14"/>
        <v>#DIV/0!</v>
      </c>
      <c r="CH26" s="23" t="e">
        <f t="shared" si="15"/>
        <v>#DIV/0!</v>
      </c>
      <c r="CI26" s="23" t="e">
        <f t="shared" si="8"/>
        <v>#DIV/0!</v>
      </c>
      <c r="CJ26" s="37"/>
    </row>
    <row r="27" spans="1:88" ht="87" customHeight="1" x14ac:dyDescent="0.25">
      <c r="A27" s="6">
        <v>13</v>
      </c>
      <c r="B27" s="207">
        <v>20</v>
      </c>
      <c r="C27" s="12" t="s">
        <v>49</v>
      </c>
      <c r="D27" s="275" t="s">
        <v>18</v>
      </c>
      <c r="E27" s="12" t="s">
        <v>50</v>
      </c>
      <c r="F27" s="271" t="s">
        <v>28</v>
      </c>
      <c r="G27" s="12" t="s">
        <v>50</v>
      </c>
      <c r="H27" s="17" t="s">
        <v>1268</v>
      </c>
      <c r="I27" s="18" t="s">
        <v>1261</v>
      </c>
      <c r="J27" s="22" t="s">
        <v>14</v>
      </c>
      <c r="K27" s="23" t="s">
        <v>21</v>
      </c>
      <c r="L27" s="207"/>
      <c r="M27" s="207"/>
      <c r="N27" s="207"/>
      <c r="O27" s="207"/>
      <c r="P27" s="207"/>
      <c r="Q27" s="207"/>
      <c r="R27" s="207"/>
      <c r="S27" s="207"/>
      <c r="T27" s="26">
        <f t="shared" si="7"/>
        <v>1</v>
      </c>
      <c r="U27" s="207" t="s">
        <v>1262</v>
      </c>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3">
        <f t="shared" si="9"/>
        <v>0</v>
      </c>
      <c r="CC27" s="32" t="e">
        <f t="shared" si="10"/>
        <v>#DIV/0!</v>
      </c>
      <c r="CD27" s="23">
        <f t="shared" si="11"/>
        <v>0</v>
      </c>
      <c r="CE27" s="32" t="e">
        <f t="shared" si="12"/>
        <v>#DIV/0!</v>
      </c>
      <c r="CF27" s="23">
        <f t="shared" si="13"/>
        <v>0</v>
      </c>
      <c r="CG27" s="32" t="e">
        <f t="shared" si="14"/>
        <v>#DIV/0!</v>
      </c>
      <c r="CH27" s="23" t="e">
        <f t="shared" si="15"/>
        <v>#DIV/0!</v>
      </c>
      <c r="CI27" s="23" t="e">
        <f t="shared" si="8"/>
        <v>#DIV/0!</v>
      </c>
      <c r="CJ27" s="37"/>
    </row>
    <row r="28" spans="1:88" ht="51.75" customHeight="1" x14ac:dyDescent="0.25">
      <c r="A28" s="6">
        <v>14</v>
      </c>
      <c r="B28" s="207">
        <v>21</v>
      </c>
      <c r="C28" s="12" t="s">
        <v>51</v>
      </c>
      <c r="D28" s="275" t="s">
        <v>28</v>
      </c>
      <c r="E28" s="12" t="s">
        <v>30</v>
      </c>
      <c r="F28" s="271" t="s">
        <v>69</v>
      </c>
      <c r="G28" s="12" t="s">
        <v>30</v>
      </c>
      <c r="H28" s="12" t="s">
        <v>30</v>
      </c>
      <c r="I28" s="271" t="s">
        <v>1251</v>
      </c>
      <c r="J28" s="22" t="s">
        <v>14</v>
      </c>
      <c r="K28" s="207"/>
      <c r="L28" s="207"/>
      <c r="M28" s="207"/>
      <c r="N28" s="207"/>
      <c r="O28" s="207"/>
      <c r="P28" s="207"/>
      <c r="Q28" s="207"/>
      <c r="R28" s="207" t="s">
        <v>21</v>
      </c>
      <c r="S28" s="207"/>
      <c r="T28" s="26">
        <f t="shared" si="7"/>
        <v>1</v>
      </c>
      <c r="U28" s="207" t="s">
        <v>1252</v>
      </c>
      <c r="V28" s="207" t="s">
        <v>1252</v>
      </c>
      <c r="W28" s="207" t="s">
        <v>1252</v>
      </c>
      <c r="X28" s="207" t="s">
        <v>1252</v>
      </c>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3">
        <f t="shared" si="9"/>
        <v>0</v>
      </c>
      <c r="CC28" s="32" t="e">
        <f t="shared" si="10"/>
        <v>#DIV/0!</v>
      </c>
      <c r="CD28" s="23">
        <f t="shared" si="11"/>
        <v>0</v>
      </c>
      <c r="CE28" s="32" t="e">
        <f t="shared" si="12"/>
        <v>#DIV/0!</v>
      </c>
      <c r="CF28" s="23">
        <f t="shared" si="13"/>
        <v>0</v>
      </c>
      <c r="CG28" s="32" t="e">
        <f t="shared" si="14"/>
        <v>#DIV/0!</v>
      </c>
      <c r="CH28" s="23" t="e">
        <f t="shared" si="15"/>
        <v>#DIV/0!</v>
      </c>
      <c r="CI28" s="23" t="e">
        <f t="shared" si="8"/>
        <v>#DIV/0!</v>
      </c>
      <c r="CJ28" s="37"/>
    </row>
    <row r="29" spans="1:88" ht="91.5" customHeight="1" x14ac:dyDescent="0.25">
      <c r="A29" s="6">
        <v>15</v>
      </c>
      <c r="B29" s="207">
        <v>22</v>
      </c>
      <c r="C29" s="12" t="s">
        <v>52</v>
      </c>
      <c r="D29" s="275" t="s">
        <v>18</v>
      </c>
      <c r="E29" s="12" t="s">
        <v>53</v>
      </c>
      <c r="F29" s="271" t="s">
        <v>71</v>
      </c>
      <c r="G29" s="12" t="s">
        <v>53</v>
      </c>
      <c r="H29" s="18" t="s">
        <v>1269</v>
      </c>
      <c r="I29" s="271" t="s">
        <v>1251</v>
      </c>
      <c r="J29" s="22" t="s">
        <v>14</v>
      </c>
      <c r="K29" s="207"/>
      <c r="L29" s="23" t="s">
        <v>21</v>
      </c>
      <c r="M29" s="207"/>
      <c r="N29" s="207"/>
      <c r="O29" s="207"/>
      <c r="P29" s="207"/>
      <c r="Q29" s="207"/>
      <c r="R29" s="207"/>
      <c r="S29" s="207"/>
      <c r="T29" s="26">
        <f t="shared" si="7"/>
        <v>1</v>
      </c>
      <c r="U29" s="207" t="s">
        <v>1252</v>
      </c>
      <c r="V29" s="207" t="s">
        <v>1252</v>
      </c>
      <c r="W29" s="207" t="s">
        <v>1252</v>
      </c>
      <c r="X29" s="207" t="s">
        <v>1252</v>
      </c>
      <c r="Y29" s="207"/>
      <c r="Z29" s="207"/>
      <c r="AA29" s="207" t="s">
        <v>1271</v>
      </c>
      <c r="AB29" s="207" t="s">
        <v>1262</v>
      </c>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3">
        <f t="shared" si="9"/>
        <v>0</v>
      </c>
      <c r="CC29" s="32" t="e">
        <f t="shared" si="10"/>
        <v>#DIV/0!</v>
      </c>
      <c r="CD29" s="23">
        <f t="shared" si="11"/>
        <v>0</v>
      </c>
      <c r="CE29" s="32" t="e">
        <f t="shared" si="12"/>
        <v>#DIV/0!</v>
      </c>
      <c r="CF29" s="23">
        <f t="shared" si="13"/>
        <v>0</v>
      </c>
      <c r="CG29" s="32" t="e">
        <f t="shared" si="14"/>
        <v>#DIV/0!</v>
      </c>
      <c r="CH29" s="23" t="e">
        <f t="shared" si="15"/>
        <v>#DIV/0!</v>
      </c>
      <c r="CI29" s="23" t="e">
        <f t="shared" si="8"/>
        <v>#DIV/0!</v>
      </c>
      <c r="CJ29" s="37"/>
    </row>
    <row r="30" spans="1:88" s="1" customFormat="1" ht="18.75" hidden="1" x14ac:dyDescent="0.25">
      <c r="A30" s="6">
        <v>16</v>
      </c>
      <c r="B30" s="7">
        <v>32</v>
      </c>
      <c r="C30" s="440" t="s">
        <v>73</v>
      </c>
      <c r="D30" s="440"/>
      <c r="E30" s="440"/>
      <c r="F30" s="9" t="s">
        <v>1249</v>
      </c>
      <c r="G30" s="9" t="s">
        <v>1249</v>
      </c>
      <c r="H30" s="9" t="s">
        <v>1249</v>
      </c>
      <c r="I30" s="9" t="s">
        <v>1249</v>
      </c>
      <c r="J30" s="21" t="s">
        <v>1249</v>
      </c>
      <c r="K30" s="21" t="s">
        <v>1249</v>
      </c>
      <c r="L30" s="21" t="s">
        <v>1249</v>
      </c>
      <c r="M30" s="21" t="s">
        <v>1249</v>
      </c>
      <c r="N30" s="21" t="s">
        <v>1249</v>
      </c>
      <c r="O30" s="21" t="s">
        <v>1249</v>
      </c>
      <c r="P30" s="21" t="s">
        <v>1249</v>
      </c>
      <c r="Q30" s="21" t="s">
        <v>1249</v>
      </c>
      <c r="R30" s="21" t="s">
        <v>1249</v>
      </c>
      <c r="S30" s="21" t="s">
        <v>1249</v>
      </c>
      <c r="T30" s="263">
        <f t="shared" si="7"/>
        <v>0</v>
      </c>
      <c r="U30" s="21" t="s">
        <v>1249</v>
      </c>
      <c r="V30" s="21" t="s">
        <v>1249</v>
      </c>
      <c r="W30" s="21" t="s">
        <v>1249</v>
      </c>
      <c r="X30" s="21" t="s">
        <v>1249</v>
      </c>
      <c r="Y30" s="21" t="s">
        <v>1249</v>
      </c>
      <c r="Z30" s="21" t="s">
        <v>1249</v>
      </c>
      <c r="AA30" s="21" t="s">
        <v>1249</v>
      </c>
      <c r="AB30" s="21" t="s">
        <v>1249</v>
      </c>
      <c r="AC30" s="21" t="s">
        <v>1249</v>
      </c>
      <c r="AD30" s="21" t="s">
        <v>1249</v>
      </c>
      <c r="AE30" s="21" t="s">
        <v>1249</v>
      </c>
      <c r="AF30" s="21" t="s">
        <v>1249</v>
      </c>
      <c r="AG30" s="21" t="s">
        <v>1249</v>
      </c>
      <c r="AH30" s="21" t="s">
        <v>1249</v>
      </c>
      <c r="AI30" s="21" t="s">
        <v>1249</v>
      </c>
      <c r="AJ30" s="21" t="s">
        <v>1249</v>
      </c>
      <c r="AK30" s="21" t="s">
        <v>1249</v>
      </c>
      <c r="AL30" s="21" t="s">
        <v>1249</v>
      </c>
      <c r="AM30" s="21" t="s">
        <v>1249</v>
      </c>
      <c r="AN30" s="21" t="s">
        <v>1249</v>
      </c>
      <c r="AO30" s="21" t="s">
        <v>1249</v>
      </c>
      <c r="AP30" s="21" t="s">
        <v>1249</v>
      </c>
      <c r="AQ30" s="21" t="s">
        <v>1249</v>
      </c>
      <c r="AR30" s="21" t="s">
        <v>1249</v>
      </c>
      <c r="AS30" s="21" t="s">
        <v>1249</v>
      </c>
      <c r="AT30" s="21" t="s">
        <v>1249</v>
      </c>
      <c r="AU30" s="21" t="s">
        <v>1249</v>
      </c>
      <c r="AV30" s="21" t="s">
        <v>1249</v>
      </c>
      <c r="AW30" s="21" t="s">
        <v>1249</v>
      </c>
      <c r="AX30" s="21" t="s">
        <v>1249</v>
      </c>
      <c r="AY30" s="21" t="s">
        <v>1249</v>
      </c>
      <c r="AZ30" s="21" t="s">
        <v>1249</v>
      </c>
      <c r="BA30" s="21" t="s">
        <v>1249</v>
      </c>
      <c r="BB30" s="21"/>
      <c r="BC30" s="21" t="s">
        <v>1249</v>
      </c>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8">
        <f t="shared" si="9"/>
        <v>0</v>
      </c>
      <c r="CC30" s="34" t="e">
        <f t="shared" si="10"/>
        <v>#DIV/0!</v>
      </c>
      <c r="CD30" s="268">
        <f t="shared" si="11"/>
        <v>0</v>
      </c>
      <c r="CE30" s="34" t="e">
        <f t="shared" si="12"/>
        <v>#DIV/0!</v>
      </c>
      <c r="CF30" s="268">
        <f t="shared" si="13"/>
        <v>0</v>
      </c>
      <c r="CG30" s="34" t="e">
        <f t="shared" si="14"/>
        <v>#DIV/0!</v>
      </c>
      <c r="CH30" s="268" t="e">
        <f t="shared" si="15"/>
        <v>#DIV/0!</v>
      </c>
      <c r="CI30" s="268" t="e">
        <f t="shared" si="8"/>
        <v>#DIV/0!</v>
      </c>
      <c r="CJ30" s="38"/>
    </row>
    <row r="31" spans="1:88" ht="89.25" customHeight="1" x14ac:dyDescent="0.25">
      <c r="A31" s="6">
        <v>17</v>
      </c>
      <c r="B31" s="207">
        <v>36</v>
      </c>
      <c r="C31" s="12" t="s">
        <v>80</v>
      </c>
      <c r="D31" s="275" t="s">
        <v>28</v>
      </c>
      <c r="E31" s="12" t="s">
        <v>81</v>
      </c>
      <c r="F31" s="271" t="s">
        <v>28</v>
      </c>
      <c r="G31" s="12" t="s">
        <v>81</v>
      </c>
      <c r="H31" s="18" t="s">
        <v>1270</v>
      </c>
      <c r="I31" s="271" t="s">
        <v>1251</v>
      </c>
      <c r="J31" s="22" t="s">
        <v>14</v>
      </c>
      <c r="K31" s="207"/>
      <c r="L31" s="207" t="s">
        <v>21</v>
      </c>
      <c r="M31" s="207"/>
      <c r="N31" s="207"/>
      <c r="O31" s="207"/>
      <c r="P31" s="207"/>
      <c r="Q31" s="207"/>
      <c r="R31" s="207"/>
      <c r="S31" s="207"/>
      <c r="T31" s="26">
        <f t="shared" si="7"/>
        <v>1</v>
      </c>
      <c r="U31" s="207"/>
      <c r="V31" s="207"/>
      <c r="W31" s="207"/>
      <c r="X31" s="207"/>
      <c r="Y31" s="207"/>
      <c r="Z31" s="207" t="s">
        <v>1271</v>
      </c>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3">
        <f t="shared" si="9"/>
        <v>0</v>
      </c>
      <c r="CC31" s="32" t="e">
        <f t="shared" si="10"/>
        <v>#DIV/0!</v>
      </c>
      <c r="CD31" s="23">
        <f t="shared" si="11"/>
        <v>0</v>
      </c>
      <c r="CE31" s="32" t="e">
        <f t="shared" si="12"/>
        <v>#DIV/0!</v>
      </c>
      <c r="CF31" s="23">
        <f t="shared" si="13"/>
        <v>0</v>
      </c>
      <c r="CG31" s="32" t="e">
        <f t="shared" si="14"/>
        <v>#DIV/0!</v>
      </c>
      <c r="CH31" s="23" t="e">
        <f t="shared" si="15"/>
        <v>#DIV/0!</v>
      </c>
      <c r="CI31" s="23" t="e">
        <f t="shared" si="8"/>
        <v>#DIV/0!</v>
      </c>
      <c r="CJ31" s="37"/>
    </row>
    <row r="32" spans="1:88" ht="54" customHeight="1" x14ac:dyDescent="0.25">
      <c r="A32" s="6">
        <v>18</v>
      </c>
      <c r="B32" s="207">
        <v>37</v>
      </c>
      <c r="C32" s="12" t="s">
        <v>82</v>
      </c>
      <c r="D32" s="275" t="s">
        <v>18</v>
      </c>
      <c r="E32" s="12" t="s">
        <v>83</v>
      </c>
      <c r="F32" s="271" t="s">
        <v>28</v>
      </c>
      <c r="G32" s="18" t="s">
        <v>1272</v>
      </c>
      <c r="H32" s="18" t="s">
        <v>2027</v>
      </c>
      <c r="I32" s="271" t="s">
        <v>1251</v>
      </c>
      <c r="J32" s="22" t="s">
        <v>14</v>
      </c>
      <c r="K32" s="207"/>
      <c r="L32" s="207"/>
      <c r="M32" s="207" t="s">
        <v>21</v>
      </c>
      <c r="N32" s="207"/>
      <c r="O32" s="207"/>
      <c r="P32" s="207"/>
      <c r="Q32" s="207"/>
      <c r="R32" s="207"/>
      <c r="S32" s="207"/>
      <c r="T32" s="26">
        <f t="shared" si="7"/>
        <v>1</v>
      </c>
      <c r="U32" s="207"/>
      <c r="V32" s="207"/>
      <c r="W32" s="207"/>
      <c r="X32" s="207"/>
      <c r="Y32" s="207"/>
      <c r="Z32" s="207"/>
      <c r="AA32" s="207"/>
      <c r="AB32" s="207"/>
      <c r="AC32" s="207" t="s">
        <v>1271</v>
      </c>
      <c r="AD32" s="207"/>
      <c r="AE32" s="207"/>
      <c r="AF32" s="207" t="s">
        <v>1271</v>
      </c>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3">
        <f t="shared" si="9"/>
        <v>0</v>
      </c>
      <c r="CC32" s="32" t="e">
        <f t="shared" si="10"/>
        <v>#DIV/0!</v>
      </c>
      <c r="CD32" s="23">
        <f t="shared" si="11"/>
        <v>0</v>
      </c>
      <c r="CE32" s="32" t="e">
        <f t="shared" si="12"/>
        <v>#DIV/0!</v>
      </c>
      <c r="CF32" s="23">
        <f t="shared" si="13"/>
        <v>0</v>
      </c>
      <c r="CG32" s="32" t="e">
        <f t="shared" si="14"/>
        <v>#DIV/0!</v>
      </c>
      <c r="CH32" s="23" t="e">
        <f t="shared" si="15"/>
        <v>#DIV/0!</v>
      </c>
      <c r="CI32" s="23" t="e">
        <f t="shared" si="8"/>
        <v>#DIV/0!</v>
      </c>
      <c r="CJ32" s="37"/>
    </row>
    <row r="33" spans="1:88" ht="56.25" x14ac:dyDescent="0.25">
      <c r="A33" s="6">
        <v>19</v>
      </c>
      <c r="B33" s="207">
        <v>38</v>
      </c>
      <c r="C33" s="12" t="s">
        <v>84</v>
      </c>
      <c r="D33" s="275" t="s">
        <v>18</v>
      </c>
      <c r="E33" s="12" t="s">
        <v>85</v>
      </c>
      <c r="F33" s="271" t="s">
        <v>28</v>
      </c>
      <c r="G33" s="18" t="s">
        <v>84</v>
      </c>
      <c r="H33" s="18" t="s">
        <v>1274</v>
      </c>
      <c r="I33" s="271" t="s">
        <v>1251</v>
      </c>
      <c r="J33" s="22" t="s">
        <v>14</v>
      </c>
      <c r="K33" s="207"/>
      <c r="L33" s="207"/>
      <c r="M33" s="207"/>
      <c r="N33" s="207" t="s">
        <v>21</v>
      </c>
      <c r="O33" s="207"/>
      <c r="P33" s="207"/>
      <c r="Q33" s="207"/>
      <c r="R33" s="207"/>
      <c r="S33" s="207"/>
      <c r="T33" s="26">
        <f t="shared" si="7"/>
        <v>1</v>
      </c>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3">
        <f t="shared" si="9"/>
        <v>0</v>
      </c>
      <c r="CC33" s="32" t="e">
        <f t="shared" si="10"/>
        <v>#DIV/0!</v>
      </c>
      <c r="CD33" s="23">
        <f t="shared" si="11"/>
        <v>0</v>
      </c>
      <c r="CE33" s="32" t="e">
        <f t="shared" si="12"/>
        <v>#DIV/0!</v>
      </c>
      <c r="CF33" s="23">
        <f t="shared" si="13"/>
        <v>0</v>
      </c>
      <c r="CG33" s="32" t="e">
        <f t="shared" si="14"/>
        <v>#DIV/0!</v>
      </c>
      <c r="CH33" s="23" t="e">
        <f t="shared" si="15"/>
        <v>#DIV/0!</v>
      </c>
      <c r="CI33" s="23" t="e">
        <f t="shared" si="8"/>
        <v>#DIV/0!</v>
      </c>
      <c r="CJ33" s="37"/>
    </row>
    <row r="34" spans="1:88" ht="56.25" x14ac:dyDescent="0.25">
      <c r="A34" s="6">
        <v>20</v>
      </c>
      <c r="B34" s="207">
        <v>39</v>
      </c>
      <c r="C34" s="12" t="s">
        <v>86</v>
      </c>
      <c r="D34" s="275" t="s">
        <v>28</v>
      </c>
      <c r="E34" s="12" t="s">
        <v>87</v>
      </c>
      <c r="F34" s="271" t="s">
        <v>28</v>
      </c>
      <c r="G34" s="12" t="s">
        <v>87</v>
      </c>
      <c r="H34" s="12" t="s">
        <v>87</v>
      </c>
      <c r="I34" s="271" t="s">
        <v>1251</v>
      </c>
      <c r="J34" s="22" t="s">
        <v>14</v>
      </c>
      <c r="K34" s="207"/>
      <c r="L34" s="207"/>
      <c r="M34" s="207"/>
      <c r="N34" s="207"/>
      <c r="O34" s="207"/>
      <c r="P34" s="207"/>
      <c r="Q34" s="207" t="s">
        <v>21</v>
      </c>
      <c r="R34" s="207"/>
      <c r="S34" s="207"/>
      <c r="T34" s="26">
        <f t="shared" si="7"/>
        <v>1</v>
      </c>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3">
        <f t="shared" si="9"/>
        <v>0</v>
      </c>
      <c r="CC34" s="32" t="e">
        <f t="shared" si="10"/>
        <v>#DIV/0!</v>
      </c>
      <c r="CD34" s="23">
        <f t="shared" si="11"/>
        <v>0</v>
      </c>
      <c r="CE34" s="32" t="e">
        <f t="shared" si="12"/>
        <v>#DIV/0!</v>
      </c>
      <c r="CF34" s="23">
        <f t="shared" si="13"/>
        <v>0</v>
      </c>
      <c r="CG34" s="32" t="e">
        <f t="shared" si="14"/>
        <v>#DIV/0!</v>
      </c>
      <c r="CH34" s="23" t="e">
        <f t="shared" si="15"/>
        <v>#DIV/0!</v>
      </c>
      <c r="CI34" s="23" t="e">
        <f t="shared" si="8"/>
        <v>#DIV/0!</v>
      </c>
      <c r="CJ34" s="37"/>
    </row>
    <row r="35" spans="1:88" ht="73.5" customHeight="1" x14ac:dyDescent="0.25">
      <c r="A35" s="6">
        <v>21</v>
      </c>
      <c r="B35" s="207">
        <v>40</v>
      </c>
      <c r="C35" s="12" t="s">
        <v>88</v>
      </c>
      <c r="D35" s="275" t="s">
        <v>71</v>
      </c>
      <c r="E35" s="12" t="s">
        <v>89</v>
      </c>
      <c r="F35" s="271" t="s">
        <v>71</v>
      </c>
      <c r="G35" s="12" t="s">
        <v>89</v>
      </c>
      <c r="H35" s="12" t="s">
        <v>89</v>
      </c>
      <c r="I35" s="271" t="s">
        <v>1251</v>
      </c>
      <c r="J35" s="22" t="s">
        <v>14</v>
      </c>
      <c r="K35" s="207"/>
      <c r="L35" s="207"/>
      <c r="M35" s="207"/>
      <c r="N35" s="207"/>
      <c r="O35" s="207"/>
      <c r="P35" s="207"/>
      <c r="Q35" s="207" t="s">
        <v>21</v>
      </c>
      <c r="R35" s="207"/>
      <c r="S35" s="207"/>
      <c r="T35" s="26">
        <f t="shared" si="7"/>
        <v>1</v>
      </c>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3">
        <f t="shared" si="9"/>
        <v>0</v>
      </c>
      <c r="CC35" s="32" t="e">
        <f t="shared" si="10"/>
        <v>#DIV/0!</v>
      </c>
      <c r="CD35" s="23">
        <f t="shared" si="11"/>
        <v>0</v>
      </c>
      <c r="CE35" s="32" t="e">
        <f t="shared" si="12"/>
        <v>#DIV/0!</v>
      </c>
      <c r="CF35" s="23">
        <f t="shared" si="13"/>
        <v>0</v>
      </c>
      <c r="CG35" s="32" t="e">
        <f t="shared" si="14"/>
        <v>#DIV/0!</v>
      </c>
      <c r="CH35" s="23" t="e">
        <f t="shared" si="15"/>
        <v>#DIV/0!</v>
      </c>
      <c r="CI35" s="23" t="e">
        <f t="shared" si="8"/>
        <v>#DIV/0!</v>
      </c>
      <c r="CJ35" s="37"/>
    </row>
    <row r="36" spans="1:88" s="2" customFormat="1" ht="18.75" hidden="1" x14ac:dyDescent="0.25">
      <c r="A36" s="6">
        <v>22</v>
      </c>
      <c r="B36" s="7">
        <v>49</v>
      </c>
      <c r="C36" s="440" t="s">
        <v>102</v>
      </c>
      <c r="D36" s="440"/>
      <c r="E36" s="440"/>
      <c r="F36" s="9" t="s">
        <v>1249</v>
      </c>
      <c r="G36" s="9" t="s">
        <v>1249</v>
      </c>
      <c r="H36" s="9" t="s">
        <v>1249</v>
      </c>
      <c r="I36" s="9" t="s">
        <v>1249</v>
      </c>
      <c r="J36" s="21" t="s">
        <v>1249</v>
      </c>
      <c r="K36" s="21" t="s">
        <v>1249</v>
      </c>
      <c r="L36" s="21" t="s">
        <v>1249</v>
      </c>
      <c r="M36" s="21" t="s">
        <v>1249</v>
      </c>
      <c r="N36" s="21" t="s">
        <v>1249</v>
      </c>
      <c r="O36" s="21" t="s">
        <v>1249</v>
      </c>
      <c r="P36" s="21" t="s">
        <v>1249</v>
      </c>
      <c r="Q36" s="21" t="s">
        <v>1249</v>
      </c>
      <c r="R36" s="21" t="s">
        <v>1249</v>
      </c>
      <c r="S36" s="21" t="s">
        <v>1249</v>
      </c>
      <c r="T36" s="21" t="s">
        <v>1249</v>
      </c>
      <c r="U36" s="21" t="s">
        <v>1249</v>
      </c>
      <c r="V36" s="21" t="s">
        <v>1249</v>
      </c>
      <c r="W36" s="21" t="s">
        <v>1249</v>
      </c>
      <c r="X36" s="21" t="s">
        <v>1249</v>
      </c>
      <c r="Y36" s="21" t="s">
        <v>1249</v>
      </c>
      <c r="Z36" s="21" t="s">
        <v>1249</v>
      </c>
      <c r="AA36" s="21" t="s">
        <v>1249</v>
      </c>
      <c r="AB36" s="21" t="s">
        <v>1249</v>
      </c>
      <c r="AC36" s="21" t="s">
        <v>1249</v>
      </c>
      <c r="AD36" s="21" t="s">
        <v>1249</v>
      </c>
      <c r="AE36" s="21" t="s">
        <v>1249</v>
      </c>
      <c r="AF36" s="21" t="s">
        <v>1249</v>
      </c>
      <c r="AG36" s="21" t="s">
        <v>1249</v>
      </c>
      <c r="AH36" s="21" t="s">
        <v>1249</v>
      </c>
      <c r="AI36" s="21" t="s">
        <v>1249</v>
      </c>
      <c r="AJ36" s="21" t="s">
        <v>1249</v>
      </c>
      <c r="AK36" s="21" t="s">
        <v>1249</v>
      </c>
      <c r="AL36" s="21" t="s">
        <v>1249</v>
      </c>
      <c r="AM36" s="21" t="s">
        <v>1249</v>
      </c>
      <c r="AN36" s="21" t="s">
        <v>1249</v>
      </c>
      <c r="AO36" s="21" t="s">
        <v>1249</v>
      </c>
      <c r="AP36" s="21" t="s">
        <v>1249</v>
      </c>
      <c r="AQ36" s="21" t="s">
        <v>1249</v>
      </c>
      <c r="AR36" s="21" t="s">
        <v>1249</v>
      </c>
      <c r="AS36" s="21" t="s">
        <v>1249</v>
      </c>
      <c r="AT36" s="21" t="s">
        <v>1249</v>
      </c>
      <c r="AU36" s="21" t="s">
        <v>1249</v>
      </c>
      <c r="AV36" s="21" t="s">
        <v>1249</v>
      </c>
      <c r="AW36" s="21" t="s">
        <v>1249</v>
      </c>
      <c r="AX36" s="21" t="s">
        <v>1249</v>
      </c>
      <c r="AY36" s="21" t="s">
        <v>1249</v>
      </c>
      <c r="AZ36" s="21" t="s">
        <v>1249</v>
      </c>
      <c r="BA36" s="21" t="s">
        <v>1249</v>
      </c>
      <c r="BB36" s="21"/>
      <c r="BC36" s="21" t="s">
        <v>1249</v>
      </c>
      <c r="BD36" s="21" t="s">
        <v>1249</v>
      </c>
      <c r="BE36" s="21" t="s">
        <v>1249</v>
      </c>
      <c r="BF36" s="21" t="s">
        <v>1249</v>
      </c>
      <c r="BG36" s="21" t="s">
        <v>1249</v>
      </c>
      <c r="BH36" s="21" t="s">
        <v>1249</v>
      </c>
      <c r="BI36" s="21" t="s">
        <v>1249</v>
      </c>
      <c r="BJ36" s="21" t="s">
        <v>1249</v>
      </c>
      <c r="BK36" s="21" t="s">
        <v>1249</v>
      </c>
      <c r="BL36" s="21" t="s">
        <v>1249</v>
      </c>
      <c r="BM36" s="21" t="s">
        <v>1249</v>
      </c>
      <c r="BN36" s="21" t="s">
        <v>1249</v>
      </c>
      <c r="BO36" s="21" t="s">
        <v>1249</v>
      </c>
      <c r="BP36" s="21" t="s">
        <v>1249</v>
      </c>
      <c r="BQ36" s="21" t="s">
        <v>1249</v>
      </c>
      <c r="BR36" s="21" t="s">
        <v>1249</v>
      </c>
      <c r="BS36" s="21" t="s">
        <v>1249</v>
      </c>
      <c r="BT36" s="21" t="s">
        <v>1249</v>
      </c>
      <c r="BU36" s="21" t="s">
        <v>1249</v>
      </c>
      <c r="BV36" s="21" t="s">
        <v>1249</v>
      </c>
      <c r="BW36" s="21" t="s">
        <v>1249</v>
      </c>
      <c r="BX36" s="21" t="s">
        <v>1249</v>
      </c>
      <c r="BY36" s="21" t="s">
        <v>1249</v>
      </c>
      <c r="BZ36" s="21" t="s">
        <v>1249</v>
      </c>
      <c r="CA36" s="21" t="s">
        <v>1249</v>
      </c>
      <c r="CB36" s="21" t="s">
        <v>1249</v>
      </c>
      <c r="CC36" s="21" t="s">
        <v>1249</v>
      </c>
      <c r="CD36" s="21" t="s">
        <v>1249</v>
      </c>
      <c r="CE36" s="21" t="s">
        <v>1249</v>
      </c>
      <c r="CF36" s="21" t="s">
        <v>1249</v>
      </c>
      <c r="CG36" s="21" t="s">
        <v>1249</v>
      </c>
      <c r="CH36" s="21" t="s">
        <v>1249</v>
      </c>
      <c r="CI36" s="21" t="s">
        <v>1249</v>
      </c>
      <c r="CJ36" s="38"/>
    </row>
    <row r="37" spans="1:88" ht="145.5" customHeight="1" x14ac:dyDescent="0.25">
      <c r="A37" s="6">
        <v>23</v>
      </c>
      <c r="B37" s="207">
        <v>50</v>
      </c>
      <c r="C37" s="12" t="s">
        <v>105</v>
      </c>
      <c r="D37" s="275" t="s">
        <v>28</v>
      </c>
      <c r="E37" s="12" t="s">
        <v>106</v>
      </c>
      <c r="F37" s="271" t="s">
        <v>28</v>
      </c>
      <c r="G37" s="18" t="s">
        <v>105</v>
      </c>
      <c r="H37" s="18" t="s">
        <v>1275</v>
      </c>
      <c r="I37" s="18" t="s">
        <v>1261</v>
      </c>
      <c r="J37" s="22" t="s">
        <v>14</v>
      </c>
      <c r="K37" s="207"/>
      <c r="L37" s="207"/>
      <c r="M37" s="207"/>
      <c r="N37" s="23"/>
      <c r="O37" s="23" t="s">
        <v>21</v>
      </c>
      <c r="P37" s="207"/>
      <c r="Q37" s="207"/>
      <c r="R37" s="207"/>
      <c r="S37" s="207"/>
      <c r="T37" s="26">
        <f t="shared" si="7"/>
        <v>1</v>
      </c>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3">
        <f t="shared" ref="CB37:CB42" si="16">COUNTIF($BD37:$CA37,2)</f>
        <v>0</v>
      </c>
      <c r="CC37" s="32" t="e">
        <f t="shared" ref="CC37:CC42" si="17">CB37/COUNTA($BD37:$CA37)</f>
        <v>#DIV/0!</v>
      </c>
      <c r="CD37" s="23">
        <f t="shared" ref="CD37:CD42" si="18">COUNTIF($BD37:$CA37,1)</f>
        <v>0</v>
      </c>
      <c r="CE37" s="32" t="e">
        <f t="shared" ref="CE37:CE42" si="19">CD37/COUNTA($BD37:$CA37)</f>
        <v>#DIV/0!</v>
      </c>
      <c r="CF37" s="23">
        <f t="shared" ref="CF37:CF42" si="20">COUNTIF($BD37:$CA37,0)</f>
        <v>0</v>
      </c>
      <c r="CG37" s="32" t="e">
        <f t="shared" ref="CG37:CG42" si="21">CF37/COUNTA($BD37:$CA37)</f>
        <v>#DIV/0!</v>
      </c>
      <c r="CH37" s="23" t="e">
        <f t="shared" ref="CH37:CH42" si="22">(((CB37*2)+(CD37*1)+(CF37*0)))/COUNTA($BD37:$CA37)</f>
        <v>#DIV/0!</v>
      </c>
      <c r="CI37" s="23" t="e">
        <f t="shared" si="8"/>
        <v>#DIV/0!</v>
      </c>
      <c r="CJ37" s="37"/>
    </row>
    <row r="38" spans="1:88" ht="147" customHeight="1" x14ac:dyDescent="0.25">
      <c r="A38" s="6">
        <v>24</v>
      </c>
      <c r="B38" s="207">
        <v>53</v>
      </c>
      <c r="C38" s="12" t="s">
        <v>111</v>
      </c>
      <c r="D38" s="275" t="s">
        <v>18</v>
      </c>
      <c r="E38" s="12" t="s">
        <v>112</v>
      </c>
      <c r="F38" s="271" t="s">
        <v>28</v>
      </c>
      <c r="G38" s="12" t="s">
        <v>112</v>
      </c>
      <c r="H38" s="12" t="s">
        <v>1276</v>
      </c>
      <c r="I38" s="18" t="s">
        <v>1261</v>
      </c>
      <c r="J38" s="22" t="s">
        <v>14</v>
      </c>
      <c r="K38" s="23" t="s">
        <v>21</v>
      </c>
      <c r="L38" s="207"/>
      <c r="M38" s="207"/>
      <c r="N38" s="207"/>
      <c r="O38" s="207"/>
      <c r="P38" s="207"/>
      <c r="Q38" s="207"/>
      <c r="R38" s="207"/>
      <c r="S38" s="207"/>
      <c r="T38" s="26">
        <f t="shared" si="7"/>
        <v>1</v>
      </c>
      <c r="U38" s="207"/>
      <c r="V38" s="207"/>
      <c r="W38" s="207"/>
      <c r="X38" s="207" t="s">
        <v>1262</v>
      </c>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3">
        <f t="shared" si="16"/>
        <v>0</v>
      </c>
      <c r="CC38" s="32" t="e">
        <f t="shared" si="17"/>
        <v>#DIV/0!</v>
      </c>
      <c r="CD38" s="23">
        <f t="shared" si="18"/>
        <v>0</v>
      </c>
      <c r="CE38" s="32" t="e">
        <f t="shared" si="19"/>
        <v>#DIV/0!</v>
      </c>
      <c r="CF38" s="23">
        <f t="shared" si="20"/>
        <v>0</v>
      </c>
      <c r="CG38" s="32" t="e">
        <f t="shared" si="21"/>
        <v>#DIV/0!</v>
      </c>
      <c r="CH38" s="23" t="e">
        <f t="shared" si="22"/>
        <v>#DIV/0!</v>
      </c>
      <c r="CI38" s="23" t="e">
        <f t="shared" si="8"/>
        <v>#DIV/0!</v>
      </c>
      <c r="CJ38" s="37"/>
    </row>
    <row r="39" spans="1:88" ht="72" customHeight="1" x14ac:dyDescent="0.25">
      <c r="A39" s="6">
        <v>25</v>
      </c>
      <c r="B39" s="207">
        <v>56</v>
      </c>
      <c r="C39" s="12" t="s">
        <v>116</v>
      </c>
      <c r="D39" s="275" t="s">
        <v>28</v>
      </c>
      <c r="E39" s="12" t="s">
        <v>117</v>
      </c>
      <c r="F39" s="271" t="s">
        <v>28</v>
      </c>
      <c r="G39" s="18" t="s">
        <v>116</v>
      </c>
      <c r="H39" s="18" t="s">
        <v>1278</v>
      </c>
      <c r="I39" s="18" t="s">
        <v>1261</v>
      </c>
      <c r="J39" s="22" t="s">
        <v>14</v>
      </c>
      <c r="K39" s="207"/>
      <c r="L39" s="207"/>
      <c r="M39" s="207"/>
      <c r="N39" s="23" t="s">
        <v>21</v>
      </c>
      <c r="O39" s="207"/>
      <c r="P39" s="207"/>
      <c r="Q39" s="207"/>
      <c r="R39" s="207"/>
      <c r="S39" s="207"/>
      <c r="T39" s="26">
        <f t="shared" si="7"/>
        <v>1</v>
      </c>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3">
        <f t="shared" si="16"/>
        <v>0</v>
      </c>
      <c r="CC39" s="32" t="e">
        <f t="shared" si="17"/>
        <v>#DIV/0!</v>
      </c>
      <c r="CD39" s="23">
        <f t="shared" si="18"/>
        <v>0</v>
      </c>
      <c r="CE39" s="32" t="e">
        <f t="shared" si="19"/>
        <v>#DIV/0!</v>
      </c>
      <c r="CF39" s="23">
        <f t="shared" si="20"/>
        <v>0</v>
      </c>
      <c r="CG39" s="32" t="e">
        <f t="shared" si="21"/>
        <v>#DIV/0!</v>
      </c>
      <c r="CH39" s="23" t="e">
        <f t="shared" si="22"/>
        <v>#DIV/0!</v>
      </c>
      <c r="CI39" s="23" t="e">
        <f t="shared" si="8"/>
        <v>#DIV/0!</v>
      </c>
      <c r="CJ39" s="37"/>
    </row>
    <row r="40" spans="1:88" ht="63.75" customHeight="1" x14ac:dyDescent="0.25">
      <c r="A40" s="6">
        <v>26</v>
      </c>
      <c r="B40" s="207">
        <v>69</v>
      </c>
      <c r="C40" s="12" t="s">
        <v>122</v>
      </c>
      <c r="D40" s="275" t="s">
        <v>28</v>
      </c>
      <c r="E40" s="12" t="s">
        <v>123</v>
      </c>
      <c r="F40" s="271" t="s">
        <v>28</v>
      </c>
      <c r="G40" s="12" t="s">
        <v>123</v>
      </c>
      <c r="H40" s="12" t="s">
        <v>123</v>
      </c>
      <c r="I40" s="18" t="s">
        <v>1265</v>
      </c>
      <c r="J40" s="22" t="s">
        <v>14</v>
      </c>
      <c r="K40" s="207"/>
      <c r="L40" s="207"/>
      <c r="M40" s="207"/>
      <c r="N40" s="207"/>
      <c r="O40" s="207"/>
      <c r="P40" s="207"/>
      <c r="Q40" s="28" t="s">
        <v>21</v>
      </c>
      <c r="R40" s="207"/>
      <c r="S40" s="23"/>
      <c r="T40" s="26">
        <f t="shared" si="7"/>
        <v>1</v>
      </c>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3">
        <f t="shared" si="16"/>
        <v>0</v>
      </c>
      <c r="CC40" s="32" t="e">
        <f t="shared" si="17"/>
        <v>#DIV/0!</v>
      </c>
      <c r="CD40" s="23">
        <f t="shared" si="18"/>
        <v>0</v>
      </c>
      <c r="CE40" s="32" t="e">
        <f t="shared" si="19"/>
        <v>#DIV/0!</v>
      </c>
      <c r="CF40" s="23">
        <f t="shared" si="20"/>
        <v>0</v>
      </c>
      <c r="CG40" s="32" t="e">
        <f t="shared" si="21"/>
        <v>#DIV/0!</v>
      </c>
      <c r="CH40" s="23" t="e">
        <f t="shared" si="22"/>
        <v>#DIV/0!</v>
      </c>
      <c r="CI40" s="23" t="e">
        <f t="shared" si="8"/>
        <v>#DIV/0!</v>
      </c>
      <c r="CJ40" s="37"/>
    </row>
    <row r="41" spans="1:88" ht="80.25" customHeight="1" x14ac:dyDescent="0.25">
      <c r="A41" s="6">
        <v>27</v>
      </c>
      <c r="B41" s="207">
        <v>61</v>
      </c>
      <c r="C41" s="12" t="s">
        <v>126</v>
      </c>
      <c r="D41" s="275" t="s">
        <v>28</v>
      </c>
      <c r="E41" s="12" t="s">
        <v>127</v>
      </c>
      <c r="F41" s="271" t="s">
        <v>28</v>
      </c>
      <c r="G41" s="12" t="s">
        <v>127</v>
      </c>
      <c r="H41" s="12" t="s">
        <v>1279</v>
      </c>
      <c r="I41" s="18" t="s">
        <v>1265</v>
      </c>
      <c r="J41" s="22" t="s">
        <v>14</v>
      </c>
      <c r="K41" s="207"/>
      <c r="L41" s="207"/>
      <c r="M41" s="207"/>
      <c r="N41" s="207"/>
      <c r="O41" s="207"/>
      <c r="P41" s="207"/>
      <c r="Q41" s="23" t="s">
        <v>21</v>
      </c>
      <c r="R41" s="207"/>
      <c r="S41" s="207"/>
      <c r="T41" s="26">
        <f t="shared" si="7"/>
        <v>1</v>
      </c>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3">
        <f t="shared" si="16"/>
        <v>0</v>
      </c>
      <c r="CC41" s="32" t="e">
        <f t="shared" si="17"/>
        <v>#DIV/0!</v>
      </c>
      <c r="CD41" s="23">
        <f t="shared" si="18"/>
        <v>0</v>
      </c>
      <c r="CE41" s="32" t="e">
        <f t="shared" si="19"/>
        <v>#DIV/0!</v>
      </c>
      <c r="CF41" s="23">
        <f t="shared" si="20"/>
        <v>0</v>
      </c>
      <c r="CG41" s="32" t="e">
        <f t="shared" si="21"/>
        <v>#DIV/0!</v>
      </c>
      <c r="CH41" s="23" t="e">
        <f t="shared" si="22"/>
        <v>#DIV/0!</v>
      </c>
      <c r="CI41" s="23" t="e">
        <f t="shared" si="8"/>
        <v>#DIV/0!</v>
      </c>
      <c r="CJ41" s="37"/>
    </row>
    <row r="42" spans="1:88" ht="56.25" customHeight="1" x14ac:dyDescent="0.25">
      <c r="A42" s="6">
        <v>28</v>
      </c>
      <c r="B42" s="207">
        <v>62</v>
      </c>
      <c r="C42" s="12" t="s">
        <v>128</v>
      </c>
      <c r="D42" s="275" t="s">
        <v>28</v>
      </c>
      <c r="E42" s="12" t="s">
        <v>129</v>
      </c>
      <c r="F42" s="271" t="s">
        <v>28</v>
      </c>
      <c r="G42" s="12" t="s">
        <v>129</v>
      </c>
      <c r="H42" s="18" t="s">
        <v>1280</v>
      </c>
      <c r="I42" s="18" t="s">
        <v>1265</v>
      </c>
      <c r="J42" s="22" t="s">
        <v>14</v>
      </c>
      <c r="K42" s="207"/>
      <c r="L42" s="23"/>
      <c r="M42" s="207"/>
      <c r="N42" s="207"/>
      <c r="O42" s="207"/>
      <c r="P42" s="207"/>
      <c r="Q42" s="207"/>
      <c r="R42" s="207"/>
      <c r="S42" s="23" t="s">
        <v>21</v>
      </c>
      <c r="T42" s="26">
        <f t="shared" si="7"/>
        <v>1</v>
      </c>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3">
        <f t="shared" si="16"/>
        <v>0</v>
      </c>
      <c r="CC42" s="32" t="e">
        <f t="shared" si="17"/>
        <v>#DIV/0!</v>
      </c>
      <c r="CD42" s="23">
        <f t="shared" si="18"/>
        <v>0</v>
      </c>
      <c r="CE42" s="32" t="e">
        <f t="shared" si="19"/>
        <v>#DIV/0!</v>
      </c>
      <c r="CF42" s="23">
        <f t="shared" si="20"/>
        <v>0</v>
      </c>
      <c r="CG42" s="32" t="e">
        <f t="shared" si="21"/>
        <v>#DIV/0!</v>
      </c>
      <c r="CH42" s="23" t="e">
        <f t="shared" si="22"/>
        <v>#DIV/0!</v>
      </c>
      <c r="CI42" s="23" t="e">
        <f t="shared" si="8"/>
        <v>#DIV/0!</v>
      </c>
      <c r="CJ42" s="37"/>
    </row>
    <row r="43" spans="1:88" s="2" customFormat="1" ht="18.75" hidden="1" x14ac:dyDescent="0.25">
      <c r="A43" s="6">
        <v>30</v>
      </c>
      <c r="B43" s="19">
        <v>65</v>
      </c>
      <c r="C43" s="440" t="s">
        <v>132</v>
      </c>
      <c r="D43" s="440"/>
      <c r="E43" s="440"/>
      <c r="F43" s="9" t="s">
        <v>1249</v>
      </c>
      <c r="G43" s="9" t="s">
        <v>1249</v>
      </c>
      <c r="H43" s="9" t="s">
        <v>1249</v>
      </c>
      <c r="I43" s="9" t="s">
        <v>1249</v>
      </c>
      <c r="J43" s="21" t="s">
        <v>1249</v>
      </c>
      <c r="K43" s="21" t="s">
        <v>1249</v>
      </c>
      <c r="L43" s="21" t="s">
        <v>1249</v>
      </c>
      <c r="M43" s="21" t="s">
        <v>1249</v>
      </c>
      <c r="N43" s="21" t="s">
        <v>1249</v>
      </c>
      <c r="O43" s="21" t="s">
        <v>1249</v>
      </c>
      <c r="P43" s="21" t="s">
        <v>1249</v>
      </c>
      <c r="Q43" s="21" t="s">
        <v>1249</v>
      </c>
      <c r="R43" s="21" t="s">
        <v>1249</v>
      </c>
      <c r="S43" s="21" t="s">
        <v>1249</v>
      </c>
      <c r="T43" s="21" t="s">
        <v>1249</v>
      </c>
      <c r="U43" s="21" t="s">
        <v>1249</v>
      </c>
      <c r="V43" s="21" t="s">
        <v>1249</v>
      </c>
      <c r="W43" s="21" t="s">
        <v>1249</v>
      </c>
      <c r="X43" s="21" t="s">
        <v>1249</v>
      </c>
      <c r="Y43" s="21" t="s">
        <v>1249</v>
      </c>
      <c r="Z43" s="21" t="s">
        <v>1249</v>
      </c>
      <c r="AA43" s="21" t="s">
        <v>1249</v>
      </c>
      <c r="AB43" s="21" t="s">
        <v>1249</v>
      </c>
      <c r="AC43" s="21" t="s">
        <v>1249</v>
      </c>
      <c r="AD43" s="21" t="s">
        <v>1249</v>
      </c>
      <c r="AE43" s="21" t="s">
        <v>1249</v>
      </c>
      <c r="AF43" s="21" t="s">
        <v>1249</v>
      </c>
      <c r="AG43" s="21" t="s">
        <v>1249</v>
      </c>
      <c r="AH43" s="21" t="s">
        <v>1249</v>
      </c>
      <c r="AI43" s="21" t="s">
        <v>1249</v>
      </c>
      <c r="AJ43" s="21" t="s">
        <v>1249</v>
      </c>
      <c r="AK43" s="21" t="s">
        <v>1249</v>
      </c>
      <c r="AL43" s="21" t="s">
        <v>1249</v>
      </c>
      <c r="AM43" s="21" t="s">
        <v>1249</v>
      </c>
      <c r="AN43" s="21" t="s">
        <v>1249</v>
      </c>
      <c r="AO43" s="21" t="s">
        <v>1249</v>
      </c>
      <c r="AP43" s="21" t="s">
        <v>1249</v>
      </c>
      <c r="AQ43" s="21" t="s">
        <v>1249</v>
      </c>
      <c r="AR43" s="21" t="s">
        <v>1249</v>
      </c>
      <c r="AS43" s="21" t="s">
        <v>1249</v>
      </c>
      <c r="AT43" s="21" t="s">
        <v>1249</v>
      </c>
      <c r="AU43" s="21" t="s">
        <v>1249</v>
      </c>
      <c r="AV43" s="21" t="s">
        <v>1249</v>
      </c>
      <c r="AW43" s="21" t="s">
        <v>1249</v>
      </c>
      <c r="AX43" s="21" t="s">
        <v>1249</v>
      </c>
      <c r="AY43" s="21" t="s">
        <v>1249</v>
      </c>
      <c r="AZ43" s="21" t="s">
        <v>1249</v>
      </c>
      <c r="BA43" s="21" t="s">
        <v>1249</v>
      </c>
      <c r="BB43" s="21"/>
      <c r="BC43" s="21" t="s">
        <v>1249</v>
      </c>
      <c r="BD43" s="21" t="s">
        <v>1249</v>
      </c>
      <c r="BE43" s="21" t="s">
        <v>1249</v>
      </c>
      <c r="BF43" s="21" t="s">
        <v>1249</v>
      </c>
      <c r="BG43" s="21" t="s">
        <v>1249</v>
      </c>
      <c r="BH43" s="21" t="s">
        <v>1249</v>
      </c>
      <c r="BI43" s="21" t="s">
        <v>1249</v>
      </c>
      <c r="BJ43" s="21" t="s">
        <v>1249</v>
      </c>
      <c r="BK43" s="21" t="s">
        <v>1249</v>
      </c>
      <c r="BL43" s="21" t="s">
        <v>1249</v>
      </c>
      <c r="BM43" s="21" t="s">
        <v>1249</v>
      </c>
      <c r="BN43" s="21" t="s">
        <v>1249</v>
      </c>
      <c r="BO43" s="21" t="s">
        <v>1249</v>
      </c>
      <c r="BP43" s="21" t="s">
        <v>1249</v>
      </c>
      <c r="BQ43" s="21" t="s">
        <v>1249</v>
      </c>
      <c r="BR43" s="21" t="s">
        <v>1249</v>
      </c>
      <c r="BS43" s="21" t="s">
        <v>1249</v>
      </c>
      <c r="BT43" s="21" t="s">
        <v>1249</v>
      </c>
      <c r="BU43" s="21" t="s">
        <v>1249</v>
      </c>
      <c r="BV43" s="21" t="s">
        <v>1249</v>
      </c>
      <c r="BW43" s="21" t="s">
        <v>1249</v>
      </c>
      <c r="BX43" s="21" t="s">
        <v>1249</v>
      </c>
      <c r="BY43" s="21" t="s">
        <v>1249</v>
      </c>
      <c r="BZ43" s="21" t="s">
        <v>1249</v>
      </c>
      <c r="CA43" s="21" t="s">
        <v>1249</v>
      </c>
      <c r="CB43" s="21" t="s">
        <v>1249</v>
      </c>
      <c r="CC43" s="21" t="s">
        <v>1249</v>
      </c>
      <c r="CD43" s="21" t="s">
        <v>1249</v>
      </c>
      <c r="CE43" s="21" t="s">
        <v>1249</v>
      </c>
      <c r="CF43" s="21" t="s">
        <v>1249</v>
      </c>
      <c r="CG43" s="21" t="s">
        <v>1249</v>
      </c>
      <c r="CH43" s="21" t="s">
        <v>1249</v>
      </c>
      <c r="CI43" s="21" t="s">
        <v>1249</v>
      </c>
      <c r="CJ43" s="21" t="s">
        <v>1249</v>
      </c>
    </row>
    <row r="44" spans="1:88" ht="66" customHeight="1" x14ac:dyDescent="0.25">
      <c r="A44" s="6">
        <v>31</v>
      </c>
      <c r="B44" s="207">
        <v>66</v>
      </c>
      <c r="C44" s="12" t="s">
        <v>135</v>
      </c>
      <c r="D44" s="275" t="s">
        <v>18</v>
      </c>
      <c r="E44" s="12" t="s">
        <v>136</v>
      </c>
      <c r="F44" s="271" t="s">
        <v>28</v>
      </c>
      <c r="G44" s="12" t="s">
        <v>136</v>
      </c>
      <c r="H44" s="12" t="s">
        <v>1281</v>
      </c>
      <c r="I44" s="18" t="s">
        <v>1261</v>
      </c>
      <c r="J44" s="22" t="s">
        <v>14</v>
      </c>
      <c r="K44" s="207"/>
      <c r="L44" s="207"/>
      <c r="M44" s="207"/>
      <c r="N44" s="207"/>
      <c r="O44" s="207"/>
      <c r="P44" s="207"/>
      <c r="Q44" s="23" t="s">
        <v>21</v>
      </c>
      <c r="R44" s="207"/>
      <c r="S44" s="207"/>
      <c r="T44" s="26">
        <f t="shared" si="7"/>
        <v>1</v>
      </c>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3">
        <f t="shared" ref="CB44:CB52" si="23">COUNTIF($BD44:$CA44,2)</f>
        <v>0</v>
      </c>
      <c r="CC44" s="32" t="e">
        <f t="shared" ref="CC44:CC52" si="24">CB44/COUNTA($BD44:$CA44)</f>
        <v>#DIV/0!</v>
      </c>
      <c r="CD44" s="23">
        <f t="shared" ref="CD44:CD52" si="25">COUNTIF($BD44:$CA44,1)</f>
        <v>0</v>
      </c>
      <c r="CE44" s="32" t="e">
        <f t="shared" ref="CE44:CE52" si="26">CD44/COUNTA($BD44:$CA44)</f>
        <v>#DIV/0!</v>
      </c>
      <c r="CF44" s="23">
        <f t="shared" ref="CF44:CF52" si="27">COUNTIF($BD44:$CA44,0)</f>
        <v>0</v>
      </c>
      <c r="CG44" s="32" t="e">
        <f t="shared" ref="CG44:CG52" si="28">CF44/COUNTA($BD44:$CA44)</f>
        <v>#DIV/0!</v>
      </c>
      <c r="CH44" s="23" t="e">
        <f t="shared" ref="CH44:CH52" si="29">(((CB44*2)+(CD44*1)+(CF44*0)))/COUNTA($BD44:$CA44)</f>
        <v>#DIV/0!</v>
      </c>
      <c r="CI44" s="23" t="e">
        <f t="shared" si="8"/>
        <v>#DIV/0!</v>
      </c>
      <c r="CJ44" s="37"/>
    </row>
    <row r="45" spans="1:88" ht="79.5" customHeight="1" x14ac:dyDescent="0.25">
      <c r="A45" s="6">
        <v>32</v>
      </c>
      <c r="B45" s="207">
        <v>67</v>
      </c>
      <c r="C45" s="12" t="s">
        <v>137</v>
      </c>
      <c r="D45" s="275" t="s">
        <v>28</v>
      </c>
      <c r="E45" s="12" t="s">
        <v>138</v>
      </c>
      <c r="F45" s="271" t="s">
        <v>28</v>
      </c>
      <c r="G45" s="12" t="s">
        <v>138</v>
      </c>
      <c r="H45" s="12" t="s">
        <v>1282</v>
      </c>
      <c r="I45" s="18" t="s">
        <v>1261</v>
      </c>
      <c r="J45" s="22" t="s">
        <v>14</v>
      </c>
      <c r="K45" s="207"/>
      <c r="L45" s="207"/>
      <c r="M45" s="207"/>
      <c r="N45" s="207"/>
      <c r="O45" s="207"/>
      <c r="P45" s="207"/>
      <c r="Q45" s="207"/>
      <c r="R45" s="23" t="s">
        <v>21</v>
      </c>
      <c r="S45" s="207"/>
      <c r="T45" s="26">
        <f t="shared" si="7"/>
        <v>1</v>
      </c>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3">
        <f t="shared" si="23"/>
        <v>0</v>
      </c>
      <c r="CC45" s="32" t="e">
        <f t="shared" si="24"/>
        <v>#DIV/0!</v>
      </c>
      <c r="CD45" s="23">
        <f t="shared" si="25"/>
        <v>0</v>
      </c>
      <c r="CE45" s="32" t="e">
        <f t="shared" si="26"/>
        <v>#DIV/0!</v>
      </c>
      <c r="CF45" s="23">
        <f t="shared" si="27"/>
        <v>0</v>
      </c>
      <c r="CG45" s="32" t="e">
        <f t="shared" si="28"/>
        <v>#DIV/0!</v>
      </c>
      <c r="CH45" s="23" t="e">
        <f t="shared" si="29"/>
        <v>#DIV/0!</v>
      </c>
      <c r="CI45" s="23" t="e">
        <f t="shared" si="8"/>
        <v>#DIV/0!</v>
      </c>
      <c r="CJ45" s="37"/>
    </row>
    <row r="46" spans="1:88" ht="66" customHeight="1" x14ac:dyDescent="0.25">
      <c r="A46" s="6">
        <v>33</v>
      </c>
      <c r="B46" s="207">
        <v>69</v>
      </c>
      <c r="C46" s="12" t="s">
        <v>141</v>
      </c>
      <c r="D46" s="275" t="s">
        <v>18</v>
      </c>
      <c r="E46" s="12" t="s">
        <v>142</v>
      </c>
      <c r="F46" s="271" t="s">
        <v>28</v>
      </c>
      <c r="G46" s="12" t="s">
        <v>142</v>
      </c>
      <c r="H46" s="12" t="s">
        <v>1854</v>
      </c>
      <c r="I46" s="18" t="s">
        <v>1261</v>
      </c>
      <c r="J46" s="22" t="s">
        <v>14</v>
      </c>
      <c r="K46" s="207"/>
      <c r="L46" s="207"/>
      <c r="M46" s="207"/>
      <c r="N46" s="207"/>
      <c r="O46" s="207"/>
      <c r="P46" s="207" t="s">
        <v>21</v>
      </c>
      <c r="Q46" s="207"/>
      <c r="R46" s="23"/>
      <c r="S46" s="207"/>
      <c r="T46" s="26">
        <f t="shared" si="7"/>
        <v>1</v>
      </c>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3">
        <f t="shared" si="23"/>
        <v>0</v>
      </c>
      <c r="CC46" s="32" t="e">
        <f t="shared" si="24"/>
        <v>#DIV/0!</v>
      </c>
      <c r="CD46" s="23">
        <f t="shared" si="25"/>
        <v>0</v>
      </c>
      <c r="CE46" s="32" t="e">
        <f t="shared" si="26"/>
        <v>#DIV/0!</v>
      </c>
      <c r="CF46" s="23">
        <f t="shared" si="27"/>
        <v>0</v>
      </c>
      <c r="CG46" s="32" t="e">
        <f t="shared" si="28"/>
        <v>#DIV/0!</v>
      </c>
      <c r="CH46" s="23" t="e">
        <f t="shared" si="29"/>
        <v>#DIV/0!</v>
      </c>
      <c r="CI46" s="23" t="e">
        <f t="shared" si="8"/>
        <v>#DIV/0!</v>
      </c>
      <c r="CJ46" s="37"/>
    </row>
    <row r="47" spans="1:88" ht="78" customHeight="1" x14ac:dyDescent="0.25">
      <c r="A47" s="6">
        <v>34</v>
      </c>
      <c r="B47" s="207">
        <v>74</v>
      </c>
      <c r="C47" s="12" t="s">
        <v>149</v>
      </c>
      <c r="D47" s="275" t="s">
        <v>28</v>
      </c>
      <c r="E47" s="12" t="s">
        <v>150</v>
      </c>
      <c r="F47" s="271" t="s">
        <v>28</v>
      </c>
      <c r="G47" s="12" t="s">
        <v>149</v>
      </c>
      <c r="H47" s="18" t="s">
        <v>1283</v>
      </c>
      <c r="I47" s="18" t="s">
        <v>1261</v>
      </c>
      <c r="J47" s="22" t="s">
        <v>14</v>
      </c>
      <c r="K47" s="207"/>
      <c r="L47" s="207"/>
      <c r="M47" s="23" t="s">
        <v>21</v>
      </c>
      <c r="N47" s="207"/>
      <c r="O47" s="207"/>
      <c r="P47" s="207"/>
      <c r="Q47" s="207"/>
      <c r="R47" s="207"/>
      <c r="S47" s="207"/>
      <c r="T47" s="26">
        <f t="shared" si="7"/>
        <v>1</v>
      </c>
      <c r="U47" s="207"/>
      <c r="V47" s="207"/>
      <c r="W47" s="207"/>
      <c r="X47" s="207"/>
      <c r="Y47" s="207"/>
      <c r="Z47" s="207"/>
      <c r="AA47" s="207"/>
      <c r="AB47" s="207"/>
      <c r="AC47" s="207"/>
      <c r="AD47" s="207" t="s">
        <v>1262</v>
      </c>
      <c r="AE47" s="207" t="s">
        <v>1271</v>
      </c>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3">
        <f t="shared" si="23"/>
        <v>0</v>
      </c>
      <c r="CC47" s="32" t="e">
        <f t="shared" si="24"/>
        <v>#DIV/0!</v>
      </c>
      <c r="CD47" s="23">
        <f t="shared" si="25"/>
        <v>0</v>
      </c>
      <c r="CE47" s="32" t="e">
        <f t="shared" si="26"/>
        <v>#DIV/0!</v>
      </c>
      <c r="CF47" s="23">
        <f t="shared" si="27"/>
        <v>0</v>
      </c>
      <c r="CG47" s="32" t="e">
        <f t="shared" si="28"/>
        <v>#DIV/0!</v>
      </c>
      <c r="CH47" s="23" t="e">
        <f t="shared" si="29"/>
        <v>#DIV/0!</v>
      </c>
      <c r="CI47" s="23" t="e">
        <f t="shared" si="8"/>
        <v>#DIV/0!</v>
      </c>
      <c r="CJ47" s="37"/>
    </row>
    <row r="48" spans="1:88" ht="78" customHeight="1" x14ac:dyDescent="0.25">
      <c r="A48" s="6">
        <v>35</v>
      </c>
      <c r="B48" s="207">
        <v>77</v>
      </c>
      <c r="C48" s="12" t="s">
        <v>153</v>
      </c>
      <c r="D48" s="275" t="s">
        <v>28</v>
      </c>
      <c r="E48" s="12" t="s">
        <v>154</v>
      </c>
      <c r="F48" s="271" t="s">
        <v>28</v>
      </c>
      <c r="G48" s="12" t="s">
        <v>154</v>
      </c>
      <c r="H48" s="12" t="s">
        <v>1284</v>
      </c>
      <c r="I48" s="18" t="s">
        <v>1261</v>
      </c>
      <c r="J48" s="22" t="s">
        <v>14</v>
      </c>
      <c r="K48" s="207"/>
      <c r="L48" s="207"/>
      <c r="M48" s="207"/>
      <c r="N48" s="207"/>
      <c r="O48" s="207"/>
      <c r="P48" s="23" t="s">
        <v>21</v>
      </c>
      <c r="Q48" s="207"/>
      <c r="R48" s="207"/>
      <c r="S48" s="207"/>
      <c r="T48" s="26">
        <f t="shared" si="7"/>
        <v>1</v>
      </c>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3">
        <f t="shared" si="23"/>
        <v>0</v>
      </c>
      <c r="CC48" s="32" t="e">
        <f t="shared" si="24"/>
        <v>#DIV/0!</v>
      </c>
      <c r="CD48" s="23">
        <f t="shared" si="25"/>
        <v>0</v>
      </c>
      <c r="CE48" s="32" t="e">
        <f t="shared" si="26"/>
        <v>#DIV/0!</v>
      </c>
      <c r="CF48" s="23">
        <f t="shared" si="27"/>
        <v>0</v>
      </c>
      <c r="CG48" s="32" t="e">
        <f t="shared" si="28"/>
        <v>#DIV/0!</v>
      </c>
      <c r="CH48" s="23" t="e">
        <f t="shared" si="29"/>
        <v>#DIV/0!</v>
      </c>
      <c r="CI48" s="23" t="e">
        <f t="shared" si="8"/>
        <v>#DIV/0!</v>
      </c>
      <c r="CJ48" s="37"/>
    </row>
    <row r="49" spans="1:88" ht="73.5" customHeight="1" x14ac:dyDescent="0.25">
      <c r="A49" s="6">
        <v>36</v>
      </c>
      <c r="B49" s="207">
        <v>81</v>
      </c>
      <c r="C49" s="12" t="s">
        <v>159</v>
      </c>
      <c r="D49" s="275" t="s">
        <v>18</v>
      </c>
      <c r="E49" s="12" t="s">
        <v>160</v>
      </c>
      <c r="F49" s="271" t="s">
        <v>28</v>
      </c>
      <c r="G49" s="12" t="s">
        <v>160</v>
      </c>
      <c r="H49" s="12" t="s">
        <v>1285</v>
      </c>
      <c r="I49" s="18" t="s">
        <v>1261</v>
      </c>
      <c r="J49" s="22" t="s">
        <v>14</v>
      </c>
      <c r="K49" s="207"/>
      <c r="L49" s="207"/>
      <c r="M49" s="207"/>
      <c r="N49" s="207"/>
      <c r="O49" s="207"/>
      <c r="P49" s="207"/>
      <c r="Q49" s="207"/>
      <c r="R49" s="207"/>
      <c r="S49" s="23" t="s">
        <v>21</v>
      </c>
      <c r="T49" s="26">
        <f t="shared" si="7"/>
        <v>1</v>
      </c>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3">
        <f t="shared" si="23"/>
        <v>0</v>
      </c>
      <c r="CC49" s="32" t="e">
        <f t="shared" si="24"/>
        <v>#DIV/0!</v>
      </c>
      <c r="CD49" s="23">
        <f t="shared" si="25"/>
        <v>0</v>
      </c>
      <c r="CE49" s="32" t="e">
        <f t="shared" si="26"/>
        <v>#DIV/0!</v>
      </c>
      <c r="CF49" s="23">
        <f t="shared" si="27"/>
        <v>0</v>
      </c>
      <c r="CG49" s="32" t="e">
        <f t="shared" si="28"/>
        <v>#DIV/0!</v>
      </c>
      <c r="CH49" s="23" t="e">
        <f t="shared" si="29"/>
        <v>#DIV/0!</v>
      </c>
      <c r="CI49" s="23" t="e">
        <f t="shared" si="8"/>
        <v>#DIV/0!</v>
      </c>
      <c r="CJ49" s="37"/>
    </row>
    <row r="50" spans="1:88" ht="58.5" customHeight="1" x14ac:dyDescent="0.25">
      <c r="A50" s="6">
        <v>37</v>
      </c>
      <c r="B50" s="207">
        <v>83</v>
      </c>
      <c r="C50" s="12" t="s">
        <v>163</v>
      </c>
      <c r="D50" s="275" t="s">
        <v>18</v>
      </c>
      <c r="E50" s="12" t="s">
        <v>164</v>
      </c>
      <c r="F50" s="271" t="s">
        <v>28</v>
      </c>
      <c r="G50" s="12" t="s">
        <v>164</v>
      </c>
      <c r="H50" s="12" t="s">
        <v>1286</v>
      </c>
      <c r="I50" s="18" t="s">
        <v>1261</v>
      </c>
      <c r="J50" s="22" t="s">
        <v>14</v>
      </c>
      <c r="K50" s="207"/>
      <c r="L50" s="207"/>
      <c r="M50" s="207"/>
      <c r="N50" s="207"/>
      <c r="O50" s="207"/>
      <c r="P50" s="207"/>
      <c r="Q50" s="23" t="s">
        <v>21</v>
      </c>
      <c r="R50" s="207"/>
      <c r="S50" s="207"/>
      <c r="T50" s="26">
        <f t="shared" si="7"/>
        <v>1</v>
      </c>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3">
        <f t="shared" si="23"/>
        <v>0</v>
      </c>
      <c r="CC50" s="32" t="e">
        <f t="shared" si="24"/>
        <v>#DIV/0!</v>
      </c>
      <c r="CD50" s="23">
        <f t="shared" si="25"/>
        <v>0</v>
      </c>
      <c r="CE50" s="32" t="e">
        <f t="shared" si="26"/>
        <v>#DIV/0!</v>
      </c>
      <c r="CF50" s="23">
        <f t="shared" si="27"/>
        <v>0</v>
      </c>
      <c r="CG50" s="32" t="e">
        <f t="shared" si="28"/>
        <v>#DIV/0!</v>
      </c>
      <c r="CH50" s="23" t="e">
        <f t="shared" si="29"/>
        <v>#DIV/0!</v>
      </c>
      <c r="CI50" s="23" t="e">
        <f t="shared" si="8"/>
        <v>#DIV/0!</v>
      </c>
      <c r="CJ50" s="37"/>
    </row>
    <row r="51" spans="1:88" ht="78" customHeight="1" x14ac:dyDescent="0.25">
      <c r="A51" s="6">
        <v>38</v>
      </c>
      <c r="B51" s="207">
        <v>86</v>
      </c>
      <c r="C51" s="12" t="s">
        <v>169</v>
      </c>
      <c r="D51" s="275" t="s">
        <v>28</v>
      </c>
      <c r="E51" s="12" t="s">
        <v>170</v>
      </c>
      <c r="F51" s="271" t="s">
        <v>28</v>
      </c>
      <c r="G51" s="18" t="s">
        <v>169</v>
      </c>
      <c r="H51" s="18" t="s">
        <v>1287</v>
      </c>
      <c r="I51" s="18" t="s">
        <v>1261</v>
      </c>
      <c r="J51" s="22" t="s">
        <v>14</v>
      </c>
      <c r="K51" s="207"/>
      <c r="L51" s="23" t="s">
        <v>21</v>
      </c>
      <c r="M51" s="207"/>
      <c r="N51" s="207"/>
      <c r="O51" s="23"/>
      <c r="P51" s="207"/>
      <c r="Q51" s="207"/>
      <c r="R51" s="207"/>
      <c r="S51" s="23"/>
      <c r="T51" s="26">
        <f t="shared" si="7"/>
        <v>1</v>
      </c>
      <c r="U51" s="207"/>
      <c r="V51" s="207"/>
      <c r="W51" s="207"/>
      <c r="X51" s="207"/>
      <c r="Y51" s="207"/>
      <c r="Z51" s="207"/>
      <c r="AA51" s="207" t="s">
        <v>1262</v>
      </c>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3">
        <f t="shared" si="23"/>
        <v>0</v>
      </c>
      <c r="CC51" s="32" t="e">
        <f t="shared" si="24"/>
        <v>#DIV/0!</v>
      </c>
      <c r="CD51" s="23">
        <f t="shared" si="25"/>
        <v>0</v>
      </c>
      <c r="CE51" s="32" t="e">
        <f t="shared" si="26"/>
        <v>#DIV/0!</v>
      </c>
      <c r="CF51" s="23">
        <f t="shared" si="27"/>
        <v>0</v>
      </c>
      <c r="CG51" s="32" t="e">
        <f t="shared" si="28"/>
        <v>#DIV/0!</v>
      </c>
      <c r="CH51" s="23" t="e">
        <f t="shared" si="29"/>
        <v>#DIV/0!</v>
      </c>
      <c r="CI51" s="23" t="e">
        <f t="shared" si="8"/>
        <v>#DIV/0!</v>
      </c>
      <c r="CJ51" s="37"/>
    </row>
    <row r="52" spans="1:88" ht="73.5" customHeight="1" x14ac:dyDescent="0.25">
      <c r="A52" s="6">
        <v>39</v>
      </c>
      <c r="B52" s="207">
        <v>87</v>
      </c>
      <c r="C52" s="12" t="s">
        <v>171</v>
      </c>
      <c r="D52" s="275" t="s">
        <v>28</v>
      </c>
      <c r="E52" s="12" t="s">
        <v>172</v>
      </c>
      <c r="F52" s="271" t="s">
        <v>28</v>
      </c>
      <c r="G52" s="12" t="s">
        <v>172</v>
      </c>
      <c r="H52" s="12" t="s">
        <v>1288</v>
      </c>
      <c r="I52" s="18" t="s">
        <v>1261</v>
      </c>
      <c r="J52" s="22" t="s">
        <v>14</v>
      </c>
      <c r="K52" s="207"/>
      <c r="L52" s="207"/>
      <c r="M52" s="207"/>
      <c r="N52" s="207"/>
      <c r="O52" s="207"/>
      <c r="P52" s="207"/>
      <c r="Q52" s="207"/>
      <c r="R52" s="23" t="s">
        <v>21</v>
      </c>
      <c r="S52" s="207"/>
      <c r="T52" s="26">
        <f t="shared" si="7"/>
        <v>1</v>
      </c>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3">
        <f t="shared" si="23"/>
        <v>0</v>
      </c>
      <c r="CC52" s="32" t="e">
        <f t="shared" si="24"/>
        <v>#DIV/0!</v>
      </c>
      <c r="CD52" s="23">
        <f t="shared" si="25"/>
        <v>0</v>
      </c>
      <c r="CE52" s="32" t="e">
        <f t="shared" si="26"/>
        <v>#DIV/0!</v>
      </c>
      <c r="CF52" s="23">
        <f t="shared" si="27"/>
        <v>0</v>
      </c>
      <c r="CG52" s="32" t="e">
        <f t="shared" si="28"/>
        <v>#DIV/0!</v>
      </c>
      <c r="CH52" s="23" t="e">
        <f t="shared" si="29"/>
        <v>#DIV/0!</v>
      </c>
      <c r="CI52" s="23" t="e">
        <f t="shared" si="8"/>
        <v>#DIV/0!</v>
      </c>
      <c r="CJ52" s="37"/>
    </row>
    <row r="53" spans="1:88" s="2" customFormat="1" ht="18.75" hidden="1" x14ac:dyDescent="0.25">
      <c r="A53" s="6">
        <v>40</v>
      </c>
      <c r="B53" s="19">
        <v>90</v>
      </c>
      <c r="C53" s="440" t="s">
        <v>177</v>
      </c>
      <c r="D53" s="440"/>
      <c r="E53" s="440"/>
      <c r="F53" s="9" t="s">
        <v>1249</v>
      </c>
      <c r="G53" s="9" t="s">
        <v>1249</v>
      </c>
      <c r="H53" s="9" t="s">
        <v>1249</v>
      </c>
      <c r="I53" s="9" t="s">
        <v>1249</v>
      </c>
      <c r="J53" s="21" t="s">
        <v>1249</v>
      </c>
      <c r="K53" s="21" t="s">
        <v>1249</v>
      </c>
      <c r="L53" s="21" t="s">
        <v>1249</v>
      </c>
      <c r="M53" s="21" t="s">
        <v>1249</v>
      </c>
      <c r="N53" s="21" t="s">
        <v>1249</v>
      </c>
      <c r="O53" s="21" t="s">
        <v>1249</v>
      </c>
      <c r="P53" s="21" t="s">
        <v>1249</v>
      </c>
      <c r="Q53" s="21" t="s">
        <v>1249</v>
      </c>
      <c r="R53" s="21" t="s">
        <v>1249</v>
      </c>
      <c r="S53" s="21" t="s">
        <v>1249</v>
      </c>
      <c r="T53" s="21" t="s">
        <v>1249</v>
      </c>
      <c r="U53" s="21" t="s">
        <v>1249</v>
      </c>
      <c r="V53" s="21" t="s">
        <v>1249</v>
      </c>
      <c r="W53" s="21" t="s">
        <v>1249</v>
      </c>
      <c r="X53" s="21" t="s">
        <v>1249</v>
      </c>
      <c r="Y53" s="21" t="s">
        <v>1249</v>
      </c>
      <c r="Z53" s="21" t="s">
        <v>1249</v>
      </c>
      <c r="AA53" s="21" t="s">
        <v>1249</v>
      </c>
      <c r="AB53" s="21" t="s">
        <v>1249</v>
      </c>
      <c r="AC53" s="21" t="s">
        <v>1249</v>
      </c>
      <c r="AD53" s="21" t="s">
        <v>1249</v>
      </c>
      <c r="AE53" s="21" t="s">
        <v>1249</v>
      </c>
      <c r="AF53" s="21" t="s">
        <v>1249</v>
      </c>
      <c r="AG53" s="21" t="s">
        <v>1249</v>
      </c>
      <c r="AH53" s="21" t="s">
        <v>1249</v>
      </c>
      <c r="AI53" s="21" t="s">
        <v>1249</v>
      </c>
      <c r="AJ53" s="21" t="s">
        <v>1249</v>
      </c>
      <c r="AK53" s="21" t="s">
        <v>1249</v>
      </c>
      <c r="AL53" s="21" t="s">
        <v>1249</v>
      </c>
      <c r="AM53" s="21" t="s">
        <v>1249</v>
      </c>
      <c r="AN53" s="21" t="s">
        <v>1249</v>
      </c>
      <c r="AO53" s="21" t="s">
        <v>1249</v>
      </c>
      <c r="AP53" s="21" t="s">
        <v>1249</v>
      </c>
      <c r="AQ53" s="21" t="s">
        <v>1249</v>
      </c>
      <c r="AR53" s="21" t="s">
        <v>1249</v>
      </c>
      <c r="AS53" s="21" t="s">
        <v>1249</v>
      </c>
      <c r="AT53" s="21" t="s">
        <v>1249</v>
      </c>
      <c r="AU53" s="21" t="s">
        <v>1249</v>
      </c>
      <c r="AV53" s="21" t="s">
        <v>1249</v>
      </c>
      <c r="AW53" s="21" t="s">
        <v>1249</v>
      </c>
      <c r="AX53" s="21" t="s">
        <v>1249</v>
      </c>
      <c r="AY53" s="21" t="s">
        <v>1249</v>
      </c>
      <c r="AZ53" s="21" t="s">
        <v>1249</v>
      </c>
      <c r="BA53" s="21" t="s">
        <v>1249</v>
      </c>
      <c r="BB53" s="21"/>
      <c r="BC53" s="21" t="s">
        <v>1249</v>
      </c>
      <c r="BD53" s="21" t="s">
        <v>1249</v>
      </c>
      <c r="BE53" s="21" t="s">
        <v>1249</v>
      </c>
      <c r="BF53" s="21" t="s">
        <v>1249</v>
      </c>
      <c r="BG53" s="21" t="s">
        <v>1249</v>
      </c>
      <c r="BH53" s="21" t="s">
        <v>1249</v>
      </c>
      <c r="BI53" s="21" t="s">
        <v>1249</v>
      </c>
      <c r="BJ53" s="21" t="s">
        <v>1249</v>
      </c>
      <c r="BK53" s="21" t="s">
        <v>1249</v>
      </c>
      <c r="BL53" s="21" t="s">
        <v>1249</v>
      </c>
      <c r="BM53" s="21" t="s">
        <v>1249</v>
      </c>
      <c r="BN53" s="21" t="s">
        <v>1249</v>
      </c>
      <c r="BO53" s="21" t="s">
        <v>1249</v>
      </c>
      <c r="BP53" s="21" t="s">
        <v>1249</v>
      </c>
      <c r="BQ53" s="21" t="s">
        <v>1249</v>
      </c>
      <c r="BR53" s="21" t="s">
        <v>1249</v>
      </c>
      <c r="BS53" s="21" t="s">
        <v>1249</v>
      </c>
      <c r="BT53" s="21" t="s">
        <v>1249</v>
      </c>
      <c r="BU53" s="21" t="s">
        <v>1249</v>
      </c>
      <c r="BV53" s="21" t="s">
        <v>1249</v>
      </c>
      <c r="BW53" s="21" t="s">
        <v>1249</v>
      </c>
      <c r="BX53" s="21" t="s">
        <v>1249</v>
      </c>
      <c r="BY53" s="21" t="s">
        <v>1249</v>
      </c>
      <c r="BZ53" s="21" t="s">
        <v>1249</v>
      </c>
      <c r="CA53" s="21" t="s">
        <v>1249</v>
      </c>
      <c r="CB53" s="21" t="s">
        <v>1249</v>
      </c>
      <c r="CC53" s="21" t="s">
        <v>1249</v>
      </c>
      <c r="CD53" s="21" t="s">
        <v>1249</v>
      </c>
      <c r="CE53" s="21" t="s">
        <v>1249</v>
      </c>
      <c r="CF53" s="21" t="s">
        <v>1249</v>
      </c>
      <c r="CG53" s="21" t="s">
        <v>1249</v>
      </c>
      <c r="CH53" s="21" t="s">
        <v>1249</v>
      </c>
      <c r="CI53" s="21" t="s">
        <v>1249</v>
      </c>
      <c r="CJ53" s="21" t="s">
        <v>1249</v>
      </c>
    </row>
    <row r="54" spans="1:88" ht="78.75" customHeight="1" x14ac:dyDescent="0.25">
      <c r="A54" s="6">
        <v>41</v>
      </c>
      <c r="B54" s="207">
        <v>93</v>
      </c>
      <c r="C54" s="12" t="s">
        <v>182</v>
      </c>
      <c r="D54" s="275" t="s">
        <v>28</v>
      </c>
      <c r="E54" s="12" t="s">
        <v>183</v>
      </c>
      <c r="F54" s="271" t="s">
        <v>28</v>
      </c>
      <c r="G54" s="12" t="s">
        <v>183</v>
      </c>
      <c r="H54" s="12" t="s">
        <v>183</v>
      </c>
      <c r="I54" s="18" t="s">
        <v>1251</v>
      </c>
      <c r="J54" s="22" t="s">
        <v>14</v>
      </c>
      <c r="K54" s="207"/>
      <c r="L54" s="207"/>
      <c r="M54" s="207"/>
      <c r="N54" s="207"/>
      <c r="O54" s="207"/>
      <c r="P54" s="207" t="s">
        <v>21</v>
      </c>
      <c r="Q54" s="207"/>
      <c r="R54" s="207"/>
      <c r="S54" s="207"/>
      <c r="T54" s="26">
        <f t="shared" si="7"/>
        <v>1</v>
      </c>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3">
        <f t="shared" ref="CB54:CB59" si="30">COUNTIF($BD54:$CA54,2)</f>
        <v>0</v>
      </c>
      <c r="CC54" s="32" t="e">
        <f t="shared" ref="CC54:CC59" si="31">CB54/COUNTA($BD54:$CA54)</f>
        <v>#DIV/0!</v>
      </c>
      <c r="CD54" s="23">
        <f t="shared" ref="CD54:CD59" si="32">COUNTIF($BD54:$CA54,1)</f>
        <v>0</v>
      </c>
      <c r="CE54" s="32" t="e">
        <f t="shared" ref="CE54:CE59" si="33">CD54/COUNTA($BD54:$CA54)</f>
        <v>#DIV/0!</v>
      </c>
      <c r="CF54" s="23">
        <f t="shared" ref="CF54:CF59" si="34">COUNTIF($BD54:$CA54,0)</f>
        <v>0</v>
      </c>
      <c r="CG54" s="32" t="e">
        <f t="shared" ref="CG54:CG59" si="35">CF54/COUNTA($BD54:$CA54)</f>
        <v>#DIV/0!</v>
      </c>
      <c r="CH54" s="23" t="e">
        <f t="shared" ref="CH54:CH59" si="36">(((CB54*2)+(CD54*1)+(CF54*0)))/COUNTA($BD54:$CA54)</f>
        <v>#DIV/0!</v>
      </c>
      <c r="CI54" s="23" t="e">
        <f t="shared" si="8"/>
        <v>#DIV/0!</v>
      </c>
      <c r="CJ54" s="37"/>
    </row>
    <row r="55" spans="1:88" ht="56.25" x14ac:dyDescent="0.25">
      <c r="A55" s="6">
        <v>42</v>
      </c>
      <c r="B55" s="207">
        <v>95</v>
      </c>
      <c r="C55" s="12" t="s">
        <v>186</v>
      </c>
      <c r="D55" s="275" t="s">
        <v>28</v>
      </c>
      <c r="E55" s="12" t="s">
        <v>187</v>
      </c>
      <c r="F55" s="271" t="s">
        <v>28</v>
      </c>
      <c r="G55" s="12" t="s">
        <v>187</v>
      </c>
      <c r="H55" s="12" t="s">
        <v>1289</v>
      </c>
      <c r="I55" s="18" t="s">
        <v>1251</v>
      </c>
      <c r="J55" s="22" t="s">
        <v>14</v>
      </c>
      <c r="K55" s="207"/>
      <c r="L55" s="207"/>
      <c r="M55" s="207"/>
      <c r="N55" s="207"/>
      <c r="O55" s="207"/>
      <c r="P55" s="207"/>
      <c r="Q55" s="23" t="s">
        <v>21</v>
      </c>
      <c r="R55" s="207"/>
      <c r="S55" s="207"/>
      <c r="T55" s="26">
        <f t="shared" si="7"/>
        <v>1</v>
      </c>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3">
        <f t="shared" si="30"/>
        <v>0</v>
      </c>
      <c r="CC55" s="32" t="e">
        <f t="shared" si="31"/>
        <v>#DIV/0!</v>
      </c>
      <c r="CD55" s="23">
        <f t="shared" si="32"/>
        <v>0</v>
      </c>
      <c r="CE55" s="32" t="e">
        <f t="shared" si="33"/>
        <v>#DIV/0!</v>
      </c>
      <c r="CF55" s="23">
        <f t="shared" si="34"/>
        <v>0</v>
      </c>
      <c r="CG55" s="32" t="e">
        <f t="shared" si="35"/>
        <v>#DIV/0!</v>
      </c>
      <c r="CH55" s="23" t="e">
        <f t="shared" si="36"/>
        <v>#DIV/0!</v>
      </c>
      <c r="CI55" s="23" t="e">
        <f t="shared" si="8"/>
        <v>#DIV/0!</v>
      </c>
      <c r="CJ55" s="37"/>
    </row>
    <row r="56" spans="1:88" ht="79.5" customHeight="1" x14ac:dyDescent="0.25">
      <c r="A56" s="6">
        <v>43</v>
      </c>
      <c r="B56" s="207">
        <v>97</v>
      </c>
      <c r="C56" s="12" t="s">
        <v>190</v>
      </c>
      <c r="D56" s="275" t="s">
        <v>28</v>
      </c>
      <c r="E56" s="12" t="s">
        <v>191</v>
      </c>
      <c r="F56" s="271" t="s">
        <v>28</v>
      </c>
      <c r="G56" s="12" t="s">
        <v>191</v>
      </c>
      <c r="H56" s="12" t="s">
        <v>1290</v>
      </c>
      <c r="I56" s="18" t="s">
        <v>1251</v>
      </c>
      <c r="J56" s="22" t="s">
        <v>14</v>
      </c>
      <c r="K56" s="207"/>
      <c r="L56" s="207"/>
      <c r="M56" s="207"/>
      <c r="N56" s="207"/>
      <c r="O56" s="207"/>
      <c r="P56" s="207"/>
      <c r="Q56" s="23"/>
      <c r="R56" s="207"/>
      <c r="S56" s="10" t="s">
        <v>21</v>
      </c>
      <c r="T56" s="26">
        <f t="shared" si="7"/>
        <v>1</v>
      </c>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3">
        <f t="shared" si="30"/>
        <v>0</v>
      </c>
      <c r="CC56" s="32" t="e">
        <f t="shared" si="31"/>
        <v>#DIV/0!</v>
      </c>
      <c r="CD56" s="23">
        <f t="shared" si="32"/>
        <v>0</v>
      </c>
      <c r="CE56" s="32" t="e">
        <f t="shared" si="33"/>
        <v>#DIV/0!</v>
      </c>
      <c r="CF56" s="23">
        <f t="shared" si="34"/>
        <v>0</v>
      </c>
      <c r="CG56" s="32" t="e">
        <f t="shared" si="35"/>
        <v>#DIV/0!</v>
      </c>
      <c r="CH56" s="23" t="e">
        <f t="shared" si="36"/>
        <v>#DIV/0!</v>
      </c>
      <c r="CI56" s="23" t="e">
        <f t="shared" si="8"/>
        <v>#DIV/0!</v>
      </c>
      <c r="CJ56" s="37"/>
    </row>
    <row r="57" spans="1:88" ht="63" customHeight="1" x14ac:dyDescent="0.25">
      <c r="A57" s="6">
        <v>44</v>
      </c>
      <c r="B57" s="207">
        <v>99</v>
      </c>
      <c r="C57" s="12" t="s">
        <v>194</v>
      </c>
      <c r="D57" s="275" t="s">
        <v>28</v>
      </c>
      <c r="E57" s="12" t="s">
        <v>195</v>
      </c>
      <c r="F57" s="271" t="s">
        <v>28</v>
      </c>
      <c r="G57" s="12" t="s">
        <v>195</v>
      </c>
      <c r="H57" s="12" t="s">
        <v>1291</v>
      </c>
      <c r="I57" s="18" t="s">
        <v>1251</v>
      </c>
      <c r="J57" s="22" t="s">
        <v>14</v>
      </c>
      <c r="K57" s="207"/>
      <c r="L57" s="207"/>
      <c r="M57" s="207"/>
      <c r="N57" s="10"/>
      <c r="O57" s="23"/>
      <c r="P57" s="23" t="s">
        <v>21</v>
      </c>
      <c r="Q57" s="207"/>
      <c r="R57" s="207"/>
      <c r="S57" s="23"/>
      <c r="T57" s="26">
        <f t="shared" si="7"/>
        <v>1</v>
      </c>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3">
        <f t="shared" si="30"/>
        <v>0</v>
      </c>
      <c r="CC57" s="32" t="e">
        <f t="shared" si="31"/>
        <v>#DIV/0!</v>
      </c>
      <c r="CD57" s="23">
        <f t="shared" si="32"/>
        <v>0</v>
      </c>
      <c r="CE57" s="32" t="e">
        <f t="shared" si="33"/>
        <v>#DIV/0!</v>
      </c>
      <c r="CF57" s="23">
        <f t="shared" si="34"/>
        <v>0</v>
      </c>
      <c r="CG57" s="32" t="e">
        <f t="shared" si="35"/>
        <v>#DIV/0!</v>
      </c>
      <c r="CH57" s="23" t="e">
        <f t="shared" si="36"/>
        <v>#DIV/0!</v>
      </c>
      <c r="CI57" s="23" t="e">
        <f t="shared" si="8"/>
        <v>#DIV/0!</v>
      </c>
      <c r="CJ57" s="37"/>
    </row>
    <row r="58" spans="1:88" ht="36.75" customHeight="1" x14ac:dyDescent="0.25">
      <c r="A58" s="6">
        <v>45</v>
      </c>
      <c r="B58" s="207">
        <v>102</v>
      </c>
      <c r="C58" s="12" t="s">
        <v>200</v>
      </c>
      <c r="D58" s="275" t="s">
        <v>28</v>
      </c>
      <c r="E58" s="12" t="s">
        <v>201</v>
      </c>
      <c r="F58" s="271" t="s">
        <v>28</v>
      </c>
      <c r="G58" s="18" t="s">
        <v>1292</v>
      </c>
      <c r="H58" s="18" t="s">
        <v>1293</v>
      </c>
      <c r="I58" s="18" t="s">
        <v>1251</v>
      </c>
      <c r="J58" s="22" t="s">
        <v>14</v>
      </c>
      <c r="K58" s="207"/>
      <c r="L58" s="207"/>
      <c r="M58" s="207"/>
      <c r="N58" s="207"/>
      <c r="O58" s="23" t="s">
        <v>21</v>
      </c>
      <c r="P58" s="23"/>
      <c r="Q58" s="207"/>
      <c r="R58" s="207"/>
      <c r="S58" s="23"/>
      <c r="T58" s="26">
        <f t="shared" si="7"/>
        <v>1</v>
      </c>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3">
        <f t="shared" si="30"/>
        <v>0</v>
      </c>
      <c r="CC58" s="32" t="e">
        <f t="shared" si="31"/>
        <v>#DIV/0!</v>
      </c>
      <c r="CD58" s="23">
        <f t="shared" si="32"/>
        <v>0</v>
      </c>
      <c r="CE58" s="32" t="e">
        <f t="shared" si="33"/>
        <v>#DIV/0!</v>
      </c>
      <c r="CF58" s="23">
        <f t="shared" si="34"/>
        <v>0</v>
      </c>
      <c r="CG58" s="32" t="e">
        <f t="shared" si="35"/>
        <v>#DIV/0!</v>
      </c>
      <c r="CH58" s="23" t="e">
        <f t="shared" si="36"/>
        <v>#DIV/0!</v>
      </c>
      <c r="CI58" s="23" t="e">
        <f t="shared" si="8"/>
        <v>#DIV/0!</v>
      </c>
      <c r="CJ58" s="37"/>
    </row>
    <row r="59" spans="1:88" ht="59.25" customHeight="1" x14ac:dyDescent="0.25">
      <c r="A59" s="6">
        <v>46</v>
      </c>
      <c r="B59" s="207">
        <v>104</v>
      </c>
      <c r="C59" s="12" t="s">
        <v>204</v>
      </c>
      <c r="D59" s="275" t="s">
        <v>28</v>
      </c>
      <c r="E59" s="12" t="s">
        <v>205</v>
      </c>
      <c r="F59" s="271" t="s">
        <v>28</v>
      </c>
      <c r="G59" s="12" t="s">
        <v>205</v>
      </c>
      <c r="H59" s="12" t="s">
        <v>1294</v>
      </c>
      <c r="I59" s="18" t="s">
        <v>1251</v>
      </c>
      <c r="J59" s="22" t="s">
        <v>14</v>
      </c>
      <c r="K59" s="207" t="s">
        <v>21</v>
      </c>
      <c r="L59" s="207"/>
      <c r="M59" s="207"/>
      <c r="N59" s="207"/>
      <c r="O59" s="207"/>
      <c r="P59" s="207"/>
      <c r="Q59" s="207"/>
      <c r="R59" s="207"/>
      <c r="S59" s="207"/>
      <c r="T59" s="26">
        <f t="shared" si="7"/>
        <v>1</v>
      </c>
      <c r="U59" s="207" t="s">
        <v>1271</v>
      </c>
      <c r="V59" s="207"/>
      <c r="W59" s="207" t="s">
        <v>1271</v>
      </c>
      <c r="X59" s="207" t="s">
        <v>1271</v>
      </c>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3">
        <f t="shared" si="30"/>
        <v>0</v>
      </c>
      <c r="CC59" s="32" t="e">
        <f t="shared" si="31"/>
        <v>#DIV/0!</v>
      </c>
      <c r="CD59" s="23">
        <f t="shared" si="32"/>
        <v>0</v>
      </c>
      <c r="CE59" s="32" t="e">
        <f t="shared" si="33"/>
        <v>#DIV/0!</v>
      </c>
      <c r="CF59" s="23">
        <f t="shared" si="34"/>
        <v>0</v>
      </c>
      <c r="CG59" s="32" t="e">
        <f t="shared" si="35"/>
        <v>#DIV/0!</v>
      </c>
      <c r="CH59" s="23" t="e">
        <f t="shared" si="36"/>
        <v>#DIV/0!</v>
      </c>
      <c r="CI59" s="23" t="e">
        <f t="shared" si="8"/>
        <v>#DIV/0!</v>
      </c>
      <c r="CJ59" s="37"/>
    </row>
    <row r="60" spans="1:88" s="2" customFormat="1" ht="18.75" hidden="1" x14ac:dyDescent="0.25">
      <c r="A60" s="6">
        <v>47</v>
      </c>
      <c r="B60" s="19">
        <v>107</v>
      </c>
      <c r="C60" s="440" t="s">
        <v>210</v>
      </c>
      <c r="D60" s="440"/>
      <c r="E60" s="440"/>
      <c r="F60" s="9" t="s">
        <v>1249</v>
      </c>
      <c r="G60" s="9" t="s">
        <v>1249</v>
      </c>
      <c r="H60" s="9" t="s">
        <v>1249</v>
      </c>
      <c r="I60" s="9" t="s">
        <v>1249</v>
      </c>
      <c r="J60" s="21" t="s">
        <v>1249</v>
      </c>
      <c r="K60" s="21" t="s">
        <v>1249</v>
      </c>
      <c r="L60" s="21" t="s">
        <v>1249</v>
      </c>
      <c r="M60" s="21" t="s">
        <v>1249</v>
      </c>
      <c r="N60" s="21" t="s">
        <v>1249</v>
      </c>
      <c r="O60" s="21" t="s">
        <v>1249</v>
      </c>
      <c r="P60" s="21" t="s">
        <v>1249</v>
      </c>
      <c r="Q60" s="21" t="s">
        <v>1249</v>
      </c>
      <c r="R60" s="21" t="s">
        <v>1249</v>
      </c>
      <c r="S60" s="21" t="s">
        <v>1249</v>
      </c>
      <c r="T60" s="21" t="s">
        <v>1249</v>
      </c>
      <c r="U60" s="21" t="s">
        <v>1249</v>
      </c>
      <c r="V60" s="21" t="s">
        <v>1249</v>
      </c>
      <c r="W60" s="21" t="s">
        <v>1249</v>
      </c>
      <c r="X60" s="21" t="s">
        <v>1249</v>
      </c>
      <c r="Y60" s="21" t="s">
        <v>1249</v>
      </c>
      <c r="Z60" s="21" t="s">
        <v>1249</v>
      </c>
      <c r="AA60" s="21" t="s">
        <v>1249</v>
      </c>
      <c r="AB60" s="21" t="s">
        <v>1249</v>
      </c>
      <c r="AC60" s="21" t="s">
        <v>1249</v>
      </c>
      <c r="AD60" s="21" t="s">
        <v>1249</v>
      </c>
      <c r="AE60" s="21" t="s">
        <v>1249</v>
      </c>
      <c r="AF60" s="21" t="s">
        <v>1249</v>
      </c>
      <c r="AG60" s="21" t="s">
        <v>1249</v>
      </c>
      <c r="AH60" s="21" t="s">
        <v>1249</v>
      </c>
      <c r="AI60" s="21" t="s">
        <v>1249</v>
      </c>
      <c r="AJ60" s="21" t="s">
        <v>1249</v>
      </c>
      <c r="AK60" s="21" t="s">
        <v>1249</v>
      </c>
      <c r="AL60" s="21" t="s">
        <v>1249</v>
      </c>
      <c r="AM60" s="21" t="s">
        <v>1249</v>
      </c>
      <c r="AN60" s="21" t="s">
        <v>1249</v>
      </c>
      <c r="AO60" s="21" t="s">
        <v>1249</v>
      </c>
      <c r="AP60" s="21" t="s">
        <v>1249</v>
      </c>
      <c r="AQ60" s="21" t="s">
        <v>1249</v>
      </c>
      <c r="AR60" s="21" t="s">
        <v>1249</v>
      </c>
      <c r="AS60" s="21" t="s">
        <v>1249</v>
      </c>
      <c r="AT60" s="21" t="s">
        <v>1249</v>
      </c>
      <c r="AU60" s="21" t="s">
        <v>1249</v>
      </c>
      <c r="AV60" s="21" t="s">
        <v>1249</v>
      </c>
      <c r="AW60" s="21" t="s">
        <v>1249</v>
      </c>
      <c r="AX60" s="21" t="s">
        <v>1249</v>
      </c>
      <c r="AY60" s="21" t="s">
        <v>1249</v>
      </c>
      <c r="AZ60" s="21" t="s">
        <v>1249</v>
      </c>
      <c r="BA60" s="21" t="s">
        <v>1249</v>
      </c>
      <c r="BB60" s="21"/>
      <c r="BC60" s="21" t="s">
        <v>1249</v>
      </c>
      <c r="BD60" s="21" t="s">
        <v>1249</v>
      </c>
      <c r="BE60" s="21" t="s">
        <v>1249</v>
      </c>
      <c r="BF60" s="21" t="s">
        <v>1249</v>
      </c>
      <c r="BG60" s="21" t="s">
        <v>1249</v>
      </c>
      <c r="BH60" s="21" t="s">
        <v>1249</v>
      </c>
      <c r="BI60" s="21" t="s">
        <v>1249</v>
      </c>
      <c r="BJ60" s="21" t="s">
        <v>1249</v>
      </c>
      <c r="BK60" s="21" t="s">
        <v>1249</v>
      </c>
      <c r="BL60" s="21" t="s">
        <v>1249</v>
      </c>
      <c r="BM60" s="21" t="s">
        <v>1249</v>
      </c>
      <c r="BN60" s="21" t="s">
        <v>1249</v>
      </c>
      <c r="BO60" s="21" t="s">
        <v>1249</v>
      </c>
      <c r="BP60" s="21" t="s">
        <v>1249</v>
      </c>
      <c r="BQ60" s="21" t="s">
        <v>1249</v>
      </c>
      <c r="BR60" s="21" t="s">
        <v>1249</v>
      </c>
      <c r="BS60" s="21" t="s">
        <v>1249</v>
      </c>
      <c r="BT60" s="21" t="s">
        <v>1249</v>
      </c>
      <c r="BU60" s="21" t="s">
        <v>1249</v>
      </c>
      <c r="BV60" s="21" t="s">
        <v>1249</v>
      </c>
      <c r="BW60" s="21" t="s">
        <v>1249</v>
      </c>
      <c r="BX60" s="21" t="s">
        <v>1249</v>
      </c>
      <c r="BY60" s="21" t="s">
        <v>1249</v>
      </c>
      <c r="BZ60" s="21" t="s">
        <v>1249</v>
      </c>
      <c r="CA60" s="21" t="s">
        <v>1249</v>
      </c>
      <c r="CB60" s="21" t="s">
        <v>1249</v>
      </c>
      <c r="CC60" s="21" t="s">
        <v>1249</v>
      </c>
      <c r="CD60" s="21" t="s">
        <v>1249</v>
      </c>
      <c r="CE60" s="21" t="s">
        <v>1249</v>
      </c>
      <c r="CF60" s="21" t="s">
        <v>1249</v>
      </c>
      <c r="CG60" s="21" t="s">
        <v>1249</v>
      </c>
      <c r="CH60" s="21" t="s">
        <v>1249</v>
      </c>
      <c r="CI60" s="21" t="s">
        <v>1249</v>
      </c>
      <c r="CJ60" s="21" t="s">
        <v>1249</v>
      </c>
    </row>
    <row r="61" spans="1:88" ht="49.5" customHeight="1" x14ac:dyDescent="0.25">
      <c r="A61" s="6">
        <v>48</v>
      </c>
      <c r="B61" s="207">
        <v>109</v>
      </c>
      <c r="C61" s="12" t="s">
        <v>213</v>
      </c>
      <c r="D61" s="275" t="s">
        <v>18</v>
      </c>
      <c r="E61" s="12" t="s">
        <v>214</v>
      </c>
      <c r="F61" s="271" t="s">
        <v>28</v>
      </c>
      <c r="G61" s="12" t="s">
        <v>214</v>
      </c>
      <c r="H61" s="12" t="s">
        <v>214</v>
      </c>
      <c r="I61" s="18" t="s">
        <v>1261</v>
      </c>
      <c r="J61" s="22" t="s">
        <v>14</v>
      </c>
      <c r="K61" s="207"/>
      <c r="L61" s="207"/>
      <c r="M61" s="207"/>
      <c r="N61" s="207"/>
      <c r="O61" s="207"/>
      <c r="P61" s="207"/>
      <c r="Q61" s="207"/>
      <c r="R61" s="207"/>
      <c r="S61" s="207" t="s">
        <v>21</v>
      </c>
      <c r="T61" s="26">
        <f t="shared" si="7"/>
        <v>1</v>
      </c>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3">
        <f t="shared" ref="CB61:CB70" si="37">COUNTIF($BD61:$CA61,2)</f>
        <v>0</v>
      </c>
      <c r="CC61" s="32" t="e">
        <f t="shared" ref="CC61:CC70" si="38">CB61/COUNTA($BD61:$CA61)</f>
        <v>#DIV/0!</v>
      </c>
      <c r="CD61" s="23">
        <f t="shared" ref="CD61:CD70" si="39">COUNTIF($BD61:$CA61,1)</f>
        <v>0</v>
      </c>
      <c r="CE61" s="32" t="e">
        <f t="shared" ref="CE61:CE70" si="40">CD61/COUNTA($BD61:$CA61)</f>
        <v>#DIV/0!</v>
      </c>
      <c r="CF61" s="23">
        <f t="shared" ref="CF61:CF70" si="41">COUNTIF($BD61:$CA61,0)</f>
        <v>0</v>
      </c>
      <c r="CG61" s="32" t="e">
        <f t="shared" ref="CG61:CG70" si="42">CF61/COUNTA($BD61:$CA61)</f>
        <v>#DIV/0!</v>
      </c>
      <c r="CH61" s="23" t="e">
        <f t="shared" ref="CH61:CH70" si="43">(((CB61*2)+(CD61*1)+(CF61*0)))/COUNTA($BD61:$CA61)</f>
        <v>#DIV/0!</v>
      </c>
      <c r="CI61" s="23" t="e">
        <f t="shared" si="8"/>
        <v>#DIV/0!</v>
      </c>
      <c r="CJ61" s="37"/>
    </row>
    <row r="62" spans="1:88" ht="61.5" customHeight="1" x14ac:dyDescent="0.25">
      <c r="A62" s="6">
        <v>49</v>
      </c>
      <c r="B62" s="207">
        <v>112</v>
      </c>
      <c r="C62" s="12" t="s">
        <v>218</v>
      </c>
      <c r="D62" s="275" t="s">
        <v>28</v>
      </c>
      <c r="E62" s="12" t="s">
        <v>219</v>
      </c>
      <c r="F62" s="271" t="s">
        <v>28</v>
      </c>
      <c r="G62" s="12" t="s">
        <v>219</v>
      </c>
      <c r="H62" s="12" t="s">
        <v>219</v>
      </c>
      <c r="I62" s="18" t="s">
        <v>1261</v>
      </c>
      <c r="J62" s="22" t="s">
        <v>14</v>
      </c>
      <c r="K62" s="207"/>
      <c r="L62" s="23"/>
      <c r="M62" s="207"/>
      <c r="N62" s="207"/>
      <c r="O62" s="207"/>
      <c r="P62" s="207"/>
      <c r="Q62" s="207"/>
      <c r="R62" s="207" t="s">
        <v>21</v>
      </c>
      <c r="S62" s="207"/>
      <c r="T62" s="26">
        <f t="shared" si="7"/>
        <v>1</v>
      </c>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3">
        <f t="shared" si="37"/>
        <v>0</v>
      </c>
      <c r="CC62" s="32" t="e">
        <f t="shared" si="38"/>
        <v>#DIV/0!</v>
      </c>
      <c r="CD62" s="23">
        <f t="shared" si="39"/>
        <v>0</v>
      </c>
      <c r="CE62" s="32" t="e">
        <f t="shared" si="40"/>
        <v>#DIV/0!</v>
      </c>
      <c r="CF62" s="23">
        <f t="shared" si="41"/>
        <v>0</v>
      </c>
      <c r="CG62" s="32" t="e">
        <f t="shared" si="42"/>
        <v>#DIV/0!</v>
      </c>
      <c r="CH62" s="23" t="e">
        <f t="shared" si="43"/>
        <v>#DIV/0!</v>
      </c>
      <c r="CI62" s="23" t="e">
        <f t="shared" si="8"/>
        <v>#DIV/0!</v>
      </c>
      <c r="CJ62" s="37"/>
    </row>
    <row r="63" spans="1:88" ht="88.5" customHeight="1" x14ac:dyDescent="0.25">
      <c r="A63" s="6">
        <v>50</v>
      </c>
      <c r="B63" s="207">
        <v>113</v>
      </c>
      <c r="C63" s="12" t="s">
        <v>220</v>
      </c>
      <c r="D63" s="275" t="s">
        <v>28</v>
      </c>
      <c r="E63" s="12" t="s">
        <v>221</v>
      </c>
      <c r="F63" s="271" t="s">
        <v>28</v>
      </c>
      <c r="G63" s="12" t="s">
        <v>221</v>
      </c>
      <c r="H63" s="18" t="s">
        <v>1591</v>
      </c>
      <c r="I63" s="18" t="s">
        <v>1261</v>
      </c>
      <c r="J63" s="22" t="s">
        <v>14</v>
      </c>
      <c r="K63" s="207"/>
      <c r="L63" s="23"/>
      <c r="M63" s="23" t="s">
        <v>21</v>
      </c>
      <c r="N63" s="207"/>
      <c r="O63" s="207"/>
      <c r="P63" s="207"/>
      <c r="Q63" s="207"/>
      <c r="R63" s="207"/>
      <c r="S63" s="207"/>
      <c r="T63" s="26">
        <f t="shared" si="7"/>
        <v>1</v>
      </c>
      <c r="U63" s="207"/>
      <c r="V63" s="207"/>
      <c r="W63" s="207"/>
      <c r="X63" s="207"/>
      <c r="Y63" s="207"/>
      <c r="Z63" s="207"/>
      <c r="AA63" s="207"/>
      <c r="AB63" s="207"/>
      <c r="AC63" s="207" t="s">
        <v>1262</v>
      </c>
      <c r="AD63" s="207"/>
      <c r="AE63" s="207"/>
      <c r="AF63" s="207" t="s">
        <v>1271</v>
      </c>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3">
        <f t="shared" si="37"/>
        <v>0</v>
      </c>
      <c r="CC63" s="32" t="e">
        <f t="shared" si="38"/>
        <v>#DIV/0!</v>
      </c>
      <c r="CD63" s="23">
        <f t="shared" si="39"/>
        <v>0</v>
      </c>
      <c r="CE63" s="32" t="e">
        <f t="shared" si="40"/>
        <v>#DIV/0!</v>
      </c>
      <c r="CF63" s="23">
        <f t="shared" si="41"/>
        <v>0</v>
      </c>
      <c r="CG63" s="32" t="e">
        <f t="shared" si="42"/>
        <v>#DIV/0!</v>
      </c>
      <c r="CH63" s="23" t="e">
        <f t="shared" si="43"/>
        <v>#DIV/0!</v>
      </c>
      <c r="CI63" s="23" t="e">
        <f t="shared" si="8"/>
        <v>#DIV/0!</v>
      </c>
      <c r="CJ63" s="37"/>
    </row>
    <row r="64" spans="1:88" ht="51" customHeight="1" x14ac:dyDescent="0.25">
      <c r="A64" s="6">
        <v>51</v>
      </c>
      <c r="B64" s="207">
        <v>116</v>
      </c>
      <c r="C64" s="12" t="s">
        <v>224</v>
      </c>
      <c r="D64" s="275" t="s">
        <v>18</v>
      </c>
      <c r="E64" s="12" t="s">
        <v>225</v>
      </c>
      <c r="F64" s="271" t="s">
        <v>28</v>
      </c>
      <c r="G64" s="18" t="s">
        <v>1295</v>
      </c>
      <c r="H64" s="18" t="s">
        <v>1296</v>
      </c>
      <c r="I64" s="18" t="s">
        <v>1261</v>
      </c>
      <c r="J64" s="22" t="s">
        <v>14</v>
      </c>
      <c r="K64" s="207"/>
      <c r="L64" s="207"/>
      <c r="M64" s="207"/>
      <c r="N64" s="207"/>
      <c r="O64" s="207" t="s">
        <v>21</v>
      </c>
      <c r="P64" s="207"/>
      <c r="Q64" s="207"/>
      <c r="R64" s="207"/>
      <c r="S64" s="207"/>
      <c r="T64" s="26">
        <f t="shared" si="7"/>
        <v>1</v>
      </c>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3">
        <f t="shared" si="37"/>
        <v>0</v>
      </c>
      <c r="CC64" s="32" t="e">
        <f t="shared" si="38"/>
        <v>#DIV/0!</v>
      </c>
      <c r="CD64" s="23">
        <f t="shared" si="39"/>
        <v>0</v>
      </c>
      <c r="CE64" s="32" t="e">
        <f t="shared" si="40"/>
        <v>#DIV/0!</v>
      </c>
      <c r="CF64" s="23">
        <f t="shared" si="41"/>
        <v>0</v>
      </c>
      <c r="CG64" s="32" t="e">
        <f t="shared" si="42"/>
        <v>#DIV/0!</v>
      </c>
      <c r="CH64" s="23" t="e">
        <f t="shared" si="43"/>
        <v>#DIV/0!</v>
      </c>
      <c r="CI64" s="23" t="e">
        <f t="shared" si="8"/>
        <v>#DIV/0!</v>
      </c>
      <c r="CJ64" s="37"/>
    </row>
    <row r="65" spans="1:88" ht="58.5" customHeight="1" x14ac:dyDescent="0.25">
      <c r="A65" s="6">
        <v>52</v>
      </c>
      <c r="B65" s="207">
        <v>120</v>
      </c>
      <c r="C65" s="12" t="s">
        <v>232</v>
      </c>
      <c r="D65" s="275" t="s">
        <v>18</v>
      </c>
      <c r="E65" s="12" t="s">
        <v>233</v>
      </c>
      <c r="F65" s="271" t="s">
        <v>28</v>
      </c>
      <c r="G65" s="12" t="s">
        <v>233</v>
      </c>
      <c r="H65" s="12" t="s">
        <v>1660</v>
      </c>
      <c r="I65" s="18" t="s">
        <v>1261</v>
      </c>
      <c r="J65" s="22" t="s">
        <v>14</v>
      </c>
      <c r="K65" s="207"/>
      <c r="L65" s="207"/>
      <c r="M65" s="207"/>
      <c r="N65" s="207"/>
      <c r="O65" s="207"/>
      <c r="P65" s="207"/>
      <c r="Q65" s="207"/>
      <c r="R65" s="23" t="s">
        <v>21</v>
      </c>
      <c r="S65" s="207"/>
      <c r="T65" s="26">
        <f t="shared" si="7"/>
        <v>1</v>
      </c>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3">
        <f t="shared" si="37"/>
        <v>0</v>
      </c>
      <c r="CC65" s="32" t="e">
        <f t="shared" si="38"/>
        <v>#DIV/0!</v>
      </c>
      <c r="CD65" s="23">
        <f t="shared" si="39"/>
        <v>0</v>
      </c>
      <c r="CE65" s="32" t="e">
        <f t="shared" si="40"/>
        <v>#DIV/0!</v>
      </c>
      <c r="CF65" s="23">
        <f t="shared" si="41"/>
        <v>0</v>
      </c>
      <c r="CG65" s="32" t="e">
        <f t="shared" si="42"/>
        <v>#DIV/0!</v>
      </c>
      <c r="CH65" s="23" t="e">
        <f t="shared" si="43"/>
        <v>#DIV/0!</v>
      </c>
      <c r="CI65" s="23" t="e">
        <f t="shared" si="8"/>
        <v>#DIV/0!</v>
      </c>
      <c r="CJ65" s="37"/>
    </row>
    <row r="66" spans="1:88" ht="44.25" customHeight="1" x14ac:dyDescent="0.25">
      <c r="A66" s="6">
        <v>53</v>
      </c>
      <c r="B66" s="207">
        <v>123</v>
      </c>
      <c r="C66" s="12" t="s">
        <v>238</v>
      </c>
      <c r="D66" s="275" t="s">
        <v>18</v>
      </c>
      <c r="E66" s="12" t="s">
        <v>239</v>
      </c>
      <c r="F66" s="271" t="s">
        <v>28</v>
      </c>
      <c r="G66" s="18" t="s">
        <v>238</v>
      </c>
      <c r="H66" s="18" t="s">
        <v>1297</v>
      </c>
      <c r="I66" s="18" t="s">
        <v>1261</v>
      </c>
      <c r="J66" s="22" t="s">
        <v>14</v>
      </c>
      <c r="K66" s="207"/>
      <c r="L66" s="207"/>
      <c r="M66" s="207"/>
      <c r="N66" s="207" t="s">
        <v>21</v>
      </c>
      <c r="O66" s="207"/>
      <c r="P66" s="207"/>
      <c r="Q66" s="207"/>
      <c r="R66" s="207"/>
      <c r="S66" s="207"/>
      <c r="T66" s="26">
        <f t="shared" si="7"/>
        <v>1</v>
      </c>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3">
        <f t="shared" si="37"/>
        <v>0</v>
      </c>
      <c r="CC66" s="32" t="e">
        <f t="shared" si="38"/>
        <v>#DIV/0!</v>
      </c>
      <c r="CD66" s="23">
        <f t="shared" si="39"/>
        <v>0</v>
      </c>
      <c r="CE66" s="32" t="e">
        <f t="shared" si="40"/>
        <v>#DIV/0!</v>
      </c>
      <c r="CF66" s="23">
        <f t="shared" si="41"/>
        <v>0</v>
      </c>
      <c r="CG66" s="32" t="e">
        <f t="shared" si="42"/>
        <v>#DIV/0!</v>
      </c>
      <c r="CH66" s="23" t="e">
        <f t="shared" si="43"/>
        <v>#DIV/0!</v>
      </c>
      <c r="CI66" s="23" t="e">
        <f t="shared" si="8"/>
        <v>#DIV/0!</v>
      </c>
      <c r="CJ66" s="37"/>
    </row>
    <row r="67" spans="1:88" ht="60" customHeight="1" x14ac:dyDescent="0.25">
      <c r="A67" s="6">
        <v>54</v>
      </c>
      <c r="B67" s="207">
        <v>126</v>
      </c>
      <c r="C67" s="12" t="s">
        <v>244</v>
      </c>
      <c r="D67" s="275" t="s">
        <v>18</v>
      </c>
      <c r="E67" s="12" t="s">
        <v>245</v>
      </c>
      <c r="F67" s="271" t="s">
        <v>28</v>
      </c>
      <c r="G67" s="12" t="s">
        <v>245</v>
      </c>
      <c r="H67" s="12" t="s">
        <v>1656</v>
      </c>
      <c r="I67" s="18" t="s">
        <v>1261</v>
      </c>
      <c r="J67" s="22" t="s">
        <v>14</v>
      </c>
      <c r="K67" s="207"/>
      <c r="L67" s="207"/>
      <c r="M67" s="207"/>
      <c r="N67" s="207"/>
      <c r="O67" s="207"/>
      <c r="P67" s="23" t="s">
        <v>21</v>
      </c>
      <c r="Q67" s="207"/>
      <c r="R67" s="207"/>
      <c r="S67" s="28"/>
      <c r="T67" s="26">
        <f t="shared" si="7"/>
        <v>1</v>
      </c>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3">
        <f t="shared" si="37"/>
        <v>0</v>
      </c>
      <c r="CC67" s="32" t="e">
        <f t="shared" si="38"/>
        <v>#DIV/0!</v>
      </c>
      <c r="CD67" s="23">
        <f t="shared" si="39"/>
        <v>0</v>
      </c>
      <c r="CE67" s="32" t="e">
        <f t="shared" si="40"/>
        <v>#DIV/0!</v>
      </c>
      <c r="CF67" s="23">
        <f t="shared" si="41"/>
        <v>0</v>
      </c>
      <c r="CG67" s="32" t="e">
        <f t="shared" si="42"/>
        <v>#DIV/0!</v>
      </c>
      <c r="CH67" s="23" t="e">
        <f t="shared" si="43"/>
        <v>#DIV/0!</v>
      </c>
      <c r="CI67" s="23" t="e">
        <f t="shared" si="8"/>
        <v>#DIV/0!</v>
      </c>
      <c r="CJ67" s="37"/>
    </row>
    <row r="68" spans="1:88" ht="43.5" customHeight="1" x14ac:dyDescent="0.25">
      <c r="A68" s="6">
        <v>55</v>
      </c>
      <c r="B68" s="207">
        <v>128</v>
      </c>
      <c r="C68" s="12" t="s">
        <v>247</v>
      </c>
      <c r="D68" s="275" t="s">
        <v>18</v>
      </c>
      <c r="E68" s="12" t="s">
        <v>248</v>
      </c>
      <c r="F68" s="271" t="s">
        <v>18</v>
      </c>
      <c r="G68" s="12" t="s">
        <v>248</v>
      </c>
      <c r="H68" s="12" t="s">
        <v>1634</v>
      </c>
      <c r="I68" s="18" t="s">
        <v>1261</v>
      </c>
      <c r="J68" s="22" t="s">
        <v>14</v>
      </c>
      <c r="K68" s="207"/>
      <c r="L68" s="23" t="s">
        <v>21</v>
      </c>
      <c r="M68" s="207"/>
      <c r="N68" s="207"/>
      <c r="O68" s="23"/>
      <c r="P68" s="28"/>
      <c r="Q68" s="207"/>
      <c r="R68" s="207"/>
      <c r="S68" s="207"/>
      <c r="T68" s="26">
        <f t="shared" si="7"/>
        <v>1</v>
      </c>
      <c r="U68" s="207"/>
      <c r="V68" s="207"/>
      <c r="W68" s="207"/>
      <c r="X68" s="207"/>
      <c r="Y68" s="207"/>
      <c r="Z68" s="207"/>
      <c r="AA68" s="207" t="s">
        <v>2011</v>
      </c>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3">
        <f t="shared" si="37"/>
        <v>0</v>
      </c>
      <c r="CC68" s="32" t="e">
        <f t="shared" si="38"/>
        <v>#DIV/0!</v>
      </c>
      <c r="CD68" s="23">
        <f t="shared" si="39"/>
        <v>0</v>
      </c>
      <c r="CE68" s="32" t="e">
        <f t="shared" si="40"/>
        <v>#DIV/0!</v>
      </c>
      <c r="CF68" s="23">
        <f t="shared" si="41"/>
        <v>0</v>
      </c>
      <c r="CG68" s="32" t="e">
        <f t="shared" si="42"/>
        <v>#DIV/0!</v>
      </c>
      <c r="CH68" s="23" t="e">
        <f t="shared" si="43"/>
        <v>#DIV/0!</v>
      </c>
      <c r="CI68" s="23" t="e">
        <f t="shared" si="8"/>
        <v>#DIV/0!</v>
      </c>
      <c r="CJ68" s="37"/>
    </row>
    <row r="69" spans="1:88" ht="44.25" customHeight="1" x14ac:dyDescent="0.25">
      <c r="A69" s="6">
        <v>56</v>
      </c>
      <c r="B69" s="207">
        <v>132</v>
      </c>
      <c r="C69" s="12" t="s">
        <v>255</v>
      </c>
      <c r="D69" s="275" t="s">
        <v>28</v>
      </c>
      <c r="E69" s="12" t="s">
        <v>256</v>
      </c>
      <c r="F69" s="271" t="s">
        <v>28</v>
      </c>
      <c r="G69" s="12" t="s">
        <v>256</v>
      </c>
      <c r="H69" s="12" t="s">
        <v>256</v>
      </c>
      <c r="I69" s="18" t="s">
        <v>1261</v>
      </c>
      <c r="J69" s="22" t="s">
        <v>14</v>
      </c>
      <c r="K69" s="207"/>
      <c r="L69" s="207"/>
      <c r="M69" s="207"/>
      <c r="N69" s="207"/>
      <c r="O69" s="207"/>
      <c r="P69" s="207"/>
      <c r="Q69" s="207"/>
      <c r="R69" s="207"/>
      <c r="S69" s="10" t="s">
        <v>21</v>
      </c>
      <c r="T69" s="26">
        <f t="shared" si="7"/>
        <v>1</v>
      </c>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3">
        <f t="shared" si="37"/>
        <v>0</v>
      </c>
      <c r="CC69" s="32" t="e">
        <f t="shared" si="38"/>
        <v>#DIV/0!</v>
      </c>
      <c r="CD69" s="23">
        <f t="shared" si="39"/>
        <v>0</v>
      </c>
      <c r="CE69" s="32" t="e">
        <f t="shared" si="40"/>
        <v>#DIV/0!</v>
      </c>
      <c r="CF69" s="23">
        <f t="shared" si="41"/>
        <v>0</v>
      </c>
      <c r="CG69" s="32" t="e">
        <f t="shared" si="42"/>
        <v>#DIV/0!</v>
      </c>
      <c r="CH69" s="23" t="e">
        <f t="shared" si="43"/>
        <v>#DIV/0!</v>
      </c>
      <c r="CI69" s="23" t="e">
        <f t="shared" si="8"/>
        <v>#DIV/0!</v>
      </c>
      <c r="CJ69" s="37"/>
    </row>
    <row r="70" spans="1:88" ht="79.5" customHeight="1" x14ac:dyDescent="0.25">
      <c r="A70" s="6">
        <v>57</v>
      </c>
      <c r="B70" s="207">
        <v>135</v>
      </c>
      <c r="C70" s="14" t="s">
        <v>257</v>
      </c>
      <c r="D70" s="275" t="s">
        <v>71</v>
      </c>
      <c r="E70" s="12" t="s">
        <v>259</v>
      </c>
      <c r="F70" s="271" t="s">
        <v>71</v>
      </c>
      <c r="G70" s="12" t="s">
        <v>259</v>
      </c>
      <c r="H70" s="12" t="s">
        <v>259</v>
      </c>
      <c r="I70" s="18" t="s">
        <v>1261</v>
      </c>
      <c r="J70" s="22" t="s">
        <v>14</v>
      </c>
      <c r="K70" s="207"/>
      <c r="L70" s="207"/>
      <c r="M70" s="207"/>
      <c r="N70" s="207"/>
      <c r="O70" s="207"/>
      <c r="P70" s="207"/>
      <c r="Q70" s="207" t="s">
        <v>21</v>
      </c>
      <c r="R70" s="207"/>
      <c r="S70" s="207"/>
      <c r="T70" s="26">
        <f t="shared" si="7"/>
        <v>1</v>
      </c>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3">
        <f t="shared" si="37"/>
        <v>0</v>
      </c>
      <c r="CC70" s="32" t="e">
        <f t="shared" si="38"/>
        <v>#DIV/0!</v>
      </c>
      <c r="CD70" s="23">
        <f t="shared" si="39"/>
        <v>0</v>
      </c>
      <c r="CE70" s="32" t="e">
        <f t="shared" si="40"/>
        <v>#DIV/0!</v>
      </c>
      <c r="CF70" s="23">
        <f t="shared" si="41"/>
        <v>0</v>
      </c>
      <c r="CG70" s="32" t="e">
        <f t="shared" si="42"/>
        <v>#DIV/0!</v>
      </c>
      <c r="CH70" s="23" t="e">
        <f t="shared" si="43"/>
        <v>#DIV/0!</v>
      </c>
      <c r="CI70" s="23" t="e">
        <f t="shared" si="8"/>
        <v>#DIV/0!</v>
      </c>
      <c r="CJ70" s="37"/>
    </row>
    <row r="71" spans="1:88" s="2" customFormat="1" ht="18.75" hidden="1" x14ac:dyDescent="0.25">
      <c r="A71" s="6">
        <v>58</v>
      </c>
      <c r="B71" s="7">
        <v>135</v>
      </c>
      <c r="C71" s="440" t="s">
        <v>261</v>
      </c>
      <c r="D71" s="440"/>
      <c r="E71" s="440"/>
      <c r="F71" s="9" t="s">
        <v>1249</v>
      </c>
      <c r="G71" s="9" t="s">
        <v>1249</v>
      </c>
      <c r="H71" s="9" t="s">
        <v>1249</v>
      </c>
      <c r="I71" s="9" t="s">
        <v>1249</v>
      </c>
      <c r="J71" s="21" t="s">
        <v>1249</v>
      </c>
      <c r="K71" s="21" t="s">
        <v>1249</v>
      </c>
      <c r="L71" s="21" t="s">
        <v>1249</v>
      </c>
      <c r="M71" s="21" t="s">
        <v>1249</v>
      </c>
      <c r="N71" s="21" t="s">
        <v>1249</v>
      </c>
      <c r="O71" s="21" t="s">
        <v>1249</v>
      </c>
      <c r="P71" s="21" t="s">
        <v>1249</v>
      </c>
      <c r="Q71" s="21" t="s">
        <v>1249</v>
      </c>
      <c r="R71" s="21" t="s">
        <v>1249</v>
      </c>
      <c r="S71" s="21" t="s">
        <v>1249</v>
      </c>
      <c r="T71" s="21" t="s">
        <v>1249</v>
      </c>
      <c r="U71" s="21" t="s">
        <v>1249</v>
      </c>
      <c r="V71" s="21" t="s">
        <v>1249</v>
      </c>
      <c r="W71" s="21" t="s">
        <v>1249</v>
      </c>
      <c r="X71" s="21" t="s">
        <v>1249</v>
      </c>
      <c r="Y71" s="21" t="s">
        <v>1249</v>
      </c>
      <c r="Z71" s="21" t="s">
        <v>1249</v>
      </c>
      <c r="AA71" s="21" t="s">
        <v>1249</v>
      </c>
      <c r="AB71" s="21" t="s">
        <v>1249</v>
      </c>
      <c r="AC71" s="21" t="s">
        <v>1249</v>
      </c>
      <c r="AD71" s="21" t="s">
        <v>1249</v>
      </c>
      <c r="AE71" s="21" t="s">
        <v>1249</v>
      </c>
      <c r="AF71" s="21" t="s">
        <v>1249</v>
      </c>
      <c r="AG71" s="21" t="s">
        <v>1249</v>
      </c>
      <c r="AH71" s="21" t="s">
        <v>1249</v>
      </c>
      <c r="AI71" s="21" t="s">
        <v>1249</v>
      </c>
      <c r="AJ71" s="21" t="s">
        <v>1249</v>
      </c>
      <c r="AK71" s="21" t="s">
        <v>1249</v>
      </c>
      <c r="AL71" s="21" t="s">
        <v>1249</v>
      </c>
      <c r="AM71" s="21" t="s">
        <v>1249</v>
      </c>
      <c r="AN71" s="21" t="s">
        <v>1249</v>
      </c>
      <c r="AO71" s="21" t="s">
        <v>1249</v>
      </c>
      <c r="AP71" s="21" t="s">
        <v>1249</v>
      </c>
      <c r="AQ71" s="21" t="s">
        <v>1249</v>
      </c>
      <c r="AR71" s="21" t="s">
        <v>1249</v>
      </c>
      <c r="AS71" s="21" t="s">
        <v>1249</v>
      </c>
      <c r="AT71" s="21" t="s">
        <v>1249</v>
      </c>
      <c r="AU71" s="21" t="s">
        <v>1249</v>
      </c>
      <c r="AV71" s="21" t="s">
        <v>1249</v>
      </c>
      <c r="AW71" s="21" t="s">
        <v>1249</v>
      </c>
      <c r="AX71" s="21" t="s">
        <v>1249</v>
      </c>
      <c r="AY71" s="21" t="s">
        <v>1249</v>
      </c>
      <c r="AZ71" s="21" t="s">
        <v>1249</v>
      </c>
      <c r="BA71" s="21" t="s">
        <v>1249</v>
      </c>
      <c r="BB71" s="21"/>
      <c r="BC71" s="21" t="s">
        <v>1249</v>
      </c>
      <c r="BD71" s="21" t="s">
        <v>1249</v>
      </c>
      <c r="BE71" s="21" t="s">
        <v>1249</v>
      </c>
      <c r="BF71" s="21" t="s">
        <v>1249</v>
      </c>
      <c r="BG71" s="21" t="s">
        <v>1249</v>
      </c>
      <c r="BH71" s="21" t="s">
        <v>1249</v>
      </c>
      <c r="BI71" s="21" t="s">
        <v>1249</v>
      </c>
      <c r="BJ71" s="21" t="s">
        <v>1249</v>
      </c>
      <c r="BK71" s="21" t="s">
        <v>1249</v>
      </c>
      <c r="BL71" s="21" t="s">
        <v>1249</v>
      </c>
      <c r="BM71" s="21" t="s">
        <v>1249</v>
      </c>
      <c r="BN71" s="21" t="s">
        <v>1249</v>
      </c>
      <c r="BO71" s="21" t="s">
        <v>1249</v>
      </c>
      <c r="BP71" s="21" t="s">
        <v>1249</v>
      </c>
      <c r="BQ71" s="21" t="s">
        <v>1249</v>
      </c>
      <c r="BR71" s="21" t="s">
        <v>1249</v>
      </c>
      <c r="BS71" s="21" t="s">
        <v>1249</v>
      </c>
      <c r="BT71" s="21" t="s">
        <v>1249</v>
      </c>
      <c r="BU71" s="21" t="s">
        <v>1249</v>
      </c>
      <c r="BV71" s="21" t="s">
        <v>1249</v>
      </c>
      <c r="BW71" s="21" t="s">
        <v>1249</v>
      </c>
      <c r="BX71" s="21" t="s">
        <v>1249</v>
      </c>
      <c r="BY71" s="21" t="s">
        <v>1249</v>
      </c>
      <c r="BZ71" s="21" t="s">
        <v>1249</v>
      </c>
      <c r="CA71" s="21" t="s">
        <v>1249</v>
      </c>
      <c r="CB71" s="21" t="s">
        <v>1249</v>
      </c>
      <c r="CC71" s="21" t="s">
        <v>1249</v>
      </c>
      <c r="CD71" s="21" t="s">
        <v>1249</v>
      </c>
      <c r="CE71" s="21" t="s">
        <v>1249</v>
      </c>
      <c r="CF71" s="21" t="s">
        <v>1249</v>
      </c>
      <c r="CG71" s="21" t="s">
        <v>1249</v>
      </c>
      <c r="CH71" s="21" t="s">
        <v>1249</v>
      </c>
      <c r="CI71" s="21" t="s">
        <v>1249</v>
      </c>
      <c r="CJ71" s="21" t="s">
        <v>1249</v>
      </c>
    </row>
    <row r="72" spans="1:88" s="2" customFormat="1" ht="18.75" hidden="1" x14ac:dyDescent="0.25">
      <c r="A72" s="6">
        <v>59</v>
      </c>
      <c r="B72" s="7">
        <v>136</v>
      </c>
      <c r="C72" s="440" t="s">
        <v>262</v>
      </c>
      <c r="D72" s="440"/>
      <c r="E72" s="440"/>
      <c r="F72" s="9" t="s">
        <v>1249</v>
      </c>
      <c r="G72" s="9" t="s">
        <v>1249</v>
      </c>
      <c r="H72" s="9" t="s">
        <v>1249</v>
      </c>
      <c r="I72" s="9" t="s">
        <v>1249</v>
      </c>
      <c r="J72" s="21" t="s">
        <v>1249</v>
      </c>
      <c r="K72" s="21" t="s">
        <v>1249</v>
      </c>
      <c r="L72" s="21" t="s">
        <v>1249</v>
      </c>
      <c r="M72" s="21" t="s">
        <v>1249</v>
      </c>
      <c r="N72" s="21" t="s">
        <v>1249</v>
      </c>
      <c r="O72" s="21" t="s">
        <v>1249</v>
      </c>
      <c r="P72" s="21" t="s">
        <v>1249</v>
      </c>
      <c r="Q72" s="21" t="s">
        <v>1249</v>
      </c>
      <c r="R72" s="21" t="s">
        <v>1249</v>
      </c>
      <c r="S72" s="21" t="s">
        <v>1249</v>
      </c>
      <c r="T72" s="21" t="s">
        <v>1249</v>
      </c>
      <c r="U72" s="21" t="s">
        <v>1249</v>
      </c>
      <c r="V72" s="21" t="s">
        <v>1249</v>
      </c>
      <c r="W72" s="21" t="s">
        <v>1249</v>
      </c>
      <c r="X72" s="21" t="s">
        <v>1249</v>
      </c>
      <c r="Y72" s="21" t="s">
        <v>1249</v>
      </c>
      <c r="Z72" s="21" t="s">
        <v>1249</v>
      </c>
      <c r="AA72" s="21" t="s">
        <v>1249</v>
      </c>
      <c r="AB72" s="21" t="s">
        <v>1249</v>
      </c>
      <c r="AC72" s="21" t="s">
        <v>1249</v>
      </c>
      <c r="AD72" s="21" t="s">
        <v>1249</v>
      </c>
      <c r="AE72" s="21" t="s">
        <v>1249</v>
      </c>
      <c r="AF72" s="21" t="s">
        <v>1249</v>
      </c>
      <c r="AG72" s="21" t="s">
        <v>1249</v>
      </c>
      <c r="AH72" s="21" t="s">
        <v>1249</v>
      </c>
      <c r="AI72" s="21" t="s">
        <v>1249</v>
      </c>
      <c r="AJ72" s="21" t="s">
        <v>1249</v>
      </c>
      <c r="AK72" s="21" t="s">
        <v>1249</v>
      </c>
      <c r="AL72" s="21" t="s">
        <v>1249</v>
      </c>
      <c r="AM72" s="21" t="s">
        <v>1249</v>
      </c>
      <c r="AN72" s="21" t="s">
        <v>1249</v>
      </c>
      <c r="AO72" s="21" t="s">
        <v>1249</v>
      </c>
      <c r="AP72" s="21" t="s">
        <v>1249</v>
      </c>
      <c r="AQ72" s="21" t="s">
        <v>1249</v>
      </c>
      <c r="AR72" s="21" t="s">
        <v>1249</v>
      </c>
      <c r="AS72" s="21" t="s">
        <v>1249</v>
      </c>
      <c r="AT72" s="21" t="s">
        <v>1249</v>
      </c>
      <c r="AU72" s="21" t="s">
        <v>1249</v>
      </c>
      <c r="AV72" s="21" t="s">
        <v>1249</v>
      </c>
      <c r="AW72" s="21" t="s">
        <v>1249</v>
      </c>
      <c r="AX72" s="21" t="s">
        <v>1249</v>
      </c>
      <c r="AY72" s="21" t="s">
        <v>1249</v>
      </c>
      <c r="AZ72" s="21" t="s">
        <v>1249</v>
      </c>
      <c r="BA72" s="21" t="s">
        <v>1249</v>
      </c>
      <c r="BB72" s="21"/>
      <c r="BC72" s="21" t="s">
        <v>1249</v>
      </c>
      <c r="BD72" s="21" t="s">
        <v>1249</v>
      </c>
      <c r="BE72" s="21" t="s">
        <v>1249</v>
      </c>
      <c r="BF72" s="21" t="s">
        <v>1249</v>
      </c>
      <c r="BG72" s="21" t="s">
        <v>1249</v>
      </c>
      <c r="BH72" s="21" t="s">
        <v>1249</v>
      </c>
      <c r="BI72" s="21" t="s">
        <v>1249</v>
      </c>
      <c r="BJ72" s="21" t="s">
        <v>1249</v>
      </c>
      <c r="BK72" s="21" t="s">
        <v>1249</v>
      </c>
      <c r="BL72" s="21" t="s">
        <v>1249</v>
      </c>
      <c r="BM72" s="21" t="s">
        <v>1249</v>
      </c>
      <c r="BN72" s="21" t="s">
        <v>1249</v>
      </c>
      <c r="BO72" s="21" t="s">
        <v>1249</v>
      </c>
      <c r="BP72" s="21" t="s">
        <v>1249</v>
      </c>
      <c r="BQ72" s="21" t="s">
        <v>1249</v>
      </c>
      <c r="BR72" s="21" t="s">
        <v>1249</v>
      </c>
      <c r="BS72" s="21" t="s">
        <v>1249</v>
      </c>
      <c r="BT72" s="21" t="s">
        <v>1249</v>
      </c>
      <c r="BU72" s="21" t="s">
        <v>1249</v>
      </c>
      <c r="BV72" s="21" t="s">
        <v>1249</v>
      </c>
      <c r="BW72" s="21" t="s">
        <v>1249</v>
      </c>
      <c r="BX72" s="21" t="s">
        <v>1249</v>
      </c>
      <c r="BY72" s="21" t="s">
        <v>1249</v>
      </c>
      <c r="BZ72" s="21" t="s">
        <v>1249</v>
      </c>
      <c r="CA72" s="21" t="s">
        <v>1249</v>
      </c>
      <c r="CB72" s="21" t="s">
        <v>1249</v>
      </c>
      <c r="CC72" s="21" t="s">
        <v>1249</v>
      </c>
      <c r="CD72" s="21" t="s">
        <v>1249</v>
      </c>
      <c r="CE72" s="21" t="s">
        <v>1249</v>
      </c>
      <c r="CF72" s="21" t="s">
        <v>1249</v>
      </c>
      <c r="CG72" s="21" t="s">
        <v>1249</v>
      </c>
      <c r="CH72" s="21" t="s">
        <v>1249</v>
      </c>
      <c r="CI72" s="21" t="s">
        <v>1249</v>
      </c>
      <c r="CJ72" s="21" t="s">
        <v>1249</v>
      </c>
    </row>
    <row r="73" spans="1:88" ht="76.5" customHeight="1" x14ac:dyDescent="0.25">
      <c r="A73" s="6">
        <v>60</v>
      </c>
      <c r="B73" s="207">
        <v>140</v>
      </c>
      <c r="C73" s="12" t="s">
        <v>265</v>
      </c>
      <c r="D73" s="275" t="s">
        <v>28</v>
      </c>
      <c r="E73" s="12" t="s">
        <v>266</v>
      </c>
      <c r="F73" s="271" t="s">
        <v>28</v>
      </c>
      <c r="G73" s="12" t="s">
        <v>1298</v>
      </c>
      <c r="H73" s="12" t="s">
        <v>1299</v>
      </c>
      <c r="I73" s="18" t="s">
        <v>1261</v>
      </c>
      <c r="J73" s="22" t="s">
        <v>14</v>
      </c>
      <c r="K73" s="207"/>
      <c r="L73" s="207" t="s">
        <v>21</v>
      </c>
      <c r="M73" s="207"/>
      <c r="N73" s="207"/>
      <c r="O73" s="207"/>
      <c r="P73" s="207"/>
      <c r="Q73" s="207"/>
      <c r="R73" s="207"/>
      <c r="S73" s="207"/>
      <c r="T73" s="26">
        <f t="shared" si="7"/>
        <v>1</v>
      </c>
      <c r="U73" s="207"/>
      <c r="V73" s="207"/>
      <c r="W73" s="207"/>
      <c r="X73" s="207"/>
      <c r="Y73" s="207"/>
      <c r="Z73" s="207" t="s">
        <v>1271</v>
      </c>
      <c r="AA73" s="207"/>
      <c r="AB73" s="207" t="s">
        <v>1319</v>
      </c>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3">
        <f t="shared" ref="CB73:CB79" si="44">COUNTIF($BD73:$CA73,2)</f>
        <v>0</v>
      </c>
      <c r="CC73" s="32" t="e">
        <f t="shared" ref="CC73:CC79" si="45">CB73/COUNTA($BD73:$CA73)</f>
        <v>#DIV/0!</v>
      </c>
      <c r="CD73" s="23">
        <f t="shared" ref="CD73:CD79" si="46">COUNTIF($BD73:$CA73,1)</f>
        <v>0</v>
      </c>
      <c r="CE73" s="32" t="e">
        <f t="shared" ref="CE73:CE79" si="47">CD73/COUNTA($BD73:$CA73)</f>
        <v>#DIV/0!</v>
      </c>
      <c r="CF73" s="23">
        <f t="shared" ref="CF73:CF79" si="48">COUNTIF($BD73:$CA73,0)</f>
        <v>0</v>
      </c>
      <c r="CG73" s="32" t="e">
        <f t="shared" ref="CG73:CG79" si="49">CF73/COUNTA($BD73:$CA73)</f>
        <v>#DIV/0!</v>
      </c>
      <c r="CH73" s="23" t="e">
        <f t="shared" ref="CH73:CH79" si="50">(((CB73*2)+(CD73*1)+(CF73*0)))/COUNTA($BD73:$CA73)</f>
        <v>#DIV/0!</v>
      </c>
      <c r="CI73" s="23" t="e">
        <f t="shared" si="8"/>
        <v>#DIV/0!</v>
      </c>
      <c r="CJ73" s="37"/>
    </row>
    <row r="74" spans="1:88" ht="111" customHeight="1" x14ac:dyDescent="0.25">
      <c r="A74" s="6">
        <v>59</v>
      </c>
      <c r="B74" s="207">
        <v>143</v>
      </c>
      <c r="C74" s="12" t="s">
        <v>271</v>
      </c>
      <c r="D74" s="275" t="s">
        <v>20</v>
      </c>
      <c r="E74" s="12" t="s">
        <v>272</v>
      </c>
      <c r="F74" s="271" t="s">
        <v>20</v>
      </c>
      <c r="G74" s="39" t="s">
        <v>292</v>
      </c>
      <c r="H74" s="39" t="s">
        <v>1855</v>
      </c>
      <c r="I74" s="18" t="s">
        <v>1261</v>
      </c>
      <c r="J74" s="22" t="s">
        <v>14</v>
      </c>
      <c r="K74" s="207"/>
      <c r="L74" s="207"/>
      <c r="M74" s="207"/>
      <c r="N74" s="207"/>
      <c r="O74" s="207"/>
      <c r="P74" s="23"/>
      <c r="Q74" s="207" t="s">
        <v>21</v>
      </c>
      <c r="R74" s="207"/>
      <c r="S74" s="207"/>
      <c r="T74" s="26">
        <f t="shared" ref="T74:T137" si="51">COUNTIF(K74:S74,"x")</f>
        <v>1</v>
      </c>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3">
        <f t="shared" si="44"/>
        <v>0</v>
      </c>
      <c r="CC74" s="32" t="e">
        <f t="shared" si="45"/>
        <v>#DIV/0!</v>
      </c>
      <c r="CD74" s="23">
        <f t="shared" si="46"/>
        <v>0</v>
      </c>
      <c r="CE74" s="32" t="e">
        <f t="shared" si="47"/>
        <v>#DIV/0!</v>
      </c>
      <c r="CF74" s="23">
        <f t="shared" si="48"/>
        <v>0</v>
      </c>
      <c r="CG74" s="32" t="e">
        <f t="shared" si="49"/>
        <v>#DIV/0!</v>
      </c>
      <c r="CH74" s="23" t="e">
        <f t="shared" si="50"/>
        <v>#DIV/0!</v>
      </c>
      <c r="CI74" s="23" t="e">
        <f t="shared" ref="CI74:CI137" si="52">IF(CH74&gt;=1.6,"Đạt mục tiêu",IF(CH74&gt;=1,"Cần cố gắng","Chưa đạt"))</f>
        <v>#DIV/0!</v>
      </c>
      <c r="CJ74" s="37"/>
    </row>
    <row r="75" spans="1:88" ht="79.5" customHeight="1" x14ac:dyDescent="0.25">
      <c r="A75" s="6">
        <v>60</v>
      </c>
      <c r="B75" s="207">
        <v>145</v>
      </c>
      <c r="C75" s="12" t="s">
        <v>275</v>
      </c>
      <c r="D75" s="275" t="s">
        <v>28</v>
      </c>
      <c r="E75" s="12" t="s">
        <v>276</v>
      </c>
      <c r="F75" s="271" t="s">
        <v>28</v>
      </c>
      <c r="G75" s="12" t="s">
        <v>275</v>
      </c>
      <c r="H75" s="18" t="s">
        <v>1300</v>
      </c>
      <c r="I75" s="18" t="s">
        <v>1261</v>
      </c>
      <c r="J75" s="22" t="s">
        <v>14</v>
      </c>
      <c r="K75" s="207"/>
      <c r="L75" s="207"/>
      <c r="M75" s="207" t="s">
        <v>21</v>
      </c>
      <c r="N75" s="207"/>
      <c r="O75" s="207"/>
      <c r="P75" s="207"/>
      <c r="Q75" s="207"/>
      <c r="R75" s="207"/>
      <c r="S75" s="207"/>
      <c r="T75" s="26">
        <f t="shared" si="51"/>
        <v>1</v>
      </c>
      <c r="U75" s="207"/>
      <c r="V75" s="207"/>
      <c r="W75" s="207"/>
      <c r="X75" s="207"/>
      <c r="Y75" s="207"/>
      <c r="Z75" s="207"/>
      <c r="AA75" s="207"/>
      <c r="AB75" s="207"/>
      <c r="AC75" s="207" t="s">
        <v>1301</v>
      </c>
      <c r="AD75" s="207" t="s">
        <v>1301</v>
      </c>
      <c r="AE75" s="207" t="s">
        <v>1301</v>
      </c>
      <c r="AF75" s="207" t="s">
        <v>1301</v>
      </c>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3">
        <f t="shared" si="44"/>
        <v>0</v>
      </c>
      <c r="CC75" s="32" t="e">
        <f t="shared" si="45"/>
        <v>#DIV/0!</v>
      </c>
      <c r="CD75" s="23">
        <f t="shared" si="46"/>
        <v>0</v>
      </c>
      <c r="CE75" s="32" t="e">
        <f t="shared" si="47"/>
        <v>#DIV/0!</v>
      </c>
      <c r="CF75" s="23">
        <f t="shared" si="48"/>
        <v>0</v>
      </c>
      <c r="CG75" s="32" t="e">
        <f t="shared" si="49"/>
        <v>#DIV/0!</v>
      </c>
      <c r="CH75" s="23" t="e">
        <f t="shared" si="50"/>
        <v>#DIV/0!</v>
      </c>
      <c r="CI75" s="23" t="e">
        <f t="shared" si="52"/>
        <v>#DIV/0!</v>
      </c>
      <c r="CJ75" s="37"/>
    </row>
    <row r="76" spans="1:88" ht="0.75" customHeight="1" x14ac:dyDescent="0.25">
      <c r="A76" s="6">
        <v>62</v>
      </c>
      <c r="B76" s="207">
        <v>148</v>
      </c>
      <c r="C76" s="12" t="s">
        <v>281</v>
      </c>
      <c r="D76" s="275" t="s">
        <v>20</v>
      </c>
      <c r="E76" s="12" t="s">
        <v>282</v>
      </c>
      <c r="F76" s="271" t="s">
        <v>20</v>
      </c>
      <c r="G76" s="18" t="s">
        <v>1303</v>
      </c>
      <c r="H76" s="18" t="s">
        <v>1304</v>
      </c>
      <c r="I76" s="18" t="s">
        <v>1261</v>
      </c>
      <c r="J76" s="22" t="s">
        <v>14</v>
      </c>
      <c r="K76" s="207"/>
      <c r="L76" s="207"/>
      <c r="M76" s="207"/>
      <c r="N76" s="207"/>
      <c r="O76" s="207"/>
      <c r="P76" s="10" t="s">
        <v>21</v>
      </c>
      <c r="Q76" s="207"/>
      <c r="R76" s="207"/>
      <c r="S76" s="207"/>
      <c r="T76" s="26">
        <f t="shared" si="51"/>
        <v>1</v>
      </c>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3">
        <f t="shared" si="44"/>
        <v>0</v>
      </c>
      <c r="CC76" s="32" t="e">
        <f t="shared" si="45"/>
        <v>#DIV/0!</v>
      </c>
      <c r="CD76" s="23">
        <f t="shared" si="46"/>
        <v>0</v>
      </c>
      <c r="CE76" s="32" t="e">
        <f t="shared" si="47"/>
        <v>#DIV/0!</v>
      </c>
      <c r="CF76" s="23">
        <f t="shared" si="48"/>
        <v>0</v>
      </c>
      <c r="CG76" s="32" t="e">
        <f t="shared" si="49"/>
        <v>#DIV/0!</v>
      </c>
      <c r="CH76" s="23" t="e">
        <f t="shared" si="50"/>
        <v>#DIV/0!</v>
      </c>
      <c r="CI76" s="23" t="e">
        <f t="shared" si="52"/>
        <v>#DIV/0!</v>
      </c>
      <c r="CJ76" s="37"/>
    </row>
    <row r="77" spans="1:88" ht="91.5" customHeight="1" x14ac:dyDescent="0.25">
      <c r="A77" s="6">
        <v>63</v>
      </c>
      <c r="B77" s="207">
        <v>151</v>
      </c>
      <c r="C77" s="12" t="s">
        <v>287</v>
      </c>
      <c r="D77" s="275" t="s">
        <v>18</v>
      </c>
      <c r="E77" s="12" t="s">
        <v>286</v>
      </c>
      <c r="F77" s="271" t="s">
        <v>20</v>
      </c>
      <c r="G77" s="12" t="s">
        <v>1305</v>
      </c>
      <c r="H77" s="18" t="s">
        <v>1306</v>
      </c>
      <c r="I77" s="18" t="s">
        <v>1261</v>
      </c>
      <c r="J77" s="22" t="s">
        <v>14</v>
      </c>
      <c r="K77" s="207"/>
      <c r="L77" s="207"/>
      <c r="M77" s="207" t="s">
        <v>21</v>
      </c>
      <c r="N77" s="207"/>
      <c r="O77" s="207"/>
      <c r="P77" s="207"/>
      <c r="Q77" s="207"/>
      <c r="R77" s="207"/>
      <c r="S77" s="207"/>
      <c r="T77" s="26">
        <f t="shared" si="51"/>
        <v>1</v>
      </c>
      <c r="U77" s="207"/>
      <c r="V77" s="207"/>
      <c r="W77" s="207"/>
      <c r="X77" s="207"/>
      <c r="Y77" s="207"/>
      <c r="Z77" s="207"/>
      <c r="AA77" s="207"/>
      <c r="AB77" s="207"/>
      <c r="AC77" s="207"/>
      <c r="AD77" s="207" t="s">
        <v>1271</v>
      </c>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3">
        <f t="shared" si="44"/>
        <v>0</v>
      </c>
      <c r="CC77" s="32" t="e">
        <f t="shared" si="45"/>
        <v>#DIV/0!</v>
      </c>
      <c r="CD77" s="23">
        <f t="shared" si="46"/>
        <v>0</v>
      </c>
      <c r="CE77" s="32" t="e">
        <f t="shared" si="47"/>
        <v>#DIV/0!</v>
      </c>
      <c r="CF77" s="23">
        <f t="shared" si="48"/>
        <v>0</v>
      </c>
      <c r="CG77" s="32" t="e">
        <f t="shared" si="49"/>
        <v>#DIV/0!</v>
      </c>
      <c r="CH77" s="23" t="e">
        <f t="shared" si="50"/>
        <v>#DIV/0!</v>
      </c>
      <c r="CI77" s="23" t="e">
        <f t="shared" si="52"/>
        <v>#DIV/0!</v>
      </c>
      <c r="CJ77" s="37"/>
    </row>
    <row r="78" spans="1:88" ht="81.75" customHeight="1" x14ac:dyDescent="0.25">
      <c r="A78" s="6">
        <v>64</v>
      </c>
      <c r="B78" s="207">
        <v>152</v>
      </c>
      <c r="C78" s="12" t="s">
        <v>289</v>
      </c>
      <c r="D78" s="275" t="s">
        <v>20</v>
      </c>
      <c r="E78" s="12" t="s">
        <v>290</v>
      </c>
      <c r="F78" s="271" t="s">
        <v>20</v>
      </c>
      <c r="G78" s="12" t="s">
        <v>1307</v>
      </c>
      <c r="H78" s="12" t="s">
        <v>1308</v>
      </c>
      <c r="I78" s="18" t="s">
        <v>1261</v>
      </c>
      <c r="J78" s="22" t="s">
        <v>14</v>
      </c>
      <c r="K78" s="207" t="s">
        <v>21</v>
      </c>
      <c r="L78" s="207"/>
      <c r="M78" s="207"/>
      <c r="N78" s="207"/>
      <c r="O78" s="207"/>
      <c r="P78" s="207"/>
      <c r="Q78" s="207"/>
      <c r="R78" s="207"/>
      <c r="S78" s="207"/>
      <c r="T78" s="26">
        <f t="shared" si="51"/>
        <v>1</v>
      </c>
      <c r="U78" s="207" t="s">
        <v>1302</v>
      </c>
      <c r="V78" s="207" t="s">
        <v>1302</v>
      </c>
      <c r="W78" s="207" t="s">
        <v>1302</v>
      </c>
      <c r="X78" s="207" t="s">
        <v>1302</v>
      </c>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3">
        <f t="shared" si="44"/>
        <v>0</v>
      </c>
      <c r="CC78" s="32" t="e">
        <f t="shared" si="45"/>
        <v>#DIV/0!</v>
      </c>
      <c r="CD78" s="23">
        <f t="shared" si="46"/>
        <v>0</v>
      </c>
      <c r="CE78" s="32" t="e">
        <f t="shared" si="47"/>
        <v>#DIV/0!</v>
      </c>
      <c r="CF78" s="23">
        <f t="shared" si="48"/>
        <v>0</v>
      </c>
      <c r="CG78" s="32" t="e">
        <f t="shared" si="49"/>
        <v>#DIV/0!</v>
      </c>
      <c r="CH78" s="23" t="e">
        <f t="shared" si="50"/>
        <v>#DIV/0!</v>
      </c>
      <c r="CI78" s="23" t="e">
        <f t="shared" si="52"/>
        <v>#DIV/0!</v>
      </c>
      <c r="CJ78" s="37"/>
    </row>
    <row r="79" spans="1:88" ht="66" customHeight="1" x14ac:dyDescent="0.25">
      <c r="A79" s="6">
        <v>65</v>
      </c>
      <c r="B79" s="207">
        <v>178</v>
      </c>
      <c r="C79" s="12" t="s">
        <v>1309</v>
      </c>
      <c r="D79" s="275" t="s">
        <v>18</v>
      </c>
      <c r="E79" s="39" t="s">
        <v>342</v>
      </c>
      <c r="F79" s="271" t="s">
        <v>20</v>
      </c>
      <c r="G79" s="12" t="s">
        <v>1310</v>
      </c>
      <c r="H79" s="18" t="s">
        <v>1311</v>
      </c>
      <c r="I79" s="18" t="s">
        <v>1261</v>
      </c>
      <c r="J79" s="22" t="s">
        <v>14</v>
      </c>
      <c r="K79" s="207"/>
      <c r="L79" s="207"/>
      <c r="M79" s="23" t="s">
        <v>21</v>
      </c>
      <c r="N79" s="207"/>
      <c r="O79" s="207"/>
      <c r="P79" s="207"/>
      <c r="Q79" s="207"/>
      <c r="R79" s="207"/>
      <c r="S79" s="207"/>
      <c r="T79" s="26">
        <f t="shared" si="51"/>
        <v>1</v>
      </c>
      <c r="U79" s="207"/>
      <c r="V79" s="207"/>
      <c r="W79" s="207"/>
      <c r="X79" s="207"/>
      <c r="Y79" s="207"/>
      <c r="Z79" s="207"/>
      <c r="AA79" s="207"/>
      <c r="AB79" s="207"/>
      <c r="AC79" s="207"/>
      <c r="AD79" s="207"/>
      <c r="AE79" s="207" t="s">
        <v>1262</v>
      </c>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3">
        <f t="shared" si="44"/>
        <v>0</v>
      </c>
      <c r="CC79" s="32" t="e">
        <f t="shared" si="45"/>
        <v>#DIV/0!</v>
      </c>
      <c r="CD79" s="23">
        <f t="shared" si="46"/>
        <v>0</v>
      </c>
      <c r="CE79" s="32" t="e">
        <f t="shared" si="47"/>
        <v>#DIV/0!</v>
      </c>
      <c r="CF79" s="23">
        <f t="shared" si="48"/>
        <v>0</v>
      </c>
      <c r="CG79" s="32" t="e">
        <f t="shared" si="49"/>
        <v>#DIV/0!</v>
      </c>
      <c r="CH79" s="23" t="e">
        <f t="shared" si="50"/>
        <v>#DIV/0!</v>
      </c>
      <c r="CI79" s="23" t="e">
        <f t="shared" si="52"/>
        <v>#DIV/0!</v>
      </c>
      <c r="CJ79" s="37"/>
    </row>
    <row r="80" spans="1:88" s="2" customFormat="1" ht="18.75" hidden="1" x14ac:dyDescent="0.25">
      <c r="A80" s="6">
        <v>66</v>
      </c>
      <c r="B80" s="7">
        <v>156</v>
      </c>
      <c r="C80" s="440" t="s">
        <v>297</v>
      </c>
      <c r="D80" s="440"/>
      <c r="E80" s="440"/>
      <c r="F80" s="9" t="s">
        <v>1249</v>
      </c>
      <c r="G80" s="9" t="s">
        <v>1249</v>
      </c>
      <c r="H80" s="9" t="s">
        <v>1249</v>
      </c>
      <c r="I80" s="9" t="s">
        <v>1249</v>
      </c>
      <c r="J80" s="21" t="s">
        <v>1249</v>
      </c>
      <c r="K80" s="21" t="s">
        <v>1249</v>
      </c>
      <c r="L80" s="21" t="s">
        <v>1249</v>
      </c>
      <c r="M80" s="21" t="s">
        <v>1249</v>
      </c>
      <c r="N80" s="21" t="s">
        <v>1249</v>
      </c>
      <c r="O80" s="21" t="s">
        <v>1249</v>
      </c>
      <c r="P80" s="21" t="s">
        <v>1249</v>
      </c>
      <c r="Q80" s="21" t="s">
        <v>1249</v>
      </c>
      <c r="R80" s="21" t="s">
        <v>1249</v>
      </c>
      <c r="S80" s="21" t="s">
        <v>1249</v>
      </c>
      <c r="T80" s="21" t="s">
        <v>1249</v>
      </c>
      <c r="U80" s="21" t="s">
        <v>1249</v>
      </c>
      <c r="V80" s="21" t="s">
        <v>1249</v>
      </c>
      <c r="W80" s="21" t="s">
        <v>1249</v>
      </c>
      <c r="X80" s="21" t="s">
        <v>1249</v>
      </c>
      <c r="Y80" s="21" t="s">
        <v>1249</v>
      </c>
      <c r="Z80" s="21" t="s">
        <v>1249</v>
      </c>
      <c r="AA80" s="21" t="s">
        <v>1249</v>
      </c>
      <c r="AB80" s="21" t="s">
        <v>1249</v>
      </c>
      <c r="AC80" s="21" t="s">
        <v>1249</v>
      </c>
      <c r="AD80" s="21" t="s">
        <v>1249</v>
      </c>
      <c r="AE80" s="21" t="s">
        <v>1249</v>
      </c>
      <c r="AF80" s="21" t="s">
        <v>1249</v>
      </c>
      <c r="AG80" s="21" t="s">
        <v>1249</v>
      </c>
      <c r="AH80" s="21" t="s">
        <v>1249</v>
      </c>
      <c r="AI80" s="21" t="s">
        <v>1249</v>
      </c>
      <c r="AJ80" s="21" t="s">
        <v>1249</v>
      </c>
      <c r="AK80" s="21" t="s">
        <v>1249</v>
      </c>
      <c r="AL80" s="21" t="s">
        <v>1249</v>
      </c>
      <c r="AM80" s="21" t="s">
        <v>1249</v>
      </c>
      <c r="AN80" s="21" t="s">
        <v>1249</v>
      </c>
      <c r="AO80" s="21" t="s">
        <v>1249</v>
      </c>
      <c r="AP80" s="21" t="s">
        <v>1249</v>
      </c>
      <c r="AQ80" s="21" t="s">
        <v>1249</v>
      </c>
      <c r="AR80" s="21" t="s">
        <v>1249</v>
      </c>
      <c r="AS80" s="21" t="s">
        <v>1249</v>
      </c>
      <c r="AT80" s="21" t="s">
        <v>1249</v>
      </c>
      <c r="AU80" s="21" t="s">
        <v>1249</v>
      </c>
      <c r="AV80" s="21" t="s">
        <v>1249</v>
      </c>
      <c r="AW80" s="21" t="s">
        <v>1249</v>
      </c>
      <c r="AX80" s="21" t="s">
        <v>1249</v>
      </c>
      <c r="AY80" s="21" t="s">
        <v>1249</v>
      </c>
      <c r="AZ80" s="21" t="s">
        <v>1249</v>
      </c>
      <c r="BA80" s="21" t="s">
        <v>1249</v>
      </c>
      <c r="BB80" s="21"/>
      <c r="BC80" s="21" t="s">
        <v>1249</v>
      </c>
      <c r="BD80" s="21" t="s">
        <v>1249</v>
      </c>
      <c r="BE80" s="21" t="s">
        <v>1249</v>
      </c>
      <c r="BF80" s="21" t="s">
        <v>1249</v>
      </c>
      <c r="BG80" s="21" t="s">
        <v>1249</v>
      </c>
      <c r="BH80" s="21" t="s">
        <v>1249</v>
      </c>
      <c r="BI80" s="21" t="s">
        <v>1249</v>
      </c>
      <c r="BJ80" s="21" t="s">
        <v>1249</v>
      </c>
      <c r="BK80" s="21" t="s">
        <v>1249</v>
      </c>
      <c r="BL80" s="21" t="s">
        <v>1249</v>
      </c>
      <c r="BM80" s="21" t="s">
        <v>1249</v>
      </c>
      <c r="BN80" s="21" t="s">
        <v>1249</v>
      </c>
      <c r="BO80" s="21" t="s">
        <v>1249</v>
      </c>
      <c r="BP80" s="21" t="s">
        <v>1249</v>
      </c>
      <c r="BQ80" s="21" t="s">
        <v>1249</v>
      </c>
      <c r="BR80" s="21" t="s">
        <v>1249</v>
      </c>
      <c r="BS80" s="21" t="s">
        <v>1249</v>
      </c>
      <c r="BT80" s="21" t="s">
        <v>1249</v>
      </c>
      <c r="BU80" s="21" t="s">
        <v>1249</v>
      </c>
      <c r="BV80" s="21" t="s">
        <v>1249</v>
      </c>
      <c r="BW80" s="21" t="s">
        <v>1249</v>
      </c>
      <c r="BX80" s="21" t="s">
        <v>1249</v>
      </c>
      <c r="BY80" s="21" t="s">
        <v>1249</v>
      </c>
      <c r="BZ80" s="21" t="s">
        <v>1249</v>
      </c>
      <c r="CA80" s="21" t="s">
        <v>1249</v>
      </c>
      <c r="CB80" s="21" t="s">
        <v>1249</v>
      </c>
      <c r="CC80" s="21" t="s">
        <v>1249</v>
      </c>
      <c r="CD80" s="21" t="s">
        <v>1249</v>
      </c>
      <c r="CE80" s="21" t="s">
        <v>1249</v>
      </c>
      <c r="CF80" s="21" t="s">
        <v>1249</v>
      </c>
      <c r="CG80" s="21" t="s">
        <v>1249</v>
      </c>
      <c r="CH80" s="21" t="s">
        <v>1249</v>
      </c>
      <c r="CI80" s="21" t="s">
        <v>1249</v>
      </c>
      <c r="CJ80" s="21" t="s">
        <v>1249</v>
      </c>
    </row>
    <row r="81" spans="1:88" ht="80.25" customHeight="1" x14ac:dyDescent="0.25">
      <c r="A81" s="6">
        <v>67</v>
      </c>
      <c r="B81" s="207">
        <v>147</v>
      </c>
      <c r="C81" s="12" t="s">
        <v>279</v>
      </c>
      <c r="D81" s="276" t="s">
        <v>279</v>
      </c>
      <c r="E81" s="12" t="s">
        <v>279</v>
      </c>
      <c r="F81" s="12" t="s">
        <v>279</v>
      </c>
      <c r="G81" s="12" t="s">
        <v>279</v>
      </c>
      <c r="H81" s="18" t="s">
        <v>2007</v>
      </c>
      <c r="I81" s="18" t="s">
        <v>1261</v>
      </c>
      <c r="J81" s="22" t="s">
        <v>14</v>
      </c>
      <c r="K81" s="48"/>
      <c r="L81" s="48" t="s">
        <v>21</v>
      </c>
      <c r="M81" s="48"/>
      <c r="N81" s="48"/>
      <c r="O81" s="48" t="s">
        <v>21</v>
      </c>
      <c r="P81" s="48"/>
      <c r="Q81" s="48"/>
      <c r="R81" s="48"/>
      <c r="S81" s="48"/>
      <c r="T81" s="26">
        <f t="shared" si="51"/>
        <v>2</v>
      </c>
      <c r="U81" s="48"/>
      <c r="V81" s="48"/>
      <c r="W81" s="48"/>
      <c r="X81" s="48"/>
      <c r="Y81" s="48"/>
      <c r="Z81" s="48" t="s">
        <v>1262</v>
      </c>
      <c r="AA81" s="48"/>
      <c r="AB81" s="48" t="s">
        <v>1271</v>
      </c>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3">
        <f>COUNTIF($BD81:$CA81,2)</f>
        <v>0</v>
      </c>
      <c r="CC81" s="32" t="e">
        <f>CB81/COUNTA($BD81:$CA81)</f>
        <v>#DIV/0!</v>
      </c>
      <c r="CD81" s="23">
        <f>COUNTIF($BD81:$CA81,1)</f>
        <v>0</v>
      </c>
      <c r="CE81" s="32" t="e">
        <f>CD81/COUNTA($BD81:$CA81)</f>
        <v>#DIV/0!</v>
      </c>
      <c r="CF81" s="23">
        <f>COUNTIF($BD81:$CA81,0)</f>
        <v>0</v>
      </c>
      <c r="CG81" s="32" t="e">
        <f>CF81/COUNTA($BD81:$CA81)</f>
        <v>#DIV/0!</v>
      </c>
      <c r="CH81" s="23" t="e">
        <f>(((CB81*2)+(CD81*1)+(CF81*0)))/COUNTA($BD81:$CA81)</f>
        <v>#DIV/0!</v>
      </c>
      <c r="CI81" s="23" t="e">
        <f t="shared" si="52"/>
        <v>#DIV/0!</v>
      </c>
      <c r="CJ81" s="37"/>
    </row>
    <row r="82" spans="1:88" ht="66.75" customHeight="1" x14ac:dyDescent="0.25">
      <c r="A82" s="6">
        <v>67</v>
      </c>
      <c r="B82" s="207"/>
      <c r="C82" s="12" t="s">
        <v>279</v>
      </c>
      <c r="D82" s="275" t="s">
        <v>28</v>
      </c>
      <c r="E82" s="12" t="s">
        <v>280</v>
      </c>
      <c r="F82" s="40"/>
      <c r="G82" s="18" t="s">
        <v>1592</v>
      </c>
      <c r="H82" s="18" t="s">
        <v>1593</v>
      </c>
      <c r="I82" s="18" t="s">
        <v>1261</v>
      </c>
      <c r="J82" s="22" t="s">
        <v>14</v>
      </c>
      <c r="K82" s="48"/>
      <c r="L82" s="48"/>
      <c r="M82" s="48" t="s">
        <v>21</v>
      </c>
      <c r="N82" s="48"/>
      <c r="P82" s="48"/>
      <c r="Q82" s="48"/>
      <c r="R82" s="48"/>
      <c r="S82" s="48"/>
      <c r="T82" s="26"/>
      <c r="U82" s="48"/>
      <c r="V82" s="48"/>
      <c r="W82" s="48"/>
      <c r="X82" s="48"/>
      <c r="Y82" s="48"/>
      <c r="Z82" s="48"/>
      <c r="AA82" s="48"/>
      <c r="AB82" s="48"/>
      <c r="AC82" s="48"/>
      <c r="AD82" s="48"/>
      <c r="AE82" s="48"/>
      <c r="AF82" s="48" t="s">
        <v>1262</v>
      </c>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3"/>
      <c r="CC82" s="32"/>
      <c r="CD82" s="23"/>
      <c r="CE82" s="32"/>
      <c r="CF82" s="23"/>
      <c r="CG82" s="32"/>
      <c r="CH82" s="23"/>
      <c r="CI82" s="23"/>
      <c r="CJ82" s="37"/>
    </row>
    <row r="83" spans="1:88" ht="105" customHeight="1" x14ac:dyDescent="0.25">
      <c r="A83" s="6">
        <v>68</v>
      </c>
      <c r="B83" s="207">
        <v>158</v>
      </c>
      <c r="C83" s="12" t="s">
        <v>300</v>
      </c>
      <c r="D83" s="275" t="s">
        <v>18</v>
      </c>
      <c r="E83" s="12" t="s">
        <v>301</v>
      </c>
      <c r="F83" s="271" t="s">
        <v>28</v>
      </c>
      <c r="G83" s="12" t="s">
        <v>1312</v>
      </c>
      <c r="H83" s="18" t="s">
        <v>1313</v>
      </c>
      <c r="I83" s="18" t="s">
        <v>1261</v>
      </c>
      <c r="J83" s="22" t="s">
        <v>14</v>
      </c>
      <c r="K83" s="207"/>
      <c r="L83" s="207" t="s">
        <v>21</v>
      </c>
      <c r="M83" s="207"/>
      <c r="N83" s="207"/>
      <c r="O83" s="207"/>
      <c r="P83" s="207"/>
      <c r="Q83" s="207"/>
      <c r="R83" s="207"/>
      <c r="S83" s="207"/>
      <c r="T83" s="26">
        <f t="shared" si="51"/>
        <v>1</v>
      </c>
      <c r="U83" s="48"/>
      <c r="V83" s="48"/>
      <c r="W83" s="48"/>
      <c r="X83" s="48"/>
      <c r="Y83" s="48" t="s">
        <v>1301</v>
      </c>
      <c r="Z83" s="48" t="s">
        <v>1301</v>
      </c>
      <c r="AA83" s="48" t="s">
        <v>1301</v>
      </c>
      <c r="AB83" s="48" t="s">
        <v>1301</v>
      </c>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3">
        <f t="shared" ref="CB83:CB102" si="53">COUNTIF($BD83:$CA83,2)</f>
        <v>0</v>
      </c>
      <c r="CC83" s="32" t="e">
        <f t="shared" ref="CC83:CC102" si="54">CB83/COUNTA($BD83:$CA83)</f>
        <v>#DIV/0!</v>
      </c>
      <c r="CD83" s="23">
        <f t="shared" ref="CD83:CD102" si="55">COUNTIF($BD83:$CA83,1)</f>
        <v>0</v>
      </c>
      <c r="CE83" s="32" t="e">
        <f t="shared" ref="CE83:CE102" si="56">CD83/COUNTA($BD83:$CA83)</f>
        <v>#DIV/0!</v>
      </c>
      <c r="CF83" s="23">
        <f t="shared" ref="CF83:CF102" si="57">COUNTIF($BD83:$CA83,0)</f>
        <v>0</v>
      </c>
      <c r="CG83" s="32" t="e">
        <f t="shared" ref="CG83:CG102" si="58">CF83/COUNTA($BD83:$CA83)</f>
        <v>#DIV/0!</v>
      </c>
      <c r="CH83" s="23" t="e">
        <f t="shared" ref="CH83:CH102" si="59">(((CB83*2)+(CD83*1)+(CF83*0)))/COUNTA($BD83:$CA83)</f>
        <v>#DIV/0!</v>
      </c>
      <c r="CI83" s="23" t="e">
        <f t="shared" si="52"/>
        <v>#DIV/0!</v>
      </c>
      <c r="CJ83" s="37"/>
    </row>
    <row r="84" spans="1:88" ht="61.5" customHeight="1" x14ac:dyDescent="0.25">
      <c r="A84" s="6">
        <v>69</v>
      </c>
      <c r="B84" s="207">
        <v>161</v>
      </c>
      <c r="C84" s="12" t="s">
        <v>306</v>
      </c>
      <c r="D84" s="275" t="s">
        <v>18</v>
      </c>
      <c r="E84" s="12" t="s">
        <v>307</v>
      </c>
      <c r="F84" s="271" t="s">
        <v>28</v>
      </c>
      <c r="G84" s="12" t="s">
        <v>306</v>
      </c>
      <c r="H84" s="41" t="s">
        <v>1314</v>
      </c>
      <c r="I84" s="18" t="s">
        <v>1261</v>
      </c>
      <c r="J84" s="22" t="s">
        <v>14</v>
      </c>
      <c r="K84" s="207"/>
      <c r="L84" s="207"/>
      <c r="M84" s="207" t="s">
        <v>21</v>
      </c>
      <c r="N84" s="207"/>
      <c r="O84" s="207"/>
      <c r="P84" s="207"/>
      <c r="Q84" s="207"/>
      <c r="R84" s="207"/>
      <c r="S84" s="207"/>
      <c r="T84" s="26">
        <f t="shared" si="51"/>
        <v>1</v>
      </c>
      <c r="U84" s="48"/>
      <c r="V84" s="48"/>
      <c r="W84" s="48"/>
      <c r="X84" s="48"/>
      <c r="Y84" s="48"/>
      <c r="Z84" s="48"/>
      <c r="AA84" s="48"/>
      <c r="AB84" s="48"/>
      <c r="AC84" s="48" t="s">
        <v>1301</v>
      </c>
      <c r="AD84" s="48" t="s">
        <v>1301</v>
      </c>
      <c r="AE84" s="48" t="s">
        <v>1301</v>
      </c>
      <c r="AF84" s="48" t="s">
        <v>1301</v>
      </c>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3">
        <f t="shared" si="53"/>
        <v>0</v>
      </c>
      <c r="CC84" s="32" t="e">
        <f t="shared" si="54"/>
        <v>#DIV/0!</v>
      </c>
      <c r="CD84" s="23">
        <f t="shared" si="55"/>
        <v>0</v>
      </c>
      <c r="CE84" s="32" t="e">
        <f t="shared" si="56"/>
        <v>#DIV/0!</v>
      </c>
      <c r="CF84" s="23">
        <f t="shared" si="57"/>
        <v>0</v>
      </c>
      <c r="CG84" s="32" t="e">
        <f t="shared" si="58"/>
        <v>#DIV/0!</v>
      </c>
      <c r="CH84" s="23" t="e">
        <f t="shared" si="59"/>
        <v>#DIV/0!</v>
      </c>
      <c r="CI84" s="23" t="e">
        <f t="shared" si="52"/>
        <v>#DIV/0!</v>
      </c>
      <c r="CJ84" s="37"/>
    </row>
    <row r="85" spans="1:88" ht="75" customHeight="1" x14ac:dyDescent="0.25">
      <c r="A85" s="6">
        <v>70</v>
      </c>
      <c r="B85" s="207">
        <v>164</v>
      </c>
      <c r="C85" s="12" t="s">
        <v>312</v>
      </c>
      <c r="D85" s="275" t="s">
        <v>18</v>
      </c>
      <c r="E85" s="12" t="s">
        <v>313</v>
      </c>
      <c r="F85" s="271" t="s">
        <v>28</v>
      </c>
      <c r="G85" s="18" t="s">
        <v>1315</v>
      </c>
      <c r="H85" s="18" t="s">
        <v>1315</v>
      </c>
      <c r="I85" s="18" t="s">
        <v>1261</v>
      </c>
      <c r="J85" s="22" t="s">
        <v>14</v>
      </c>
      <c r="K85" s="207"/>
      <c r="L85" s="207"/>
      <c r="M85" s="207"/>
      <c r="N85" s="207"/>
      <c r="O85" s="207"/>
      <c r="P85" s="207"/>
      <c r="Q85" s="207"/>
      <c r="R85" s="207"/>
      <c r="S85" s="207" t="s">
        <v>21</v>
      </c>
      <c r="T85" s="26">
        <f t="shared" si="51"/>
        <v>1</v>
      </c>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3">
        <f t="shared" si="53"/>
        <v>0</v>
      </c>
      <c r="CC85" s="32" t="e">
        <f t="shared" si="54"/>
        <v>#DIV/0!</v>
      </c>
      <c r="CD85" s="23">
        <f t="shared" si="55"/>
        <v>0</v>
      </c>
      <c r="CE85" s="32" t="e">
        <f t="shared" si="56"/>
        <v>#DIV/0!</v>
      </c>
      <c r="CF85" s="23">
        <f t="shared" si="57"/>
        <v>0</v>
      </c>
      <c r="CG85" s="32" t="e">
        <f t="shared" si="58"/>
        <v>#DIV/0!</v>
      </c>
      <c r="CH85" s="23" t="e">
        <f t="shared" si="59"/>
        <v>#DIV/0!</v>
      </c>
      <c r="CI85" s="23" t="e">
        <f t="shared" si="52"/>
        <v>#DIV/0!</v>
      </c>
      <c r="CJ85" s="37"/>
    </row>
    <row r="86" spans="1:88" ht="60" customHeight="1" x14ac:dyDescent="0.25">
      <c r="A86" s="6">
        <v>71</v>
      </c>
      <c r="B86" s="207">
        <v>167</v>
      </c>
      <c r="C86" s="12" t="s">
        <v>318</v>
      </c>
      <c r="D86" s="275" t="s">
        <v>18</v>
      </c>
      <c r="E86" s="12" t="s">
        <v>319</v>
      </c>
      <c r="F86" s="271" t="s">
        <v>28</v>
      </c>
      <c r="G86" s="12" t="s">
        <v>319</v>
      </c>
      <c r="H86" s="12" t="s">
        <v>319</v>
      </c>
      <c r="I86" s="18" t="s">
        <v>1261</v>
      </c>
      <c r="J86" s="22" t="s">
        <v>14</v>
      </c>
      <c r="K86" s="207"/>
      <c r="L86" s="207"/>
      <c r="M86" s="207"/>
      <c r="N86" s="207"/>
      <c r="O86" s="207"/>
      <c r="P86" s="207"/>
      <c r="Q86" s="207"/>
      <c r="R86" s="207" t="s">
        <v>21</v>
      </c>
      <c r="S86" s="207"/>
      <c r="T86" s="26">
        <f t="shared" si="51"/>
        <v>1</v>
      </c>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3">
        <f t="shared" si="53"/>
        <v>0</v>
      </c>
      <c r="CC86" s="32" t="e">
        <f t="shared" si="54"/>
        <v>#DIV/0!</v>
      </c>
      <c r="CD86" s="23">
        <f t="shared" si="55"/>
        <v>0</v>
      </c>
      <c r="CE86" s="32" t="e">
        <f t="shared" si="56"/>
        <v>#DIV/0!</v>
      </c>
      <c r="CF86" s="23">
        <f t="shared" si="57"/>
        <v>0</v>
      </c>
      <c r="CG86" s="32" t="e">
        <f t="shared" si="58"/>
        <v>#DIV/0!</v>
      </c>
      <c r="CH86" s="23" t="e">
        <f t="shared" si="59"/>
        <v>#DIV/0!</v>
      </c>
      <c r="CI86" s="23" t="e">
        <f t="shared" si="52"/>
        <v>#DIV/0!</v>
      </c>
      <c r="CJ86" s="37"/>
    </row>
    <row r="87" spans="1:88" ht="66" customHeight="1" x14ac:dyDescent="0.25">
      <c r="A87" s="6">
        <v>72</v>
      </c>
      <c r="B87" s="207">
        <v>173</v>
      </c>
      <c r="C87" s="12" t="s">
        <v>330</v>
      </c>
      <c r="D87" s="275" t="s">
        <v>18</v>
      </c>
      <c r="E87" s="12" t="s">
        <v>331</v>
      </c>
      <c r="F87" s="271" t="s">
        <v>18</v>
      </c>
      <c r="G87" s="12" t="s">
        <v>331</v>
      </c>
      <c r="H87" s="12" t="s">
        <v>1316</v>
      </c>
      <c r="I87" s="18" t="s">
        <v>1261</v>
      </c>
      <c r="J87" s="22" t="s">
        <v>14</v>
      </c>
      <c r="K87" s="207" t="s">
        <v>21</v>
      </c>
      <c r="L87" s="207"/>
      <c r="M87" s="207"/>
      <c r="N87" s="207"/>
      <c r="O87" s="207"/>
      <c r="P87" s="207"/>
      <c r="Q87" s="207"/>
      <c r="R87" s="207"/>
      <c r="S87" s="207"/>
      <c r="T87" s="26">
        <f t="shared" si="51"/>
        <v>1</v>
      </c>
      <c r="U87" s="269" t="s">
        <v>1301</v>
      </c>
      <c r="V87" s="269" t="s">
        <v>1301</v>
      </c>
      <c r="W87" s="269" t="s">
        <v>1301</v>
      </c>
      <c r="X87" s="269" t="s">
        <v>1301</v>
      </c>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3">
        <f t="shared" si="53"/>
        <v>0</v>
      </c>
      <c r="CC87" s="32" t="e">
        <f t="shared" si="54"/>
        <v>#DIV/0!</v>
      </c>
      <c r="CD87" s="23">
        <f t="shared" si="55"/>
        <v>0</v>
      </c>
      <c r="CE87" s="32" t="e">
        <f t="shared" si="56"/>
        <v>#DIV/0!</v>
      </c>
      <c r="CF87" s="23">
        <f t="shared" si="57"/>
        <v>0</v>
      </c>
      <c r="CG87" s="32" t="e">
        <f t="shared" si="58"/>
        <v>#DIV/0!</v>
      </c>
      <c r="CH87" s="23" t="e">
        <f t="shared" si="59"/>
        <v>#DIV/0!</v>
      </c>
      <c r="CI87" s="23" t="e">
        <f t="shared" si="52"/>
        <v>#DIV/0!</v>
      </c>
      <c r="CJ87" s="37"/>
    </row>
    <row r="88" spans="1:88" ht="90" customHeight="1" x14ac:dyDescent="0.25">
      <c r="A88" s="6">
        <v>73</v>
      </c>
      <c r="B88" s="385">
        <v>178</v>
      </c>
      <c r="C88" s="391" t="s">
        <v>341</v>
      </c>
      <c r="D88" s="277" t="s">
        <v>18</v>
      </c>
      <c r="E88" s="12" t="s">
        <v>338</v>
      </c>
      <c r="F88" s="271" t="s">
        <v>18</v>
      </c>
      <c r="G88" s="12" t="s">
        <v>338</v>
      </c>
      <c r="H88" s="12" t="s">
        <v>1317</v>
      </c>
      <c r="I88" s="18" t="s">
        <v>1261</v>
      </c>
      <c r="J88" s="22" t="s">
        <v>14</v>
      </c>
      <c r="K88" s="207" t="s">
        <v>21</v>
      </c>
      <c r="L88" s="207"/>
      <c r="M88" s="207"/>
      <c r="N88" s="207"/>
      <c r="O88" s="207"/>
      <c r="P88" s="207"/>
      <c r="Q88" s="207"/>
      <c r="R88" s="207"/>
      <c r="S88" s="207"/>
      <c r="T88" s="26">
        <f t="shared" si="51"/>
        <v>1</v>
      </c>
      <c r="U88" s="269" t="s">
        <v>1301</v>
      </c>
      <c r="V88" s="269" t="s">
        <v>1301</v>
      </c>
      <c r="W88" s="269" t="s">
        <v>1301</v>
      </c>
      <c r="X88" s="269" t="s">
        <v>1301</v>
      </c>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3">
        <f t="shared" si="53"/>
        <v>0</v>
      </c>
      <c r="CC88" s="32" t="e">
        <f t="shared" si="54"/>
        <v>#DIV/0!</v>
      </c>
      <c r="CD88" s="23">
        <f t="shared" si="55"/>
        <v>0</v>
      </c>
      <c r="CE88" s="32" t="e">
        <f t="shared" si="56"/>
        <v>#DIV/0!</v>
      </c>
      <c r="CF88" s="23">
        <f t="shared" si="57"/>
        <v>0</v>
      </c>
      <c r="CG88" s="32" t="e">
        <f t="shared" si="58"/>
        <v>#DIV/0!</v>
      </c>
      <c r="CH88" s="23" t="e">
        <f t="shared" si="59"/>
        <v>#DIV/0!</v>
      </c>
      <c r="CI88" s="23" t="e">
        <f t="shared" si="52"/>
        <v>#DIV/0!</v>
      </c>
      <c r="CJ88" s="37"/>
    </row>
    <row r="89" spans="1:88" ht="69.75" customHeight="1" x14ac:dyDescent="0.25">
      <c r="A89" s="6">
        <v>73</v>
      </c>
      <c r="B89" s="386"/>
      <c r="C89" s="392"/>
      <c r="D89" s="277" t="s">
        <v>18</v>
      </c>
      <c r="E89" s="12" t="s">
        <v>342</v>
      </c>
      <c r="F89" s="271" t="s">
        <v>18</v>
      </c>
      <c r="G89" s="12" t="s">
        <v>342</v>
      </c>
      <c r="H89" s="12" t="s">
        <v>1318</v>
      </c>
      <c r="I89" s="18" t="s">
        <v>1261</v>
      </c>
      <c r="J89" s="22" t="s">
        <v>14</v>
      </c>
      <c r="K89" s="207" t="s">
        <v>21</v>
      </c>
      <c r="L89" s="207"/>
      <c r="M89" s="207"/>
      <c r="N89" s="207"/>
      <c r="O89" s="207"/>
      <c r="P89" s="207"/>
      <c r="Q89" s="207"/>
      <c r="R89" s="207"/>
      <c r="S89" s="207"/>
      <c r="T89" s="26">
        <f t="shared" si="51"/>
        <v>1</v>
      </c>
      <c r="U89" s="269" t="s">
        <v>1319</v>
      </c>
      <c r="V89" s="48"/>
      <c r="W89" s="269" t="s">
        <v>1319</v>
      </c>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3">
        <f t="shared" si="53"/>
        <v>0</v>
      </c>
      <c r="CC89" s="32" t="e">
        <f t="shared" si="54"/>
        <v>#DIV/0!</v>
      </c>
      <c r="CD89" s="23">
        <f t="shared" si="55"/>
        <v>0</v>
      </c>
      <c r="CE89" s="32" t="e">
        <f t="shared" si="56"/>
        <v>#DIV/0!</v>
      </c>
      <c r="CF89" s="23">
        <f t="shared" si="57"/>
        <v>0</v>
      </c>
      <c r="CG89" s="32" t="e">
        <f t="shared" si="58"/>
        <v>#DIV/0!</v>
      </c>
      <c r="CH89" s="23" t="e">
        <f t="shared" si="59"/>
        <v>#DIV/0!</v>
      </c>
      <c r="CI89" s="23" t="e">
        <f t="shared" si="52"/>
        <v>#DIV/0!</v>
      </c>
      <c r="CJ89" s="37"/>
    </row>
    <row r="90" spans="1:88" ht="79.5" customHeight="1" x14ac:dyDescent="0.25">
      <c r="A90" s="6">
        <v>73</v>
      </c>
      <c r="B90" s="386"/>
      <c r="C90" s="392"/>
      <c r="D90" s="277" t="s">
        <v>18</v>
      </c>
      <c r="E90" s="12" t="s">
        <v>340</v>
      </c>
      <c r="F90" s="271" t="s">
        <v>71</v>
      </c>
      <c r="G90" s="12" t="s">
        <v>340</v>
      </c>
      <c r="H90" s="12" t="s">
        <v>1320</v>
      </c>
      <c r="I90" s="18" t="s">
        <v>1261</v>
      </c>
      <c r="J90" s="22" t="s">
        <v>14</v>
      </c>
      <c r="K90" s="207"/>
      <c r="L90" s="207" t="s">
        <v>21</v>
      </c>
      <c r="M90" s="207"/>
      <c r="N90" s="207"/>
      <c r="O90" s="207"/>
      <c r="P90" s="207"/>
      <c r="Q90" s="207"/>
      <c r="R90" s="207"/>
      <c r="S90" s="207"/>
      <c r="T90" s="26">
        <f t="shared" si="51"/>
        <v>1</v>
      </c>
      <c r="U90" s="48"/>
      <c r="V90" s="48"/>
      <c r="W90" s="48"/>
      <c r="X90" s="48"/>
      <c r="Y90" s="48" t="s">
        <v>1301</v>
      </c>
      <c r="Z90" s="48" t="s">
        <v>1301</v>
      </c>
      <c r="AA90" s="48" t="s">
        <v>1301</v>
      </c>
      <c r="AB90" s="48" t="s">
        <v>1301</v>
      </c>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3">
        <f t="shared" si="53"/>
        <v>0</v>
      </c>
      <c r="CC90" s="32" t="e">
        <f t="shared" si="54"/>
        <v>#DIV/0!</v>
      </c>
      <c r="CD90" s="23">
        <f t="shared" si="55"/>
        <v>0</v>
      </c>
      <c r="CE90" s="32" t="e">
        <f t="shared" si="56"/>
        <v>#DIV/0!</v>
      </c>
      <c r="CF90" s="23">
        <f t="shared" si="57"/>
        <v>0</v>
      </c>
      <c r="CG90" s="32" t="e">
        <f t="shared" si="58"/>
        <v>#DIV/0!</v>
      </c>
      <c r="CH90" s="23" t="e">
        <f t="shared" si="59"/>
        <v>#DIV/0!</v>
      </c>
      <c r="CI90" s="23" t="e">
        <f t="shared" si="52"/>
        <v>#DIV/0!</v>
      </c>
      <c r="CJ90" s="37"/>
    </row>
    <row r="91" spans="1:88" ht="45" customHeight="1" x14ac:dyDescent="0.25">
      <c r="A91" s="6">
        <v>73</v>
      </c>
      <c r="B91" s="387"/>
      <c r="C91" s="393"/>
      <c r="D91" s="277" t="s">
        <v>18</v>
      </c>
      <c r="E91" s="12" t="s">
        <v>343</v>
      </c>
      <c r="F91" s="271" t="s">
        <v>18</v>
      </c>
      <c r="G91" s="12" t="s">
        <v>357</v>
      </c>
      <c r="H91" s="12" t="s">
        <v>357</v>
      </c>
      <c r="I91" s="18" t="s">
        <v>1261</v>
      </c>
      <c r="J91" s="22" t="s">
        <v>14</v>
      </c>
      <c r="K91" s="207"/>
      <c r="L91" s="207"/>
      <c r="M91" s="207"/>
      <c r="N91" s="207"/>
      <c r="O91" s="207"/>
      <c r="P91" s="207"/>
      <c r="Q91" s="207"/>
      <c r="R91" s="207" t="s">
        <v>21</v>
      </c>
      <c r="S91" s="207"/>
      <c r="T91" s="26">
        <f t="shared" si="51"/>
        <v>1</v>
      </c>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3">
        <f t="shared" si="53"/>
        <v>0</v>
      </c>
      <c r="CC91" s="32" t="e">
        <f t="shared" si="54"/>
        <v>#DIV/0!</v>
      </c>
      <c r="CD91" s="23">
        <f t="shared" si="55"/>
        <v>0</v>
      </c>
      <c r="CE91" s="32" t="e">
        <f t="shared" si="56"/>
        <v>#DIV/0!</v>
      </c>
      <c r="CF91" s="23">
        <f t="shared" si="57"/>
        <v>0</v>
      </c>
      <c r="CG91" s="32" t="e">
        <f t="shared" si="58"/>
        <v>#DIV/0!</v>
      </c>
      <c r="CH91" s="23" t="e">
        <f t="shared" si="59"/>
        <v>#DIV/0!</v>
      </c>
      <c r="CI91" s="23" t="e">
        <f t="shared" si="52"/>
        <v>#DIV/0!</v>
      </c>
      <c r="CJ91" s="37"/>
    </row>
    <row r="92" spans="1:88" ht="58.5" customHeight="1" x14ac:dyDescent="0.25">
      <c r="A92" s="6">
        <v>74</v>
      </c>
      <c r="B92" s="207">
        <v>180</v>
      </c>
      <c r="C92" s="12" t="s">
        <v>347</v>
      </c>
      <c r="D92" s="275" t="s">
        <v>20</v>
      </c>
      <c r="E92" s="12" t="s">
        <v>348</v>
      </c>
      <c r="F92" s="271" t="s">
        <v>20</v>
      </c>
      <c r="G92" s="18" t="s">
        <v>1321</v>
      </c>
      <c r="H92" s="18" t="s">
        <v>1322</v>
      </c>
      <c r="I92" s="18" t="s">
        <v>1261</v>
      </c>
      <c r="J92" s="22" t="s">
        <v>14</v>
      </c>
      <c r="K92" s="207"/>
      <c r="L92" s="207"/>
      <c r="M92" s="207"/>
      <c r="N92" s="207"/>
      <c r="O92" s="207" t="s">
        <v>21</v>
      </c>
      <c r="P92" s="207"/>
      <c r="Q92" s="207"/>
      <c r="R92" s="207"/>
      <c r="S92" s="207"/>
      <c r="T92" s="26">
        <f t="shared" si="51"/>
        <v>1</v>
      </c>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3">
        <f t="shared" si="53"/>
        <v>0</v>
      </c>
      <c r="CC92" s="32" t="e">
        <f t="shared" si="54"/>
        <v>#DIV/0!</v>
      </c>
      <c r="CD92" s="23">
        <f t="shared" si="55"/>
        <v>0</v>
      </c>
      <c r="CE92" s="32" t="e">
        <f t="shared" si="56"/>
        <v>#DIV/0!</v>
      </c>
      <c r="CF92" s="23">
        <f t="shared" si="57"/>
        <v>0</v>
      </c>
      <c r="CG92" s="32" t="e">
        <f t="shared" si="58"/>
        <v>#DIV/0!</v>
      </c>
      <c r="CH92" s="23" t="e">
        <f t="shared" si="59"/>
        <v>#DIV/0!</v>
      </c>
      <c r="CI92" s="23" t="e">
        <f t="shared" si="52"/>
        <v>#DIV/0!</v>
      </c>
      <c r="CJ92" s="37"/>
    </row>
    <row r="93" spans="1:88" ht="63" customHeight="1" x14ac:dyDescent="0.25">
      <c r="A93" s="6">
        <v>76</v>
      </c>
      <c r="B93" s="207">
        <v>182</v>
      </c>
      <c r="C93" s="12" t="s">
        <v>291</v>
      </c>
      <c r="D93" s="275" t="s">
        <v>20</v>
      </c>
      <c r="E93" s="12" t="s">
        <v>292</v>
      </c>
      <c r="F93" s="271" t="s">
        <v>20</v>
      </c>
      <c r="G93" s="12" t="s">
        <v>292</v>
      </c>
      <c r="H93" s="12" t="s">
        <v>1323</v>
      </c>
      <c r="I93" s="18" t="s">
        <v>1261</v>
      </c>
      <c r="J93" s="22" t="s">
        <v>14</v>
      </c>
      <c r="K93" s="207"/>
      <c r="L93" s="207"/>
      <c r="M93" s="207"/>
      <c r="N93" s="207"/>
      <c r="O93" s="207" t="s">
        <v>21</v>
      </c>
      <c r="P93" s="207"/>
      <c r="Q93" s="207"/>
      <c r="R93" s="207"/>
      <c r="S93" s="207"/>
      <c r="T93" s="26">
        <f t="shared" si="51"/>
        <v>1</v>
      </c>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3">
        <f t="shared" si="53"/>
        <v>0</v>
      </c>
      <c r="CC93" s="32" t="e">
        <f t="shared" si="54"/>
        <v>#DIV/0!</v>
      </c>
      <c r="CD93" s="23">
        <f t="shared" si="55"/>
        <v>0</v>
      </c>
      <c r="CE93" s="32" t="e">
        <f t="shared" si="56"/>
        <v>#DIV/0!</v>
      </c>
      <c r="CF93" s="23">
        <f t="shared" si="57"/>
        <v>0</v>
      </c>
      <c r="CG93" s="32" t="e">
        <f t="shared" si="58"/>
        <v>#DIV/0!</v>
      </c>
      <c r="CH93" s="23" t="e">
        <f t="shared" si="59"/>
        <v>#DIV/0!</v>
      </c>
      <c r="CI93" s="23" t="e">
        <f t="shared" si="52"/>
        <v>#DIV/0!</v>
      </c>
      <c r="CJ93" s="37"/>
    </row>
    <row r="94" spans="1:88" ht="75" customHeight="1" x14ac:dyDescent="0.25">
      <c r="A94" s="6">
        <v>77</v>
      </c>
      <c r="B94" s="207">
        <v>183</v>
      </c>
      <c r="C94" s="12" t="s">
        <v>352</v>
      </c>
      <c r="D94" s="275" t="s">
        <v>20</v>
      </c>
      <c r="E94" s="12" t="s">
        <v>353</v>
      </c>
      <c r="F94" s="271" t="s">
        <v>20</v>
      </c>
      <c r="G94" s="12" t="s">
        <v>353</v>
      </c>
      <c r="H94" s="12" t="s">
        <v>353</v>
      </c>
      <c r="I94" s="18" t="s">
        <v>1261</v>
      </c>
      <c r="J94" s="22" t="s">
        <v>14</v>
      </c>
      <c r="K94" s="207"/>
      <c r="L94" s="207"/>
      <c r="M94" s="207"/>
      <c r="N94" s="207"/>
      <c r="O94" s="207" t="s">
        <v>21</v>
      </c>
      <c r="P94" s="207"/>
      <c r="Q94" s="207"/>
      <c r="R94" s="207"/>
      <c r="S94" s="207"/>
      <c r="T94" s="26">
        <f t="shared" si="51"/>
        <v>1</v>
      </c>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3">
        <f t="shared" si="53"/>
        <v>0</v>
      </c>
      <c r="CC94" s="32" t="e">
        <f t="shared" si="54"/>
        <v>#DIV/0!</v>
      </c>
      <c r="CD94" s="23">
        <f t="shared" si="55"/>
        <v>0</v>
      </c>
      <c r="CE94" s="32" t="e">
        <f t="shared" si="56"/>
        <v>#DIV/0!</v>
      </c>
      <c r="CF94" s="23">
        <f t="shared" si="57"/>
        <v>0</v>
      </c>
      <c r="CG94" s="32" t="e">
        <f t="shared" si="58"/>
        <v>#DIV/0!</v>
      </c>
      <c r="CH94" s="23" t="e">
        <f t="shared" si="59"/>
        <v>#DIV/0!</v>
      </c>
      <c r="CI94" s="23" t="e">
        <f t="shared" si="52"/>
        <v>#DIV/0!</v>
      </c>
      <c r="CJ94" s="37"/>
    </row>
    <row r="95" spans="1:88" ht="98.25" customHeight="1" x14ac:dyDescent="0.25">
      <c r="A95" s="6">
        <v>78</v>
      </c>
      <c r="B95" s="207">
        <v>184</v>
      </c>
      <c r="C95" s="44" t="s">
        <v>355</v>
      </c>
      <c r="D95" s="277" t="s">
        <v>18</v>
      </c>
      <c r="E95" s="12" t="s">
        <v>1324</v>
      </c>
      <c r="F95" s="271" t="s">
        <v>28</v>
      </c>
      <c r="G95" s="12" t="s">
        <v>356</v>
      </c>
      <c r="H95" s="12" t="s">
        <v>1325</v>
      </c>
      <c r="I95" s="18" t="s">
        <v>1261</v>
      </c>
      <c r="J95" s="22" t="s">
        <v>14</v>
      </c>
      <c r="K95" s="207" t="s">
        <v>21</v>
      </c>
      <c r="L95" s="207"/>
      <c r="M95" s="207"/>
      <c r="N95" s="207"/>
      <c r="O95" s="207" t="s">
        <v>21</v>
      </c>
      <c r="P95" s="207"/>
      <c r="Q95" s="207"/>
      <c r="R95" s="207"/>
      <c r="S95" s="207"/>
      <c r="T95" s="26">
        <f t="shared" si="51"/>
        <v>2</v>
      </c>
      <c r="U95" s="269" t="s">
        <v>1302</v>
      </c>
      <c r="V95" s="269" t="s">
        <v>1302</v>
      </c>
      <c r="W95" s="269" t="s">
        <v>1302</v>
      </c>
      <c r="X95" s="269" t="s">
        <v>1302</v>
      </c>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3">
        <f t="shared" si="53"/>
        <v>0</v>
      </c>
      <c r="CC95" s="32" t="e">
        <f t="shared" si="54"/>
        <v>#DIV/0!</v>
      </c>
      <c r="CD95" s="23">
        <f t="shared" si="55"/>
        <v>0</v>
      </c>
      <c r="CE95" s="32" t="e">
        <f t="shared" si="56"/>
        <v>#DIV/0!</v>
      </c>
      <c r="CF95" s="23">
        <f t="shared" si="57"/>
        <v>0</v>
      </c>
      <c r="CG95" s="32" t="e">
        <f t="shared" si="58"/>
        <v>#DIV/0!</v>
      </c>
      <c r="CH95" s="23" t="e">
        <f t="shared" si="59"/>
        <v>#DIV/0!</v>
      </c>
      <c r="CI95" s="23" t="e">
        <f t="shared" si="52"/>
        <v>#DIV/0!</v>
      </c>
      <c r="CJ95" s="37"/>
    </row>
    <row r="96" spans="1:88" ht="95.25" customHeight="1" x14ac:dyDescent="0.25">
      <c r="A96" s="6">
        <v>78</v>
      </c>
      <c r="B96" s="207">
        <v>184</v>
      </c>
      <c r="C96" s="44" t="s">
        <v>355</v>
      </c>
      <c r="D96" s="277" t="s">
        <v>18</v>
      </c>
      <c r="E96" s="12" t="s">
        <v>1326</v>
      </c>
      <c r="F96" s="271" t="s">
        <v>71</v>
      </c>
      <c r="G96" s="12" t="s">
        <v>357</v>
      </c>
      <c r="H96" s="12" t="s">
        <v>1327</v>
      </c>
      <c r="I96" s="18" t="s">
        <v>1261</v>
      </c>
      <c r="J96" s="22" t="s">
        <v>14</v>
      </c>
      <c r="K96" s="207" t="s">
        <v>21</v>
      </c>
      <c r="L96" s="207"/>
      <c r="M96" s="207"/>
      <c r="N96" s="207"/>
      <c r="O96" s="207"/>
      <c r="P96" s="207"/>
      <c r="Q96" s="207"/>
      <c r="R96" s="207"/>
      <c r="S96" s="207"/>
      <c r="T96" s="26">
        <f t="shared" si="51"/>
        <v>1</v>
      </c>
      <c r="U96" s="48" t="s">
        <v>1301</v>
      </c>
      <c r="V96" s="48" t="s">
        <v>1301</v>
      </c>
      <c r="W96" s="48" t="s">
        <v>1301</v>
      </c>
      <c r="X96" s="48" t="s">
        <v>1301</v>
      </c>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3">
        <f t="shared" si="53"/>
        <v>0</v>
      </c>
      <c r="CC96" s="32" t="e">
        <f t="shared" si="54"/>
        <v>#DIV/0!</v>
      </c>
      <c r="CD96" s="23">
        <f t="shared" si="55"/>
        <v>0</v>
      </c>
      <c r="CE96" s="32" t="e">
        <f t="shared" si="56"/>
        <v>#DIV/0!</v>
      </c>
      <c r="CF96" s="23">
        <f t="shared" si="57"/>
        <v>0</v>
      </c>
      <c r="CG96" s="32" t="e">
        <f t="shared" si="58"/>
        <v>#DIV/0!</v>
      </c>
      <c r="CH96" s="23" t="e">
        <f t="shared" si="59"/>
        <v>#DIV/0!</v>
      </c>
      <c r="CI96" s="23" t="e">
        <f t="shared" si="52"/>
        <v>#DIV/0!</v>
      </c>
      <c r="CJ96" s="37"/>
    </row>
    <row r="97" spans="1:88" ht="93.75" customHeight="1" x14ac:dyDescent="0.25">
      <c r="A97" s="6">
        <v>78</v>
      </c>
      <c r="B97" s="207">
        <v>184</v>
      </c>
      <c r="C97" s="44" t="s">
        <v>355</v>
      </c>
      <c r="D97" s="277" t="s">
        <v>18</v>
      </c>
      <c r="E97" s="12" t="s">
        <v>358</v>
      </c>
      <c r="F97" s="271" t="s">
        <v>71</v>
      </c>
      <c r="G97" s="12" t="s">
        <v>358</v>
      </c>
      <c r="H97" s="18" t="s">
        <v>1328</v>
      </c>
      <c r="I97" s="18" t="s">
        <v>1329</v>
      </c>
      <c r="J97" s="22" t="s">
        <v>14</v>
      </c>
      <c r="K97" s="207"/>
      <c r="L97" s="207" t="s">
        <v>21</v>
      </c>
      <c r="M97" s="207"/>
      <c r="N97" s="207"/>
      <c r="O97" s="207"/>
      <c r="P97" s="207"/>
      <c r="Q97" s="207"/>
      <c r="R97" s="207"/>
      <c r="S97" s="207"/>
      <c r="T97" s="26">
        <f t="shared" si="51"/>
        <v>1</v>
      </c>
      <c r="U97" s="48"/>
      <c r="V97" s="48"/>
      <c r="W97" s="48"/>
      <c r="X97" s="48"/>
      <c r="Y97" s="48" t="s">
        <v>1271</v>
      </c>
      <c r="Z97" s="48" t="s">
        <v>1271</v>
      </c>
      <c r="AA97" s="48"/>
      <c r="AB97" s="48" t="s">
        <v>1271</v>
      </c>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3">
        <f t="shared" si="53"/>
        <v>0</v>
      </c>
      <c r="CC97" s="32" t="e">
        <f t="shared" si="54"/>
        <v>#DIV/0!</v>
      </c>
      <c r="CD97" s="23">
        <f t="shared" si="55"/>
        <v>0</v>
      </c>
      <c r="CE97" s="32" t="e">
        <f t="shared" si="56"/>
        <v>#DIV/0!</v>
      </c>
      <c r="CF97" s="23">
        <f t="shared" si="57"/>
        <v>0</v>
      </c>
      <c r="CG97" s="32" t="e">
        <f t="shared" si="58"/>
        <v>#DIV/0!</v>
      </c>
      <c r="CH97" s="23" t="e">
        <f t="shared" si="59"/>
        <v>#DIV/0!</v>
      </c>
      <c r="CI97" s="23" t="e">
        <f t="shared" si="52"/>
        <v>#DIV/0!</v>
      </c>
      <c r="CJ97" s="37"/>
    </row>
    <row r="98" spans="1:88" ht="88.5" customHeight="1" x14ac:dyDescent="0.25">
      <c r="A98" s="6">
        <v>79</v>
      </c>
      <c r="B98" s="207">
        <v>184</v>
      </c>
      <c r="C98" s="44" t="s">
        <v>355</v>
      </c>
      <c r="D98" s="277" t="s">
        <v>18</v>
      </c>
      <c r="E98" s="12" t="s">
        <v>356</v>
      </c>
      <c r="F98" s="271" t="s">
        <v>28</v>
      </c>
      <c r="G98" s="12" t="s">
        <v>359</v>
      </c>
      <c r="H98" s="18" t="s">
        <v>1330</v>
      </c>
      <c r="I98" s="18" t="s">
        <v>1261</v>
      </c>
      <c r="J98" s="22" t="s">
        <v>14</v>
      </c>
      <c r="K98" s="207"/>
      <c r="L98" s="207"/>
      <c r="M98" s="207" t="s">
        <v>21</v>
      </c>
      <c r="N98" s="207"/>
      <c r="O98" s="207"/>
      <c r="P98" s="207"/>
      <c r="Q98" s="207"/>
      <c r="R98" s="207"/>
      <c r="S98" s="207"/>
      <c r="T98" s="26">
        <f t="shared" si="51"/>
        <v>1</v>
      </c>
      <c r="U98" s="48"/>
      <c r="V98" s="48"/>
      <c r="W98" s="48"/>
      <c r="X98" s="48"/>
      <c r="Y98" s="48"/>
      <c r="Z98" s="48"/>
      <c r="AA98" s="48"/>
      <c r="AB98" s="48"/>
      <c r="AC98" s="48" t="s">
        <v>1301</v>
      </c>
      <c r="AD98" s="48" t="s">
        <v>1301</v>
      </c>
      <c r="AE98" s="48" t="s">
        <v>1271</v>
      </c>
      <c r="AF98" s="48" t="s">
        <v>1301</v>
      </c>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3">
        <f t="shared" si="53"/>
        <v>0</v>
      </c>
      <c r="CC98" s="32" t="e">
        <f t="shared" si="54"/>
        <v>#DIV/0!</v>
      </c>
      <c r="CD98" s="23">
        <f t="shared" si="55"/>
        <v>0</v>
      </c>
      <c r="CE98" s="32" t="e">
        <f t="shared" si="56"/>
        <v>#DIV/0!</v>
      </c>
      <c r="CF98" s="23">
        <f t="shared" si="57"/>
        <v>0</v>
      </c>
      <c r="CG98" s="32" t="e">
        <f t="shared" si="58"/>
        <v>#DIV/0!</v>
      </c>
      <c r="CH98" s="23" t="e">
        <f t="shared" si="59"/>
        <v>#DIV/0!</v>
      </c>
      <c r="CI98" s="23" t="e">
        <f t="shared" si="52"/>
        <v>#DIV/0!</v>
      </c>
      <c r="CJ98" s="37"/>
    </row>
    <row r="99" spans="1:88" ht="96" customHeight="1" x14ac:dyDescent="0.25">
      <c r="A99" s="6">
        <v>79</v>
      </c>
      <c r="B99" s="207">
        <v>184</v>
      </c>
      <c r="C99" s="44" t="s">
        <v>355</v>
      </c>
      <c r="D99" s="277" t="s">
        <v>18</v>
      </c>
      <c r="E99" s="12" t="s">
        <v>357</v>
      </c>
      <c r="F99" s="271" t="s">
        <v>71</v>
      </c>
      <c r="G99" s="12" t="s">
        <v>357</v>
      </c>
      <c r="H99" s="12" t="s">
        <v>357</v>
      </c>
      <c r="I99" s="18" t="s">
        <v>1261</v>
      </c>
      <c r="J99" s="22" t="s">
        <v>14</v>
      </c>
      <c r="K99" s="207"/>
      <c r="L99" s="207"/>
      <c r="M99" s="207"/>
      <c r="N99" s="207"/>
      <c r="O99" s="207"/>
      <c r="P99" s="207"/>
      <c r="Q99" s="207"/>
      <c r="R99" s="207"/>
      <c r="S99" s="207" t="s">
        <v>21</v>
      </c>
      <c r="T99" s="26">
        <f t="shared" si="51"/>
        <v>1</v>
      </c>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3">
        <f t="shared" si="53"/>
        <v>0</v>
      </c>
      <c r="CC99" s="32" t="e">
        <f t="shared" si="54"/>
        <v>#DIV/0!</v>
      </c>
      <c r="CD99" s="23">
        <f t="shared" si="55"/>
        <v>0</v>
      </c>
      <c r="CE99" s="32" t="e">
        <f t="shared" si="56"/>
        <v>#DIV/0!</v>
      </c>
      <c r="CF99" s="23">
        <f t="shared" si="57"/>
        <v>0</v>
      </c>
      <c r="CG99" s="32" t="e">
        <f t="shared" si="58"/>
        <v>#DIV/0!</v>
      </c>
      <c r="CH99" s="23" t="e">
        <f t="shared" si="59"/>
        <v>#DIV/0!</v>
      </c>
      <c r="CI99" s="23" t="e">
        <f t="shared" si="52"/>
        <v>#DIV/0!</v>
      </c>
      <c r="CJ99" s="37"/>
    </row>
    <row r="100" spans="1:88" ht="85.5" customHeight="1" x14ac:dyDescent="0.25">
      <c r="A100" s="6">
        <v>79</v>
      </c>
      <c r="B100" s="207">
        <v>184</v>
      </c>
      <c r="C100" s="44" t="s">
        <v>355</v>
      </c>
      <c r="D100" s="277" t="s">
        <v>18</v>
      </c>
      <c r="E100" s="12" t="s">
        <v>358</v>
      </c>
      <c r="F100" s="271" t="s">
        <v>71</v>
      </c>
      <c r="G100" s="12" t="s">
        <v>358</v>
      </c>
      <c r="H100" s="12" t="s">
        <v>1662</v>
      </c>
      <c r="I100" s="18" t="s">
        <v>1261</v>
      </c>
      <c r="J100" s="22" t="s">
        <v>14</v>
      </c>
      <c r="K100" s="207"/>
      <c r="L100" s="207"/>
      <c r="M100" s="207"/>
      <c r="N100" s="207"/>
      <c r="O100" s="207"/>
      <c r="P100" s="207"/>
      <c r="Q100" s="207"/>
      <c r="R100" s="28" t="s">
        <v>21</v>
      </c>
      <c r="S100" s="207"/>
      <c r="T100" s="26">
        <f t="shared" si="51"/>
        <v>1</v>
      </c>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3">
        <f t="shared" si="53"/>
        <v>0</v>
      </c>
      <c r="CC100" s="32" t="e">
        <f t="shared" si="54"/>
        <v>#DIV/0!</v>
      </c>
      <c r="CD100" s="23">
        <f t="shared" si="55"/>
        <v>0</v>
      </c>
      <c r="CE100" s="32" t="e">
        <f t="shared" si="56"/>
        <v>#DIV/0!</v>
      </c>
      <c r="CF100" s="23">
        <f t="shared" si="57"/>
        <v>0</v>
      </c>
      <c r="CG100" s="32" t="e">
        <f t="shared" si="58"/>
        <v>#DIV/0!</v>
      </c>
      <c r="CH100" s="23" t="e">
        <f t="shared" si="59"/>
        <v>#DIV/0!</v>
      </c>
      <c r="CI100" s="23" t="e">
        <f t="shared" si="52"/>
        <v>#DIV/0!</v>
      </c>
      <c r="CJ100" s="37"/>
    </row>
    <row r="101" spans="1:88" ht="81.75" customHeight="1" x14ac:dyDescent="0.25">
      <c r="A101" s="6">
        <v>80</v>
      </c>
      <c r="B101" s="207">
        <v>188</v>
      </c>
      <c r="C101" s="44" t="s">
        <v>355</v>
      </c>
      <c r="D101" s="277" t="s">
        <v>28</v>
      </c>
      <c r="E101" s="12" t="s">
        <v>367</v>
      </c>
      <c r="F101" s="271" t="s">
        <v>28</v>
      </c>
      <c r="G101" s="12" t="s">
        <v>367</v>
      </c>
      <c r="H101" s="12" t="s">
        <v>1331</v>
      </c>
      <c r="I101" s="18" t="s">
        <v>1261</v>
      </c>
      <c r="J101" s="22" t="s">
        <v>14</v>
      </c>
      <c r="K101" s="207"/>
      <c r="L101" s="207"/>
      <c r="M101" s="207"/>
      <c r="N101" s="207"/>
      <c r="O101" s="207"/>
      <c r="P101" s="207"/>
      <c r="Q101" s="207"/>
      <c r="R101" s="207" t="s">
        <v>21</v>
      </c>
      <c r="S101" s="207"/>
      <c r="T101" s="26">
        <f t="shared" si="51"/>
        <v>1</v>
      </c>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3">
        <f t="shared" si="53"/>
        <v>0</v>
      </c>
      <c r="CC101" s="32" t="e">
        <f t="shared" si="54"/>
        <v>#DIV/0!</v>
      </c>
      <c r="CD101" s="23">
        <f t="shared" si="55"/>
        <v>0</v>
      </c>
      <c r="CE101" s="32" t="e">
        <f t="shared" si="56"/>
        <v>#DIV/0!</v>
      </c>
      <c r="CF101" s="23">
        <f t="shared" si="57"/>
        <v>0</v>
      </c>
      <c r="CG101" s="32" t="e">
        <f t="shared" si="58"/>
        <v>#DIV/0!</v>
      </c>
      <c r="CH101" s="23" t="e">
        <f t="shared" si="59"/>
        <v>#DIV/0!</v>
      </c>
      <c r="CI101" s="23" t="e">
        <f t="shared" si="52"/>
        <v>#DIV/0!</v>
      </c>
      <c r="CJ101" s="37"/>
    </row>
    <row r="102" spans="1:88" ht="122.25" customHeight="1" x14ac:dyDescent="0.25">
      <c r="A102" s="6">
        <v>81</v>
      </c>
      <c r="B102" s="207">
        <v>191</v>
      </c>
      <c r="C102" s="12" t="s">
        <v>370</v>
      </c>
      <c r="D102" s="275" t="s">
        <v>18</v>
      </c>
      <c r="E102" s="12" t="s">
        <v>371</v>
      </c>
      <c r="F102" s="271" t="s">
        <v>28</v>
      </c>
      <c r="G102" s="12" t="s">
        <v>371</v>
      </c>
      <c r="H102" s="12" t="s">
        <v>1661</v>
      </c>
      <c r="I102" s="18" t="s">
        <v>1261</v>
      </c>
      <c r="J102" s="22" t="s">
        <v>14</v>
      </c>
      <c r="K102" s="207"/>
      <c r="L102" s="207" t="s">
        <v>21</v>
      </c>
      <c r="M102" s="207"/>
      <c r="N102" s="207"/>
      <c r="O102" s="207"/>
      <c r="P102" s="207"/>
      <c r="Q102" s="207"/>
      <c r="R102" s="23" t="s">
        <v>21</v>
      </c>
      <c r="S102" s="207"/>
      <c r="T102" s="26">
        <f t="shared" si="51"/>
        <v>2</v>
      </c>
      <c r="U102" s="48"/>
      <c r="V102" s="48"/>
      <c r="W102" s="48"/>
      <c r="X102" s="48"/>
      <c r="Y102" s="48"/>
      <c r="Z102" s="48" t="s">
        <v>1319</v>
      </c>
      <c r="AA102" s="48" t="s">
        <v>1271</v>
      </c>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3">
        <f t="shared" si="53"/>
        <v>0</v>
      </c>
      <c r="CC102" s="32" t="e">
        <f t="shared" si="54"/>
        <v>#DIV/0!</v>
      </c>
      <c r="CD102" s="23">
        <f t="shared" si="55"/>
        <v>0</v>
      </c>
      <c r="CE102" s="32" t="e">
        <f t="shared" si="56"/>
        <v>#DIV/0!</v>
      </c>
      <c r="CF102" s="23">
        <f t="shared" si="57"/>
        <v>0</v>
      </c>
      <c r="CG102" s="32" t="e">
        <f t="shared" si="58"/>
        <v>#DIV/0!</v>
      </c>
      <c r="CH102" s="23" t="e">
        <f t="shared" si="59"/>
        <v>#DIV/0!</v>
      </c>
      <c r="CI102" s="23" t="e">
        <f t="shared" si="52"/>
        <v>#DIV/0!</v>
      </c>
      <c r="CJ102" s="37"/>
    </row>
    <row r="103" spans="1:88" s="2" customFormat="1" ht="18.75" hidden="1" x14ac:dyDescent="0.25">
      <c r="A103" s="6">
        <v>82</v>
      </c>
      <c r="B103" s="7">
        <v>208</v>
      </c>
      <c r="C103" s="441" t="s">
        <v>372</v>
      </c>
      <c r="D103" s="442"/>
      <c r="E103" s="443"/>
      <c r="F103" s="9" t="s">
        <v>1249</v>
      </c>
      <c r="G103" s="9" t="s">
        <v>1249</v>
      </c>
      <c r="H103" s="9" t="s">
        <v>1249</v>
      </c>
      <c r="I103" s="9" t="s">
        <v>1249</v>
      </c>
      <c r="J103" s="21" t="s">
        <v>1249</v>
      </c>
      <c r="K103" s="21" t="s">
        <v>1249</v>
      </c>
      <c r="L103" s="21" t="s">
        <v>1249</v>
      </c>
      <c r="M103" s="21" t="s">
        <v>1249</v>
      </c>
      <c r="N103" s="21" t="s">
        <v>1249</v>
      </c>
      <c r="O103" s="21" t="s">
        <v>1249</v>
      </c>
      <c r="P103" s="21" t="s">
        <v>1249</v>
      </c>
      <c r="Q103" s="21" t="s">
        <v>1249</v>
      </c>
      <c r="R103" s="21" t="s">
        <v>1249</v>
      </c>
      <c r="S103" s="21" t="s">
        <v>1249</v>
      </c>
      <c r="T103" s="21" t="s">
        <v>1249</v>
      </c>
      <c r="U103" s="21" t="s">
        <v>1249</v>
      </c>
      <c r="V103" s="21" t="s">
        <v>1249</v>
      </c>
      <c r="W103" s="21" t="s">
        <v>1249</v>
      </c>
      <c r="X103" s="21" t="s">
        <v>1249</v>
      </c>
      <c r="Y103" s="21" t="s">
        <v>1249</v>
      </c>
      <c r="Z103" s="21" t="s">
        <v>1249</v>
      </c>
      <c r="AA103" s="21" t="s">
        <v>1249</v>
      </c>
      <c r="AB103" s="21" t="s">
        <v>1249</v>
      </c>
      <c r="AC103" s="21" t="s">
        <v>1249</v>
      </c>
      <c r="AD103" s="21" t="s">
        <v>1249</v>
      </c>
      <c r="AE103" s="21" t="s">
        <v>1249</v>
      </c>
      <c r="AF103" s="21" t="s">
        <v>1249</v>
      </c>
      <c r="AG103" s="21" t="s">
        <v>1249</v>
      </c>
      <c r="AH103" s="21" t="s">
        <v>1249</v>
      </c>
      <c r="AI103" s="21" t="s">
        <v>1249</v>
      </c>
      <c r="AJ103" s="21" t="s">
        <v>1249</v>
      </c>
      <c r="AK103" s="21" t="s">
        <v>1249</v>
      </c>
      <c r="AL103" s="21" t="s">
        <v>1249</v>
      </c>
      <c r="AM103" s="21" t="s">
        <v>1249</v>
      </c>
      <c r="AN103" s="21" t="s">
        <v>1249</v>
      </c>
      <c r="AO103" s="21" t="s">
        <v>1249</v>
      </c>
      <c r="AP103" s="21" t="s">
        <v>1249</v>
      </c>
      <c r="AQ103" s="21" t="s">
        <v>1249</v>
      </c>
      <c r="AR103" s="21" t="s">
        <v>1249</v>
      </c>
      <c r="AS103" s="21" t="s">
        <v>1249</v>
      </c>
      <c r="AT103" s="21" t="s">
        <v>1249</v>
      </c>
      <c r="AU103" s="21" t="s">
        <v>1249</v>
      </c>
      <c r="AV103" s="21" t="s">
        <v>1249</v>
      </c>
      <c r="AW103" s="21" t="s">
        <v>1249</v>
      </c>
      <c r="AX103" s="21" t="s">
        <v>1249</v>
      </c>
      <c r="AY103" s="21" t="s">
        <v>1249</v>
      </c>
      <c r="AZ103" s="21" t="s">
        <v>1249</v>
      </c>
      <c r="BA103" s="21" t="s">
        <v>1249</v>
      </c>
      <c r="BB103" s="21"/>
      <c r="BC103" s="21" t="s">
        <v>1249</v>
      </c>
      <c r="BD103" s="21" t="s">
        <v>1249</v>
      </c>
      <c r="BE103" s="21" t="s">
        <v>1249</v>
      </c>
      <c r="BF103" s="21" t="s">
        <v>1249</v>
      </c>
      <c r="BG103" s="21" t="s">
        <v>1249</v>
      </c>
      <c r="BH103" s="21" t="s">
        <v>1249</v>
      </c>
      <c r="BI103" s="21" t="s">
        <v>1249</v>
      </c>
      <c r="BJ103" s="21" t="s">
        <v>1249</v>
      </c>
      <c r="BK103" s="21" t="s">
        <v>1249</v>
      </c>
      <c r="BL103" s="21" t="s">
        <v>1249</v>
      </c>
      <c r="BM103" s="21" t="s">
        <v>1249</v>
      </c>
      <c r="BN103" s="21" t="s">
        <v>1249</v>
      </c>
      <c r="BO103" s="21" t="s">
        <v>1249</v>
      </c>
      <c r="BP103" s="21" t="s">
        <v>1249</v>
      </c>
      <c r="BQ103" s="21" t="s">
        <v>1249</v>
      </c>
      <c r="BR103" s="21" t="s">
        <v>1249</v>
      </c>
      <c r="BS103" s="21" t="s">
        <v>1249</v>
      </c>
      <c r="BT103" s="21" t="s">
        <v>1249</v>
      </c>
      <c r="BU103" s="21" t="s">
        <v>1249</v>
      </c>
      <c r="BV103" s="21" t="s">
        <v>1249</v>
      </c>
      <c r="BW103" s="21" t="s">
        <v>1249</v>
      </c>
      <c r="BX103" s="21" t="s">
        <v>1249</v>
      </c>
      <c r="BY103" s="21" t="s">
        <v>1249</v>
      </c>
      <c r="BZ103" s="21" t="s">
        <v>1249</v>
      </c>
      <c r="CA103" s="21" t="s">
        <v>1249</v>
      </c>
      <c r="CB103" s="21" t="s">
        <v>1249</v>
      </c>
      <c r="CC103" s="21" t="s">
        <v>1249</v>
      </c>
      <c r="CD103" s="21" t="s">
        <v>1249</v>
      </c>
      <c r="CE103" s="21" t="s">
        <v>1249</v>
      </c>
      <c r="CF103" s="21" t="s">
        <v>1249</v>
      </c>
      <c r="CG103" s="21" t="s">
        <v>1249</v>
      </c>
      <c r="CH103" s="21" t="s">
        <v>1249</v>
      </c>
      <c r="CI103" s="21" t="s">
        <v>1249</v>
      </c>
      <c r="CJ103" s="21" t="s">
        <v>1249</v>
      </c>
    </row>
    <row r="104" spans="1:88" ht="93.75" customHeight="1" x14ac:dyDescent="0.25">
      <c r="A104" s="6">
        <v>83</v>
      </c>
      <c r="B104" s="207">
        <v>194</v>
      </c>
      <c r="C104" s="12" t="s">
        <v>375</v>
      </c>
      <c r="D104" s="277" t="s">
        <v>18</v>
      </c>
      <c r="E104" s="271" t="s">
        <v>1332</v>
      </c>
      <c r="F104" s="14" t="s">
        <v>28</v>
      </c>
      <c r="G104" s="12" t="s">
        <v>1333</v>
      </c>
      <c r="H104" s="18" t="s">
        <v>1334</v>
      </c>
      <c r="I104" s="18" t="s">
        <v>1261</v>
      </c>
      <c r="J104" s="22" t="s">
        <v>14</v>
      </c>
      <c r="K104" s="207"/>
      <c r="L104" s="207"/>
      <c r="M104" s="28" t="s">
        <v>21</v>
      </c>
      <c r="N104" s="207"/>
      <c r="O104" s="207"/>
      <c r="P104" s="207"/>
      <c r="Q104" s="207"/>
      <c r="R104" s="207"/>
      <c r="S104" s="207"/>
      <c r="T104" s="26">
        <f t="shared" si="51"/>
        <v>1</v>
      </c>
      <c r="U104" s="207"/>
      <c r="V104" s="207"/>
      <c r="W104" s="207"/>
      <c r="X104" s="207"/>
      <c r="Y104" s="207"/>
      <c r="Z104" s="207"/>
      <c r="AA104" s="207"/>
      <c r="AB104" s="207"/>
      <c r="AC104" s="207" t="s">
        <v>1271</v>
      </c>
      <c r="AD104" s="207"/>
      <c r="AE104" s="207" t="s">
        <v>1319</v>
      </c>
      <c r="AF104" s="207" t="s">
        <v>1271</v>
      </c>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3">
        <f>COUNTIF($BD104:$CA104,2)</f>
        <v>0</v>
      </c>
      <c r="CC104" s="32" t="e">
        <f>CB104/COUNTA($BD104:$CA104)</f>
        <v>#DIV/0!</v>
      </c>
      <c r="CD104" s="23">
        <f>COUNTIF($BD104:$CA104,1)</f>
        <v>0</v>
      </c>
      <c r="CE104" s="32" t="e">
        <f>CD104/COUNTA($BD104:$CA104)</f>
        <v>#DIV/0!</v>
      </c>
      <c r="CF104" s="23">
        <f>COUNTIF($BD104:$CA104,0)</f>
        <v>0</v>
      </c>
      <c r="CG104" s="32" t="e">
        <f>CF104/COUNTA($BD104:$CA104)</f>
        <v>#DIV/0!</v>
      </c>
      <c r="CH104" s="23" t="e">
        <f>(((CB104*2)+(CD104*1)+(CF104*0)))/COUNTA($BD104:$CA104)</f>
        <v>#DIV/0!</v>
      </c>
      <c r="CI104" s="23" t="e">
        <f t="shared" si="52"/>
        <v>#DIV/0!</v>
      </c>
      <c r="CJ104" s="37"/>
    </row>
    <row r="105" spans="1:88" ht="77.25" customHeight="1" x14ac:dyDescent="0.25">
      <c r="A105" s="6">
        <v>84</v>
      </c>
      <c r="B105" s="207"/>
      <c r="C105" s="12" t="s">
        <v>380</v>
      </c>
      <c r="D105" s="277"/>
      <c r="E105" s="260"/>
      <c r="F105" s="14"/>
      <c r="G105" s="18" t="s">
        <v>380</v>
      </c>
      <c r="H105" s="18" t="s">
        <v>1657</v>
      </c>
      <c r="I105" s="18"/>
      <c r="J105" s="22"/>
      <c r="K105" s="207"/>
      <c r="L105" s="207"/>
      <c r="M105" s="28"/>
      <c r="N105" s="207"/>
      <c r="O105" s="207"/>
      <c r="P105" s="23" t="s">
        <v>21</v>
      </c>
      <c r="Q105" s="207"/>
      <c r="R105" s="207"/>
      <c r="S105" s="207"/>
      <c r="T105" s="26"/>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3"/>
      <c r="CC105" s="32"/>
      <c r="CD105" s="23"/>
      <c r="CE105" s="32"/>
      <c r="CF105" s="23"/>
      <c r="CG105" s="32"/>
      <c r="CH105" s="23"/>
      <c r="CI105" s="23"/>
      <c r="CJ105" s="37"/>
    </row>
    <row r="106" spans="1:88" ht="74.25" customHeight="1" x14ac:dyDescent="0.25">
      <c r="A106" s="6">
        <v>84</v>
      </c>
      <c r="B106" s="207">
        <v>197</v>
      </c>
      <c r="C106" s="12" t="s">
        <v>380</v>
      </c>
      <c r="D106" s="277" t="s">
        <v>18</v>
      </c>
      <c r="E106" s="14" t="s">
        <v>379</v>
      </c>
      <c r="F106" s="14" t="s">
        <v>28</v>
      </c>
      <c r="G106" s="18" t="s">
        <v>380</v>
      </c>
      <c r="H106" s="18" t="s">
        <v>1645</v>
      </c>
      <c r="I106" s="18" t="s">
        <v>1261</v>
      </c>
      <c r="J106" s="22" t="s">
        <v>14</v>
      </c>
      <c r="K106" s="207"/>
      <c r="L106" s="207"/>
      <c r="M106" s="207"/>
      <c r="N106" s="23"/>
      <c r="O106" s="23" t="s">
        <v>21</v>
      </c>
      <c r="P106" s="207"/>
      <c r="Q106" s="207"/>
      <c r="R106" s="207"/>
      <c r="S106" s="207"/>
      <c r="T106" s="26">
        <f t="shared" si="51"/>
        <v>1</v>
      </c>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3">
        <f t="shared" ref="CB106:CB111" si="60">COUNTIF($BD106:$CA106,2)</f>
        <v>0</v>
      </c>
      <c r="CC106" s="32" t="e">
        <f t="shared" ref="CC106:CC111" si="61">CB106/COUNTA($BD106:$CA106)</f>
        <v>#DIV/0!</v>
      </c>
      <c r="CD106" s="23">
        <f t="shared" ref="CD106:CD111" si="62">COUNTIF($BD106:$CA106,1)</f>
        <v>0</v>
      </c>
      <c r="CE106" s="32" t="e">
        <f t="shared" ref="CE106:CE111" si="63">CD106/COUNTA($BD106:$CA106)</f>
        <v>#DIV/0!</v>
      </c>
      <c r="CF106" s="23">
        <f t="shared" ref="CF106:CF111" si="64">COUNTIF($BD106:$CA106,0)</f>
        <v>0</v>
      </c>
      <c r="CG106" s="32" t="e">
        <f t="shared" ref="CG106:CG111" si="65">CF106/COUNTA($BD106:$CA106)</f>
        <v>#DIV/0!</v>
      </c>
      <c r="CH106" s="23" t="e">
        <f t="shared" ref="CH106:CH111" si="66">(((CB106*2)+(CD106*1)+(CF106*0)))/COUNTA($BD106:$CA106)</f>
        <v>#DIV/0!</v>
      </c>
      <c r="CI106" s="23" t="e">
        <f t="shared" si="52"/>
        <v>#DIV/0!</v>
      </c>
      <c r="CJ106" s="37"/>
    </row>
    <row r="107" spans="1:88" ht="229.5" customHeight="1" x14ac:dyDescent="0.25">
      <c r="A107" s="6">
        <v>85</v>
      </c>
      <c r="B107" s="207">
        <v>199</v>
      </c>
      <c r="C107" s="12" t="s">
        <v>382</v>
      </c>
      <c r="D107" s="275" t="s">
        <v>18</v>
      </c>
      <c r="E107" s="45" t="s">
        <v>383</v>
      </c>
      <c r="F107" s="271" t="s">
        <v>28</v>
      </c>
      <c r="G107" s="46" t="s">
        <v>1335</v>
      </c>
      <c r="H107" s="47" t="s">
        <v>1336</v>
      </c>
      <c r="I107" s="18" t="s">
        <v>1329</v>
      </c>
      <c r="J107" s="22" t="s">
        <v>14</v>
      </c>
      <c r="K107" s="207"/>
      <c r="L107" s="207"/>
      <c r="M107" s="28" t="s">
        <v>21</v>
      </c>
      <c r="N107" s="207"/>
      <c r="O107" s="207"/>
      <c r="P107" s="207"/>
      <c r="Q107" s="207"/>
      <c r="R107" s="207"/>
      <c r="S107" s="207"/>
      <c r="T107" s="26">
        <f t="shared" si="51"/>
        <v>1</v>
      </c>
      <c r="U107" s="207"/>
      <c r="V107" s="207"/>
      <c r="W107" s="207"/>
      <c r="X107" s="207"/>
      <c r="Y107" s="207"/>
      <c r="Z107" s="207"/>
      <c r="AA107" s="207"/>
      <c r="AB107" s="207"/>
      <c r="AC107" s="207"/>
      <c r="AD107" s="207" t="s">
        <v>1271</v>
      </c>
      <c r="AE107" s="207"/>
      <c r="AF107" s="207" t="s">
        <v>1319</v>
      </c>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3">
        <f t="shared" si="60"/>
        <v>0</v>
      </c>
      <c r="CC107" s="32" t="e">
        <f t="shared" si="61"/>
        <v>#DIV/0!</v>
      </c>
      <c r="CD107" s="23">
        <f t="shared" si="62"/>
        <v>0</v>
      </c>
      <c r="CE107" s="32" t="e">
        <f t="shared" si="63"/>
        <v>#DIV/0!</v>
      </c>
      <c r="CF107" s="23">
        <f t="shared" si="64"/>
        <v>0</v>
      </c>
      <c r="CG107" s="32" t="e">
        <f t="shared" si="65"/>
        <v>#DIV/0!</v>
      </c>
      <c r="CH107" s="23" t="e">
        <f t="shared" si="66"/>
        <v>#DIV/0!</v>
      </c>
      <c r="CI107" s="23" t="e">
        <f t="shared" si="52"/>
        <v>#DIV/0!</v>
      </c>
      <c r="CJ107" s="37"/>
    </row>
    <row r="108" spans="1:88" ht="201.75" customHeight="1" x14ac:dyDescent="0.25">
      <c r="A108" s="6">
        <v>86</v>
      </c>
      <c r="B108" s="28">
        <v>200</v>
      </c>
      <c r="C108" s="12" t="s">
        <v>384</v>
      </c>
      <c r="D108" s="275" t="s">
        <v>18</v>
      </c>
      <c r="E108" s="39" t="s">
        <v>385</v>
      </c>
      <c r="F108" s="271" t="s">
        <v>18</v>
      </c>
      <c r="G108" s="160" t="s">
        <v>1337</v>
      </c>
      <c r="H108" s="161" t="s">
        <v>1338</v>
      </c>
      <c r="I108" s="18" t="s">
        <v>1261</v>
      </c>
      <c r="J108" s="22" t="s">
        <v>14</v>
      </c>
      <c r="K108" s="207"/>
      <c r="L108" s="28" t="s">
        <v>21</v>
      </c>
      <c r="M108" s="207"/>
      <c r="N108" s="23"/>
      <c r="O108" s="207"/>
      <c r="P108" s="207"/>
      <c r="Q108" s="207"/>
      <c r="R108" s="207"/>
      <c r="S108" s="207"/>
      <c r="T108" s="26">
        <f t="shared" si="51"/>
        <v>1</v>
      </c>
      <c r="U108" s="207"/>
      <c r="V108" s="207"/>
      <c r="W108" s="207"/>
      <c r="X108" s="207"/>
      <c r="Y108" s="207" t="s">
        <v>1277</v>
      </c>
      <c r="Z108" s="207" t="s">
        <v>1319</v>
      </c>
      <c r="AA108" s="207"/>
      <c r="AB108" s="207" t="s">
        <v>1271</v>
      </c>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3">
        <f t="shared" si="60"/>
        <v>0</v>
      </c>
      <c r="CC108" s="32" t="e">
        <f t="shared" si="61"/>
        <v>#DIV/0!</v>
      </c>
      <c r="CD108" s="23">
        <f t="shared" si="62"/>
        <v>0</v>
      </c>
      <c r="CE108" s="32" t="e">
        <f t="shared" si="63"/>
        <v>#DIV/0!</v>
      </c>
      <c r="CF108" s="23">
        <f t="shared" si="64"/>
        <v>0</v>
      </c>
      <c r="CG108" s="32" t="e">
        <f t="shared" si="65"/>
        <v>#DIV/0!</v>
      </c>
      <c r="CH108" s="23" t="e">
        <f t="shared" si="66"/>
        <v>#DIV/0!</v>
      </c>
      <c r="CI108" s="23" t="e">
        <f t="shared" si="52"/>
        <v>#DIV/0!</v>
      </c>
      <c r="CJ108" s="37"/>
    </row>
    <row r="109" spans="1:88" ht="72.75" customHeight="1" x14ac:dyDescent="0.25">
      <c r="A109" s="6">
        <v>86</v>
      </c>
      <c r="B109" s="28">
        <v>200</v>
      </c>
      <c r="C109" s="12" t="s">
        <v>384</v>
      </c>
      <c r="D109" s="275" t="s">
        <v>18</v>
      </c>
      <c r="E109" s="12" t="s">
        <v>385</v>
      </c>
      <c r="F109" s="271" t="s">
        <v>18</v>
      </c>
      <c r="G109" s="39" t="s">
        <v>385</v>
      </c>
      <c r="H109" s="41" t="s">
        <v>1339</v>
      </c>
      <c r="I109" s="18" t="s">
        <v>1261</v>
      </c>
      <c r="J109" s="22" t="s">
        <v>14</v>
      </c>
      <c r="K109" s="207"/>
      <c r="L109" s="23"/>
      <c r="M109" s="207"/>
      <c r="N109" s="23" t="s">
        <v>21</v>
      </c>
      <c r="O109" s="207"/>
      <c r="P109" s="207"/>
      <c r="Q109" s="207"/>
      <c r="R109" s="207"/>
      <c r="S109" s="207"/>
      <c r="T109" s="26">
        <f t="shared" si="51"/>
        <v>1</v>
      </c>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3">
        <f t="shared" si="60"/>
        <v>0</v>
      </c>
      <c r="CC109" s="32" t="e">
        <f t="shared" si="61"/>
        <v>#DIV/0!</v>
      </c>
      <c r="CD109" s="23">
        <f t="shared" si="62"/>
        <v>0</v>
      </c>
      <c r="CE109" s="32" t="e">
        <f t="shared" si="63"/>
        <v>#DIV/0!</v>
      </c>
      <c r="CF109" s="23">
        <f t="shared" si="64"/>
        <v>0</v>
      </c>
      <c r="CG109" s="32" t="e">
        <f t="shared" si="65"/>
        <v>#DIV/0!</v>
      </c>
      <c r="CH109" s="23" t="e">
        <f t="shared" si="66"/>
        <v>#DIV/0!</v>
      </c>
      <c r="CI109" s="23" t="e">
        <f t="shared" si="52"/>
        <v>#DIV/0!</v>
      </c>
      <c r="CJ109" s="37"/>
    </row>
    <row r="110" spans="1:88" ht="81" customHeight="1" x14ac:dyDescent="0.25">
      <c r="A110" s="6">
        <v>87</v>
      </c>
      <c r="B110" s="207">
        <v>201</v>
      </c>
      <c r="C110" s="12" t="s">
        <v>386</v>
      </c>
      <c r="D110" s="275" t="s">
        <v>18</v>
      </c>
      <c r="E110" s="12" t="s">
        <v>387</v>
      </c>
      <c r="F110" s="271" t="s">
        <v>18</v>
      </c>
      <c r="G110" s="12" t="s">
        <v>386</v>
      </c>
      <c r="H110" s="18" t="s">
        <v>1340</v>
      </c>
      <c r="I110" s="18" t="s">
        <v>1261</v>
      </c>
      <c r="J110" s="22" t="s">
        <v>14</v>
      </c>
      <c r="K110" s="207"/>
      <c r="L110" s="207"/>
      <c r="M110" s="207" t="s">
        <v>21</v>
      </c>
      <c r="N110" s="207"/>
      <c r="O110" s="207"/>
      <c r="P110" s="207"/>
      <c r="Q110" s="207"/>
      <c r="R110" s="207"/>
      <c r="S110" s="207"/>
      <c r="T110" s="26">
        <f t="shared" si="51"/>
        <v>1</v>
      </c>
      <c r="U110" s="207"/>
      <c r="V110" s="207"/>
      <c r="W110" s="207"/>
      <c r="X110" s="207"/>
      <c r="Y110" s="207"/>
      <c r="Z110" s="207"/>
      <c r="AA110" s="207"/>
      <c r="AB110" s="207"/>
      <c r="AC110" s="207" t="s">
        <v>1319</v>
      </c>
      <c r="AD110" s="207" t="s">
        <v>1271</v>
      </c>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3">
        <f t="shared" si="60"/>
        <v>0</v>
      </c>
      <c r="CC110" s="32" t="e">
        <f t="shared" si="61"/>
        <v>#DIV/0!</v>
      </c>
      <c r="CD110" s="23">
        <f t="shared" si="62"/>
        <v>0</v>
      </c>
      <c r="CE110" s="32" t="e">
        <f t="shared" si="63"/>
        <v>#DIV/0!</v>
      </c>
      <c r="CF110" s="23">
        <f t="shared" si="64"/>
        <v>0</v>
      </c>
      <c r="CG110" s="32" t="e">
        <f t="shared" si="65"/>
        <v>#DIV/0!</v>
      </c>
      <c r="CH110" s="23" t="e">
        <f t="shared" si="66"/>
        <v>#DIV/0!</v>
      </c>
      <c r="CI110" s="23" t="e">
        <f t="shared" si="52"/>
        <v>#DIV/0!</v>
      </c>
      <c r="CJ110" s="37"/>
    </row>
    <row r="111" spans="1:88" ht="68.25" customHeight="1" x14ac:dyDescent="0.25">
      <c r="A111" s="6">
        <v>88</v>
      </c>
      <c r="B111" s="207">
        <v>206</v>
      </c>
      <c r="C111" s="12" t="s">
        <v>395</v>
      </c>
      <c r="D111" s="275" t="s">
        <v>71</v>
      </c>
      <c r="E111" s="12" t="s">
        <v>396</v>
      </c>
      <c r="F111" s="271" t="s">
        <v>71</v>
      </c>
      <c r="G111" s="12" t="s">
        <v>396</v>
      </c>
      <c r="H111" s="12" t="s">
        <v>396</v>
      </c>
      <c r="I111" s="18" t="s">
        <v>1329</v>
      </c>
      <c r="J111" s="22" t="s">
        <v>14</v>
      </c>
      <c r="K111" s="207"/>
      <c r="L111" s="207"/>
      <c r="M111" s="207"/>
      <c r="N111" s="207"/>
      <c r="O111" s="207"/>
      <c r="P111" s="207"/>
      <c r="Q111" s="10" t="s">
        <v>21</v>
      </c>
      <c r="R111" s="207"/>
      <c r="S111" s="207"/>
      <c r="T111" s="26">
        <f t="shared" si="51"/>
        <v>1</v>
      </c>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3">
        <f t="shared" si="60"/>
        <v>0</v>
      </c>
      <c r="CC111" s="32" t="e">
        <f t="shared" si="61"/>
        <v>#DIV/0!</v>
      </c>
      <c r="CD111" s="23">
        <f t="shared" si="62"/>
        <v>0</v>
      </c>
      <c r="CE111" s="32" t="e">
        <f t="shared" si="63"/>
        <v>#DIV/0!</v>
      </c>
      <c r="CF111" s="23">
        <f t="shared" si="64"/>
        <v>0</v>
      </c>
      <c r="CG111" s="32" t="e">
        <f t="shared" si="65"/>
        <v>#DIV/0!</v>
      </c>
      <c r="CH111" s="23" t="e">
        <f t="shared" si="66"/>
        <v>#DIV/0!</v>
      </c>
      <c r="CI111" s="23" t="e">
        <f t="shared" si="52"/>
        <v>#DIV/0!</v>
      </c>
      <c r="CJ111" s="37"/>
    </row>
    <row r="112" spans="1:88" s="2" customFormat="1" ht="18.75" hidden="1" x14ac:dyDescent="0.25">
      <c r="A112" s="6">
        <v>89</v>
      </c>
      <c r="B112" s="7">
        <v>225</v>
      </c>
      <c r="C112" s="440" t="s">
        <v>401</v>
      </c>
      <c r="D112" s="440"/>
      <c r="E112" s="440"/>
      <c r="F112" s="9" t="s">
        <v>1249</v>
      </c>
      <c r="G112" s="9" t="s">
        <v>1249</v>
      </c>
      <c r="H112" s="9" t="s">
        <v>1249</v>
      </c>
      <c r="I112" s="9" t="s">
        <v>1249</v>
      </c>
      <c r="J112" s="21" t="s">
        <v>1249</v>
      </c>
      <c r="K112" s="21" t="s">
        <v>1249</v>
      </c>
      <c r="L112" s="21" t="s">
        <v>1249</v>
      </c>
      <c r="M112" s="21" t="s">
        <v>1249</v>
      </c>
      <c r="N112" s="21" t="s">
        <v>1249</v>
      </c>
      <c r="O112" s="21" t="s">
        <v>1249</v>
      </c>
      <c r="P112" s="21" t="s">
        <v>1249</v>
      </c>
      <c r="Q112" s="21" t="s">
        <v>1249</v>
      </c>
      <c r="R112" s="21" t="s">
        <v>1249</v>
      </c>
      <c r="S112" s="21" t="s">
        <v>1249</v>
      </c>
      <c r="T112" s="21" t="s">
        <v>1249</v>
      </c>
      <c r="U112" s="21" t="s">
        <v>1249</v>
      </c>
      <c r="V112" s="21" t="s">
        <v>1249</v>
      </c>
      <c r="W112" s="21" t="s">
        <v>1249</v>
      </c>
      <c r="X112" s="21" t="s">
        <v>1249</v>
      </c>
      <c r="Y112" s="21" t="s">
        <v>1249</v>
      </c>
      <c r="Z112" s="21" t="s">
        <v>1249</v>
      </c>
      <c r="AA112" s="21" t="s">
        <v>1249</v>
      </c>
      <c r="AB112" s="21" t="s">
        <v>1249</v>
      </c>
      <c r="AC112" s="21" t="s">
        <v>1249</v>
      </c>
      <c r="AD112" s="21" t="s">
        <v>1249</v>
      </c>
      <c r="AE112" s="21" t="s">
        <v>1249</v>
      </c>
      <c r="AF112" s="21" t="s">
        <v>1249</v>
      </c>
      <c r="AG112" s="21" t="s">
        <v>1249</v>
      </c>
      <c r="AH112" s="21" t="s">
        <v>1249</v>
      </c>
      <c r="AI112" s="21" t="s">
        <v>1249</v>
      </c>
      <c r="AJ112" s="21" t="s">
        <v>1249</v>
      </c>
      <c r="AK112" s="21" t="s">
        <v>1249</v>
      </c>
      <c r="AL112" s="21" t="s">
        <v>1249</v>
      </c>
      <c r="AM112" s="21" t="s">
        <v>1249</v>
      </c>
      <c r="AN112" s="21" t="s">
        <v>1249</v>
      </c>
      <c r="AO112" s="21" t="s">
        <v>1249</v>
      </c>
      <c r="AP112" s="21" t="s">
        <v>1249</v>
      </c>
      <c r="AQ112" s="21" t="s">
        <v>1249</v>
      </c>
      <c r="AR112" s="21" t="s">
        <v>1249</v>
      </c>
      <c r="AS112" s="21" t="s">
        <v>1249</v>
      </c>
      <c r="AT112" s="21" t="s">
        <v>1249</v>
      </c>
      <c r="AU112" s="21" t="s">
        <v>1249</v>
      </c>
      <c r="AV112" s="21" t="s">
        <v>1249</v>
      </c>
      <c r="AW112" s="21" t="s">
        <v>1249</v>
      </c>
      <c r="AX112" s="21" t="s">
        <v>1249</v>
      </c>
      <c r="AY112" s="21" t="s">
        <v>1249</v>
      </c>
      <c r="AZ112" s="21" t="s">
        <v>1249</v>
      </c>
      <c r="BA112" s="21" t="s">
        <v>1249</v>
      </c>
      <c r="BB112" s="21"/>
      <c r="BC112" s="21" t="s">
        <v>1249</v>
      </c>
      <c r="BD112" s="21" t="s">
        <v>1249</v>
      </c>
      <c r="BE112" s="21" t="s">
        <v>1249</v>
      </c>
      <c r="BF112" s="21" t="s">
        <v>1249</v>
      </c>
      <c r="BG112" s="21" t="s">
        <v>1249</v>
      </c>
      <c r="BH112" s="21" t="s">
        <v>1249</v>
      </c>
      <c r="BI112" s="21" t="s">
        <v>1249</v>
      </c>
      <c r="BJ112" s="21" t="s">
        <v>1249</v>
      </c>
      <c r="BK112" s="21" t="s">
        <v>1249</v>
      </c>
      <c r="BL112" s="21" t="s">
        <v>1249</v>
      </c>
      <c r="BM112" s="21" t="s">
        <v>1249</v>
      </c>
      <c r="BN112" s="21" t="s">
        <v>1249</v>
      </c>
      <c r="BO112" s="21" t="s">
        <v>1249</v>
      </c>
      <c r="BP112" s="21" t="s">
        <v>1249</v>
      </c>
      <c r="BQ112" s="21" t="s">
        <v>1249</v>
      </c>
      <c r="BR112" s="21" t="s">
        <v>1249</v>
      </c>
      <c r="BS112" s="21" t="s">
        <v>1249</v>
      </c>
      <c r="BT112" s="21" t="s">
        <v>1249</v>
      </c>
      <c r="BU112" s="21" t="s">
        <v>1249</v>
      </c>
      <c r="BV112" s="21" t="s">
        <v>1249</v>
      </c>
      <c r="BW112" s="21" t="s">
        <v>1249</v>
      </c>
      <c r="BX112" s="21" t="s">
        <v>1249</v>
      </c>
      <c r="BY112" s="21" t="s">
        <v>1249</v>
      </c>
      <c r="BZ112" s="21" t="s">
        <v>1249</v>
      </c>
      <c r="CA112" s="21" t="s">
        <v>1249</v>
      </c>
      <c r="CB112" s="21" t="s">
        <v>1249</v>
      </c>
      <c r="CC112" s="21" t="s">
        <v>1249</v>
      </c>
      <c r="CD112" s="21" t="s">
        <v>1249</v>
      </c>
      <c r="CE112" s="21" t="s">
        <v>1249</v>
      </c>
      <c r="CF112" s="21" t="s">
        <v>1249</v>
      </c>
      <c r="CG112" s="21" t="s">
        <v>1249</v>
      </c>
      <c r="CH112" s="21" t="s">
        <v>1249</v>
      </c>
      <c r="CI112" s="21" t="s">
        <v>1249</v>
      </c>
      <c r="CJ112" s="21" t="s">
        <v>1249</v>
      </c>
    </row>
    <row r="113" spans="1:88" s="2" customFormat="1" ht="18.75" hidden="1" x14ac:dyDescent="0.25">
      <c r="A113" s="6">
        <v>90</v>
      </c>
      <c r="B113" s="7">
        <v>226</v>
      </c>
      <c r="C113" s="440" t="s">
        <v>403</v>
      </c>
      <c r="D113" s="440"/>
      <c r="E113" s="440"/>
      <c r="F113" s="9" t="s">
        <v>1249</v>
      </c>
      <c r="G113" s="9" t="s">
        <v>1249</v>
      </c>
      <c r="H113" s="9" t="s">
        <v>1249</v>
      </c>
      <c r="I113" s="9" t="s">
        <v>1249</v>
      </c>
      <c r="J113" s="21" t="s">
        <v>1249</v>
      </c>
      <c r="K113" s="21" t="s">
        <v>1249</v>
      </c>
      <c r="L113" s="21" t="s">
        <v>1249</v>
      </c>
      <c r="M113" s="21" t="s">
        <v>1249</v>
      </c>
      <c r="N113" s="21" t="s">
        <v>1249</v>
      </c>
      <c r="O113" s="21" t="s">
        <v>1249</v>
      </c>
      <c r="P113" s="21" t="s">
        <v>1249</v>
      </c>
      <c r="Q113" s="21" t="s">
        <v>1249</v>
      </c>
      <c r="R113" s="21" t="s">
        <v>1249</v>
      </c>
      <c r="S113" s="21" t="s">
        <v>1249</v>
      </c>
      <c r="T113" s="21" t="s">
        <v>1249</v>
      </c>
      <c r="U113" s="21" t="s">
        <v>1249</v>
      </c>
      <c r="V113" s="21" t="s">
        <v>1249</v>
      </c>
      <c r="W113" s="21" t="s">
        <v>1249</v>
      </c>
      <c r="X113" s="21" t="s">
        <v>1249</v>
      </c>
      <c r="Y113" s="21" t="s">
        <v>1249</v>
      </c>
      <c r="Z113" s="21" t="s">
        <v>1249</v>
      </c>
      <c r="AA113" s="21" t="s">
        <v>1249</v>
      </c>
      <c r="AB113" s="21" t="s">
        <v>1249</v>
      </c>
      <c r="AC113" s="21" t="s">
        <v>1249</v>
      </c>
      <c r="AD113" s="21" t="s">
        <v>1249</v>
      </c>
      <c r="AE113" s="21" t="s">
        <v>1249</v>
      </c>
      <c r="AF113" s="21" t="s">
        <v>1249</v>
      </c>
      <c r="AG113" s="21" t="s">
        <v>1249</v>
      </c>
      <c r="AH113" s="21" t="s">
        <v>1249</v>
      </c>
      <c r="AI113" s="21" t="s">
        <v>1249</v>
      </c>
      <c r="AJ113" s="21" t="s">
        <v>1249</v>
      </c>
      <c r="AK113" s="21" t="s">
        <v>1249</v>
      </c>
      <c r="AL113" s="21" t="s">
        <v>1249</v>
      </c>
      <c r="AM113" s="21" t="s">
        <v>1249</v>
      </c>
      <c r="AN113" s="21" t="s">
        <v>1249</v>
      </c>
      <c r="AO113" s="21" t="s">
        <v>1249</v>
      </c>
      <c r="AP113" s="21" t="s">
        <v>1249</v>
      </c>
      <c r="AQ113" s="21" t="s">
        <v>1249</v>
      </c>
      <c r="AR113" s="21" t="s">
        <v>1249</v>
      </c>
      <c r="AS113" s="21" t="s">
        <v>1249</v>
      </c>
      <c r="AT113" s="21" t="s">
        <v>1249</v>
      </c>
      <c r="AU113" s="21" t="s">
        <v>1249</v>
      </c>
      <c r="AV113" s="21" t="s">
        <v>1249</v>
      </c>
      <c r="AW113" s="21" t="s">
        <v>1249</v>
      </c>
      <c r="AX113" s="21" t="s">
        <v>1249</v>
      </c>
      <c r="AY113" s="21" t="s">
        <v>1249</v>
      </c>
      <c r="AZ113" s="21" t="s">
        <v>1249</v>
      </c>
      <c r="BA113" s="21" t="s">
        <v>1249</v>
      </c>
      <c r="BB113" s="21"/>
      <c r="BC113" s="21" t="s">
        <v>1249</v>
      </c>
      <c r="BD113" s="21" t="s">
        <v>1249</v>
      </c>
      <c r="BE113" s="21" t="s">
        <v>1249</v>
      </c>
      <c r="BF113" s="21" t="s">
        <v>1249</v>
      </c>
      <c r="BG113" s="21" t="s">
        <v>1249</v>
      </c>
      <c r="BH113" s="21" t="s">
        <v>1249</v>
      </c>
      <c r="BI113" s="21" t="s">
        <v>1249</v>
      </c>
      <c r="BJ113" s="21" t="s">
        <v>1249</v>
      </c>
      <c r="BK113" s="21" t="s">
        <v>1249</v>
      </c>
      <c r="BL113" s="21" t="s">
        <v>1249</v>
      </c>
      <c r="BM113" s="21" t="s">
        <v>1249</v>
      </c>
      <c r="BN113" s="21" t="s">
        <v>1249</v>
      </c>
      <c r="BO113" s="21" t="s">
        <v>1249</v>
      </c>
      <c r="BP113" s="21" t="s">
        <v>1249</v>
      </c>
      <c r="BQ113" s="21" t="s">
        <v>1249</v>
      </c>
      <c r="BR113" s="21" t="s">
        <v>1249</v>
      </c>
      <c r="BS113" s="21" t="s">
        <v>1249</v>
      </c>
      <c r="BT113" s="21" t="s">
        <v>1249</v>
      </c>
      <c r="BU113" s="21" t="s">
        <v>1249</v>
      </c>
      <c r="BV113" s="21" t="s">
        <v>1249</v>
      </c>
      <c r="BW113" s="21" t="s">
        <v>1249</v>
      </c>
      <c r="BX113" s="21" t="s">
        <v>1249</v>
      </c>
      <c r="BY113" s="21" t="s">
        <v>1249</v>
      </c>
      <c r="BZ113" s="21" t="s">
        <v>1249</v>
      </c>
      <c r="CA113" s="21" t="s">
        <v>1249</v>
      </c>
      <c r="CB113" s="21" t="s">
        <v>1249</v>
      </c>
      <c r="CC113" s="21" t="s">
        <v>1249</v>
      </c>
      <c r="CD113" s="21" t="s">
        <v>1249</v>
      </c>
      <c r="CE113" s="21" t="s">
        <v>1249</v>
      </c>
      <c r="CF113" s="21" t="s">
        <v>1249</v>
      </c>
      <c r="CG113" s="21" t="s">
        <v>1249</v>
      </c>
      <c r="CH113" s="21" t="s">
        <v>1249</v>
      </c>
      <c r="CI113" s="21" t="s">
        <v>1249</v>
      </c>
      <c r="CJ113" s="21" t="s">
        <v>1249</v>
      </c>
    </row>
    <row r="114" spans="1:88" s="2" customFormat="1" ht="18.75" hidden="1" x14ac:dyDescent="0.25">
      <c r="A114" s="6">
        <v>91</v>
      </c>
      <c r="B114" s="7">
        <v>227</v>
      </c>
      <c r="C114" s="440" t="s">
        <v>404</v>
      </c>
      <c r="D114" s="440"/>
      <c r="E114" s="440"/>
      <c r="F114" s="9" t="s">
        <v>1249</v>
      </c>
      <c r="G114" s="9" t="s">
        <v>1249</v>
      </c>
      <c r="H114" s="9" t="s">
        <v>1249</v>
      </c>
      <c r="I114" s="9" t="s">
        <v>1249</v>
      </c>
      <c r="J114" s="21" t="s">
        <v>1249</v>
      </c>
      <c r="K114" s="21" t="s">
        <v>1249</v>
      </c>
      <c r="L114" s="21" t="s">
        <v>1249</v>
      </c>
      <c r="M114" s="21" t="s">
        <v>1249</v>
      </c>
      <c r="N114" s="21" t="s">
        <v>1249</v>
      </c>
      <c r="O114" s="21" t="s">
        <v>1249</v>
      </c>
      <c r="P114" s="21" t="s">
        <v>1249</v>
      </c>
      <c r="Q114" s="21" t="s">
        <v>1249</v>
      </c>
      <c r="R114" s="21" t="s">
        <v>1249</v>
      </c>
      <c r="S114" s="21" t="s">
        <v>1249</v>
      </c>
      <c r="T114" s="21" t="s">
        <v>1249</v>
      </c>
      <c r="U114" s="21" t="s">
        <v>1249</v>
      </c>
      <c r="V114" s="21" t="s">
        <v>1249</v>
      </c>
      <c r="W114" s="21" t="s">
        <v>1249</v>
      </c>
      <c r="X114" s="21" t="s">
        <v>1249</v>
      </c>
      <c r="Y114" s="21" t="s">
        <v>1249</v>
      </c>
      <c r="Z114" s="21" t="s">
        <v>1249</v>
      </c>
      <c r="AA114" s="21" t="s">
        <v>1249</v>
      </c>
      <c r="AB114" s="21" t="s">
        <v>1249</v>
      </c>
      <c r="AC114" s="21" t="s">
        <v>1249</v>
      </c>
      <c r="AD114" s="21" t="s">
        <v>1249</v>
      </c>
      <c r="AE114" s="21" t="s">
        <v>1249</v>
      </c>
      <c r="AF114" s="21" t="s">
        <v>1249</v>
      </c>
      <c r="AG114" s="21" t="s">
        <v>1249</v>
      </c>
      <c r="AH114" s="21" t="s">
        <v>1249</v>
      </c>
      <c r="AI114" s="21" t="s">
        <v>1249</v>
      </c>
      <c r="AJ114" s="21" t="s">
        <v>1249</v>
      </c>
      <c r="AK114" s="21" t="s">
        <v>1249</v>
      </c>
      <c r="AL114" s="21" t="s">
        <v>1249</v>
      </c>
      <c r="AM114" s="21" t="s">
        <v>1249</v>
      </c>
      <c r="AN114" s="21" t="s">
        <v>1249</v>
      </c>
      <c r="AO114" s="21" t="s">
        <v>1249</v>
      </c>
      <c r="AP114" s="21" t="s">
        <v>1249</v>
      </c>
      <c r="AQ114" s="21" t="s">
        <v>1249</v>
      </c>
      <c r="AR114" s="21" t="s">
        <v>1249</v>
      </c>
      <c r="AS114" s="21" t="s">
        <v>1249</v>
      </c>
      <c r="AT114" s="21" t="s">
        <v>1249</v>
      </c>
      <c r="AU114" s="21" t="s">
        <v>1249</v>
      </c>
      <c r="AV114" s="21" t="s">
        <v>1249</v>
      </c>
      <c r="AW114" s="21" t="s">
        <v>1249</v>
      </c>
      <c r="AX114" s="21" t="s">
        <v>1249</v>
      </c>
      <c r="AY114" s="21" t="s">
        <v>1249</v>
      </c>
      <c r="AZ114" s="21" t="s">
        <v>1249</v>
      </c>
      <c r="BA114" s="21" t="s">
        <v>1249</v>
      </c>
      <c r="BB114" s="21"/>
      <c r="BC114" s="21" t="s">
        <v>1249</v>
      </c>
      <c r="BD114" s="21" t="s">
        <v>1249</v>
      </c>
      <c r="BE114" s="21" t="s">
        <v>1249</v>
      </c>
      <c r="BF114" s="21" t="s">
        <v>1249</v>
      </c>
      <c r="BG114" s="21" t="s">
        <v>1249</v>
      </c>
      <c r="BH114" s="21" t="s">
        <v>1249</v>
      </c>
      <c r="BI114" s="21" t="s">
        <v>1249</v>
      </c>
      <c r="BJ114" s="21" t="s">
        <v>1249</v>
      </c>
      <c r="BK114" s="21" t="s">
        <v>1249</v>
      </c>
      <c r="BL114" s="21" t="s">
        <v>1249</v>
      </c>
      <c r="BM114" s="21" t="s">
        <v>1249</v>
      </c>
      <c r="BN114" s="21" t="s">
        <v>1249</v>
      </c>
      <c r="BO114" s="21" t="s">
        <v>1249</v>
      </c>
      <c r="BP114" s="21" t="s">
        <v>1249</v>
      </c>
      <c r="BQ114" s="21" t="s">
        <v>1249</v>
      </c>
      <c r="BR114" s="21" t="s">
        <v>1249</v>
      </c>
      <c r="BS114" s="21" t="s">
        <v>1249</v>
      </c>
      <c r="BT114" s="21" t="s">
        <v>1249</v>
      </c>
      <c r="BU114" s="21" t="s">
        <v>1249</v>
      </c>
      <c r="BV114" s="21" t="s">
        <v>1249</v>
      </c>
      <c r="BW114" s="21" t="s">
        <v>1249</v>
      </c>
      <c r="BX114" s="21" t="s">
        <v>1249</v>
      </c>
      <c r="BY114" s="21" t="s">
        <v>1249</v>
      </c>
      <c r="BZ114" s="21" t="s">
        <v>1249</v>
      </c>
      <c r="CA114" s="21" t="s">
        <v>1249</v>
      </c>
      <c r="CB114" s="21" t="s">
        <v>1249</v>
      </c>
      <c r="CC114" s="21" t="s">
        <v>1249</v>
      </c>
      <c r="CD114" s="21" t="s">
        <v>1249</v>
      </c>
      <c r="CE114" s="21" t="s">
        <v>1249</v>
      </c>
      <c r="CF114" s="21" t="s">
        <v>1249</v>
      </c>
      <c r="CG114" s="21" t="s">
        <v>1249</v>
      </c>
      <c r="CH114" s="21" t="s">
        <v>1249</v>
      </c>
      <c r="CI114" s="21" t="s">
        <v>1249</v>
      </c>
      <c r="CJ114" s="21" t="s">
        <v>1249</v>
      </c>
    </row>
    <row r="115" spans="1:88" ht="126" customHeight="1" x14ac:dyDescent="0.25">
      <c r="A115" s="6">
        <v>92</v>
      </c>
      <c r="B115" s="207">
        <v>212</v>
      </c>
      <c r="C115" s="12" t="s">
        <v>405</v>
      </c>
      <c r="D115" s="275" t="s">
        <v>18</v>
      </c>
      <c r="E115" s="39" t="s">
        <v>406</v>
      </c>
      <c r="F115" s="271" t="s">
        <v>28</v>
      </c>
      <c r="G115" s="12" t="s">
        <v>1341</v>
      </c>
      <c r="H115" s="41" t="s">
        <v>1342</v>
      </c>
      <c r="I115" s="18" t="s">
        <v>1261</v>
      </c>
      <c r="J115" s="22" t="s">
        <v>402</v>
      </c>
      <c r="K115" s="207"/>
      <c r="L115" s="28" t="s">
        <v>21</v>
      </c>
      <c r="M115" s="207"/>
      <c r="N115" s="207"/>
      <c r="O115" s="207"/>
      <c r="P115" s="207"/>
      <c r="Q115" s="207"/>
      <c r="R115" s="207"/>
      <c r="S115" s="207"/>
      <c r="T115" s="26">
        <f t="shared" si="51"/>
        <v>1</v>
      </c>
      <c r="U115" s="207"/>
      <c r="V115" s="207"/>
      <c r="W115" s="207"/>
      <c r="X115" s="207"/>
      <c r="Y115" s="207"/>
      <c r="Z115" s="207" t="s">
        <v>1277</v>
      </c>
      <c r="AA115" s="207" t="s">
        <v>1319</v>
      </c>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3">
        <f>COUNTIF($BD115:$CA115,2)</f>
        <v>0</v>
      </c>
      <c r="CC115" s="32" t="e">
        <f>CB115/COUNTA($BD115:$CA115)</f>
        <v>#DIV/0!</v>
      </c>
      <c r="CD115" s="23">
        <f>COUNTIF($BD115:$CA115,1)</f>
        <v>0</v>
      </c>
      <c r="CE115" s="32" t="e">
        <f>CD115/COUNTA($BD115:$CA115)</f>
        <v>#DIV/0!</v>
      </c>
      <c r="CF115" s="23">
        <f>COUNTIF($BD115:$CA115,0)</f>
        <v>0</v>
      </c>
      <c r="CG115" s="32" t="e">
        <f>CF115/COUNTA($BD115:$CA115)</f>
        <v>#DIV/0!</v>
      </c>
      <c r="CH115" s="23" t="e">
        <f>(((CB115*2)+(CD115*1)+(CF115*0)))/COUNTA($BD115:$CA115)</f>
        <v>#DIV/0!</v>
      </c>
      <c r="CI115" s="23" t="e">
        <f t="shared" si="52"/>
        <v>#DIV/0!</v>
      </c>
      <c r="CJ115" s="37"/>
    </row>
    <row r="116" spans="1:88" ht="65.25" customHeight="1" x14ac:dyDescent="0.25">
      <c r="A116" s="6">
        <v>93</v>
      </c>
      <c r="B116" s="207">
        <v>214</v>
      </c>
      <c r="C116" s="12" t="s">
        <v>409</v>
      </c>
      <c r="D116" s="275" t="s">
        <v>20</v>
      </c>
      <c r="E116" s="12" t="s">
        <v>408</v>
      </c>
      <c r="F116" s="271" t="s">
        <v>20</v>
      </c>
      <c r="G116" s="12" t="s">
        <v>1343</v>
      </c>
      <c r="H116" s="18" t="s">
        <v>1344</v>
      </c>
      <c r="I116" s="18" t="s">
        <v>1261</v>
      </c>
      <c r="J116" s="22" t="s">
        <v>402</v>
      </c>
      <c r="K116" s="207"/>
      <c r="L116" s="23" t="s">
        <v>21</v>
      </c>
      <c r="M116" s="207"/>
      <c r="N116" s="207"/>
      <c r="O116" s="207"/>
      <c r="P116" s="207"/>
      <c r="Q116" s="207"/>
      <c r="R116" s="207"/>
      <c r="S116" s="207"/>
      <c r="T116" s="26">
        <f t="shared" si="51"/>
        <v>1</v>
      </c>
      <c r="U116" s="207"/>
      <c r="V116" s="207"/>
      <c r="W116" s="207"/>
      <c r="X116" s="207"/>
      <c r="Y116" s="207" t="s">
        <v>1277</v>
      </c>
      <c r="Z116" s="207" t="s">
        <v>2006</v>
      </c>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3">
        <f>COUNTIF($BD116:$CA116,2)</f>
        <v>0</v>
      </c>
      <c r="CC116" s="32" t="e">
        <f>CB116/COUNTA($BD116:$CA116)</f>
        <v>#DIV/0!</v>
      </c>
      <c r="CD116" s="23">
        <f>COUNTIF($BD116:$CA116,1)</f>
        <v>0</v>
      </c>
      <c r="CE116" s="32" t="e">
        <f>CD116/COUNTA($BD116:$CA116)</f>
        <v>#DIV/0!</v>
      </c>
      <c r="CF116" s="23">
        <f>COUNTIF($BD116:$CA116,0)</f>
        <v>0</v>
      </c>
      <c r="CG116" s="32" t="e">
        <f>CF116/COUNTA($BD116:$CA116)</f>
        <v>#DIV/0!</v>
      </c>
      <c r="CH116" s="23" t="e">
        <f>(((CB116*2)+(CD116*1)+(CF116*0)))/COUNTA($BD116:$CA116)</f>
        <v>#DIV/0!</v>
      </c>
      <c r="CI116" s="23" t="e">
        <f t="shared" si="52"/>
        <v>#DIV/0!</v>
      </c>
      <c r="CJ116" s="37"/>
    </row>
    <row r="117" spans="1:88" s="2" customFormat="1" ht="18.75" hidden="1" x14ac:dyDescent="0.25">
      <c r="A117" s="6">
        <v>94</v>
      </c>
      <c r="B117" s="7">
        <v>232</v>
      </c>
      <c r="C117" s="440" t="s">
        <v>1345</v>
      </c>
      <c r="D117" s="440"/>
      <c r="E117" s="440"/>
      <c r="F117" s="9" t="s">
        <v>1249</v>
      </c>
      <c r="G117" s="9" t="s">
        <v>1249</v>
      </c>
      <c r="H117" s="9" t="s">
        <v>1249</v>
      </c>
      <c r="I117" s="9" t="s">
        <v>1249</v>
      </c>
      <c r="J117" s="21" t="s">
        <v>1249</v>
      </c>
      <c r="K117" s="21" t="s">
        <v>1249</v>
      </c>
      <c r="L117" s="21" t="s">
        <v>1249</v>
      </c>
      <c r="M117" s="21" t="s">
        <v>1249</v>
      </c>
      <c r="N117" s="21" t="s">
        <v>1249</v>
      </c>
      <c r="O117" s="21" t="s">
        <v>1249</v>
      </c>
      <c r="P117" s="21" t="s">
        <v>1249</v>
      </c>
      <c r="Q117" s="21" t="s">
        <v>1249</v>
      </c>
      <c r="R117" s="21" t="s">
        <v>1249</v>
      </c>
      <c r="S117" s="21" t="s">
        <v>1249</v>
      </c>
      <c r="T117" s="21" t="s">
        <v>1249</v>
      </c>
      <c r="U117" s="21" t="s">
        <v>1249</v>
      </c>
      <c r="V117" s="21" t="s">
        <v>1249</v>
      </c>
      <c r="W117" s="21" t="s">
        <v>1249</v>
      </c>
      <c r="X117" s="21" t="s">
        <v>1249</v>
      </c>
      <c r="Y117" s="21" t="s">
        <v>1249</v>
      </c>
      <c r="Z117" s="21" t="s">
        <v>1249</v>
      </c>
      <c r="AA117" s="21" t="s">
        <v>1249</v>
      </c>
      <c r="AB117" s="21" t="s">
        <v>1249</v>
      </c>
      <c r="AC117" s="21" t="s">
        <v>1249</v>
      </c>
      <c r="AD117" s="21" t="s">
        <v>1249</v>
      </c>
      <c r="AE117" s="21" t="s">
        <v>1249</v>
      </c>
      <c r="AF117" s="21" t="s">
        <v>1249</v>
      </c>
      <c r="AG117" s="21" t="s">
        <v>1249</v>
      </c>
      <c r="AH117" s="21" t="s">
        <v>1249</v>
      </c>
      <c r="AI117" s="21" t="s">
        <v>1249</v>
      </c>
      <c r="AJ117" s="21" t="s">
        <v>1249</v>
      </c>
      <c r="AK117" s="21" t="s">
        <v>1249</v>
      </c>
      <c r="AL117" s="21" t="s">
        <v>1249</v>
      </c>
      <c r="AM117" s="21" t="s">
        <v>1249</v>
      </c>
      <c r="AN117" s="21" t="s">
        <v>1249</v>
      </c>
      <c r="AO117" s="21" t="s">
        <v>1249</v>
      </c>
      <c r="AP117" s="21" t="s">
        <v>1249</v>
      </c>
      <c r="AQ117" s="21" t="s">
        <v>1249</v>
      </c>
      <c r="AR117" s="21" t="s">
        <v>1249</v>
      </c>
      <c r="AS117" s="21" t="s">
        <v>1249</v>
      </c>
      <c r="AT117" s="21" t="s">
        <v>1249</v>
      </c>
      <c r="AU117" s="21" t="s">
        <v>1249</v>
      </c>
      <c r="AV117" s="21" t="s">
        <v>1249</v>
      </c>
      <c r="AW117" s="21" t="s">
        <v>1249</v>
      </c>
      <c r="AX117" s="21" t="s">
        <v>1249</v>
      </c>
      <c r="AY117" s="21" t="s">
        <v>1249</v>
      </c>
      <c r="AZ117" s="21" t="s">
        <v>1249</v>
      </c>
      <c r="BA117" s="21" t="s">
        <v>1249</v>
      </c>
      <c r="BB117" s="21"/>
      <c r="BC117" s="21" t="s">
        <v>1249</v>
      </c>
      <c r="BD117" s="21" t="s">
        <v>1249</v>
      </c>
      <c r="BE117" s="21" t="s">
        <v>1249</v>
      </c>
      <c r="BF117" s="21" t="s">
        <v>1249</v>
      </c>
      <c r="BG117" s="21" t="s">
        <v>1249</v>
      </c>
      <c r="BH117" s="21" t="s">
        <v>1249</v>
      </c>
      <c r="BI117" s="21" t="s">
        <v>1249</v>
      </c>
      <c r="BJ117" s="21" t="s">
        <v>1249</v>
      </c>
      <c r="BK117" s="21" t="s">
        <v>1249</v>
      </c>
      <c r="BL117" s="21" t="s">
        <v>1249</v>
      </c>
      <c r="BM117" s="21" t="s">
        <v>1249</v>
      </c>
      <c r="BN117" s="21" t="s">
        <v>1249</v>
      </c>
      <c r="BO117" s="21" t="s">
        <v>1249</v>
      </c>
      <c r="BP117" s="21" t="s">
        <v>1249</v>
      </c>
      <c r="BQ117" s="21" t="s">
        <v>1249</v>
      </c>
      <c r="BR117" s="21" t="s">
        <v>1249</v>
      </c>
      <c r="BS117" s="21" t="s">
        <v>1249</v>
      </c>
      <c r="BT117" s="21" t="s">
        <v>1249</v>
      </c>
      <c r="BU117" s="21" t="s">
        <v>1249</v>
      </c>
      <c r="BV117" s="21" t="s">
        <v>1249</v>
      </c>
      <c r="BW117" s="21" t="s">
        <v>1249</v>
      </c>
      <c r="BX117" s="21" t="s">
        <v>1249</v>
      </c>
      <c r="BY117" s="21" t="s">
        <v>1249</v>
      </c>
      <c r="BZ117" s="21" t="s">
        <v>1249</v>
      </c>
      <c r="CA117" s="21" t="s">
        <v>1249</v>
      </c>
      <c r="CB117" s="21" t="s">
        <v>1249</v>
      </c>
      <c r="CC117" s="21" t="s">
        <v>1249</v>
      </c>
      <c r="CD117" s="21" t="s">
        <v>1249</v>
      </c>
      <c r="CE117" s="21" t="s">
        <v>1249</v>
      </c>
      <c r="CF117" s="21" t="s">
        <v>1249</v>
      </c>
      <c r="CG117" s="21" t="s">
        <v>1249</v>
      </c>
      <c r="CH117" s="21" t="s">
        <v>1249</v>
      </c>
      <c r="CI117" s="21" t="s">
        <v>1249</v>
      </c>
      <c r="CJ117" s="21" t="s">
        <v>1249</v>
      </c>
    </row>
    <row r="118" spans="1:88" s="2" customFormat="1" ht="18.75" hidden="1" customHeight="1" x14ac:dyDescent="0.25">
      <c r="A118" s="6">
        <v>95</v>
      </c>
      <c r="B118" s="7">
        <v>233</v>
      </c>
      <c r="C118" s="440" t="s">
        <v>412</v>
      </c>
      <c r="D118" s="440"/>
      <c r="E118" s="440"/>
      <c r="F118" s="9" t="s">
        <v>1249</v>
      </c>
      <c r="G118" s="9" t="s">
        <v>1249</v>
      </c>
      <c r="H118" s="9" t="s">
        <v>1249</v>
      </c>
      <c r="I118" s="9" t="s">
        <v>1249</v>
      </c>
      <c r="J118" s="21" t="s">
        <v>1249</v>
      </c>
      <c r="K118" s="21" t="s">
        <v>1249</v>
      </c>
      <c r="L118" s="21" t="s">
        <v>1249</v>
      </c>
      <c r="M118" s="21" t="s">
        <v>1249</v>
      </c>
      <c r="N118" s="21" t="s">
        <v>1249</v>
      </c>
      <c r="O118" s="21" t="s">
        <v>1249</v>
      </c>
      <c r="P118" s="21" t="s">
        <v>1249</v>
      </c>
      <c r="Q118" s="21" t="s">
        <v>1249</v>
      </c>
      <c r="R118" s="21" t="s">
        <v>1249</v>
      </c>
      <c r="S118" s="21" t="s">
        <v>1249</v>
      </c>
      <c r="T118" s="21" t="s">
        <v>1249</v>
      </c>
      <c r="U118" s="21" t="s">
        <v>1249</v>
      </c>
      <c r="V118" s="21" t="s">
        <v>1249</v>
      </c>
      <c r="W118" s="21" t="s">
        <v>1249</v>
      </c>
      <c r="X118" s="21" t="s">
        <v>1249</v>
      </c>
      <c r="Y118" s="21" t="s">
        <v>1249</v>
      </c>
      <c r="Z118" s="21" t="s">
        <v>1249</v>
      </c>
      <c r="AA118" s="21" t="s">
        <v>1249</v>
      </c>
      <c r="AB118" s="21" t="s">
        <v>1249</v>
      </c>
      <c r="AC118" s="21" t="s">
        <v>1249</v>
      </c>
      <c r="AD118" s="21" t="s">
        <v>1249</v>
      </c>
      <c r="AE118" s="21" t="s">
        <v>1249</v>
      </c>
      <c r="AF118" s="21" t="s">
        <v>1249</v>
      </c>
      <c r="AG118" s="21" t="s">
        <v>1249</v>
      </c>
      <c r="AH118" s="21" t="s">
        <v>1249</v>
      </c>
      <c r="AI118" s="21" t="s">
        <v>1249</v>
      </c>
      <c r="AJ118" s="21" t="s">
        <v>1249</v>
      </c>
      <c r="AK118" s="21" t="s">
        <v>1249</v>
      </c>
      <c r="AL118" s="21" t="s">
        <v>1249</v>
      </c>
      <c r="AM118" s="21" t="s">
        <v>1249</v>
      </c>
      <c r="AN118" s="21" t="s">
        <v>1249</v>
      </c>
      <c r="AO118" s="21" t="s">
        <v>1249</v>
      </c>
      <c r="AP118" s="21" t="s">
        <v>1249</v>
      </c>
      <c r="AQ118" s="21" t="s">
        <v>1249</v>
      </c>
      <c r="AR118" s="21" t="s">
        <v>1249</v>
      </c>
      <c r="AS118" s="21" t="s">
        <v>1249</v>
      </c>
      <c r="AT118" s="21" t="s">
        <v>1249</v>
      </c>
      <c r="AU118" s="21" t="s">
        <v>1249</v>
      </c>
      <c r="AV118" s="21" t="s">
        <v>1249</v>
      </c>
      <c r="AW118" s="21" t="s">
        <v>1249</v>
      </c>
      <c r="AX118" s="21" t="s">
        <v>1249</v>
      </c>
      <c r="AY118" s="21" t="s">
        <v>1249</v>
      </c>
      <c r="AZ118" s="21" t="s">
        <v>1249</v>
      </c>
      <c r="BA118" s="21" t="s">
        <v>1249</v>
      </c>
      <c r="BB118" s="21"/>
      <c r="BC118" s="21" t="s">
        <v>1249</v>
      </c>
      <c r="BD118" s="21" t="s">
        <v>1249</v>
      </c>
      <c r="BE118" s="21" t="s">
        <v>1249</v>
      </c>
      <c r="BF118" s="21" t="s">
        <v>1249</v>
      </c>
      <c r="BG118" s="21" t="s">
        <v>1249</v>
      </c>
      <c r="BH118" s="21" t="s">
        <v>1249</v>
      </c>
      <c r="BI118" s="21" t="s">
        <v>1249</v>
      </c>
      <c r="BJ118" s="21" t="s">
        <v>1249</v>
      </c>
      <c r="BK118" s="21" t="s">
        <v>1249</v>
      </c>
      <c r="BL118" s="21" t="s">
        <v>1249</v>
      </c>
      <c r="BM118" s="21" t="s">
        <v>1249</v>
      </c>
      <c r="BN118" s="21" t="s">
        <v>1249</v>
      </c>
      <c r="BO118" s="21" t="s">
        <v>1249</v>
      </c>
      <c r="BP118" s="21" t="s">
        <v>1249</v>
      </c>
      <c r="BQ118" s="21" t="s">
        <v>1249</v>
      </c>
      <c r="BR118" s="21" t="s">
        <v>1249</v>
      </c>
      <c r="BS118" s="21" t="s">
        <v>1249</v>
      </c>
      <c r="BT118" s="21" t="s">
        <v>1249</v>
      </c>
      <c r="BU118" s="21" t="s">
        <v>1249</v>
      </c>
      <c r="BV118" s="21" t="s">
        <v>1249</v>
      </c>
      <c r="BW118" s="21" t="s">
        <v>1249</v>
      </c>
      <c r="BX118" s="21" t="s">
        <v>1249</v>
      </c>
      <c r="BY118" s="21" t="s">
        <v>1249</v>
      </c>
      <c r="BZ118" s="21" t="s">
        <v>1249</v>
      </c>
      <c r="CA118" s="21" t="s">
        <v>1249</v>
      </c>
      <c r="CB118" s="21" t="s">
        <v>1249</v>
      </c>
      <c r="CC118" s="21" t="s">
        <v>1249</v>
      </c>
      <c r="CD118" s="21" t="s">
        <v>1249</v>
      </c>
      <c r="CE118" s="21" t="s">
        <v>1249</v>
      </c>
      <c r="CF118" s="21" t="s">
        <v>1249</v>
      </c>
      <c r="CG118" s="21" t="s">
        <v>1249</v>
      </c>
      <c r="CH118" s="21" t="s">
        <v>1249</v>
      </c>
      <c r="CI118" s="21" t="s">
        <v>1249</v>
      </c>
      <c r="CJ118" s="21" t="s">
        <v>1249</v>
      </c>
    </row>
    <row r="119" spans="1:88" ht="101.25" customHeight="1" x14ac:dyDescent="0.25">
      <c r="A119" s="6">
        <v>96</v>
      </c>
      <c r="B119" s="207">
        <v>218</v>
      </c>
      <c r="C119" s="12" t="s">
        <v>413</v>
      </c>
      <c r="D119" s="275" t="s">
        <v>28</v>
      </c>
      <c r="E119" s="12" t="s">
        <v>1346</v>
      </c>
      <c r="F119" s="271" t="s">
        <v>28</v>
      </c>
      <c r="G119" s="12" t="s">
        <v>1892</v>
      </c>
      <c r="H119" s="12" t="s">
        <v>1891</v>
      </c>
      <c r="I119" s="18" t="s">
        <v>1261</v>
      </c>
      <c r="J119" s="22" t="s">
        <v>402</v>
      </c>
      <c r="K119" s="23" t="s">
        <v>21</v>
      </c>
      <c r="L119" s="207"/>
      <c r="M119" s="23"/>
      <c r="N119" s="207"/>
      <c r="O119" s="207"/>
      <c r="P119" s="207"/>
      <c r="Q119" s="207"/>
      <c r="R119" s="207"/>
      <c r="S119" s="207"/>
      <c r="T119" s="26">
        <f t="shared" si="51"/>
        <v>1</v>
      </c>
      <c r="U119" s="207" t="s">
        <v>1277</v>
      </c>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3">
        <f>COUNTIF($BD119:$CA119,2)</f>
        <v>0</v>
      </c>
      <c r="CC119" s="32" t="e">
        <f>CB119/COUNTA($BD119:$CA119)</f>
        <v>#DIV/0!</v>
      </c>
      <c r="CD119" s="23">
        <f>COUNTIF($BD119:$CA119,1)</f>
        <v>0</v>
      </c>
      <c r="CE119" s="32" t="e">
        <f>CD119/COUNTA($BD119:$CA119)</f>
        <v>#DIV/0!</v>
      </c>
      <c r="CF119" s="23">
        <f>COUNTIF($BD119:$CA119,0)</f>
        <v>0</v>
      </c>
      <c r="CG119" s="32" t="e">
        <f>CF119/COUNTA($BD119:$CA119)</f>
        <v>#DIV/0!</v>
      </c>
      <c r="CH119" s="23" t="e">
        <f>(((CB119*2)+(CD119*1)+(CF119*0)))/COUNTA($BD119:$CA119)</f>
        <v>#DIV/0!</v>
      </c>
      <c r="CI119" s="23" t="e">
        <f t="shared" si="52"/>
        <v>#DIV/0!</v>
      </c>
      <c r="CJ119" s="37"/>
    </row>
    <row r="120" spans="1:88" ht="75.75" customHeight="1" x14ac:dyDescent="0.25">
      <c r="A120" s="6">
        <v>96</v>
      </c>
      <c r="B120" s="207">
        <v>218</v>
      </c>
      <c r="C120" s="12" t="s">
        <v>413</v>
      </c>
      <c r="D120" s="275" t="s">
        <v>28</v>
      </c>
      <c r="E120" s="12" t="s">
        <v>1347</v>
      </c>
      <c r="F120" s="271" t="s">
        <v>28</v>
      </c>
      <c r="G120" s="12" t="s">
        <v>1348</v>
      </c>
      <c r="H120" s="39" t="s">
        <v>1349</v>
      </c>
      <c r="I120" s="18" t="s">
        <v>1261</v>
      </c>
      <c r="J120" s="22" t="s">
        <v>402</v>
      </c>
      <c r="K120" s="10"/>
      <c r="L120" s="207"/>
      <c r="M120" s="23" t="s">
        <v>21</v>
      </c>
      <c r="N120" s="207"/>
      <c r="O120" s="207"/>
      <c r="P120" s="207"/>
      <c r="Q120" s="207"/>
      <c r="R120" s="207"/>
      <c r="S120" s="207"/>
      <c r="T120" s="26">
        <f t="shared" si="51"/>
        <v>1</v>
      </c>
      <c r="U120" s="207"/>
      <c r="V120" s="207"/>
      <c r="W120" s="207"/>
      <c r="X120" s="207"/>
      <c r="Y120" s="207"/>
      <c r="Z120" s="207"/>
      <c r="AA120" s="207"/>
      <c r="AB120" s="207"/>
      <c r="AC120" s="207" t="s">
        <v>2006</v>
      </c>
      <c r="AD120" s="207" t="s">
        <v>2006</v>
      </c>
      <c r="AE120" s="207" t="s">
        <v>2006</v>
      </c>
      <c r="AF120" s="207" t="s">
        <v>2008</v>
      </c>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3">
        <f>COUNTIF($BD120:$CA120,2)</f>
        <v>0</v>
      </c>
      <c r="CC120" s="32" t="e">
        <f>CB120/COUNTA($BD120:$CA120)</f>
        <v>#DIV/0!</v>
      </c>
      <c r="CD120" s="23">
        <f>COUNTIF($BD120:$CA120,1)</f>
        <v>0</v>
      </c>
      <c r="CE120" s="32" t="e">
        <f>CD120/COUNTA($BD120:$CA120)</f>
        <v>#DIV/0!</v>
      </c>
      <c r="CF120" s="23">
        <f>COUNTIF($BD120:$CA120,0)</f>
        <v>0</v>
      </c>
      <c r="CG120" s="32" t="e">
        <f>CF120/COUNTA($BD120:$CA120)</f>
        <v>#DIV/0!</v>
      </c>
      <c r="CH120" s="23" t="e">
        <f>(((CB120*2)+(CD120*1)+(CF120*0)))/COUNTA($BD120:$CA120)</f>
        <v>#DIV/0!</v>
      </c>
      <c r="CI120" s="23" t="e">
        <f t="shared" si="52"/>
        <v>#DIV/0!</v>
      </c>
      <c r="CJ120" s="37"/>
    </row>
    <row r="121" spans="1:88" ht="96" customHeight="1" x14ac:dyDescent="0.25">
      <c r="A121" s="6">
        <v>97</v>
      </c>
      <c r="B121" s="207">
        <v>219</v>
      </c>
      <c r="C121" s="12" t="s">
        <v>415</v>
      </c>
      <c r="D121" s="275" t="s">
        <v>28</v>
      </c>
      <c r="E121" s="12" t="s">
        <v>416</v>
      </c>
      <c r="F121" s="271" t="s">
        <v>28</v>
      </c>
      <c r="G121" s="12" t="s">
        <v>1350</v>
      </c>
      <c r="H121" s="12" t="s">
        <v>1351</v>
      </c>
      <c r="I121" s="18" t="s">
        <v>1251</v>
      </c>
      <c r="J121" s="22" t="s">
        <v>402</v>
      </c>
      <c r="K121" s="207" t="s">
        <v>21</v>
      </c>
      <c r="L121" s="207"/>
      <c r="M121" s="207"/>
      <c r="N121" s="207"/>
      <c r="O121" s="207"/>
      <c r="P121" s="207"/>
      <c r="Q121" s="207"/>
      <c r="R121" s="207"/>
      <c r="S121" s="207"/>
      <c r="T121" s="26">
        <f t="shared" si="51"/>
        <v>1</v>
      </c>
      <c r="U121" s="207"/>
      <c r="V121" s="207"/>
      <c r="W121" s="207"/>
      <c r="X121" s="207" t="s">
        <v>1277</v>
      </c>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3">
        <f>COUNTIF($BD121:$CA121,2)</f>
        <v>0</v>
      </c>
      <c r="CC121" s="32" t="e">
        <f>CB121/COUNTA($BD121:$CA121)</f>
        <v>#DIV/0!</v>
      </c>
      <c r="CD121" s="23">
        <f>COUNTIF($BD121:$CA121,1)</f>
        <v>0</v>
      </c>
      <c r="CE121" s="32" t="e">
        <f>CD121/COUNTA($BD121:$CA121)</f>
        <v>#DIV/0!</v>
      </c>
      <c r="CF121" s="23">
        <f>COUNTIF($BD121:$CA121,0)</f>
        <v>0</v>
      </c>
      <c r="CG121" s="32" t="e">
        <f>CF121/COUNTA($BD121:$CA121)</f>
        <v>#DIV/0!</v>
      </c>
      <c r="CH121" s="23" t="e">
        <f>(((CB121*2)+(CD121*1)+(CF121*0)))/COUNTA($BD121:$CA121)</f>
        <v>#DIV/0!</v>
      </c>
      <c r="CI121" s="23" t="e">
        <f t="shared" si="52"/>
        <v>#DIV/0!</v>
      </c>
      <c r="CJ121" s="37"/>
    </row>
    <row r="122" spans="1:88" ht="63.75" customHeight="1" x14ac:dyDescent="0.25">
      <c r="A122" s="6">
        <v>98</v>
      </c>
      <c r="B122" s="207">
        <v>220</v>
      </c>
      <c r="C122" s="12" t="s">
        <v>417</v>
      </c>
      <c r="D122" s="275" t="s">
        <v>28</v>
      </c>
      <c r="E122" s="12" t="s">
        <v>418</v>
      </c>
      <c r="F122" s="271" t="s">
        <v>28</v>
      </c>
      <c r="G122" s="12" t="s">
        <v>1352</v>
      </c>
      <c r="H122" s="18" t="s">
        <v>1353</v>
      </c>
      <c r="I122" s="18" t="s">
        <v>1261</v>
      </c>
      <c r="J122" s="22" t="s">
        <v>402</v>
      </c>
      <c r="K122" s="207"/>
      <c r="L122" s="207"/>
      <c r="M122" s="207" t="s">
        <v>21</v>
      </c>
      <c r="N122" s="207"/>
      <c r="O122" s="207"/>
      <c r="P122" s="207"/>
      <c r="Q122" s="207"/>
      <c r="R122" s="207"/>
      <c r="S122" s="207"/>
      <c r="T122" s="26">
        <f t="shared" si="51"/>
        <v>1</v>
      </c>
      <c r="U122" s="207"/>
      <c r="V122" s="207"/>
      <c r="W122" s="207"/>
      <c r="X122" s="207"/>
      <c r="Y122" s="207"/>
      <c r="Z122" s="207"/>
      <c r="AA122" s="207"/>
      <c r="AB122" s="207"/>
      <c r="AC122" s="207" t="s">
        <v>2006</v>
      </c>
      <c r="AD122" s="207" t="s">
        <v>2006</v>
      </c>
      <c r="AE122" s="207" t="s">
        <v>2006</v>
      </c>
      <c r="AF122" s="207" t="s">
        <v>2006</v>
      </c>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3">
        <f>COUNTIF($BD122:$CA122,2)</f>
        <v>0</v>
      </c>
      <c r="CC122" s="32" t="e">
        <f>CB122/COUNTA($BD122:$CA122)</f>
        <v>#DIV/0!</v>
      </c>
      <c r="CD122" s="23">
        <f>COUNTIF($BD122:$CA122,1)</f>
        <v>0</v>
      </c>
      <c r="CE122" s="32" t="e">
        <f>CD122/COUNTA($BD122:$CA122)</f>
        <v>#DIV/0!</v>
      </c>
      <c r="CF122" s="23">
        <f>COUNTIF($BD122:$CA122,0)</f>
        <v>0</v>
      </c>
      <c r="CG122" s="32" t="e">
        <f>CF122/COUNTA($BD122:$CA122)</f>
        <v>#DIV/0!</v>
      </c>
      <c r="CH122" s="23" t="e">
        <f>(((CB122*2)+(CD122*1)+(CF122*0)))/COUNTA($BD122:$CA122)</f>
        <v>#DIV/0!</v>
      </c>
      <c r="CI122" s="23" t="e">
        <f t="shared" si="52"/>
        <v>#DIV/0!</v>
      </c>
      <c r="CJ122" s="37"/>
    </row>
    <row r="123" spans="1:88" ht="57" customHeight="1" x14ac:dyDescent="0.25">
      <c r="A123" s="6">
        <v>99</v>
      </c>
      <c r="B123" s="207">
        <v>221</v>
      </c>
      <c r="C123" s="12" t="s">
        <v>419</v>
      </c>
      <c r="D123" s="275" t="s">
        <v>28</v>
      </c>
      <c r="E123" s="12" t="s">
        <v>420</v>
      </c>
      <c r="F123" s="271" t="s">
        <v>28</v>
      </c>
      <c r="G123" s="12" t="s">
        <v>419</v>
      </c>
      <c r="H123" s="18" t="s">
        <v>1857</v>
      </c>
      <c r="I123" s="18" t="s">
        <v>1261</v>
      </c>
      <c r="J123" s="22" t="s">
        <v>402</v>
      </c>
      <c r="K123" s="207"/>
      <c r="L123" s="207"/>
      <c r="M123" s="207" t="s">
        <v>21</v>
      </c>
      <c r="N123" s="207"/>
      <c r="O123" s="207"/>
      <c r="P123" s="207"/>
      <c r="Q123" s="207"/>
      <c r="R123" s="23" t="s">
        <v>21</v>
      </c>
      <c r="S123" s="207"/>
      <c r="T123" s="26">
        <f t="shared" si="51"/>
        <v>2</v>
      </c>
      <c r="U123" s="207"/>
      <c r="V123" s="207"/>
      <c r="W123" s="207"/>
      <c r="X123" s="207"/>
      <c r="Y123" s="207"/>
      <c r="Z123" s="207"/>
      <c r="AA123" s="207"/>
      <c r="AB123" s="207"/>
      <c r="AC123" s="207" t="s">
        <v>2006</v>
      </c>
      <c r="AD123" s="207" t="s">
        <v>2006</v>
      </c>
      <c r="AE123" s="207" t="s">
        <v>2006</v>
      </c>
      <c r="AF123" s="207" t="s">
        <v>1271</v>
      </c>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3">
        <f>COUNTIF($BD123:$CA123,2)</f>
        <v>0</v>
      </c>
      <c r="CC123" s="32" t="e">
        <f>CB123/COUNTA($BD123:$CA123)</f>
        <v>#DIV/0!</v>
      </c>
      <c r="CD123" s="23">
        <f>COUNTIF($BD123:$CA123,1)</f>
        <v>0</v>
      </c>
      <c r="CE123" s="32" t="e">
        <f>CD123/COUNTA($BD123:$CA123)</f>
        <v>#DIV/0!</v>
      </c>
      <c r="CF123" s="23">
        <f>COUNTIF($BD123:$CA123,0)</f>
        <v>0</v>
      </c>
      <c r="CG123" s="32" t="e">
        <f>CF123/COUNTA($BD123:$CA123)</f>
        <v>#DIV/0!</v>
      </c>
      <c r="CH123" s="23" t="e">
        <f>(((CB123*2)+(CD123*1)+(CF123*0)))/COUNTA($BD123:$CA123)</f>
        <v>#DIV/0!</v>
      </c>
      <c r="CI123" s="23" t="e">
        <f t="shared" si="52"/>
        <v>#DIV/0!</v>
      </c>
      <c r="CJ123" s="37"/>
    </row>
    <row r="124" spans="1:88" s="2" customFormat="1" ht="18.75" hidden="1" x14ac:dyDescent="0.25">
      <c r="A124" s="6">
        <v>100</v>
      </c>
      <c r="B124" s="7">
        <v>239</v>
      </c>
      <c r="C124" s="440" t="s">
        <v>423</v>
      </c>
      <c r="D124" s="440"/>
      <c r="E124" s="440"/>
      <c r="F124" s="9" t="s">
        <v>1249</v>
      </c>
      <c r="G124" s="9" t="s">
        <v>1249</v>
      </c>
      <c r="H124" s="9" t="s">
        <v>1249</v>
      </c>
      <c r="I124" s="9" t="s">
        <v>1249</v>
      </c>
      <c r="J124" s="21" t="s">
        <v>1249</v>
      </c>
      <c r="K124" s="21" t="s">
        <v>1249</v>
      </c>
      <c r="L124" s="21" t="s">
        <v>1249</v>
      </c>
      <c r="M124" s="21" t="s">
        <v>1249</v>
      </c>
      <c r="N124" s="21" t="s">
        <v>1249</v>
      </c>
      <c r="O124" s="21" t="s">
        <v>1249</v>
      </c>
      <c r="P124" s="21" t="s">
        <v>1249</v>
      </c>
      <c r="Q124" s="21" t="s">
        <v>1249</v>
      </c>
      <c r="R124" s="21" t="s">
        <v>1249</v>
      </c>
      <c r="S124" s="21" t="s">
        <v>1249</v>
      </c>
      <c r="T124" s="21" t="s">
        <v>1249</v>
      </c>
      <c r="U124" s="21" t="s">
        <v>1249</v>
      </c>
      <c r="V124" s="21" t="s">
        <v>1249</v>
      </c>
      <c r="W124" s="21" t="s">
        <v>1249</v>
      </c>
      <c r="X124" s="21" t="s">
        <v>1249</v>
      </c>
      <c r="Y124" s="21" t="s">
        <v>1249</v>
      </c>
      <c r="Z124" s="21" t="s">
        <v>1249</v>
      </c>
      <c r="AA124" s="21" t="s">
        <v>1249</v>
      </c>
      <c r="AB124" s="21" t="s">
        <v>1249</v>
      </c>
      <c r="AC124" s="21" t="s">
        <v>1249</v>
      </c>
      <c r="AD124" s="21" t="s">
        <v>1249</v>
      </c>
      <c r="AE124" s="21" t="s">
        <v>1249</v>
      </c>
      <c r="AF124" s="21" t="s">
        <v>1249</v>
      </c>
      <c r="AG124" s="21" t="s">
        <v>1249</v>
      </c>
      <c r="AH124" s="21" t="s">
        <v>1249</v>
      </c>
      <c r="AI124" s="21" t="s">
        <v>1249</v>
      </c>
      <c r="AJ124" s="21" t="s">
        <v>1249</v>
      </c>
      <c r="AK124" s="21" t="s">
        <v>1249</v>
      </c>
      <c r="AL124" s="21" t="s">
        <v>1249</v>
      </c>
      <c r="AM124" s="21" t="s">
        <v>1249</v>
      </c>
      <c r="AN124" s="21" t="s">
        <v>1249</v>
      </c>
      <c r="AO124" s="21" t="s">
        <v>1249</v>
      </c>
      <c r="AP124" s="21" t="s">
        <v>1249</v>
      </c>
      <c r="AQ124" s="21" t="s">
        <v>1249</v>
      </c>
      <c r="AR124" s="21" t="s">
        <v>1249</v>
      </c>
      <c r="AS124" s="21" t="s">
        <v>1249</v>
      </c>
      <c r="AT124" s="21" t="s">
        <v>1249</v>
      </c>
      <c r="AU124" s="21" t="s">
        <v>1249</v>
      </c>
      <c r="AV124" s="21" t="s">
        <v>1249</v>
      </c>
      <c r="AW124" s="21" t="s">
        <v>1249</v>
      </c>
      <c r="AX124" s="21" t="s">
        <v>1249</v>
      </c>
      <c r="AY124" s="21" t="s">
        <v>1249</v>
      </c>
      <c r="AZ124" s="21" t="s">
        <v>1249</v>
      </c>
      <c r="BA124" s="21" t="s">
        <v>1249</v>
      </c>
      <c r="BB124" s="21"/>
      <c r="BC124" s="21" t="s">
        <v>1249</v>
      </c>
      <c r="BD124" s="21" t="s">
        <v>1249</v>
      </c>
      <c r="BE124" s="21" t="s">
        <v>1249</v>
      </c>
      <c r="BF124" s="21" t="s">
        <v>1249</v>
      </c>
      <c r="BG124" s="21" t="s">
        <v>1249</v>
      </c>
      <c r="BH124" s="21" t="s">
        <v>1249</v>
      </c>
      <c r="BI124" s="21" t="s">
        <v>1249</v>
      </c>
      <c r="BJ124" s="21" t="s">
        <v>1249</v>
      </c>
      <c r="BK124" s="21" t="s">
        <v>1249</v>
      </c>
      <c r="BL124" s="21" t="s">
        <v>1249</v>
      </c>
      <c r="BM124" s="21" t="s">
        <v>1249</v>
      </c>
      <c r="BN124" s="21" t="s">
        <v>1249</v>
      </c>
      <c r="BO124" s="21" t="s">
        <v>1249</v>
      </c>
      <c r="BP124" s="21" t="s">
        <v>1249</v>
      </c>
      <c r="BQ124" s="21" t="s">
        <v>1249</v>
      </c>
      <c r="BR124" s="21" t="s">
        <v>1249</v>
      </c>
      <c r="BS124" s="21" t="s">
        <v>1249</v>
      </c>
      <c r="BT124" s="21" t="s">
        <v>1249</v>
      </c>
      <c r="BU124" s="21" t="s">
        <v>1249</v>
      </c>
      <c r="BV124" s="21" t="s">
        <v>1249</v>
      </c>
      <c r="BW124" s="21" t="s">
        <v>1249</v>
      </c>
      <c r="BX124" s="21" t="s">
        <v>1249</v>
      </c>
      <c r="BY124" s="21" t="s">
        <v>1249</v>
      </c>
      <c r="BZ124" s="21" t="s">
        <v>1249</v>
      </c>
      <c r="CA124" s="21" t="s">
        <v>1249</v>
      </c>
      <c r="CB124" s="21" t="s">
        <v>1249</v>
      </c>
      <c r="CC124" s="21" t="s">
        <v>1249</v>
      </c>
      <c r="CD124" s="21" t="s">
        <v>1249</v>
      </c>
      <c r="CE124" s="21" t="s">
        <v>1249</v>
      </c>
      <c r="CF124" s="21" t="s">
        <v>1249</v>
      </c>
      <c r="CG124" s="21" t="s">
        <v>1249</v>
      </c>
      <c r="CH124" s="21" t="s">
        <v>1249</v>
      </c>
      <c r="CI124" s="21" t="s">
        <v>1249</v>
      </c>
      <c r="CJ124" s="21" t="s">
        <v>1249</v>
      </c>
    </row>
    <row r="125" spans="1:88" s="2" customFormat="1" ht="18.75" hidden="1" x14ac:dyDescent="0.25">
      <c r="A125" s="6">
        <v>101</v>
      </c>
      <c r="B125" s="7">
        <v>243</v>
      </c>
      <c r="C125" s="440" t="s">
        <v>430</v>
      </c>
      <c r="D125" s="440"/>
      <c r="E125" s="440"/>
      <c r="F125" s="9" t="s">
        <v>1249</v>
      </c>
      <c r="G125" s="9" t="s">
        <v>1249</v>
      </c>
      <c r="H125" s="9" t="s">
        <v>1249</v>
      </c>
      <c r="I125" s="9" t="s">
        <v>1249</v>
      </c>
      <c r="J125" s="21" t="s">
        <v>1249</v>
      </c>
      <c r="K125" s="21" t="s">
        <v>1249</v>
      </c>
      <c r="L125" s="21" t="s">
        <v>1249</v>
      </c>
      <c r="M125" s="21" t="s">
        <v>1249</v>
      </c>
      <c r="N125" s="21" t="s">
        <v>1249</v>
      </c>
      <c r="O125" s="21" t="s">
        <v>1249</v>
      </c>
      <c r="P125" s="21" t="s">
        <v>1249</v>
      </c>
      <c r="Q125" s="21" t="s">
        <v>1249</v>
      </c>
      <c r="R125" s="21" t="s">
        <v>1249</v>
      </c>
      <c r="S125" s="21" t="s">
        <v>1249</v>
      </c>
      <c r="T125" s="21" t="s">
        <v>1249</v>
      </c>
      <c r="U125" s="21" t="s">
        <v>1249</v>
      </c>
      <c r="V125" s="21" t="s">
        <v>1249</v>
      </c>
      <c r="W125" s="21" t="s">
        <v>1249</v>
      </c>
      <c r="X125" s="21" t="s">
        <v>1249</v>
      </c>
      <c r="Y125" s="21" t="s">
        <v>1249</v>
      </c>
      <c r="Z125" s="21" t="s">
        <v>1249</v>
      </c>
      <c r="AA125" s="21" t="s">
        <v>1249</v>
      </c>
      <c r="AB125" s="21" t="s">
        <v>1249</v>
      </c>
      <c r="AC125" s="21" t="s">
        <v>1249</v>
      </c>
      <c r="AD125" s="21" t="s">
        <v>1249</v>
      </c>
      <c r="AE125" s="21" t="s">
        <v>1249</v>
      </c>
      <c r="AF125" s="21" t="s">
        <v>1249</v>
      </c>
      <c r="AG125" s="21" t="s">
        <v>1249</v>
      </c>
      <c r="AH125" s="21" t="s">
        <v>1249</v>
      </c>
      <c r="AI125" s="21" t="s">
        <v>1249</v>
      </c>
      <c r="AJ125" s="21" t="s">
        <v>1249</v>
      </c>
      <c r="AK125" s="21" t="s">
        <v>1249</v>
      </c>
      <c r="AL125" s="21" t="s">
        <v>1249</v>
      </c>
      <c r="AM125" s="21" t="s">
        <v>1249</v>
      </c>
      <c r="AN125" s="21" t="s">
        <v>1249</v>
      </c>
      <c r="AO125" s="21" t="s">
        <v>1249</v>
      </c>
      <c r="AP125" s="21" t="s">
        <v>1249</v>
      </c>
      <c r="AQ125" s="21" t="s">
        <v>1249</v>
      </c>
      <c r="AR125" s="21" t="s">
        <v>1249</v>
      </c>
      <c r="AS125" s="21" t="s">
        <v>1249</v>
      </c>
      <c r="AT125" s="21" t="s">
        <v>1249</v>
      </c>
      <c r="AU125" s="21" t="s">
        <v>1249</v>
      </c>
      <c r="AV125" s="21" t="s">
        <v>1249</v>
      </c>
      <c r="AW125" s="21" t="s">
        <v>1249</v>
      </c>
      <c r="AX125" s="21" t="s">
        <v>1249</v>
      </c>
      <c r="AY125" s="21" t="s">
        <v>1249</v>
      </c>
      <c r="AZ125" s="21" t="s">
        <v>1249</v>
      </c>
      <c r="BA125" s="21" t="s">
        <v>1249</v>
      </c>
      <c r="BB125" s="21"/>
      <c r="BC125" s="21" t="s">
        <v>1249</v>
      </c>
      <c r="BD125" s="21" t="s">
        <v>1249</v>
      </c>
      <c r="BE125" s="21" t="s">
        <v>1249</v>
      </c>
      <c r="BF125" s="21" t="s">
        <v>1249</v>
      </c>
      <c r="BG125" s="21" t="s">
        <v>1249</v>
      </c>
      <c r="BH125" s="21" t="s">
        <v>1249</v>
      </c>
      <c r="BI125" s="21" t="s">
        <v>1249</v>
      </c>
      <c r="BJ125" s="21" t="s">
        <v>1249</v>
      </c>
      <c r="BK125" s="21" t="s">
        <v>1249</v>
      </c>
      <c r="BL125" s="21" t="s">
        <v>1249</v>
      </c>
      <c r="BM125" s="21" t="s">
        <v>1249</v>
      </c>
      <c r="BN125" s="21" t="s">
        <v>1249</v>
      </c>
      <c r="BO125" s="21" t="s">
        <v>1249</v>
      </c>
      <c r="BP125" s="21" t="s">
        <v>1249</v>
      </c>
      <c r="BQ125" s="21" t="s">
        <v>1249</v>
      </c>
      <c r="BR125" s="21" t="s">
        <v>1249</v>
      </c>
      <c r="BS125" s="21" t="s">
        <v>1249</v>
      </c>
      <c r="BT125" s="21" t="s">
        <v>1249</v>
      </c>
      <c r="BU125" s="21" t="s">
        <v>1249</v>
      </c>
      <c r="BV125" s="21" t="s">
        <v>1249</v>
      </c>
      <c r="BW125" s="21" t="s">
        <v>1249</v>
      </c>
      <c r="BX125" s="21" t="s">
        <v>1249</v>
      </c>
      <c r="BY125" s="21" t="s">
        <v>1249</v>
      </c>
      <c r="BZ125" s="21" t="s">
        <v>1249</v>
      </c>
      <c r="CA125" s="21" t="s">
        <v>1249</v>
      </c>
      <c r="CB125" s="21" t="s">
        <v>1249</v>
      </c>
      <c r="CC125" s="21" t="s">
        <v>1249</v>
      </c>
      <c r="CD125" s="21" t="s">
        <v>1249</v>
      </c>
      <c r="CE125" s="21" t="s">
        <v>1249</v>
      </c>
      <c r="CF125" s="21" t="s">
        <v>1249</v>
      </c>
      <c r="CG125" s="21" t="s">
        <v>1249</v>
      </c>
      <c r="CH125" s="21" t="s">
        <v>1249</v>
      </c>
      <c r="CI125" s="21" t="s">
        <v>1249</v>
      </c>
      <c r="CJ125" s="21" t="s">
        <v>1249</v>
      </c>
    </row>
    <row r="126" spans="1:88" ht="103.5" customHeight="1" x14ac:dyDescent="0.25">
      <c r="A126" s="6">
        <v>102</v>
      </c>
      <c r="B126" s="207">
        <v>225</v>
      </c>
      <c r="C126" s="12" t="s">
        <v>426</v>
      </c>
      <c r="D126" s="275" t="s">
        <v>28</v>
      </c>
      <c r="E126" s="12" t="s">
        <v>426</v>
      </c>
      <c r="F126" s="271"/>
      <c r="G126" s="18" t="s">
        <v>1354</v>
      </c>
      <c r="H126" s="18" t="s">
        <v>1858</v>
      </c>
      <c r="I126" s="18" t="s">
        <v>1261</v>
      </c>
      <c r="J126" s="22" t="s">
        <v>402</v>
      </c>
      <c r="K126" s="207"/>
      <c r="L126" s="207"/>
      <c r="M126" s="207"/>
      <c r="N126" s="207"/>
      <c r="O126" s="207"/>
      <c r="P126" s="207"/>
      <c r="Q126" s="23" t="s">
        <v>21</v>
      </c>
      <c r="R126" s="207"/>
      <c r="S126" s="207"/>
      <c r="T126" s="26">
        <f t="shared" si="51"/>
        <v>1</v>
      </c>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3">
        <f t="shared" ref="CB126:CB132" si="67">COUNTIF($BD126:$CA126,2)</f>
        <v>0</v>
      </c>
      <c r="CC126" s="32" t="e">
        <f t="shared" ref="CC126:CC132" si="68">CB126/COUNTA($BD126:$CA126)</f>
        <v>#DIV/0!</v>
      </c>
      <c r="CD126" s="23">
        <f t="shared" ref="CD126:CD132" si="69">COUNTIF($BD126:$CA126,1)</f>
        <v>0</v>
      </c>
      <c r="CE126" s="32" t="e">
        <f t="shared" ref="CE126:CE132" si="70">CD126/COUNTA($BD126:$CA126)</f>
        <v>#DIV/0!</v>
      </c>
      <c r="CF126" s="23">
        <f t="shared" ref="CF126:CF132" si="71">COUNTIF($BD126:$CA126,0)</f>
        <v>0</v>
      </c>
      <c r="CG126" s="32" t="e">
        <f t="shared" ref="CG126:CG132" si="72">CF126/COUNTA($BD126:$CA126)</f>
        <v>#DIV/0!</v>
      </c>
      <c r="CH126" s="23" t="e">
        <f t="shared" ref="CH126:CH132" si="73">(((CB126*2)+(CD126*1)+(CF126*0)))/COUNTA($BD126:$CA126)</f>
        <v>#DIV/0!</v>
      </c>
      <c r="CI126" s="23" t="e">
        <f t="shared" si="52"/>
        <v>#DIV/0!</v>
      </c>
      <c r="CJ126" s="37"/>
    </row>
    <row r="127" spans="1:88" ht="88.5" customHeight="1" x14ac:dyDescent="0.25">
      <c r="A127" s="6">
        <v>103</v>
      </c>
      <c r="B127" s="207">
        <v>232</v>
      </c>
      <c r="C127" s="12" t="s">
        <v>431</v>
      </c>
      <c r="D127" s="275" t="s">
        <v>28</v>
      </c>
      <c r="E127" s="12" t="s">
        <v>1355</v>
      </c>
      <c r="F127" s="271" t="s">
        <v>28</v>
      </c>
      <c r="G127" s="12" t="s">
        <v>1355</v>
      </c>
      <c r="H127" s="18" t="s">
        <v>1647</v>
      </c>
      <c r="I127" s="18" t="s">
        <v>1261</v>
      </c>
      <c r="J127" s="22" t="s">
        <v>402</v>
      </c>
      <c r="K127" s="207"/>
      <c r="L127" s="207"/>
      <c r="M127" s="207"/>
      <c r="N127" s="207"/>
      <c r="O127" s="23" t="s">
        <v>21</v>
      </c>
      <c r="P127" s="23"/>
      <c r="Q127" s="207"/>
      <c r="R127" s="207"/>
      <c r="S127" s="207"/>
      <c r="T127" s="26">
        <f t="shared" si="51"/>
        <v>1</v>
      </c>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3">
        <f t="shared" si="67"/>
        <v>0</v>
      </c>
      <c r="CC127" s="32" t="e">
        <f t="shared" si="68"/>
        <v>#DIV/0!</v>
      </c>
      <c r="CD127" s="23">
        <f t="shared" si="69"/>
        <v>0</v>
      </c>
      <c r="CE127" s="32" t="e">
        <f t="shared" si="70"/>
        <v>#DIV/0!</v>
      </c>
      <c r="CF127" s="23">
        <f t="shared" si="71"/>
        <v>0</v>
      </c>
      <c r="CG127" s="32" t="e">
        <f t="shared" si="72"/>
        <v>#DIV/0!</v>
      </c>
      <c r="CH127" s="23" t="e">
        <f t="shared" si="73"/>
        <v>#DIV/0!</v>
      </c>
      <c r="CI127" s="23" t="e">
        <f t="shared" si="52"/>
        <v>#DIV/0!</v>
      </c>
      <c r="CJ127" s="37"/>
    </row>
    <row r="128" spans="1:88" ht="125.25" customHeight="1" x14ac:dyDescent="0.25">
      <c r="A128" s="6">
        <v>103</v>
      </c>
      <c r="B128" s="207">
        <v>232</v>
      </c>
      <c r="C128" s="12" t="s">
        <v>431</v>
      </c>
      <c r="D128" s="275" t="s">
        <v>28</v>
      </c>
      <c r="E128" s="12" t="s">
        <v>978</v>
      </c>
      <c r="F128" s="271"/>
      <c r="G128" s="18" t="s">
        <v>1356</v>
      </c>
      <c r="H128" s="18" t="s">
        <v>1357</v>
      </c>
      <c r="I128" s="18" t="s">
        <v>1261</v>
      </c>
      <c r="J128" s="22" t="s">
        <v>402</v>
      </c>
      <c r="K128" s="207"/>
      <c r="L128" s="207"/>
      <c r="M128" s="207"/>
      <c r="N128" s="207"/>
      <c r="O128" s="23"/>
      <c r="P128" s="23" t="s">
        <v>21</v>
      </c>
      <c r="Q128" s="207"/>
      <c r="R128" s="207"/>
      <c r="S128" s="207"/>
      <c r="T128" s="26">
        <f t="shared" si="51"/>
        <v>1</v>
      </c>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3">
        <f t="shared" si="67"/>
        <v>0</v>
      </c>
      <c r="CC128" s="32" t="e">
        <f t="shared" si="68"/>
        <v>#DIV/0!</v>
      </c>
      <c r="CD128" s="23">
        <f t="shared" si="69"/>
        <v>0</v>
      </c>
      <c r="CE128" s="32" t="e">
        <f t="shared" si="70"/>
        <v>#DIV/0!</v>
      </c>
      <c r="CF128" s="23">
        <f t="shared" si="71"/>
        <v>0</v>
      </c>
      <c r="CG128" s="32" t="e">
        <f t="shared" si="72"/>
        <v>#DIV/0!</v>
      </c>
      <c r="CH128" s="23" t="e">
        <f t="shared" si="73"/>
        <v>#DIV/0!</v>
      </c>
      <c r="CI128" s="23" t="e">
        <f t="shared" si="52"/>
        <v>#DIV/0!</v>
      </c>
      <c r="CJ128" s="37"/>
    </row>
    <row r="129" spans="1:88" ht="65.25" customHeight="1" x14ac:dyDescent="0.25">
      <c r="A129" s="6">
        <v>104</v>
      </c>
      <c r="B129" s="207">
        <v>233</v>
      </c>
      <c r="C129" s="12" t="s">
        <v>432</v>
      </c>
      <c r="D129" s="275" t="s">
        <v>28</v>
      </c>
      <c r="E129" s="12" t="s">
        <v>1358</v>
      </c>
      <c r="F129" s="271" t="s">
        <v>28</v>
      </c>
      <c r="G129" s="18" t="s">
        <v>1359</v>
      </c>
      <c r="H129" s="18" t="s">
        <v>1360</v>
      </c>
      <c r="I129" s="18" t="s">
        <v>1261</v>
      </c>
      <c r="J129" s="22" t="s">
        <v>402</v>
      </c>
      <c r="K129" s="207"/>
      <c r="L129" s="207"/>
      <c r="M129" s="207"/>
      <c r="N129" s="207"/>
      <c r="O129" s="207"/>
      <c r="P129" s="207" t="s">
        <v>21</v>
      </c>
      <c r="Q129" s="207"/>
      <c r="R129" s="207"/>
      <c r="S129" s="207"/>
      <c r="T129" s="26">
        <f t="shared" si="51"/>
        <v>1</v>
      </c>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3">
        <f t="shared" si="67"/>
        <v>0</v>
      </c>
      <c r="CC129" s="32" t="e">
        <f t="shared" si="68"/>
        <v>#DIV/0!</v>
      </c>
      <c r="CD129" s="23">
        <f t="shared" si="69"/>
        <v>0</v>
      </c>
      <c r="CE129" s="32" t="e">
        <f t="shared" si="70"/>
        <v>#DIV/0!</v>
      </c>
      <c r="CF129" s="23">
        <f t="shared" si="71"/>
        <v>0</v>
      </c>
      <c r="CG129" s="32" t="e">
        <f t="shared" si="72"/>
        <v>#DIV/0!</v>
      </c>
      <c r="CH129" s="23" t="e">
        <f t="shared" si="73"/>
        <v>#DIV/0!</v>
      </c>
      <c r="CI129" s="23" t="e">
        <f t="shared" si="52"/>
        <v>#DIV/0!</v>
      </c>
      <c r="CJ129" s="37"/>
    </row>
    <row r="130" spans="1:88" ht="79.5" customHeight="1" x14ac:dyDescent="0.25">
      <c r="A130" s="6">
        <v>104</v>
      </c>
      <c r="B130" s="207">
        <v>233</v>
      </c>
      <c r="C130" s="12" t="s">
        <v>432</v>
      </c>
      <c r="D130" s="275" t="s">
        <v>28</v>
      </c>
      <c r="E130" s="12" t="s">
        <v>984</v>
      </c>
      <c r="F130" s="271" t="s">
        <v>28</v>
      </c>
      <c r="G130" s="18" t="s">
        <v>1361</v>
      </c>
      <c r="H130" s="18" t="s">
        <v>1362</v>
      </c>
      <c r="I130" s="18" t="s">
        <v>1261</v>
      </c>
      <c r="J130" s="22" t="s">
        <v>402</v>
      </c>
      <c r="K130" s="207"/>
      <c r="L130" s="207"/>
      <c r="M130" s="207"/>
      <c r="N130" s="207"/>
      <c r="O130" s="207" t="s">
        <v>21</v>
      </c>
      <c r="P130" s="207"/>
      <c r="Q130" s="207"/>
      <c r="R130" s="207"/>
      <c r="S130" s="207"/>
      <c r="T130" s="26">
        <f t="shared" si="51"/>
        <v>1</v>
      </c>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3">
        <f t="shared" si="67"/>
        <v>0</v>
      </c>
      <c r="CC130" s="32" t="e">
        <f t="shared" si="68"/>
        <v>#DIV/0!</v>
      </c>
      <c r="CD130" s="23">
        <f t="shared" si="69"/>
        <v>0</v>
      </c>
      <c r="CE130" s="32" t="e">
        <f t="shared" si="70"/>
        <v>#DIV/0!</v>
      </c>
      <c r="CF130" s="23">
        <f t="shared" si="71"/>
        <v>0</v>
      </c>
      <c r="CG130" s="32" t="e">
        <f t="shared" si="72"/>
        <v>#DIV/0!</v>
      </c>
      <c r="CH130" s="23" t="e">
        <f t="shared" si="73"/>
        <v>#DIV/0!</v>
      </c>
      <c r="CI130" s="23" t="e">
        <f t="shared" si="52"/>
        <v>#DIV/0!</v>
      </c>
      <c r="CJ130" s="37"/>
    </row>
    <row r="131" spans="1:88" ht="121.5" customHeight="1" x14ac:dyDescent="0.25">
      <c r="A131" s="6">
        <v>105</v>
      </c>
      <c r="B131" s="207">
        <v>240</v>
      </c>
      <c r="C131" s="12" t="s">
        <v>433</v>
      </c>
      <c r="D131" s="275" t="s">
        <v>28</v>
      </c>
      <c r="E131" s="12" t="s">
        <v>434</v>
      </c>
      <c r="F131" s="271" t="s">
        <v>28</v>
      </c>
      <c r="G131" s="12" t="s">
        <v>1363</v>
      </c>
      <c r="H131" s="12" t="s">
        <v>1363</v>
      </c>
      <c r="I131" s="18" t="s">
        <v>1251</v>
      </c>
      <c r="J131" s="22" t="s">
        <v>402</v>
      </c>
      <c r="K131" s="24"/>
      <c r="L131" s="24"/>
      <c r="M131" s="24"/>
      <c r="N131" s="24"/>
      <c r="O131" s="24"/>
      <c r="P131" s="24" t="s">
        <v>21</v>
      </c>
      <c r="Q131" s="24"/>
      <c r="R131" s="24"/>
      <c r="S131" s="24"/>
      <c r="T131" s="26">
        <f t="shared" si="51"/>
        <v>1</v>
      </c>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3">
        <f t="shared" si="67"/>
        <v>0</v>
      </c>
      <c r="CC131" s="32" t="e">
        <f t="shared" si="68"/>
        <v>#DIV/0!</v>
      </c>
      <c r="CD131" s="23">
        <f t="shared" si="69"/>
        <v>0</v>
      </c>
      <c r="CE131" s="32" t="e">
        <f t="shared" si="70"/>
        <v>#DIV/0!</v>
      </c>
      <c r="CF131" s="23">
        <f t="shared" si="71"/>
        <v>0</v>
      </c>
      <c r="CG131" s="32" t="e">
        <f t="shared" si="72"/>
        <v>#DIV/0!</v>
      </c>
      <c r="CH131" s="23" t="e">
        <f t="shared" si="73"/>
        <v>#DIV/0!</v>
      </c>
      <c r="CI131" s="23" t="e">
        <f t="shared" si="52"/>
        <v>#DIV/0!</v>
      </c>
      <c r="CJ131" s="37"/>
    </row>
    <row r="132" spans="1:88" ht="39.75" customHeight="1" x14ac:dyDescent="0.25">
      <c r="A132" s="6">
        <v>106</v>
      </c>
      <c r="B132" s="207">
        <v>242</v>
      </c>
      <c r="C132" s="12" t="s">
        <v>436</v>
      </c>
      <c r="D132" s="275" t="s">
        <v>71</v>
      </c>
      <c r="E132" s="12" t="s">
        <v>437</v>
      </c>
      <c r="F132" s="271" t="s">
        <v>71</v>
      </c>
      <c r="G132" s="18" t="s">
        <v>1364</v>
      </c>
      <c r="H132" s="18" t="s">
        <v>1365</v>
      </c>
      <c r="I132" s="18" t="s">
        <v>1261</v>
      </c>
      <c r="J132" s="22" t="s">
        <v>402</v>
      </c>
      <c r="K132" s="207"/>
      <c r="L132" s="207"/>
      <c r="M132" s="207"/>
      <c r="N132" s="207"/>
      <c r="O132" s="207"/>
      <c r="P132" s="207" t="s">
        <v>21</v>
      </c>
      <c r="Q132" s="207"/>
      <c r="R132" s="207"/>
      <c r="S132" s="207"/>
      <c r="T132" s="26">
        <f t="shared" si="51"/>
        <v>1</v>
      </c>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3">
        <f t="shared" si="67"/>
        <v>0</v>
      </c>
      <c r="CC132" s="32" t="e">
        <f t="shared" si="68"/>
        <v>#DIV/0!</v>
      </c>
      <c r="CD132" s="23">
        <f t="shared" si="69"/>
        <v>0</v>
      </c>
      <c r="CE132" s="32" t="e">
        <f t="shared" si="70"/>
        <v>#DIV/0!</v>
      </c>
      <c r="CF132" s="23">
        <f t="shared" si="71"/>
        <v>0</v>
      </c>
      <c r="CG132" s="32" t="e">
        <f t="shared" si="72"/>
        <v>#DIV/0!</v>
      </c>
      <c r="CH132" s="23" t="e">
        <f t="shared" si="73"/>
        <v>#DIV/0!</v>
      </c>
      <c r="CI132" s="23" t="e">
        <f t="shared" si="52"/>
        <v>#DIV/0!</v>
      </c>
      <c r="CJ132" s="37"/>
    </row>
    <row r="133" spans="1:88" s="2" customFormat="1" ht="18.75" hidden="1" x14ac:dyDescent="0.25">
      <c r="A133" s="6">
        <v>107</v>
      </c>
      <c r="B133" s="7">
        <v>253</v>
      </c>
      <c r="C133" s="440" t="s">
        <v>1366</v>
      </c>
      <c r="D133" s="440"/>
      <c r="E133" s="440"/>
      <c r="F133" s="9" t="s">
        <v>1249</v>
      </c>
      <c r="G133" s="9" t="s">
        <v>1249</v>
      </c>
      <c r="H133" s="9" t="s">
        <v>1249</v>
      </c>
      <c r="I133" s="9" t="s">
        <v>1249</v>
      </c>
      <c r="J133" s="21" t="s">
        <v>1249</v>
      </c>
      <c r="K133" s="21" t="s">
        <v>1249</v>
      </c>
      <c r="L133" s="21" t="s">
        <v>1249</v>
      </c>
      <c r="M133" s="21" t="s">
        <v>1249</v>
      </c>
      <c r="N133" s="21" t="s">
        <v>1249</v>
      </c>
      <c r="O133" s="21" t="s">
        <v>1249</v>
      </c>
      <c r="P133" s="21" t="s">
        <v>1249</v>
      </c>
      <c r="Q133" s="21" t="s">
        <v>1249</v>
      </c>
      <c r="R133" s="21" t="s">
        <v>1249</v>
      </c>
      <c r="S133" s="21" t="s">
        <v>1249</v>
      </c>
      <c r="T133" s="21" t="s">
        <v>1249</v>
      </c>
      <c r="U133" s="21" t="s">
        <v>1249</v>
      </c>
      <c r="V133" s="21" t="s">
        <v>1249</v>
      </c>
      <c r="W133" s="21" t="s">
        <v>1249</v>
      </c>
      <c r="X133" s="21" t="s">
        <v>1249</v>
      </c>
      <c r="Y133" s="21" t="s">
        <v>1249</v>
      </c>
      <c r="Z133" s="21" t="s">
        <v>1249</v>
      </c>
      <c r="AA133" s="21" t="s">
        <v>1249</v>
      </c>
      <c r="AB133" s="21" t="s">
        <v>1249</v>
      </c>
      <c r="AC133" s="21" t="s">
        <v>1249</v>
      </c>
      <c r="AD133" s="21" t="s">
        <v>1249</v>
      </c>
      <c r="AE133" s="21" t="s">
        <v>1249</v>
      </c>
      <c r="AF133" s="21" t="s">
        <v>1249</v>
      </c>
      <c r="AG133" s="21" t="s">
        <v>1249</v>
      </c>
      <c r="AH133" s="21" t="s">
        <v>1249</v>
      </c>
      <c r="AI133" s="21" t="s">
        <v>1249</v>
      </c>
      <c r="AJ133" s="21" t="s">
        <v>1249</v>
      </c>
      <c r="AK133" s="21" t="s">
        <v>1249</v>
      </c>
      <c r="AL133" s="21" t="s">
        <v>1249</v>
      </c>
      <c r="AM133" s="21" t="s">
        <v>1249</v>
      </c>
      <c r="AN133" s="21" t="s">
        <v>1249</v>
      </c>
      <c r="AO133" s="21" t="s">
        <v>1249</v>
      </c>
      <c r="AP133" s="21" t="s">
        <v>1249</v>
      </c>
      <c r="AQ133" s="21" t="s">
        <v>1249</v>
      </c>
      <c r="AR133" s="21" t="s">
        <v>1249</v>
      </c>
      <c r="AS133" s="21" t="s">
        <v>1249</v>
      </c>
      <c r="AT133" s="21" t="s">
        <v>1249</v>
      </c>
      <c r="AU133" s="21" t="s">
        <v>1249</v>
      </c>
      <c r="AV133" s="21" t="s">
        <v>1249</v>
      </c>
      <c r="AW133" s="21" t="s">
        <v>1249</v>
      </c>
      <c r="AX133" s="21" t="s">
        <v>1249</v>
      </c>
      <c r="AY133" s="21" t="s">
        <v>1249</v>
      </c>
      <c r="AZ133" s="21" t="s">
        <v>1249</v>
      </c>
      <c r="BA133" s="21" t="s">
        <v>1249</v>
      </c>
      <c r="BB133" s="21"/>
      <c r="BC133" s="21" t="s">
        <v>1249</v>
      </c>
      <c r="BD133" s="21" t="s">
        <v>1249</v>
      </c>
      <c r="BE133" s="21" t="s">
        <v>1249</v>
      </c>
      <c r="BF133" s="21" t="s">
        <v>1249</v>
      </c>
      <c r="BG133" s="21" t="s">
        <v>1249</v>
      </c>
      <c r="BH133" s="21" t="s">
        <v>1249</v>
      </c>
      <c r="BI133" s="21" t="s">
        <v>1249</v>
      </c>
      <c r="BJ133" s="21" t="s">
        <v>1249</v>
      </c>
      <c r="BK133" s="21" t="s">
        <v>1249</v>
      </c>
      <c r="BL133" s="21" t="s">
        <v>1249</v>
      </c>
      <c r="BM133" s="21" t="s">
        <v>1249</v>
      </c>
      <c r="BN133" s="21" t="s">
        <v>1249</v>
      </c>
      <c r="BO133" s="21" t="s">
        <v>1249</v>
      </c>
      <c r="BP133" s="21" t="s">
        <v>1249</v>
      </c>
      <c r="BQ133" s="21" t="s">
        <v>1249</v>
      </c>
      <c r="BR133" s="21" t="s">
        <v>1249</v>
      </c>
      <c r="BS133" s="21" t="s">
        <v>1249</v>
      </c>
      <c r="BT133" s="21" t="s">
        <v>1249</v>
      </c>
      <c r="BU133" s="21" t="s">
        <v>1249</v>
      </c>
      <c r="BV133" s="21" t="s">
        <v>1249</v>
      </c>
      <c r="BW133" s="21" t="s">
        <v>1249</v>
      </c>
      <c r="BX133" s="21" t="s">
        <v>1249</v>
      </c>
      <c r="BY133" s="21" t="s">
        <v>1249</v>
      </c>
      <c r="BZ133" s="21" t="s">
        <v>1249</v>
      </c>
      <c r="CA133" s="21" t="s">
        <v>1249</v>
      </c>
      <c r="CB133" s="21" t="s">
        <v>1249</v>
      </c>
      <c r="CC133" s="21" t="s">
        <v>1249</v>
      </c>
      <c r="CD133" s="21" t="s">
        <v>1249</v>
      </c>
      <c r="CE133" s="21" t="s">
        <v>1249</v>
      </c>
      <c r="CF133" s="21" t="s">
        <v>1249</v>
      </c>
      <c r="CG133" s="21" t="s">
        <v>1249</v>
      </c>
      <c r="CH133" s="21" t="s">
        <v>1249</v>
      </c>
      <c r="CI133" s="21" t="s">
        <v>1249</v>
      </c>
      <c r="CJ133" s="21" t="s">
        <v>1249</v>
      </c>
    </row>
    <row r="134" spans="1:88" s="2" customFormat="1" ht="18.75" hidden="1" x14ac:dyDescent="0.25">
      <c r="A134" s="6">
        <v>108</v>
      </c>
      <c r="B134" s="7">
        <v>254</v>
      </c>
      <c r="C134" s="440" t="s">
        <v>439</v>
      </c>
      <c r="D134" s="440"/>
      <c r="E134" s="440"/>
      <c r="F134" s="9" t="s">
        <v>1249</v>
      </c>
      <c r="G134" s="9" t="s">
        <v>1249</v>
      </c>
      <c r="H134" s="9" t="s">
        <v>1249</v>
      </c>
      <c r="I134" s="9" t="s">
        <v>1249</v>
      </c>
      <c r="J134" s="21" t="s">
        <v>1249</v>
      </c>
      <c r="K134" s="21" t="s">
        <v>1249</v>
      </c>
      <c r="L134" s="21" t="s">
        <v>1249</v>
      </c>
      <c r="M134" s="21" t="s">
        <v>1249</v>
      </c>
      <c r="N134" s="21" t="s">
        <v>1249</v>
      </c>
      <c r="O134" s="21" t="s">
        <v>1249</v>
      </c>
      <c r="P134" s="21" t="s">
        <v>1249</v>
      </c>
      <c r="Q134" s="21" t="s">
        <v>1249</v>
      </c>
      <c r="R134" s="21" t="s">
        <v>1249</v>
      </c>
      <c r="S134" s="21" t="s">
        <v>1249</v>
      </c>
      <c r="T134" s="21" t="s">
        <v>1249</v>
      </c>
      <c r="U134" s="21" t="s">
        <v>1249</v>
      </c>
      <c r="V134" s="21" t="s">
        <v>1249</v>
      </c>
      <c r="W134" s="21" t="s">
        <v>1249</v>
      </c>
      <c r="X134" s="21" t="s">
        <v>1249</v>
      </c>
      <c r="Y134" s="21" t="s">
        <v>1249</v>
      </c>
      <c r="Z134" s="21" t="s">
        <v>1249</v>
      </c>
      <c r="AA134" s="21" t="s">
        <v>1249</v>
      </c>
      <c r="AB134" s="21" t="s">
        <v>1249</v>
      </c>
      <c r="AC134" s="21" t="s">
        <v>1249</v>
      </c>
      <c r="AD134" s="21" t="s">
        <v>1249</v>
      </c>
      <c r="AE134" s="21" t="s">
        <v>1249</v>
      </c>
      <c r="AF134" s="21" t="s">
        <v>1249</v>
      </c>
      <c r="AG134" s="21" t="s">
        <v>1249</v>
      </c>
      <c r="AH134" s="21" t="s">
        <v>1249</v>
      </c>
      <c r="AI134" s="21" t="s">
        <v>1249</v>
      </c>
      <c r="AJ134" s="21" t="s">
        <v>1249</v>
      </c>
      <c r="AK134" s="21" t="s">
        <v>1249</v>
      </c>
      <c r="AL134" s="21" t="s">
        <v>1249</v>
      </c>
      <c r="AM134" s="21" t="s">
        <v>1249</v>
      </c>
      <c r="AN134" s="21" t="s">
        <v>1249</v>
      </c>
      <c r="AO134" s="21" t="s">
        <v>1249</v>
      </c>
      <c r="AP134" s="21" t="s">
        <v>1249</v>
      </c>
      <c r="AQ134" s="21" t="s">
        <v>1249</v>
      </c>
      <c r="AR134" s="21" t="s">
        <v>1249</v>
      </c>
      <c r="AS134" s="21" t="s">
        <v>1249</v>
      </c>
      <c r="AT134" s="21" t="s">
        <v>1249</v>
      </c>
      <c r="AU134" s="21" t="s">
        <v>1249</v>
      </c>
      <c r="AV134" s="21" t="s">
        <v>1249</v>
      </c>
      <c r="AW134" s="21" t="s">
        <v>1249</v>
      </c>
      <c r="AX134" s="21" t="s">
        <v>1249</v>
      </c>
      <c r="AY134" s="21" t="s">
        <v>1249</v>
      </c>
      <c r="AZ134" s="21" t="s">
        <v>1249</v>
      </c>
      <c r="BA134" s="21" t="s">
        <v>1249</v>
      </c>
      <c r="BB134" s="21"/>
      <c r="BC134" s="21" t="s">
        <v>1249</v>
      </c>
      <c r="BD134" s="21" t="s">
        <v>1249</v>
      </c>
      <c r="BE134" s="21" t="s">
        <v>1249</v>
      </c>
      <c r="BF134" s="21" t="s">
        <v>1249</v>
      </c>
      <c r="BG134" s="21" t="s">
        <v>1249</v>
      </c>
      <c r="BH134" s="21" t="s">
        <v>1249</v>
      </c>
      <c r="BI134" s="21" t="s">
        <v>1249</v>
      </c>
      <c r="BJ134" s="21" t="s">
        <v>1249</v>
      </c>
      <c r="BK134" s="21" t="s">
        <v>1249</v>
      </c>
      <c r="BL134" s="21" t="s">
        <v>1249</v>
      </c>
      <c r="BM134" s="21" t="s">
        <v>1249</v>
      </c>
      <c r="BN134" s="21" t="s">
        <v>1249</v>
      </c>
      <c r="BO134" s="21" t="s">
        <v>1249</v>
      </c>
      <c r="BP134" s="21" t="s">
        <v>1249</v>
      </c>
      <c r="BQ134" s="21" t="s">
        <v>1249</v>
      </c>
      <c r="BR134" s="21" t="s">
        <v>1249</v>
      </c>
      <c r="BS134" s="21" t="s">
        <v>1249</v>
      </c>
      <c r="BT134" s="21" t="s">
        <v>1249</v>
      </c>
      <c r="BU134" s="21" t="s">
        <v>1249</v>
      </c>
      <c r="BV134" s="21" t="s">
        <v>1249</v>
      </c>
      <c r="BW134" s="21" t="s">
        <v>1249</v>
      </c>
      <c r="BX134" s="21" t="s">
        <v>1249</v>
      </c>
      <c r="BY134" s="21" t="s">
        <v>1249</v>
      </c>
      <c r="BZ134" s="21" t="s">
        <v>1249</v>
      </c>
      <c r="CA134" s="21" t="s">
        <v>1249</v>
      </c>
      <c r="CB134" s="21" t="s">
        <v>1249</v>
      </c>
      <c r="CC134" s="21" t="s">
        <v>1249</v>
      </c>
      <c r="CD134" s="21" t="s">
        <v>1249</v>
      </c>
      <c r="CE134" s="21" t="s">
        <v>1249</v>
      </c>
      <c r="CF134" s="21" t="s">
        <v>1249</v>
      </c>
      <c r="CG134" s="21" t="s">
        <v>1249</v>
      </c>
      <c r="CH134" s="21" t="s">
        <v>1249</v>
      </c>
      <c r="CI134" s="21" t="s">
        <v>1249</v>
      </c>
      <c r="CJ134" s="21" t="s">
        <v>1249</v>
      </c>
    </row>
    <row r="135" spans="1:88" ht="75.75" customHeight="1" x14ac:dyDescent="0.25">
      <c r="A135" s="6">
        <v>109</v>
      </c>
      <c r="B135" s="207">
        <v>246</v>
      </c>
      <c r="C135" s="12" t="s">
        <v>442</v>
      </c>
      <c r="D135" s="275" t="s">
        <v>28</v>
      </c>
      <c r="E135" s="12" t="s">
        <v>443</v>
      </c>
      <c r="F135" s="271" t="s">
        <v>28</v>
      </c>
      <c r="G135" s="12" t="s">
        <v>443</v>
      </c>
      <c r="H135" s="18" t="s">
        <v>1665</v>
      </c>
      <c r="I135" s="18" t="s">
        <v>1261</v>
      </c>
      <c r="J135" s="22" t="s">
        <v>402</v>
      </c>
      <c r="K135" s="207"/>
      <c r="L135" s="207"/>
      <c r="M135" s="207"/>
      <c r="N135" s="207" t="s">
        <v>21</v>
      </c>
      <c r="O135" s="207"/>
      <c r="P135" s="207"/>
      <c r="Q135" s="207"/>
      <c r="R135" s="28"/>
      <c r="S135" s="207"/>
      <c r="T135" s="26">
        <f t="shared" si="51"/>
        <v>1</v>
      </c>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3">
        <f>COUNTIF($BD135:$CA135,2)</f>
        <v>0</v>
      </c>
      <c r="CC135" s="32" t="e">
        <f>CB135/COUNTA($BD135:$CA135)</f>
        <v>#DIV/0!</v>
      </c>
      <c r="CD135" s="23">
        <f>COUNTIF($BD135:$CA135,1)</f>
        <v>0</v>
      </c>
      <c r="CE135" s="32" t="e">
        <f>CD135/COUNTA($BD135:$CA135)</f>
        <v>#DIV/0!</v>
      </c>
      <c r="CF135" s="23">
        <f>COUNTIF($BD135:$CA135,0)</f>
        <v>0</v>
      </c>
      <c r="CG135" s="32" t="e">
        <f>CF135/COUNTA($BD135:$CA135)</f>
        <v>#DIV/0!</v>
      </c>
      <c r="CH135" s="23" t="e">
        <f>(((CB135*2)+(CD135*1)+(CF135*0)))/COUNTA($BD135:$CA135)</f>
        <v>#DIV/0!</v>
      </c>
      <c r="CI135" s="23" t="e">
        <f t="shared" si="52"/>
        <v>#DIV/0!</v>
      </c>
      <c r="CJ135" s="37"/>
    </row>
    <row r="136" spans="1:88" s="2" customFormat="1" ht="18.75" hidden="1" x14ac:dyDescent="0.25">
      <c r="A136" s="6">
        <v>110</v>
      </c>
      <c r="B136" s="7">
        <v>261</v>
      </c>
      <c r="C136" s="440" t="s">
        <v>452</v>
      </c>
      <c r="D136" s="440"/>
      <c r="E136" s="440"/>
      <c r="F136" s="9" t="s">
        <v>1249</v>
      </c>
      <c r="G136" s="9" t="s">
        <v>1249</v>
      </c>
      <c r="H136" s="9" t="s">
        <v>1249</v>
      </c>
      <c r="I136" s="9" t="s">
        <v>1249</v>
      </c>
      <c r="J136" s="21" t="s">
        <v>1249</v>
      </c>
      <c r="K136" s="21" t="s">
        <v>1249</v>
      </c>
      <c r="L136" s="21" t="s">
        <v>1249</v>
      </c>
      <c r="M136" s="21" t="s">
        <v>1249</v>
      </c>
      <c r="N136" s="21" t="s">
        <v>1249</v>
      </c>
      <c r="O136" s="21" t="s">
        <v>1249</v>
      </c>
      <c r="P136" s="21" t="s">
        <v>1249</v>
      </c>
      <c r="Q136" s="21" t="s">
        <v>1249</v>
      </c>
      <c r="R136" s="21" t="s">
        <v>1249</v>
      </c>
      <c r="S136" s="21" t="s">
        <v>1249</v>
      </c>
      <c r="T136" s="21" t="s">
        <v>1249</v>
      </c>
      <c r="U136" s="21" t="s">
        <v>1249</v>
      </c>
      <c r="V136" s="21" t="s">
        <v>1249</v>
      </c>
      <c r="W136" s="21" t="s">
        <v>1249</v>
      </c>
      <c r="X136" s="21" t="s">
        <v>1249</v>
      </c>
      <c r="Y136" s="21" t="s">
        <v>1249</v>
      </c>
      <c r="Z136" s="21" t="s">
        <v>1249</v>
      </c>
      <c r="AA136" s="21" t="s">
        <v>1249</v>
      </c>
      <c r="AB136" s="21" t="s">
        <v>1249</v>
      </c>
      <c r="AC136" s="21" t="s">
        <v>1249</v>
      </c>
      <c r="AD136" s="21" t="s">
        <v>1249</v>
      </c>
      <c r="AE136" s="21" t="s">
        <v>1249</v>
      </c>
      <c r="AF136" s="21" t="s">
        <v>1249</v>
      </c>
      <c r="AG136" s="21" t="s">
        <v>1249</v>
      </c>
      <c r="AH136" s="21" t="s">
        <v>1249</v>
      </c>
      <c r="AI136" s="21" t="s">
        <v>1249</v>
      </c>
      <c r="AJ136" s="21" t="s">
        <v>1249</v>
      </c>
      <c r="AK136" s="21" t="s">
        <v>1249</v>
      </c>
      <c r="AL136" s="21" t="s">
        <v>1249</v>
      </c>
      <c r="AM136" s="21" t="s">
        <v>1249</v>
      </c>
      <c r="AN136" s="21" t="s">
        <v>1249</v>
      </c>
      <c r="AO136" s="21" t="s">
        <v>1249</v>
      </c>
      <c r="AP136" s="21" t="s">
        <v>1249</v>
      </c>
      <c r="AQ136" s="21" t="s">
        <v>1249</v>
      </c>
      <c r="AR136" s="21" t="s">
        <v>1249</v>
      </c>
      <c r="AS136" s="21" t="s">
        <v>1249</v>
      </c>
      <c r="AT136" s="21" t="s">
        <v>1249</v>
      </c>
      <c r="AU136" s="21" t="s">
        <v>1249</v>
      </c>
      <c r="AV136" s="21" t="s">
        <v>1249</v>
      </c>
      <c r="AW136" s="21" t="s">
        <v>1249</v>
      </c>
      <c r="AX136" s="21" t="s">
        <v>1249</v>
      </c>
      <c r="AY136" s="21" t="s">
        <v>1249</v>
      </c>
      <c r="AZ136" s="21" t="s">
        <v>1249</v>
      </c>
      <c r="BA136" s="21" t="s">
        <v>1249</v>
      </c>
      <c r="BB136" s="21"/>
      <c r="BC136" s="21" t="s">
        <v>1249</v>
      </c>
      <c r="BD136" s="21" t="s">
        <v>1249</v>
      </c>
      <c r="BE136" s="21" t="s">
        <v>1249</v>
      </c>
      <c r="BF136" s="21" t="s">
        <v>1249</v>
      </c>
      <c r="BG136" s="21" t="s">
        <v>1249</v>
      </c>
      <c r="BH136" s="21" t="s">
        <v>1249</v>
      </c>
      <c r="BI136" s="21" t="s">
        <v>1249</v>
      </c>
      <c r="BJ136" s="21" t="s">
        <v>1249</v>
      </c>
      <c r="BK136" s="21" t="s">
        <v>1249</v>
      </c>
      <c r="BL136" s="21" t="s">
        <v>1249</v>
      </c>
      <c r="BM136" s="21" t="s">
        <v>1249</v>
      </c>
      <c r="BN136" s="21" t="s">
        <v>1249</v>
      </c>
      <c r="BO136" s="21" t="s">
        <v>1249</v>
      </c>
      <c r="BP136" s="21" t="s">
        <v>1249</v>
      </c>
      <c r="BQ136" s="21" t="s">
        <v>1249</v>
      </c>
      <c r="BR136" s="21" t="s">
        <v>1249</v>
      </c>
      <c r="BS136" s="21" t="s">
        <v>1249</v>
      </c>
      <c r="BT136" s="21" t="s">
        <v>1249</v>
      </c>
      <c r="BU136" s="21" t="s">
        <v>1249</v>
      </c>
      <c r="BV136" s="21" t="s">
        <v>1249</v>
      </c>
      <c r="BW136" s="21" t="s">
        <v>1249</v>
      </c>
      <c r="BX136" s="21" t="s">
        <v>1249</v>
      </c>
      <c r="BY136" s="21" t="s">
        <v>1249</v>
      </c>
      <c r="BZ136" s="21" t="s">
        <v>1249</v>
      </c>
      <c r="CA136" s="21" t="s">
        <v>1249</v>
      </c>
      <c r="CB136" s="21" t="s">
        <v>1249</v>
      </c>
      <c r="CC136" s="21" t="s">
        <v>1249</v>
      </c>
      <c r="CD136" s="21" t="s">
        <v>1249</v>
      </c>
      <c r="CE136" s="21" t="s">
        <v>1249</v>
      </c>
      <c r="CF136" s="21" t="s">
        <v>1249</v>
      </c>
      <c r="CG136" s="21" t="s">
        <v>1249</v>
      </c>
      <c r="CH136" s="21" t="s">
        <v>1249</v>
      </c>
      <c r="CI136" s="21" t="s">
        <v>1249</v>
      </c>
      <c r="CJ136" s="21" t="s">
        <v>1249</v>
      </c>
    </row>
    <row r="137" spans="1:88" ht="75" customHeight="1" x14ac:dyDescent="0.25">
      <c r="A137" s="6">
        <v>111</v>
      </c>
      <c r="B137" s="207">
        <v>253</v>
      </c>
      <c r="C137" s="12" t="s">
        <v>455</v>
      </c>
      <c r="D137" s="275" t="s">
        <v>28</v>
      </c>
      <c r="E137" s="12" t="s">
        <v>456</v>
      </c>
      <c r="F137" s="271" t="s">
        <v>28</v>
      </c>
      <c r="G137" s="12" t="s">
        <v>456</v>
      </c>
      <c r="H137" s="18" t="s">
        <v>1886</v>
      </c>
      <c r="I137" s="18" t="s">
        <v>1261</v>
      </c>
      <c r="J137" s="22" t="s">
        <v>402</v>
      </c>
      <c r="K137" s="207"/>
      <c r="L137" s="207"/>
      <c r="M137" s="207"/>
      <c r="N137" s="207"/>
      <c r="O137" s="207"/>
      <c r="P137" s="207"/>
      <c r="Q137" s="207"/>
      <c r="R137" s="28" t="s">
        <v>21</v>
      </c>
      <c r="S137" s="207"/>
      <c r="T137" s="26">
        <f t="shared" si="51"/>
        <v>1</v>
      </c>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3">
        <f>COUNTIF($BD137:$CA137,2)</f>
        <v>0</v>
      </c>
      <c r="CC137" s="32" t="e">
        <f>CB137/COUNTA($BD137:$CA137)</f>
        <v>#DIV/0!</v>
      </c>
      <c r="CD137" s="23">
        <f>COUNTIF($BD137:$CA137,1)</f>
        <v>0</v>
      </c>
      <c r="CE137" s="32" t="e">
        <f>CD137/COUNTA($BD137:$CA137)</f>
        <v>#DIV/0!</v>
      </c>
      <c r="CF137" s="23">
        <f>COUNTIF($BD137:$CA137,0)</f>
        <v>0</v>
      </c>
      <c r="CG137" s="32" t="e">
        <f>CF137/COUNTA($BD137:$CA137)</f>
        <v>#DIV/0!</v>
      </c>
      <c r="CH137" s="23" t="e">
        <f>(((CB137*2)+(CD137*1)+(CF137*0)))/COUNTA($BD137:$CA137)</f>
        <v>#DIV/0!</v>
      </c>
      <c r="CI137" s="23" t="e">
        <f t="shared" si="52"/>
        <v>#DIV/0!</v>
      </c>
      <c r="CJ137" s="37"/>
    </row>
    <row r="138" spans="1:88" s="2" customFormat="1" ht="22.5" hidden="1" customHeight="1" x14ac:dyDescent="0.25">
      <c r="A138" s="6">
        <v>112</v>
      </c>
      <c r="B138" s="7">
        <v>265</v>
      </c>
      <c r="C138" s="440" t="s">
        <v>459</v>
      </c>
      <c r="D138" s="440"/>
      <c r="E138" s="440"/>
      <c r="F138" s="440" t="s">
        <v>1249</v>
      </c>
      <c r="G138" s="440"/>
      <c r="H138" s="440"/>
      <c r="I138" s="9" t="s">
        <v>1249</v>
      </c>
      <c r="J138" s="21" t="s">
        <v>1249</v>
      </c>
      <c r="K138" s="21" t="s">
        <v>1249</v>
      </c>
      <c r="L138" s="21" t="s">
        <v>1249</v>
      </c>
      <c r="M138" s="21" t="s">
        <v>1249</v>
      </c>
      <c r="N138" s="21" t="s">
        <v>1249</v>
      </c>
      <c r="O138" s="21" t="s">
        <v>1249</v>
      </c>
      <c r="P138" s="21" t="s">
        <v>1249</v>
      </c>
      <c r="Q138" s="21" t="s">
        <v>1249</v>
      </c>
      <c r="R138" s="21" t="s">
        <v>1249</v>
      </c>
      <c r="S138" s="21" t="s">
        <v>1249</v>
      </c>
      <c r="T138" s="21" t="s">
        <v>1249</v>
      </c>
      <c r="U138" s="21" t="s">
        <v>1249</v>
      </c>
      <c r="V138" s="21" t="s">
        <v>1249</v>
      </c>
      <c r="W138" s="21" t="s">
        <v>1249</v>
      </c>
      <c r="X138" s="21" t="s">
        <v>1249</v>
      </c>
      <c r="Y138" s="21" t="s">
        <v>1249</v>
      </c>
      <c r="Z138" s="21" t="s">
        <v>1249</v>
      </c>
      <c r="AA138" s="21" t="s">
        <v>1249</v>
      </c>
      <c r="AB138" s="21" t="s">
        <v>1249</v>
      </c>
      <c r="AC138" s="21" t="s">
        <v>1249</v>
      </c>
      <c r="AD138" s="21" t="s">
        <v>1249</v>
      </c>
      <c r="AE138" s="21" t="s">
        <v>1249</v>
      </c>
      <c r="AF138" s="21" t="s">
        <v>1249</v>
      </c>
      <c r="AG138" s="21" t="s">
        <v>1249</v>
      </c>
      <c r="AH138" s="21" t="s">
        <v>1249</v>
      </c>
      <c r="AI138" s="21" t="s">
        <v>1249</v>
      </c>
      <c r="AJ138" s="21" t="s">
        <v>1249</v>
      </c>
      <c r="AK138" s="21" t="s">
        <v>1249</v>
      </c>
      <c r="AL138" s="21" t="s">
        <v>1249</v>
      </c>
      <c r="AM138" s="21" t="s">
        <v>1249</v>
      </c>
      <c r="AN138" s="21" t="s">
        <v>1249</v>
      </c>
      <c r="AO138" s="21" t="s">
        <v>1249</v>
      </c>
      <c r="AP138" s="21" t="s">
        <v>1249</v>
      </c>
      <c r="AQ138" s="21" t="s">
        <v>1249</v>
      </c>
      <c r="AR138" s="21" t="s">
        <v>1249</v>
      </c>
      <c r="AS138" s="21" t="s">
        <v>1249</v>
      </c>
      <c r="AT138" s="21" t="s">
        <v>1249</v>
      </c>
      <c r="AU138" s="21" t="s">
        <v>1249</v>
      </c>
      <c r="AV138" s="21" t="s">
        <v>1249</v>
      </c>
      <c r="AW138" s="21" t="s">
        <v>1249</v>
      </c>
      <c r="AX138" s="21" t="s">
        <v>1249</v>
      </c>
      <c r="AY138" s="21" t="s">
        <v>1249</v>
      </c>
      <c r="AZ138" s="21" t="s">
        <v>1249</v>
      </c>
      <c r="BA138" s="21" t="s">
        <v>1249</v>
      </c>
      <c r="BB138" s="21"/>
      <c r="BC138" s="21" t="s">
        <v>1249</v>
      </c>
      <c r="BD138" s="21" t="s">
        <v>1249</v>
      </c>
      <c r="BE138" s="21" t="s">
        <v>1249</v>
      </c>
      <c r="BF138" s="21" t="s">
        <v>1249</v>
      </c>
      <c r="BG138" s="21" t="s">
        <v>1249</v>
      </c>
      <c r="BH138" s="21" t="s">
        <v>1249</v>
      </c>
      <c r="BI138" s="21" t="s">
        <v>1249</v>
      </c>
      <c r="BJ138" s="21" t="s">
        <v>1249</v>
      </c>
      <c r="BK138" s="21" t="s">
        <v>1249</v>
      </c>
      <c r="BL138" s="21" t="s">
        <v>1249</v>
      </c>
      <c r="BM138" s="21" t="s">
        <v>1249</v>
      </c>
      <c r="BN138" s="21" t="s">
        <v>1249</v>
      </c>
      <c r="BO138" s="21" t="s">
        <v>1249</v>
      </c>
      <c r="BP138" s="21" t="s">
        <v>1249</v>
      </c>
      <c r="BQ138" s="21" t="s">
        <v>1249</v>
      </c>
      <c r="BR138" s="21" t="s">
        <v>1249</v>
      </c>
      <c r="BS138" s="21" t="s">
        <v>1249</v>
      </c>
      <c r="BT138" s="21" t="s">
        <v>1249</v>
      </c>
      <c r="BU138" s="21" t="s">
        <v>1249</v>
      </c>
      <c r="BV138" s="21" t="s">
        <v>1249</v>
      </c>
      <c r="BW138" s="21" t="s">
        <v>1249</v>
      </c>
      <c r="BX138" s="21" t="s">
        <v>1249</v>
      </c>
      <c r="BY138" s="21" t="s">
        <v>1249</v>
      </c>
      <c r="BZ138" s="21" t="s">
        <v>1249</v>
      </c>
      <c r="CA138" s="21" t="s">
        <v>1249</v>
      </c>
      <c r="CB138" s="21" t="s">
        <v>1249</v>
      </c>
      <c r="CC138" s="21" t="s">
        <v>1249</v>
      </c>
      <c r="CD138" s="21" t="s">
        <v>1249</v>
      </c>
      <c r="CE138" s="21" t="s">
        <v>1249</v>
      </c>
      <c r="CF138" s="21" t="s">
        <v>1249</v>
      </c>
      <c r="CG138" s="21" t="s">
        <v>1249</v>
      </c>
      <c r="CH138" s="21" t="s">
        <v>1249</v>
      </c>
      <c r="CI138" s="21" t="s">
        <v>1249</v>
      </c>
      <c r="CJ138" s="21" t="s">
        <v>1249</v>
      </c>
    </row>
    <row r="139" spans="1:88" ht="291" customHeight="1" x14ac:dyDescent="0.25">
      <c r="A139" s="6">
        <v>113</v>
      </c>
      <c r="B139" s="207">
        <v>257</v>
      </c>
      <c r="C139" s="42" t="s">
        <v>463</v>
      </c>
      <c r="D139" s="278" t="s">
        <v>463</v>
      </c>
      <c r="E139" s="42" t="s">
        <v>463</v>
      </c>
      <c r="F139" s="271" t="s">
        <v>28</v>
      </c>
      <c r="G139" s="42" t="s">
        <v>463</v>
      </c>
      <c r="H139" s="18" t="s">
        <v>1664</v>
      </c>
      <c r="I139" s="18" t="s">
        <v>1261</v>
      </c>
      <c r="J139" s="22" t="s">
        <v>402</v>
      </c>
      <c r="K139" s="207"/>
      <c r="L139" s="207"/>
      <c r="M139" s="207"/>
      <c r="N139" s="207"/>
      <c r="O139" s="207"/>
      <c r="P139" s="207"/>
      <c r="Q139" s="207"/>
      <c r="R139" s="23" t="s">
        <v>21</v>
      </c>
      <c r="S139" s="207"/>
      <c r="T139" s="26">
        <f t="shared" ref="T139:T196" si="74">COUNTIF(K139:S139,"x")</f>
        <v>1</v>
      </c>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3">
        <f t="shared" ref="CB139:CB147" si="75">COUNTIF($BD139:$CA139,2)</f>
        <v>0</v>
      </c>
      <c r="CC139" s="32" t="e">
        <f t="shared" ref="CC139:CC147" si="76">CB139/COUNTA($BD139:$CA139)</f>
        <v>#DIV/0!</v>
      </c>
      <c r="CD139" s="23">
        <f t="shared" ref="CD139:CD147" si="77">COUNTIF($BD139:$CA139,1)</f>
        <v>0</v>
      </c>
      <c r="CE139" s="32" t="e">
        <f t="shared" ref="CE139:CE147" si="78">CD139/COUNTA($BD139:$CA139)</f>
        <v>#DIV/0!</v>
      </c>
      <c r="CF139" s="23">
        <f t="shared" ref="CF139:CF147" si="79">COUNTIF($BD139:$CA139,0)</f>
        <v>0</v>
      </c>
      <c r="CG139" s="32" t="e">
        <f t="shared" ref="CG139:CG147" si="80">CF139/COUNTA($BD139:$CA139)</f>
        <v>#DIV/0!</v>
      </c>
      <c r="CH139" s="23" t="e">
        <f t="shared" ref="CH139:CH147" si="81">(((CB139*2)+(CD139*1)+(CF139*0)))/COUNTA($BD139:$CA139)</f>
        <v>#DIV/0!</v>
      </c>
      <c r="CI139" s="23" t="e">
        <f t="shared" ref="CI139:CI196" si="82">IF(CH139&gt;=1.6,"Đạt mục tiêu",IF(CH139&gt;=1,"Cần cố gắng","Chưa đạt"))</f>
        <v>#DIV/0!</v>
      </c>
      <c r="CJ139" s="37"/>
    </row>
    <row r="140" spans="1:88" ht="99.75" customHeight="1" x14ac:dyDescent="0.25">
      <c r="A140" s="6">
        <v>113</v>
      </c>
      <c r="B140" s="207">
        <v>257</v>
      </c>
      <c r="C140" s="42" t="s">
        <v>463</v>
      </c>
      <c r="D140" s="277" t="s">
        <v>28</v>
      </c>
      <c r="E140" s="12" t="s">
        <v>465</v>
      </c>
      <c r="F140" s="271" t="s">
        <v>28</v>
      </c>
      <c r="G140" s="18" t="s">
        <v>1367</v>
      </c>
      <c r="H140" s="18" t="s">
        <v>1367</v>
      </c>
      <c r="I140" s="18" t="s">
        <v>1251</v>
      </c>
      <c r="J140" s="22" t="s">
        <v>402</v>
      </c>
      <c r="K140" s="207"/>
      <c r="L140" s="207"/>
      <c r="M140" s="207"/>
      <c r="N140" s="207"/>
      <c r="O140" s="207"/>
      <c r="P140" s="207"/>
      <c r="Q140" s="207"/>
      <c r="R140" s="207" t="s">
        <v>21</v>
      </c>
      <c r="S140" s="207"/>
      <c r="T140" s="26">
        <f t="shared" si="74"/>
        <v>1</v>
      </c>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3">
        <f t="shared" si="75"/>
        <v>0</v>
      </c>
      <c r="CC140" s="32" t="e">
        <f t="shared" si="76"/>
        <v>#DIV/0!</v>
      </c>
      <c r="CD140" s="23">
        <f t="shared" si="77"/>
        <v>0</v>
      </c>
      <c r="CE140" s="32" t="e">
        <f t="shared" si="78"/>
        <v>#DIV/0!</v>
      </c>
      <c r="CF140" s="23">
        <f t="shared" si="79"/>
        <v>0</v>
      </c>
      <c r="CG140" s="32" t="e">
        <f t="shared" si="80"/>
        <v>#DIV/0!</v>
      </c>
      <c r="CH140" s="23" t="e">
        <f t="shared" si="81"/>
        <v>#DIV/0!</v>
      </c>
      <c r="CI140" s="23" t="e">
        <f t="shared" si="82"/>
        <v>#DIV/0!</v>
      </c>
      <c r="CJ140" s="37"/>
    </row>
    <row r="141" spans="1:88" ht="169.5" customHeight="1" x14ac:dyDescent="0.25">
      <c r="A141" s="6">
        <v>113</v>
      </c>
      <c r="B141" s="207">
        <v>257</v>
      </c>
      <c r="C141" s="42" t="s">
        <v>463</v>
      </c>
      <c r="D141" s="277" t="s">
        <v>28</v>
      </c>
      <c r="E141" s="12" t="s">
        <v>466</v>
      </c>
      <c r="F141" s="271" t="s">
        <v>28</v>
      </c>
      <c r="G141" s="18" t="s">
        <v>1367</v>
      </c>
      <c r="H141" s="18" t="s">
        <v>1367</v>
      </c>
      <c r="I141" s="18" t="s">
        <v>1329</v>
      </c>
      <c r="J141" s="22" t="s">
        <v>402</v>
      </c>
      <c r="K141" s="207"/>
      <c r="L141" s="207"/>
      <c r="M141" s="207"/>
      <c r="N141" s="207"/>
      <c r="O141" s="207"/>
      <c r="P141" s="207"/>
      <c r="Q141" s="207"/>
      <c r="R141" s="207" t="s">
        <v>21</v>
      </c>
      <c r="S141" s="207"/>
      <c r="T141" s="26">
        <f t="shared" si="74"/>
        <v>1</v>
      </c>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3">
        <f t="shared" si="75"/>
        <v>0</v>
      </c>
      <c r="CC141" s="32" t="e">
        <f t="shared" si="76"/>
        <v>#DIV/0!</v>
      </c>
      <c r="CD141" s="23">
        <f t="shared" si="77"/>
        <v>0</v>
      </c>
      <c r="CE141" s="32" t="e">
        <f t="shared" si="78"/>
        <v>#DIV/0!</v>
      </c>
      <c r="CF141" s="23">
        <f t="shared" si="79"/>
        <v>0</v>
      </c>
      <c r="CG141" s="32" t="e">
        <f t="shared" si="80"/>
        <v>#DIV/0!</v>
      </c>
      <c r="CH141" s="23" t="e">
        <f t="shared" si="81"/>
        <v>#DIV/0!</v>
      </c>
      <c r="CI141" s="23" t="e">
        <f t="shared" si="82"/>
        <v>#DIV/0!</v>
      </c>
      <c r="CJ141" s="37"/>
    </row>
    <row r="142" spans="1:88" ht="174.75" customHeight="1" x14ac:dyDescent="0.25">
      <c r="A142" s="6">
        <v>113</v>
      </c>
      <c r="B142" s="207">
        <v>257</v>
      </c>
      <c r="C142" s="42" t="s">
        <v>463</v>
      </c>
      <c r="D142" s="277" t="s">
        <v>28</v>
      </c>
      <c r="E142" s="12" t="s">
        <v>467</v>
      </c>
      <c r="F142" s="271" t="s">
        <v>28</v>
      </c>
      <c r="G142" s="18" t="s">
        <v>1367</v>
      </c>
      <c r="H142" s="18" t="s">
        <v>1367</v>
      </c>
      <c r="I142" s="18" t="s">
        <v>1251</v>
      </c>
      <c r="J142" s="22" t="s">
        <v>402</v>
      </c>
      <c r="K142" s="207"/>
      <c r="L142" s="207"/>
      <c r="M142" s="207"/>
      <c r="N142" s="207"/>
      <c r="O142" s="207"/>
      <c r="P142" s="207"/>
      <c r="Q142" s="207"/>
      <c r="R142" s="207" t="s">
        <v>21</v>
      </c>
      <c r="S142" s="207"/>
      <c r="T142" s="26">
        <f t="shared" si="74"/>
        <v>1</v>
      </c>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3">
        <f t="shared" si="75"/>
        <v>0</v>
      </c>
      <c r="CC142" s="32" t="e">
        <f t="shared" si="76"/>
        <v>#DIV/0!</v>
      </c>
      <c r="CD142" s="23">
        <f t="shared" si="77"/>
        <v>0</v>
      </c>
      <c r="CE142" s="32" t="e">
        <f t="shared" si="78"/>
        <v>#DIV/0!</v>
      </c>
      <c r="CF142" s="23">
        <f t="shared" si="79"/>
        <v>0</v>
      </c>
      <c r="CG142" s="32" t="e">
        <f t="shared" si="80"/>
        <v>#DIV/0!</v>
      </c>
      <c r="CH142" s="23" t="e">
        <f t="shared" si="81"/>
        <v>#DIV/0!</v>
      </c>
      <c r="CI142" s="23" t="e">
        <f t="shared" si="82"/>
        <v>#DIV/0!</v>
      </c>
      <c r="CJ142" s="37"/>
    </row>
    <row r="143" spans="1:88" ht="18.75" hidden="1" x14ac:dyDescent="0.25">
      <c r="A143" s="6">
        <v>114</v>
      </c>
      <c r="B143" s="49">
        <v>276</v>
      </c>
      <c r="C143" s="450" t="s">
        <v>468</v>
      </c>
      <c r="D143" s="450"/>
      <c r="E143" s="450"/>
      <c r="F143" s="40" t="s">
        <v>1249</v>
      </c>
      <c r="G143" s="40" t="s">
        <v>1249</v>
      </c>
      <c r="H143" s="40" t="s">
        <v>1249</v>
      </c>
      <c r="I143" s="40" t="s">
        <v>1249</v>
      </c>
      <c r="J143" s="48" t="s">
        <v>1249</v>
      </c>
      <c r="K143" s="48" t="s">
        <v>1249</v>
      </c>
      <c r="L143" s="48" t="s">
        <v>1249</v>
      </c>
      <c r="M143" s="48" t="s">
        <v>1249</v>
      </c>
      <c r="N143" s="48" t="s">
        <v>1249</v>
      </c>
      <c r="O143" s="48" t="s">
        <v>1249</v>
      </c>
      <c r="P143" s="48" t="s">
        <v>1249</v>
      </c>
      <c r="Q143" s="48" t="s">
        <v>1249</v>
      </c>
      <c r="R143" s="48" t="s">
        <v>1249</v>
      </c>
      <c r="S143" s="48" t="s">
        <v>1249</v>
      </c>
      <c r="T143" s="26">
        <f t="shared" si="74"/>
        <v>0</v>
      </c>
      <c r="U143" s="48" t="s">
        <v>1249</v>
      </c>
      <c r="V143" s="48" t="s">
        <v>1249</v>
      </c>
      <c r="W143" s="48" t="s">
        <v>1249</v>
      </c>
      <c r="X143" s="48" t="s">
        <v>1249</v>
      </c>
      <c r="Y143" s="48" t="s">
        <v>1249</v>
      </c>
      <c r="Z143" s="48" t="s">
        <v>1249</v>
      </c>
      <c r="AA143" s="48" t="s">
        <v>1249</v>
      </c>
      <c r="AB143" s="48" t="s">
        <v>1249</v>
      </c>
      <c r="AC143" s="48" t="s">
        <v>1249</v>
      </c>
      <c r="AD143" s="48" t="s">
        <v>1249</v>
      </c>
      <c r="AE143" s="48" t="s">
        <v>1249</v>
      </c>
      <c r="AF143" s="48" t="s">
        <v>1249</v>
      </c>
      <c r="AG143" s="48" t="s">
        <v>1249</v>
      </c>
      <c r="AH143" s="48" t="s">
        <v>1249</v>
      </c>
      <c r="AI143" s="48" t="s">
        <v>1249</v>
      </c>
      <c r="AJ143" s="48" t="s">
        <v>1249</v>
      </c>
      <c r="AK143" s="48" t="s">
        <v>1249</v>
      </c>
      <c r="AL143" s="48" t="s">
        <v>1249</v>
      </c>
      <c r="AM143" s="48" t="s">
        <v>1249</v>
      </c>
      <c r="AN143" s="48" t="s">
        <v>1249</v>
      </c>
      <c r="AO143" s="48" t="s">
        <v>1249</v>
      </c>
      <c r="AP143" s="48" t="s">
        <v>1249</v>
      </c>
      <c r="AQ143" s="48" t="s">
        <v>1249</v>
      </c>
      <c r="AR143" s="48" t="s">
        <v>1249</v>
      </c>
      <c r="AS143" s="48" t="s">
        <v>1249</v>
      </c>
      <c r="AT143" s="48" t="s">
        <v>1249</v>
      </c>
      <c r="AU143" s="48" t="s">
        <v>1249</v>
      </c>
      <c r="AV143" s="48" t="s">
        <v>1249</v>
      </c>
      <c r="AW143" s="48" t="s">
        <v>1249</v>
      </c>
      <c r="AX143" s="48" t="s">
        <v>1249</v>
      </c>
      <c r="AY143" s="48" t="s">
        <v>1249</v>
      </c>
      <c r="AZ143" s="48" t="s">
        <v>1249</v>
      </c>
      <c r="BA143" s="48" t="s">
        <v>1249</v>
      </c>
      <c r="BB143" s="48"/>
      <c r="BC143" s="48" t="s">
        <v>1249</v>
      </c>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3">
        <f t="shared" si="75"/>
        <v>0</v>
      </c>
      <c r="CC143" s="32" t="e">
        <f t="shared" si="76"/>
        <v>#DIV/0!</v>
      </c>
      <c r="CD143" s="23">
        <f t="shared" si="77"/>
        <v>0</v>
      </c>
      <c r="CE143" s="32" t="e">
        <f t="shared" si="78"/>
        <v>#DIV/0!</v>
      </c>
      <c r="CF143" s="23">
        <f t="shared" si="79"/>
        <v>0</v>
      </c>
      <c r="CG143" s="32" t="e">
        <f t="shared" si="80"/>
        <v>#DIV/0!</v>
      </c>
      <c r="CH143" s="23" t="e">
        <f t="shared" si="81"/>
        <v>#DIV/0!</v>
      </c>
      <c r="CI143" s="23" t="e">
        <f t="shared" si="82"/>
        <v>#DIV/0!</v>
      </c>
      <c r="CJ143" s="37"/>
    </row>
    <row r="144" spans="1:88" ht="117.75" customHeight="1" x14ac:dyDescent="0.25">
      <c r="A144" s="6">
        <v>115</v>
      </c>
      <c r="B144" s="207">
        <v>261</v>
      </c>
      <c r="C144" s="12" t="s">
        <v>471</v>
      </c>
      <c r="D144" s="275" t="s">
        <v>28</v>
      </c>
      <c r="E144" s="12" t="s">
        <v>472</v>
      </c>
      <c r="F144" s="271" t="s">
        <v>28</v>
      </c>
      <c r="G144" s="18" t="s">
        <v>1368</v>
      </c>
      <c r="H144" s="18" t="s">
        <v>1663</v>
      </c>
      <c r="I144" s="18" t="s">
        <v>1329</v>
      </c>
      <c r="J144" s="22" t="s">
        <v>402</v>
      </c>
      <c r="K144" s="207"/>
      <c r="L144" s="207"/>
      <c r="M144" s="207"/>
      <c r="N144" s="207"/>
      <c r="O144" s="207"/>
      <c r="P144" s="207"/>
      <c r="Q144" s="207"/>
      <c r="R144" s="23" t="s">
        <v>21</v>
      </c>
      <c r="S144" s="207"/>
      <c r="T144" s="26">
        <f t="shared" si="74"/>
        <v>1</v>
      </c>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3">
        <f t="shared" si="75"/>
        <v>0</v>
      </c>
      <c r="CC144" s="32" t="e">
        <f t="shared" si="76"/>
        <v>#DIV/0!</v>
      </c>
      <c r="CD144" s="23">
        <f t="shared" si="77"/>
        <v>0</v>
      </c>
      <c r="CE144" s="32" t="e">
        <f t="shared" si="78"/>
        <v>#DIV/0!</v>
      </c>
      <c r="CF144" s="23">
        <f t="shared" si="79"/>
        <v>0</v>
      </c>
      <c r="CG144" s="32" t="e">
        <f t="shared" si="80"/>
        <v>#DIV/0!</v>
      </c>
      <c r="CH144" s="23" t="e">
        <f t="shared" si="81"/>
        <v>#DIV/0!</v>
      </c>
      <c r="CI144" s="23" t="e">
        <f t="shared" si="82"/>
        <v>#DIV/0!</v>
      </c>
      <c r="CJ144" s="37"/>
    </row>
    <row r="145" spans="1:88" ht="108" customHeight="1" x14ac:dyDescent="0.25">
      <c r="A145" s="6">
        <v>116</v>
      </c>
      <c r="B145" s="207">
        <v>263</v>
      </c>
      <c r="C145" s="12" t="s">
        <v>475</v>
      </c>
      <c r="D145" s="275" t="s">
        <v>28</v>
      </c>
      <c r="E145" s="12" t="s">
        <v>476</v>
      </c>
      <c r="F145" s="271" t="s">
        <v>28</v>
      </c>
      <c r="G145" s="12" t="s">
        <v>476</v>
      </c>
      <c r="H145" s="18" t="s">
        <v>1369</v>
      </c>
      <c r="I145" s="18" t="s">
        <v>1261</v>
      </c>
      <c r="J145" s="22" t="s">
        <v>402</v>
      </c>
      <c r="K145" s="207"/>
      <c r="L145" s="207"/>
      <c r="M145" s="207"/>
      <c r="N145" s="207"/>
      <c r="O145" s="207"/>
      <c r="P145" s="207"/>
      <c r="Q145" s="207"/>
      <c r="R145" s="23" t="s">
        <v>21</v>
      </c>
      <c r="S145" s="207"/>
      <c r="T145" s="26">
        <f t="shared" si="74"/>
        <v>1</v>
      </c>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3">
        <f t="shared" si="75"/>
        <v>0</v>
      </c>
      <c r="CC145" s="32" t="e">
        <f t="shared" si="76"/>
        <v>#DIV/0!</v>
      </c>
      <c r="CD145" s="23">
        <f t="shared" si="77"/>
        <v>0</v>
      </c>
      <c r="CE145" s="32" t="e">
        <f t="shared" si="78"/>
        <v>#DIV/0!</v>
      </c>
      <c r="CF145" s="23">
        <f t="shared" si="79"/>
        <v>0</v>
      </c>
      <c r="CG145" s="32" t="e">
        <f t="shared" si="80"/>
        <v>#DIV/0!</v>
      </c>
      <c r="CH145" s="23" t="e">
        <f t="shared" si="81"/>
        <v>#DIV/0!</v>
      </c>
      <c r="CI145" s="23" t="e">
        <f t="shared" si="82"/>
        <v>#DIV/0!</v>
      </c>
      <c r="CJ145" s="37"/>
    </row>
    <row r="146" spans="1:88" s="2" customFormat="1" ht="18.75" hidden="1" x14ac:dyDescent="0.25">
      <c r="A146" s="6">
        <v>117</v>
      </c>
      <c r="B146" s="7"/>
      <c r="C146" s="440" t="s">
        <v>477</v>
      </c>
      <c r="D146" s="440"/>
      <c r="E146" s="440"/>
      <c r="F146" s="9" t="s">
        <v>1249</v>
      </c>
      <c r="G146" s="9" t="s">
        <v>1249</v>
      </c>
      <c r="H146" s="9" t="s">
        <v>1249</v>
      </c>
      <c r="I146" s="9" t="s">
        <v>1249</v>
      </c>
      <c r="J146" s="21" t="s">
        <v>1249</v>
      </c>
      <c r="K146" s="21" t="s">
        <v>1249</v>
      </c>
      <c r="L146" s="21" t="s">
        <v>1249</v>
      </c>
      <c r="M146" s="21" t="s">
        <v>1249</v>
      </c>
      <c r="N146" s="21" t="s">
        <v>1249</v>
      </c>
      <c r="O146" s="21" t="s">
        <v>1249</v>
      </c>
      <c r="P146" s="21" t="s">
        <v>1249</v>
      </c>
      <c r="Q146" s="21" t="s">
        <v>1249</v>
      </c>
      <c r="R146" s="21" t="s">
        <v>1249</v>
      </c>
      <c r="S146" s="21" t="s">
        <v>1249</v>
      </c>
      <c r="T146" s="263">
        <f t="shared" si="74"/>
        <v>0</v>
      </c>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c r="AZ146" s="263"/>
      <c r="BA146" s="263"/>
      <c r="BB146" s="263"/>
      <c r="BC146" s="263"/>
      <c r="BD146" s="263"/>
      <c r="BE146" s="263"/>
      <c r="BF146" s="263"/>
      <c r="BG146" s="263"/>
      <c r="BH146" s="263"/>
      <c r="BI146" s="263"/>
      <c r="BJ146" s="263"/>
      <c r="BK146" s="263"/>
      <c r="BL146" s="263"/>
      <c r="BM146" s="263"/>
      <c r="BN146" s="263"/>
      <c r="BO146" s="263"/>
      <c r="BP146" s="263"/>
      <c r="BQ146" s="263"/>
      <c r="BR146" s="263"/>
      <c r="BS146" s="263"/>
      <c r="BT146" s="263"/>
      <c r="BU146" s="263"/>
      <c r="BV146" s="263"/>
      <c r="BW146" s="263"/>
      <c r="BX146" s="263"/>
      <c r="BY146" s="263"/>
      <c r="BZ146" s="263"/>
      <c r="CA146" s="263"/>
      <c r="CB146" s="268">
        <f t="shared" si="75"/>
        <v>0</v>
      </c>
      <c r="CC146" s="34" t="e">
        <f t="shared" si="76"/>
        <v>#DIV/0!</v>
      </c>
      <c r="CD146" s="268">
        <f t="shared" si="77"/>
        <v>0</v>
      </c>
      <c r="CE146" s="34" t="e">
        <f t="shared" si="78"/>
        <v>#DIV/0!</v>
      </c>
      <c r="CF146" s="268">
        <f t="shared" si="79"/>
        <v>0</v>
      </c>
      <c r="CG146" s="34" t="e">
        <f t="shared" si="80"/>
        <v>#DIV/0!</v>
      </c>
      <c r="CH146" s="268" t="e">
        <f t="shared" si="81"/>
        <v>#DIV/0!</v>
      </c>
      <c r="CI146" s="268" t="e">
        <f t="shared" si="82"/>
        <v>#DIV/0!</v>
      </c>
      <c r="CJ146" s="38"/>
    </row>
    <row r="147" spans="1:88" ht="53.25" customHeight="1" x14ac:dyDescent="0.25">
      <c r="A147" s="6">
        <v>118</v>
      </c>
      <c r="B147" s="207">
        <v>265</v>
      </c>
      <c r="C147" s="12" t="s">
        <v>478</v>
      </c>
      <c r="D147" s="275" t="s">
        <v>28</v>
      </c>
      <c r="E147" s="12" t="s">
        <v>479</v>
      </c>
      <c r="F147" s="271" t="s">
        <v>28</v>
      </c>
      <c r="G147" s="18" t="s">
        <v>1370</v>
      </c>
      <c r="H147" s="18" t="s">
        <v>1887</v>
      </c>
      <c r="I147" s="18" t="s">
        <v>1251</v>
      </c>
      <c r="J147" s="22" t="s">
        <v>402</v>
      </c>
      <c r="K147" s="207"/>
      <c r="L147" s="207"/>
      <c r="M147" s="207"/>
      <c r="N147" s="207"/>
      <c r="O147" s="207" t="s">
        <v>21</v>
      </c>
      <c r="P147" s="207"/>
      <c r="Q147" s="207"/>
      <c r="R147" s="207"/>
      <c r="S147" s="207"/>
      <c r="T147" s="26">
        <f t="shared" si="74"/>
        <v>1</v>
      </c>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3">
        <f t="shared" si="75"/>
        <v>0</v>
      </c>
      <c r="CC147" s="32" t="e">
        <f t="shared" si="76"/>
        <v>#DIV/0!</v>
      </c>
      <c r="CD147" s="23">
        <f t="shared" si="77"/>
        <v>0</v>
      </c>
      <c r="CE147" s="32" t="e">
        <f t="shared" si="78"/>
        <v>#DIV/0!</v>
      </c>
      <c r="CF147" s="23">
        <f t="shared" si="79"/>
        <v>0</v>
      </c>
      <c r="CG147" s="32" t="e">
        <f t="shared" si="80"/>
        <v>#DIV/0!</v>
      </c>
      <c r="CH147" s="23" t="e">
        <f t="shared" si="81"/>
        <v>#DIV/0!</v>
      </c>
      <c r="CI147" s="23" t="e">
        <f t="shared" si="82"/>
        <v>#DIV/0!</v>
      </c>
      <c r="CJ147" s="37"/>
    </row>
    <row r="148" spans="1:88" s="2" customFormat="1" ht="18.75" hidden="1" x14ac:dyDescent="0.25">
      <c r="A148" s="6">
        <v>119</v>
      </c>
      <c r="B148" s="7">
        <v>285</v>
      </c>
      <c r="C148" s="440" t="s">
        <v>480</v>
      </c>
      <c r="D148" s="440"/>
      <c r="E148" s="440"/>
      <c r="F148" s="9" t="s">
        <v>1249</v>
      </c>
      <c r="G148" s="9" t="s">
        <v>1249</v>
      </c>
      <c r="H148" s="9" t="s">
        <v>1249</v>
      </c>
      <c r="I148" s="9" t="s">
        <v>1249</v>
      </c>
      <c r="J148" s="21" t="s">
        <v>1249</v>
      </c>
      <c r="K148" s="21" t="s">
        <v>1249</v>
      </c>
      <c r="L148" s="21" t="s">
        <v>1249</v>
      </c>
      <c r="M148" s="21" t="s">
        <v>1249</v>
      </c>
      <c r="N148" s="21" t="s">
        <v>1249</v>
      </c>
      <c r="O148" s="21" t="s">
        <v>1249</v>
      </c>
      <c r="P148" s="21" t="s">
        <v>1249</v>
      </c>
      <c r="Q148" s="21" t="s">
        <v>1249</v>
      </c>
      <c r="R148" s="21" t="s">
        <v>1249</v>
      </c>
      <c r="S148" s="21" t="s">
        <v>1249</v>
      </c>
      <c r="T148" s="21" t="s">
        <v>1249</v>
      </c>
      <c r="U148" s="21" t="s">
        <v>1249</v>
      </c>
      <c r="V148" s="21" t="s">
        <v>1249</v>
      </c>
      <c r="W148" s="21" t="s">
        <v>1249</v>
      </c>
      <c r="X148" s="21" t="s">
        <v>1249</v>
      </c>
      <c r="Y148" s="21" t="s">
        <v>1249</v>
      </c>
      <c r="Z148" s="21" t="s">
        <v>1249</v>
      </c>
      <c r="AA148" s="21" t="s">
        <v>1249</v>
      </c>
      <c r="AB148" s="21" t="s">
        <v>1249</v>
      </c>
      <c r="AC148" s="21" t="s">
        <v>1249</v>
      </c>
      <c r="AD148" s="21" t="s">
        <v>1249</v>
      </c>
      <c r="AE148" s="21" t="s">
        <v>1249</v>
      </c>
      <c r="AF148" s="21" t="s">
        <v>1249</v>
      </c>
      <c r="AG148" s="21" t="s">
        <v>1249</v>
      </c>
      <c r="AH148" s="21" t="s">
        <v>1249</v>
      </c>
      <c r="AI148" s="21" t="s">
        <v>1249</v>
      </c>
      <c r="AJ148" s="21" t="s">
        <v>1249</v>
      </c>
      <c r="AK148" s="21" t="s">
        <v>1249</v>
      </c>
      <c r="AL148" s="21" t="s">
        <v>1249</v>
      </c>
      <c r="AM148" s="21" t="s">
        <v>1249</v>
      </c>
      <c r="AN148" s="21" t="s">
        <v>1249</v>
      </c>
      <c r="AO148" s="21" t="s">
        <v>1249</v>
      </c>
      <c r="AP148" s="21" t="s">
        <v>1249</v>
      </c>
      <c r="AQ148" s="21" t="s">
        <v>1249</v>
      </c>
      <c r="AR148" s="21" t="s">
        <v>1249</v>
      </c>
      <c r="AS148" s="21" t="s">
        <v>1249</v>
      </c>
      <c r="AT148" s="21" t="s">
        <v>1249</v>
      </c>
      <c r="AU148" s="21" t="s">
        <v>1249</v>
      </c>
      <c r="AV148" s="21" t="s">
        <v>1249</v>
      </c>
      <c r="AW148" s="21" t="s">
        <v>1249</v>
      </c>
      <c r="AX148" s="21" t="s">
        <v>1249</v>
      </c>
      <c r="AY148" s="21" t="s">
        <v>1249</v>
      </c>
      <c r="AZ148" s="21" t="s">
        <v>1249</v>
      </c>
      <c r="BA148" s="21" t="s">
        <v>1249</v>
      </c>
      <c r="BB148" s="21"/>
      <c r="BC148" s="21" t="s">
        <v>1249</v>
      </c>
      <c r="BD148" s="21" t="s">
        <v>1249</v>
      </c>
      <c r="BE148" s="21" t="s">
        <v>1249</v>
      </c>
      <c r="BF148" s="21" t="s">
        <v>1249</v>
      </c>
      <c r="BG148" s="21" t="s">
        <v>1249</v>
      </c>
      <c r="BH148" s="21" t="s">
        <v>1249</v>
      </c>
      <c r="BI148" s="21" t="s">
        <v>1249</v>
      </c>
      <c r="BJ148" s="21" t="s">
        <v>1249</v>
      </c>
      <c r="BK148" s="21" t="s">
        <v>1249</v>
      </c>
      <c r="BL148" s="21" t="s">
        <v>1249</v>
      </c>
      <c r="BM148" s="21" t="s">
        <v>1249</v>
      </c>
      <c r="BN148" s="21" t="s">
        <v>1249</v>
      </c>
      <c r="BO148" s="21" t="s">
        <v>1249</v>
      </c>
      <c r="BP148" s="21" t="s">
        <v>1249</v>
      </c>
      <c r="BQ148" s="21" t="s">
        <v>1249</v>
      </c>
      <c r="BR148" s="21" t="s">
        <v>1249</v>
      </c>
      <c r="BS148" s="21" t="s">
        <v>1249</v>
      </c>
      <c r="BT148" s="21" t="s">
        <v>1249</v>
      </c>
      <c r="BU148" s="21" t="s">
        <v>1249</v>
      </c>
      <c r="BV148" s="21" t="s">
        <v>1249</v>
      </c>
      <c r="BW148" s="21" t="s">
        <v>1249</v>
      </c>
      <c r="BX148" s="21" t="s">
        <v>1249</v>
      </c>
      <c r="BY148" s="21" t="s">
        <v>1249</v>
      </c>
      <c r="BZ148" s="21" t="s">
        <v>1249</v>
      </c>
      <c r="CA148" s="21" t="s">
        <v>1249</v>
      </c>
      <c r="CB148" s="21" t="s">
        <v>1249</v>
      </c>
      <c r="CC148" s="21" t="s">
        <v>1249</v>
      </c>
      <c r="CD148" s="21" t="s">
        <v>1249</v>
      </c>
      <c r="CE148" s="21" t="s">
        <v>1249</v>
      </c>
      <c r="CF148" s="21" t="s">
        <v>1249</v>
      </c>
      <c r="CG148" s="21" t="s">
        <v>1249</v>
      </c>
      <c r="CH148" s="21" t="s">
        <v>1249</v>
      </c>
      <c r="CI148" s="21" t="s">
        <v>1249</v>
      </c>
      <c r="CJ148" s="21" t="s">
        <v>1249</v>
      </c>
    </row>
    <row r="149" spans="1:88" ht="66" customHeight="1" x14ac:dyDescent="0.25">
      <c r="A149" s="6">
        <v>120</v>
      </c>
      <c r="B149" s="207">
        <v>267</v>
      </c>
      <c r="C149" s="14" t="s">
        <v>481</v>
      </c>
      <c r="D149" s="279" t="s">
        <v>71</v>
      </c>
      <c r="E149" s="12" t="s">
        <v>482</v>
      </c>
      <c r="F149" s="271" t="s">
        <v>71</v>
      </c>
      <c r="G149" s="12" t="s">
        <v>1371</v>
      </c>
      <c r="H149" s="18" t="s">
        <v>1372</v>
      </c>
      <c r="I149" s="18" t="s">
        <v>1265</v>
      </c>
      <c r="J149" s="22" t="s">
        <v>402</v>
      </c>
      <c r="K149" s="207"/>
      <c r="L149" s="207"/>
      <c r="M149" s="207"/>
      <c r="N149" s="207"/>
      <c r="O149" s="207"/>
      <c r="P149" s="207"/>
      <c r="Q149" s="207"/>
      <c r="R149" s="207"/>
      <c r="S149" s="207" t="s">
        <v>21</v>
      </c>
      <c r="T149" s="26">
        <f t="shared" si="74"/>
        <v>1</v>
      </c>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3">
        <f>COUNTIF($BD149:$CA149,2)</f>
        <v>0</v>
      </c>
      <c r="CC149" s="32" t="e">
        <f>CB149/COUNTA($BD149:$CA149)</f>
        <v>#DIV/0!</v>
      </c>
      <c r="CD149" s="23">
        <f>COUNTIF($BD149:$CA149,1)</f>
        <v>0</v>
      </c>
      <c r="CE149" s="32" t="e">
        <f>CD149/COUNTA($BD149:$CA149)</f>
        <v>#DIV/0!</v>
      </c>
      <c r="CF149" s="23">
        <f>COUNTIF($BD149:$CA149,0)</f>
        <v>0</v>
      </c>
      <c r="CG149" s="32" t="e">
        <f>CF149/COUNTA($BD149:$CA149)</f>
        <v>#DIV/0!</v>
      </c>
      <c r="CH149" s="23" t="e">
        <f>(((CB149*2)+(CD149*1)+(CF149*0)))/COUNTA($BD149:$CA149)</f>
        <v>#DIV/0!</v>
      </c>
      <c r="CI149" s="23" t="e">
        <f t="shared" si="82"/>
        <v>#DIV/0!</v>
      </c>
      <c r="CJ149" s="37"/>
    </row>
    <row r="150" spans="1:88" s="2" customFormat="1" ht="18.75" hidden="1" x14ac:dyDescent="0.25">
      <c r="A150" s="6">
        <v>121</v>
      </c>
      <c r="B150" s="19">
        <v>289</v>
      </c>
      <c r="C150" s="440" t="s">
        <v>487</v>
      </c>
      <c r="D150" s="440"/>
      <c r="E150" s="440"/>
      <c r="F150" s="9" t="s">
        <v>1249</v>
      </c>
      <c r="G150" s="9" t="s">
        <v>1249</v>
      </c>
      <c r="H150" s="9" t="s">
        <v>1249</v>
      </c>
      <c r="I150" s="9" t="s">
        <v>1249</v>
      </c>
      <c r="J150" s="21" t="s">
        <v>1249</v>
      </c>
      <c r="K150" s="21" t="s">
        <v>1249</v>
      </c>
      <c r="L150" s="21" t="s">
        <v>1249</v>
      </c>
      <c r="M150" s="21" t="s">
        <v>1249</v>
      </c>
      <c r="N150" s="21" t="s">
        <v>1249</v>
      </c>
      <c r="O150" s="21" t="s">
        <v>1249</v>
      </c>
      <c r="P150" s="21" t="s">
        <v>1249</v>
      </c>
      <c r="Q150" s="21" t="s">
        <v>1249</v>
      </c>
      <c r="R150" s="21" t="s">
        <v>1249</v>
      </c>
      <c r="S150" s="21" t="s">
        <v>1249</v>
      </c>
      <c r="T150" s="21" t="s">
        <v>1249</v>
      </c>
      <c r="U150" s="21" t="s">
        <v>1249</v>
      </c>
      <c r="V150" s="21" t="s">
        <v>1249</v>
      </c>
      <c r="W150" s="21" t="s">
        <v>1249</v>
      </c>
      <c r="X150" s="21" t="s">
        <v>1249</v>
      </c>
      <c r="Y150" s="21" t="s">
        <v>1249</v>
      </c>
      <c r="Z150" s="21" t="s">
        <v>1249</v>
      </c>
      <c r="AA150" s="21" t="s">
        <v>1249</v>
      </c>
      <c r="AB150" s="21" t="s">
        <v>1249</v>
      </c>
      <c r="AC150" s="21" t="s">
        <v>1249</v>
      </c>
      <c r="AD150" s="21" t="s">
        <v>1249</v>
      </c>
      <c r="AE150" s="21" t="s">
        <v>1249</v>
      </c>
      <c r="AF150" s="21" t="s">
        <v>1249</v>
      </c>
      <c r="AG150" s="21" t="s">
        <v>1249</v>
      </c>
      <c r="AH150" s="21" t="s">
        <v>1249</v>
      </c>
      <c r="AI150" s="21" t="s">
        <v>1249</v>
      </c>
      <c r="AJ150" s="21" t="s">
        <v>1249</v>
      </c>
      <c r="AK150" s="21" t="s">
        <v>1249</v>
      </c>
      <c r="AL150" s="21" t="s">
        <v>1249</v>
      </c>
      <c r="AM150" s="21" t="s">
        <v>1249</v>
      </c>
      <c r="AN150" s="21" t="s">
        <v>1249</v>
      </c>
      <c r="AO150" s="21" t="s">
        <v>1249</v>
      </c>
      <c r="AP150" s="21" t="s">
        <v>1249</v>
      </c>
      <c r="AQ150" s="21" t="s">
        <v>1249</v>
      </c>
      <c r="AR150" s="21" t="s">
        <v>1249</v>
      </c>
      <c r="AS150" s="21" t="s">
        <v>1249</v>
      </c>
      <c r="AT150" s="21" t="s">
        <v>1249</v>
      </c>
      <c r="AU150" s="21" t="s">
        <v>1249</v>
      </c>
      <c r="AV150" s="21" t="s">
        <v>1249</v>
      </c>
      <c r="AW150" s="21" t="s">
        <v>1249</v>
      </c>
      <c r="AX150" s="21" t="s">
        <v>1249</v>
      </c>
      <c r="AY150" s="21" t="s">
        <v>1249</v>
      </c>
      <c r="AZ150" s="21" t="s">
        <v>1249</v>
      </c>
      <c r="BA150" s="21" t="s">
        <v>1249</v>
      </c>
      <c r="BB150" s="21"/>
      <c r="BC150" s="21" t="s">
        <v>1249</v>
      </c>
      <c r="BD150" s="21" t="s">
        <v>1249</v>
      </c>
      <c r="BE150" s="21" t="s">
        <v>1249</v>
      </c>
      <c r="BF150" s="21" t="s">
        <v>1249</v>
      </c>
      <c r="BG150" s="21" t="s">
        <v>1249</v>
      </c>
      <c r="BH150" s="21" t="s">
        <v>1249</v>
      </c>
      <c r="BI150" s="21" t="s">
        <v>1249</v>
      </c>
      <c r="BJ150" s="21" t="s">
        <v>1249</v>
      </c>
      <c r="BK150" s="21" t="s">
        <v>1249</v>
      </c>
      <c r="BL150" s="21" t="s">
        <v>1249</v>
      </c>
      <c r="BM150" s="21" t="s">
        <v>1249</v>
      </c>
      <c r="BN150" s="21" t="s">
        <v>1249</v>
      </c>
      <c r="BO150" s="21" t="s">
        <v>1249</v>
      </c>
      <c r="BP150" s="21" t="s">
        <v>1249</v>
      </c>
      <c r="BQ150" s="21" t="s">
        <v>1249</v>
      </c>
      <c r="BR150" s="21" t="s">
        <v>1249</v>
      </c>
      <c r="BS150" s="21" t="s">
        <v>1249</v>
      </c>
      <c r="BT150" s="21" t="s">
        <v>1249</v>
      </c>
      <c r="BU150" s="21" t="s">
        <v>1249</v>
      </c>
      <c r="BV150" s="21" t="s">
        <v>1249</v>
      </c>
      <c r="BW150" s="21" t="s">
        <v>1249</v>
      </c>
      <c r="BX150" s="21" t="s">
        <v>1249</v>
      </c>
      <c r="BY150" s="21" t="s">
        <v>1249</v>
      </c>
      <c r="BZ150" s="21" t="s">
        <v>1249</v>
      </c>
      <c r="CA150" s="21" t="s">
        <v>1249</v>
      </c>
      <c r="CB150" s="21" t="s">
        <v>1249</v>
      </c>
      <c r="CC150" s="21" t="s">
        <v>1249</v>
      </c>
      <c r="CD150" s="21" t="s">
        <v>1249</v>
      </c>
      <c r="CE150" s="21" t="s">
        <v>1249</v>
      </c>
      <c r="CF150" s="21" t="s">
        <v>1249</v>
      </c>
      <c r="CG150" s="21" t="s">
        <v>1249</v>
      </c>
      <c r="CH150" s="21" t="s">
        <v>1249</v>
      </c>
      <c r="CI150" s="21" t="s">
        <v>1249</v>
      </c>
      <c r="CJ150" s="21" t="s">
        <v>1249</v>
      </c>
    </row>
    <row r="151" spans="1:88" s="2" customFormat="1" ht="18.75" hidden="1" x14ac:dyDescent="0.25">
      <c r="A151" s="6">
        <v>122</v>
      </c>
      <c r="B151" s="19">
        <v>290</v>
      </c>
      <c r="C151" s="440" t="s">
        <v>488</v>
      </c>
      <c r="D151" s="440"/>
      <c r="E151" s="440"/>
      <c r="F151" s="9" t="s">
        <v>1249</v>
      </c>
      <c r="G151" s="9" t="s">
        <v>1249</v>
      </c>
      <c r="H151" s="9" t="s">
        <v>1249</v>
      </c>
      <c r="I151" s="9" t="s">
        <v>1249</v>
      </c>
      <c r="J151" s="21" t="s">
        <v>1249</v>
      </c>
      <c r="K151" s="21" t="s">
        <v>1249</v>
      </c>
      <c r="L151" s="21" t="s">
        <v>1249</v>
      </c>
      <c r="M151" s="21" t="s">
        <v>1249</v>
      </c>
      <c r="N151" s="21" t="s">
        <v>1249</v>
      </c>
      <c r="O151" s="21" t="s">
        <v>1249</v>
      </c>
      <c r="P151" s="21" t="s">
        <v>1249</v>
      </c>
      <c r="Q151" s="21" t="s">
        <v>1249</v>
      </c>
      <c r="R151" s="21" t="s">
        <v>1249</v>
      </c>
      <c r="S151" s="21" t="s">
        <v>1249</v>
      </c>
      <c r="T151" s="21" t="s">
        <v>1249</v>
      </c>
      <c r="U151" s="21" t="s">
        <v>1249</v>
      </c>
      <c r="V151" s="21" t="s">
        <v>1249</v>
      </c>
      <c r="W151" s="21" t="s">
        <v>1249</v>
      </c>
      <c r="X151" s="21" t="s">
        <v>1249</v>
      </c>
      <c r="Y151" s="21" t="s">
        <v>1249</v>
      </c>
      <c r="Z151" s="21" t="s">
        <v>1249</v>
      </c>
      <c r="AA151" s="21" t="s">
        <v>1249</v>
      </c>
      <c r="AB151" s="21" t="s">
        <v>1249</v>
      </c>
      <c r="AC151" s="21" t="s">
        <v>1249</v>
      </c>
      <c r="AD151" s="21" t="s">
        <v>1249</v>
      </c>
      <c r="AE151" s="21" t="s">
        <v>1249</v>
      </c>
      <c r="AF151" s="21" t="s">
        <v>1249</v>
      </c>
      <c r="AG151" s="21" t="s">
        <v>1249</v>
      </c>
      <c r="AH151" s="21" t="s">
        <v>1249</v>
      </c>
      <c r="AI151" s="21" t="s">
        <v>1249</v>
      </c>
      <c r="AJ151" s="21" t="s">
        <v>1249</v>
      </c>
      <c r="AK151" s="21" t="s">
        <v>1249</v>
      </c>
      <c r="AL151" s="21" t="s">
        <v>1249</v>
      </c>
      <c r="AM151" s="21" t="s">
        <v>1249</v>
      </c>
      <c r="AN151" s="21" t="s">
        <v>1249</v>
      </c>
      <c r="AO151" s="21" t="s">
        <v>1249</v>
      </c>
      <c r="AP151" s="21" t="s">
        <v>1249</v>
      </c>
      <c r="AQ151" s="21" t="s">
        <v>1249</v>
      </c>
      <c r="AR151" s="21" t="s">
        <v>1249</v>
      </c>
      <c r="AS151" s="21" t="s">
        <v>1249</v>
      </c>
      <c r="AT151" s="21" t="s">
        <v>1249</v>
      </c>
      <c r="AU151" s="21" t="s">
        <v>1249</v>
      </c>
      <c r="AV151" s="21" t="s">
        <v>1249</v>
      </c>
      <c r="AW151" s="21" t="s">
        <v>1249</v>
      </c>
      <c r="AX151" s="21" t="s">
        <v>1249</v>
      </c>
      <c r="AY151" s="21" t="s">
        <v>1249</v>
      </c>
      <c r="AZ151" s="21" t="s">
        <v>1249</v>
      </c>
      <c r="BA151" s="21" t="s">
        <v>1249</v>
      </c>
      <c r="BB151" s="21"/>
      <c r="BC151" s="21" t="s">
        <v>1249</v>
      </c>
      <c r="BD151" s="21" t="s">
        <v>1249</v>
      </c>
      <c r="BE151" s="21" t="s">
        <v>1249</v>
      </c>
      <c r="BF151" s="21" t="s">
        <v>1249</v>
      </c>
      <c r="BG151" s="21" t="s">
        <v>1249</v>
      </c>
      <c r="BH151" s="21" t="s">
        <v>1249</v>
      </c>
      <c r="BI151" s="21" t="s">
        <v>1249</v>
      </c>
      <c r="BJ151" s="21" t="s">
        <v>1249</v>
      </c>
      <c r="BK151" s="21" t="s">
        <v>1249</v>
      </c>
      <c r="BL151" s="21" t="s">
        <v>1249</v>
      </c>
      <c r="BM151" s="21" t="s">
        <v>1249</v>
      </c>
      <c r="BN151" s="21" t="s">
        <v>1249</v>
      </c>
      <c r="BO151" s="21" t="s">
        <v>1249</v>
      </c>
      <c r="BP151" s="21" t="s">
        <v>1249</v>
      </c>
      <c r="BQ151" s="21" t="s">
        <v>1249</v>
      </c>
      <c r="BR151" s="21" t="s">
        <v>1249</v>
      </c>
      <c r="BS151" s="21" t="s">
        <v>1249</v>
      </c>
      <c r="BT151" s="21" t="s">
        <v>1249</v>
      </c>
      <c r="BU151" s="21" t="s">
        <v>1249</v>
      </c>
      <c r="BV151" s="21" t="s">
        <v>1249</v>
      </c>
      <c r="BW151" s="21" t="s">
        <v>1249</v>
      </c>
      <c r="BX151" s="21" t="s">
        <v>1249</v>
      </c>
      <c r="BY151" s="21" t="s">
        <v>1249</v>
      </c>
      <c r="BZ151" s="21" t="s">
        <v>1249</v>
      </c>
      <c r="CA151" s="21" t="s">
        <v>1249</v>
      </c>
      <c r="CB151" s="21" t="s">
        <v>1249</v>
      </c>
      <c r="CC151" s="21" t="s">
        <v>1249</v>
      </c>
      <c r="CD151" s="21" t="s">
        <v>1249</v>
      </c>
      <c r="CE151" s="21" t="s">
        <v>1249</v>
      </c>
      <c r="CF151" s="21" t="s">
        <v>1249</v>
      </c>
      <c r="CG151" s="21" t="s">
        <v>1249</v>
      </c>
      <c r="CH151" s="21" t="s">
        <v>1249</v>
      </c>
      <c r="CI151" s="21" t="s">
        <v>1249</v>
      </c>
      <c r="CJ151" s="21" t="s">
        <v>1249</v>
      </c>
    </row>
    <row r="152" spans="1:88" ht="113.25" customHeight="1" x14ac:dyDescent="0.25">
      <c r="A152" s="6">
        <v>123</v>
      </c>
      <c r="B152" s="53">
        <v>276</v>
      </c>
      <c r="C152" s="54" t="s">
        <v>1003</v>
      </c>
      <c r="D152" s="275" t="s">
        <v>18</v>
      </c>
      <c r="E152" s="51" t="s">
        <v>1004</v>
      </c>
      <c r="F152" s="271" t="s">
        <v>28</v>
      </c>
      <c r="G152" s="51" t="s">
        <v>1004</v>
      </c>
      <c r="H152" s="18" t="s">
        <v>1373</v>
      </c>
      <c r="I152" s="18" t="s">
        <v>1261</v>
      </c>
      <c r="J152" s="22" t="s">
        <v>402</v>
      </c>
      <c r="K152" s="23" t="s">
        <v>21</v>
      </c>
      <c r="M152" s="207"/>
      <c r="N152" s="207"/>
      <c r="O152" s="23"/>
      <c r="P152" s="207"/>
      <c r="Q152" s="23"/>
      <c r="R152" s="23"/>
      <c r="S152" s="23"/>
      <c r="T152" s="26">
        <f t="shared" si="74"/>
        <v>1</v>
      </c>
      <c r="U152" s="207"/>
      <c r="V152" s="207"/>
      <c r="W152" s="24" t="s">
        <v>1262</v>
      </c>
      <c r="X152" s="207" t="s">
        <v>1319</v>
      </c>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3">
        <f t="shared" ref="CB152:CB162" si="83">COUNTIF($BD152:$CA152,2)</f>
        <v>0</v>
      </c>
      <c r="CC152" s="32" t="e">
        <f t="shared" ref="CC152:CC162" si="84">CB152/COUNTA($BD152:$CA152)</f>
        <v>#DIV/0!</v>
      </c>
      <c r="CD152" s="23">
        <f t="shared" ref="CD152:CD162" si="85">COUNTIF($BD152:$CA152,1)</f>
        <v>0</v>
      </c>
      <c r="CE152" s="32" t="e">
        <f t="shared" ref="CE152:CE162" si="86">CD152/COUNTA($BD152:$CA152)</f>
        <v>#DIV/0!</v>
      </c>
      <c r="CF152" s="23">
        <f t="shared" ref="CF152:CF162" si="87">COUNTIF($BD152:$CA152,0)</f>
        <v>0</v>
      </c>
      <c r="CG152" s="32" t="e">
        <f t="shared" ref="CG152:CG162" si="88">CF152/COUNTA($BD152:$CA152)</f>
        <v>#DIV/0!</v>
      </c>
      <c r="CH152" s="23" t="e">
        <f t="shared" ref="CH152:CH162" si="89">(((CB152*2)+(CD152*1)+(CF152*0)))/COUNTA($BD152:$CA152)</f>
        <v>#DIV/0!</v>
      </c>
      <c r="CI152" s="23" t="e">
        <f t="shared" si="82"/>
        <v>#DIV/0!</v>
      </c>
      <c r="CJ152" s="37"/>
    </row>
    <row r="153" spans="1:88" ht="111.75" customHeight="1" x14ac:dyDescent="0.25">
      <c r="A153" s="6">
        <v>124</v>
      </c>
      <c r="B153" s="53">
        <v>277</v>
      </c>
      <c r="C153" s="54" t="s">
        <v>1005</v>
      </c>
      <c r="D153" s="275" t="s">
        <v>18</v>
      </c>
      <c r="E153" s="51" t="s">
        <v>1006</v>
      </c>
      <c r="F153" s="271" t="s">
        <v>28</v>
      </c>
      <c r="G153" s="51" t="s">
        <v>1006</v>
      </c>
      <c r="H153" s="18" t="s">
        <v>1374</v>
      </c>
      <c r="I153" s="18" t="s">
        <v>1261</v>
      </c>
      <c r="J153" s="22" t="s">
        <v>402</v>
      </c>
      <c r="K153" s="207"/>
      <c r="L153" s="23"/>
      <c r="M153" s="23" t="s">
        <v>21</v>
      </c>
      <c r="O153" s="58"/>
      <c r="P153" s="207"/>
      <c r="Q153" s="23"/>
      <c r="R153" s="23"/>
      <c r="S153" s="23"/>
      <c r="T153" s="26">
        <f t="shared" si="74"/>
        <v>1</v>
      </c>
      <c r="U153" s="207"/>
      <c r="V153" s="207"/>
      <c r="W153" s="207"/>
      <c r="X153" s="207"/>
      <c r="Y153" s="207"/>
      <c r="Z153" s="207"/>
      <c r="AA153" s="207"/>
      <c r="AB153" s="207"/>
      <c r="AC153" s="207" t="s">
        <v>2006</v>
      </c>
      <c r="AD153" s="207" t="s">
        <v>1389</v>
      </c>
      <c r="AE153" s="207" t="s">
        <v>2011</v>
      </c>
      <c r="AF153" s="207" t="s">
        <v>2006</v>
      </c>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3">
        <f t="shared" si="83"/>
        <v>0</v>
      </c>
      <c r="CC153" s="32" t="e">
        <f t="shared" si="84"/>
        <v>#DIV/0!</v>
      </c>
      <c r="CD153" s="23">
        <f t="shared" si="85"/>
        <v>0</v>
      </c>
      <c r="CE153" s="32" t="e">
        <f t="shared" si="86"/>
        <v>#DIV/0!</v>
      </c>
      <c r="CF153" s="23">
        <f t="shared" si="87"/>
        <v>0</v>
      </c>
      <c r="CG153" s="32" t="e">
        <f t="shared" si="88"/>
        <v>#DIV/0!</v>
      </c>
      <c r="CH153" s="23" t="e">
        <f t="shared" si="89"/>
        <v>#DIV/0!</v>
      </c>
      <c r="CI153" s="23" t="e">
        <f t="shared" si="82"/>
        <v>#DIV/0!</v>
      </c>
      <c r="CJ153" s="37"/>
    </row>
    <row r="154" spans="1:88" ht="105" customHeight="1" x14ac:dyDescent="0.25">
      <c r="A154" s="6">
        <v>125</v>
      </c>
      <c r="B154" s="53">
        <v>278</v>
      </c>
      <c r="C154" s="54" t="s">
        <v>1007</v>
      </c>
      <c r="D154" s="275" t="s">
        <v>18</v>
      </c>
      <c r="E154" s="51" t="s">
        <v>1008</v>
      </c>
      <c r="F154" s="271" t="s">
        <v>28</v>
      </c>
      <c r="G154" s="51" t="s">
        <v>1008</v>
      </c>
      <c r="H154" s="18" t="s">
        <v>1375</v>
      </c>
      <c r="I154" s="18" t="s">
        <v>1261</v>
      </c>
      <c r="J154" s="22" t="s">
        <v>402</v>
      </c>
      <c r="K154" s="207"/>
      <c r="L154" s="23"/>
      <c r="M154" s="207"/>
      <c r="N154" s="207"/>
      <c r="O154" s="23" t="s">
        <v>21</v>
      </c>
      <c r="P154" s="23"/>
      <c r="Q154" s="58"/>
      <c r="R154" s="23"/>
      <c r="S154" s="23"/>
      <c r="T154" s="26">
        <f t="shared" si="74"/>
        <v>1</v>
      </c>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3">
        <f t="shared" si="83"/>
        <v>0</v>
      </c>
      <c r="CC154" s="32" t="e">
        <f t="shared" si="84"/>
        <v>#DIV/0!</v>
      </c>
      <c r="CD154" s="23">
        <f t="shared" si="85"/>
        <v>0</v>
      </c>
      <c r="CE154" s="32" t="e">
        <f t="shared" si="86"/>
        <v>#DIV/0!</v>
      </c>
      <c r="CF154" s="23">
        <f t="shared" si="87"/>
        <v>0</v>
      </c>
      <c r="CG154" s="32" t="e">
        <f t="shared" si="88"/>
        <v>#DIV/0!</v>
      </c>
      <c r="CH154" s="23" t="e">
        <f t="shared" si="89"/>
        <v>#DIV/0!</v>
      </c>
      <c r="CI154" s="23" t="e">
        <f t="shared" si="82"/>
        <v>#DIV/0!</v>
      </c>
      <c r="CJ154" s="37"/>
    </row>
    <row r="155" spans="1:88" ht="131.25" customHeight="1" x14ac:dyDescent="0.25">
      <c r="A155" s="6">
        <v>126</v>
      </c>
      <c r="B155" s="53">
        <v>279</v>
      </c>
      <c r="C155" s="54" t="s">
        <v>1009</v>
      </c>
      <c r="D155" s="275" t="s">
        <v>18</v>
      </c>
      <c r="E155" s="51" t="s">
        <v>1010</v>
      </c>
      <c r="F155" s="271" t="s">
        <v>28</v>
      </c>
      <c r="G155" s="51" t="s">
        <v>1010</v>
      </c>
      <c r="H155" s="18" t="s">
        <v>1376</v>
      </c>
      <c r="I155" s="18" t="s">
        <v>1261</v>
      </c>
      <c r="J155" s="22" t="s">
        <v>402</v>
      </c>
      <c r="K155" s="207"/>
      <c r="L155" s="23"/>
      <c r="M155" s="207"/>
      <c r="N155" s="207"/>
      <c r="O155" s="23"/>
      <c r="P155" s="207"/>
      <c r="Q155" s="23" t="s">
        <v>21</v>
      </c>
      <c r="R155" s="58"/>
      <c r="S155" s="23"/>
      <c r="T155" s="26">
        <f t="shared" si="74"/>
        <v>1</v>
      </c>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3">
        <f t="shared" si="83"/>
        <v>0</v>
      </c>
      <c r="CC155" s="32" t="e">
        <f t="shared" si="84"/>
        <v>#DIV/0!</v>
      </c>
      <c r="CD155" s="23">
        <f t="shared" si="85"/>
        <v>0</v>
      </c>
      <c r="CE155" s="32" t="e">
        <f t="shared" si="86"/>
        <v>#DIV/0!</v>
      </c>
      <c r="CF155" s="23">
        <f t="shared" si="87"/>
        <v>0</v>
      </c>
      <c r="CG155" s="32" t="e">
        <f t="shared" si="88"/>
        <v>#DIV/0!</v>
      </c>
      <c r="CH155" s="23" t="e">
        <f t="shared" si="89"/>
        <v>#DIV/0!</v>
      </c>
      <c r="CI155" s="23" t="e">
        <f t="shared" si="82"/>
        <v>#DIV/0!</v>
      </c>
      <c r="CJ155" s="37"/>
    </row>
    <row r="156" spans="1:88" ht="167.25" customHeight="1" x14ac:dyDescent="0.25">
      <c r="A156" s="6">
        <v>127</v>
      </c>
      <c r="B156" s="55">
        <v>298</v>
      </c>
      <c r="C156" s="12" t="s">
        <v>1377</v>
      </c>
      <c r="D156" s="275" t="s">
        <v>18</v>
      </c>
      <c r="E156" s="12" t="s">
        <v>498</v>
      </c>
      <c r="F156" s="271" t="s">
        <v>18</v>
      </c>
      <c r="G156" s="47" t="s">
        <v>1378</v>
      </c>
      <c r="H156" s="18" t="s">
        <v>1379</v>
      </c>
      <c r="I156" s="18" t="s">
        <v>1261</v>
      </c>
      <c r="J156" s="22" t="s">
        <v>402</v>
      </c>
      <c r="K156" s="207"/>
      <c r="L156" s="23" t="s">
        <v>21</v>
      </c>
      <c r="M156" s="207"/>
      <c r="N156" s="58"/>
      <c r="O156" s="207"/>
      <c r="P156" s="23"/>
      <c r="Q156" s="23"/>
      <c r="R156" s="23"/>
      <c r="S156" s="23"/>
      <c r="T156" s="26">
        <f t="shared" si="74"/>
        <v>1</v>
      </c>
      <c r="U156" s="207"/>
      <c r="V156" s="207"/>
      <c r="W156" s="207"/>
      <c r="X156" s="207"/>
      <c r="Y156" s="207" t="s">
        <v>2006</v>
      </c>
      <c r="Z156" s="207"/>
      <c r="AA156" s="207" t="s">
        <v>2006</v>
      </c>
      <c r="AB156" s="207" t="s">
        <v>2011</v>
      </c>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3">
        <f t="shared" si="83"/>
        <v>0</v>
      </c>
      <c r="CC156" s="32" t="e">
        <f t="shared" si="84"/>
        <v>#DIV/0!</v>
      </c>
      <c r="CD156" s="23">
        <f t="shared" si="85"/>
        <v>0</v>
      </c>
      <c r="CE156" s="32" t="e">
        <f t="shared" si="86"/>
        <v>#DIV/0!</v>
      </c>
      <c r="CF156" s="23">
        <f t="shared" si="87"/>
        <v>0</v>
      </c>
      <c r="CG156" s="32" t="e">
        <f t="shared" si="88"/>
        <v>#DIV/0!</v>
      </c>
      <c r="CH156" s="23" t="e">
        <f t="shared" si="89"/>
        <v>#DIV/0!</v>
      </c>
      <c r="CI156" s="23" t="e">
        <f t="shared" si="82"/>
        <v>#DIV/0!</v>
      </c>
      <c r="CJ156" s="37"/>
    </row>
    <row r="157" spans="1:88" ht="147.75" customHeight="1" x14ac:dyDescent="0.25">
      <c r="A157" s="6">
        <v>128</v>
      </c>
      <c r="B157" s="55">
        <v>298</v>
      </c>
      <c r="C157" s="12" t="s">
        <v>1380</v>
      </c>
      <c r="D157" s="275" t="s">
        <v>18</v>
      </c>
      <c r="E157" s="12" t="s">
        <v>498</v>
      </c>
      <c r="F157" s="271" t="s">
        <v>18</v>
      </c>
      <c r="G157" s="47" t="s">
        <v>1378</v>
      </c>
      <c r="H157" s="18" t="s">
        <v>1381</v>
      </c>
      <c r="I157" s="18" t="s">
        <v>1261</v>
      </c>
      <c r="J157" s="22" t="s">
        <v>402</v>
      </c>
      <c r="K157" s="207"/>
      <c r="L157" s="207"/>
      <c r="M157" s="207"/>
      <c r="N157" s="23" t="s">
        <v>21</v>
      </c>
      <c r="P157" s="58"/>
      <c r="Q157" s="23"/>
      <c r="R157" s="23"/>
      <c r="S157" s="23"/>
      <c r="T157" s="26">
        <f t="shared" si="74"/>
        <v>1</v>
      </c>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3">
        <f t="shared" si="83"/>
        <v>0</v>
      </c>
      <c r="CC157" s="32" t="e">
        <f t="shared" si="84"/>
        <v>#DIV/0!</v>
      </c>
      <c r="CD157" s="23">
        <f t="shared" si="85"/>
        <v>0</v>
      </c>
      <c r="CE157" s="32" t="e">
        <f t="shared" si="86"/>
        <v>#DIV/0!</v>
      </c>
      <c r="CF157" s="23">
        <f t="shared" si="87"/>
        <v>0</v>
      </c>
      <c r="CG157" s="32" t="e">
        <f t="shared" si="88"/>
        <v>#DIV/0!</v>
      </c>
      <c r="CH157" s="23" t="e">
        <f t="shared" si="89"/>
        <v>#DIV/0!</v>
      </c>
      <c r="CI157" s="23" t="e">
        <f t="shared" si="82"/>
        <v>#DIV/0!</v>
      </c>
      <c r="CJ157" s="37"/>
    </row>
    <row r="158" spans="1:88" ht="147.75" customHeight="1" x14ac:dyDescent="0.25">
      <c r="A158" s="6">
        <v>129</v>
      </c>
      <c r="B158" s="55">
        <v>298</v>
      </c>
      <c r="C158" s="12" t="s">
        <v>1382</v>
      </c>
      <c r="D158" s="275" t="s">
        <v>18</v>
      </c>
      <c r="E158" s="12" t="s">
        <v>498</v>
      </c>
      <c r="F158" s="271" t="s">
        <v>18</v>
      </c>
      <c r="G158" s="47" t="s">
        <v>1378</v>
      </c>
      <c r="H158" s="18" t="s">
        <v>1383</v>
      </c>
      <c r="I158" s="18" t="s">
        <v>1261</v>
      </c>
      <c r="J158" s="22" t="s">
        <v>402</v>
      </c>
      <c r="K158" s="207"/>
      <c r="L158" s="207"/>
      <c r="M158" s="207"/>
      <c r="N158" s="23"/>
      <c r="O158" s="207"/>
      <c r="P158" s="23" t="s">
        <v>21</v>
      </c>
      <c r="R158" s="23"/>
      <c r="S158" s="23"/>
      <c r="T158" s="26">
        <f t="shared" si="74"/>
        <v>1</v>
      </c>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3">
        <f t="shared" si="83"/>
        <v>0</v>
      </c>
      <c r="CC158" s="32" t="e">
        <f t="shared" si="84"/>
        <v>#DIV/0!</v>
      </c>
      <c r="CD158" s="23">
        <f t="shared" si="85"/>
        <v>0</v>
      </c>
      <c r="CE158" s="32" t="e">
        <f t="shared" si="86"/>
        <v>#DIV/0!</v>
      </c>
      <c r="CF158" s="23">
        <f t="shared" si="87"/>
        <v>0</v>
      </c>
      <c r="CG158" s="32" t="e">
        <f t="shared" si="88"/>
        <v>#DIV/0!</v>
      </c>
      <c r="CH158" s="23" t="e">
        <f t="shared" si="89"/>
        <v>#DIV/0!</v>
      </c>
      <c r="CI158" s="23" t="e">
        <f t="shared" si="82"/>
        <v>#DIV/0!</v>
      </c>
      <c r="CJ158" s="37"/>
    </row>
    <row r="159" spans="1:88" ht="147.75" customHeight="1" x14ac:dyDescent="0.25">
      <c r="A159" s="6">
        <v>130</v>
      </c>
      <c r="B159" s="55">
        <v>298</v>
      </c>
      <c r="C159" s="12" t="s">
        <v>1384</v>
      </c>
      <c r="D159" s="275" t="s">
        <v>18</v>
      </c>
      <c r="E159" s="12" t="s">
        <v>498</v>
      </c>
      <c r="F159" s="271" t="s">
        <v>18</v>
      </c>
      <c r="G159" s="47" t="s">
        <v>1378</v>
      </c>
      <c r="H159" s="18" t="s">
        <v>1385</v>
      </c>
      <c r="I159" s="18" t="s">
        <v>1261</v>
      </c>
      <c r="J159" s="22" t="s">
        <v>402</v>
      </c>
      <c r="K159" s="207"/>
      <c r="L159" s="207"/>
      <c r="M159" s="207"/>
      <c r="N159" s="23"/>
      <c r="O159" s="207"/>
      <c r="P159" s="23"/>
      <c r="Q159" s="23"/>
      <c r="R159" s="181" t="s">
        <v>21</v>
      </c>
      <c r="S159" s="23"/>
      <c r="T159" s="26">
        <f t="shared" si="74"/>
        <v>1</v>
      </c>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3">
        <f t="shared" si="83"/>
        <v>0</v>
      </c>
      <c r="CC159" s="32" t="e">
        <f t="shared" si="84"/>
        <v>#DIV/0!</v>
      </c>
      <c r="CD159" s="23">
        <f t="shared" si="85"/>
        <v>0</v>
      </c>
      <c r="CE159" s="32" t="e">
        <f t="shared" si="86"/>
        <v>#DIV/0!</v>
      </c>
      <c r="CF159" s="23">
        <f t="shared" si="87"/>
        <v>0</v>
      </c>
      <c r="CG159" s="32" t="e">
        <f t="shared" si="88"/>
        <v>#DIV/0!</v>
      </c>
      <c r="CH159" s="23" t="e">
        <f t="shared" si="89"/>
        <v>#DIV/0!</v>
      </c>
      <c r="CI159" s="23" t="e">
        <f t="shared" si="82"/>
        <v>#DIV/0!</v>
      </c>
      <c r="CJ159" s="37"/>
    </row>
    <row r="160" spans="1:88" ht="98.25" customHeight="1" x14ac:dyDescent="0.25">
      <c r="A160" s="6">
        <v>131</v>
      </c>
      <c r="B160" s="28">
        <v>299</v>
      </c>
      <c r="C160" s="12" t="s">
        <v>1386</v>
      </c>
      <c r="D160" s="275" t="s">
        <v>18</v>
      </c>
      <c r="E160" s="51" t="s">
        <v>1042</v>
      </c>
      <c r="F160" s="271" t="s">
        <v>28</v>
      </c>
      <c r="G160" s="56" t="s">
        <v>1387</v>
      </c>
      <c r="H160" s="39" t="s">
        <v>1388</v>
      </c>
      <c r="I160" s="18" t="s">
        <v>1261</v>
      </c>
      <c r="J160" s="22" t="s">
        <v>402</v>
      </c>
      <c r="K160" s="207"/>
      <c r="L160" s="207"/>
      <c r="N160" s="207"/>
      <c r="O160" s="23" t="s">
        <v>21</v>
      </c>
      <c r="P160" s="207"/>
      <c r="Q160" s="58"/>
      <c r="R160" s="207"/>
      <c r="S160" s="207"/>
      <c r="T160" s="26">
        <f t="shared" si="74"/>
        <v>1</v>
      </c>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3">
        <f t="shared" si="83"/>
        <v>0</v>
      </c>
      <c r="CC160" s="32" t="e">
        <f t="shared" si="84"/>
        <v>#DIV/0!</v>
      </c>
      <c r="CD160" s="23">
        <f t="shared" si="85"/>
        <v>0</v>
      </c>
      <c r="CE160" s="32" t="e">
        <f t="shared" si="86"/>
        <v>#DIV/0!</v>
      </c>
      <c r="CF160" s="23">
        <f t="shared" si="87"/>
        <v>0</v>
      </c>
      <c r="CG160" s="32" t="e">
        <f t="shared" si="88"/>
        <v>#DIV/0!</v>
      </c>
      <c r="CH160" s="23" t="e">
        <f t="shared" si="89"/>
        <v>#DIV/0!</v>
      </c>
      <c r="CI160" s="23" t="e">
        <f t="shared" si="82"/>
        <v>#DIV/0!</v>
      </c>
      <c r="CJ160" s="37"/>
    </row>
    <row r="161" spans="1:88" ht="98.25" customHeight="1" x14ac:dyDescent="0.25">
      <c r="A161" s="6">
        <v>132</v>
      </c>
      <c r="B161" s="28">
        <v>300</v>
      </c>
      <c r="C161" s="12" t="s">
        <v>1390</v>
      </c>
      <c r="D161" s="275" t="s">
        <v>18</v>
      </c>
      <c r="E161" s="51" t="s">
        <v>1044</v>
      </c>
      <c r="F161" s="271" t="s">
        <v>28</v>
      </c>
      <c r="G161" s="56" t="s">
        <v>1391</v>
      </c>
      <c r="H161" s="12" t="s">
        <v>1392</v>
      </c>
      <c r="I161" s="18" t="s">
        <v>1261</v>
      </c>
      <c r="J161" s="22" t="s">
        <v>402</v>
      </c>
      <c r="K161" s="207"/>
      <c r="L161" s="207"/>
      <c r="M161" s="207"/>
      <c r="N161" s="207"/>
      <c r="O161" s="23" t="s">
        <v>21</v>
      </c>
      <c r="P161" s="23"/>
      <c r="Q161" s="23"/>
      <c r="R161" s="207"/>
      <c r="S161" s="207"/>
      <c r="T161" s="26">
        <f t="shared" si="74"/>
        <v>1</v>
      </c>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3">
        <f t="shared" si="83"/>
        <v>0</v>
      </c>
      <c r="CC161" s="32" t="e">
        <f t="shared" si="84"/>
        <v>#DIV/0!</v>
      </c>
      <c r="CD161" s="23">
        <f t="shared" si="85"/>
        <v>0</v>
      </c>
      <c r="CE161" s="32" t="e">
        <f t="shared" si="86"/>
        <v>#DIV/0!</v>
      </c>
      <c r="CF161" s="23">
        <f t="shared" si="87"/>
        <v>0</v>
      </c>
      <c r="CG161" s="32" t="e">
        <f t="shared" si="88"/>
        <v>#DIV/0!</v>
      </c>
      <c r="CH161" s="23" t="e">
        <f t="shared" si="89"/>
        <v>#DIV/0!</v>
      </c>
      <c r="CI161" s="23" t="e">
        <f t="shared" si="82"/>
        <v>#DIV/0!</v>
      </c>
      <c r="CJ161" s="37"/>
    </row>
    <row r="162" spans="1:88" ht="98.25" customHeight="1" x14ac:dyDescent="0.25">
      <c r="A162" s="6">
        <v>133</v>
      </c>
      <c r="B162" s="28">
        <v>301</v>
      </c>
      <c r="C162" s="12" t="s">
        <v>501</v>
      </c>
      <c r="D162" s="275" t="s">
        <v>18</v>
      </c>
      <c r="E162" s="51" t="s">
        <v>1046</v>
      </c>
      <c r="F162" s="271" t="s">
        <v>28</v>
      </c>
      <c r="G162" s="56" t="s">
        <v>502</v>
      </c>
      <c r="H162" s="12" t="s">
        <v>1393</v>
      </c>
      <c r="I162" s="18" t="s">
        <v>1261</v>
      </c>
      <c r="J162" s="22" t="s">
        <v>402</v>
      </c>
      <c r="K162" s="207"/>
      <c r="L162" s="207"/>
      <c r="M162" s="207"/>
      <c r="N162" s="207"/>
      <c r="O162" s="207"/>
      <c r="P162" s="207"/>
      <c r="Q162" s="23" t="s">
        <v>21</v>
      </c>
      <c r="R162" s="23"/>
      <c r="S162" s="207"/>
      <c r="T162" s="26">
        <f t="shared" si="74"/>
        <v>1</v>
      </c>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3">
        <f t="shared" si="83"/>
        <v>0</v>
      </c>
      <c r="CC162" s="32" t="e">
        <f t="shared" si="84"/>
        <v>#DIV/0!</v>
      </c>
      <c r="CD162" s="23">
        <f t="shared" si="85"/>
        <v>0</v>
      </c>
      <c r="CE162" s="32" t="e">
        <f t="shared" si="86"/>
        <v>#DIV/0!</v>
      </c>
      <c r="CF162" s="23">
        <f t="shared" si="87"/>
        <v>0</v>
      </c>
      <c r="CG162" s="32" t="e">
        <f t="shared" si="88"/>
        <v>#DIV/0!</v>
      </c>
      <c r="CH162" s="23" t="e">
        <f t="shared" si="89"/>
        <v>#DIV/0!</v>
      </c>
      <c r="CI162" s="23" t="e">
        <f t="shared" si="82"/>
        <v>#DIV/0!</v>
      </c>
      <c r="CJ162" s="37"/>
    </row>
    <row r="163" spans="1:88" s="2" customFormat="1" ht="18.75" hidden="1" x14ac:dyDescent="0.25">
      <c r="A163" s="6">
        <v>134</v>
      </c>
      <c r="B163" s="7">
        <v>309</v>
      </c>
      <c r="C163" s="440" t="s">
        <v>508</v>
      </c>
      <c r="D163" s="440"/>
      <c r="E163" s="440"/>
      <c r="F163" s="9" t="s">
        <v>1249</v>
      </c>
      <c r="G163" s="9" t="s">
        <v>1249</v>
      </c>
      <c r="H163" s="9" t="s">
        <v>1249</v>
      </c>
      <c r="I163" s="9" t="s">
        <v>1249</v>
      </c>
      <c r="J163" s="21" t="s">
        <v>1249</v>
      </c>
      <c r="K163" s="21" t="s">
        <v>1249</v>
      </c>
      <c r="L163" s="21" t="s">
        <v>1249</v>
      </c>
      <c r="M163" s="21" t="s">
        <v>1249</v>
      </c>
      <c r="N163" s="21" t="s">
        <v>1249</v>
      </c>
      <c r="O163" s="21" t="s">
        <v>1249</v>
      </c>
      <c r="P163" s="21" t="s">
        <v>1249</v>
      </c>
      <c r="Q163" s="21" t="s">
        <v>1249</v>
      </c>
      <c r="R163" s="21" t="s">
        <v>1249</v>
      </c>
      <c r="S163" s="21" t="s">
        <v>1249</v>
      </c>
      <c r="T163" s="21" t="s">
        <v>1249</v>
      </c>
      <c r="U163" s="21" t="s">
        <v>1249</v>
      </c>
      <c r="V163" s="21" t="s">
        <v>1249</v>
      </c>
      <c r="W163" s="21" t="s">
        <v>1249</v>
      </c>
      <c r="X163" s="21" t="s">
        <v>1249</v>
      </c>
      <c r="Y163" s="21" t="s">
        <v>1249</v>
      </c>
      <c r="Z163" s="21" t="s">
        <v>1249</v>
      </c>
      <c r="AA163" s="21" t="s">
        <v>1249</v>
      </c>
      <c r="AB163" s="21" t="s">
        <v>1249</v>
      </c>
      <c r="AC163" s="21" t="s">
        <v>1249</v>
      </c>
      <c r="AD163" s="21" t="s">
        <v>1249</v>
      </c>
      <c r="AE163" s="21" t="s">
        <v>1249</v>
      </c>
      <c r="AF163" s="21" t="s">
        <v>1249</v>
      </c>
      <c r="AG163" s="21" t="s">
        <v>1249</v>
      </c>
      <c r="AH163" s="21" t="s">
        <v>1249</v>
      </c>
      <c r="AI163" s="21" t="s">
        <v>1249</v>
      </c>
      <c r="AJ163" s="21" t="s">
        <v>1249</v>
      </c>
      <c r="AK163" s="21" t="s">
        <v>1249</v>
      </c>
      <c r="AL163" s="21" t="s">
        <v>1249</v>
      </c>
      <c r="AM163" s="21" t="s">
        <v>1249</v>
      </c>
      <c r="AN163" s="21" t="s">
        <v>1249</v>
      </c>
      <c r="AO163" s="21" t="s">
        <v>1249</v>
      </c>
      <c r="AP163" s="21" t="s">
        <v>1249</v>
      </c>
      <c r="AQ163" s="21" t="s">
        <v>1249</v>
      </c>
      <c r="AR163" s="21" t="s">
        <v>1249</v>
      </c>
      <c r="AS163" s="21" t="s">
        <v>1249</v>
      </c>
      <c r="AT163" s="21" t="s">
        <v>1249</v>
      </c>
      <c r="AU163" s="21" t="s">
        <v>1249</v>
      </c>
      <c r="AV163" s="21" t="s">
        <v>1249</v>
      </c>
      <c r="AW163" s="21" t="s">
        <v>1249</v>
      </c>
      <c r="AX163" s="21" t="s">
        <v>1249</v>
      </c>
      <c r="AY163" s="21" t="s">
        <v>1249</v>
      </c>
      <c r="AZ163" s="21" t="s">
        <v>1249</v>
      </c>
      <c r="BA163" s="21" t="s">
        <v>1249</v>
      </c>
      <c r="BB163" s="21"/>
      <c r="BC163" s="21" t="s">
        <v>1249</v>
      </c>
      <c r="BD163" s="21" t="s">
        <v>1249</v>
      </c>
      <c r="BE163" s="21" t="s">
        <v>1249</v>
      </c>
      <c r="BF163" s="21" t="s">
        <v>1249</v>
      </c>
      <c r="BG163" s="21" t="s">
        <v>1249</v>
      </c>
      <c r="BH163" s="21" t="s">
        <v>1249</v>
      </c>
      <c r="BI163" s="21" t="s">
        <v>1249</v>
      </c>
      <c r="BJ163" s="21" t="s">
        <v>1249</v>
      </c>
      <c r="BK163" s="21" t="s">
        <v>1249</v>
      </c>
      <c r="BL163" s="21" t="s">
        <v>1249</v>
      </c>
      <c r="BM163" s="21" t="s">
        <v>1249</v>
      </c>
      <c r="BN163" s="21" t="s">
        <v>1249</v>
      </c>
      <c r="BO163" s="21" t="s">
        <v>1249</v>
      </c>
      <c r="BP163" s="21" t="s">
        <v>1249</v>
      </c>
      <c r="BQ163" s="21" t="s">
        <v>1249</v>
      </c>
      <c r="BR163" s="21" t="s">
        <v>1249</v>
      </c>
      <c r="BS163" s="21" t="s">
        <v>1249</v>
      </c>
      <c r="BT163" s="21" t="s">
        <v>1249</v>
      </c>
      <c r="BU163" s="21" t="s">
        <v>1249</v>
      </c>
      <c r="BV163" s="21" t="s">
        <v>1249</v>
      </c>
      <c r="BW163" s="21" t="s">
        <v>1249</v>
      </c>
      <c r="BX163" s="21" t="s">
        <v>1249</v>
      </c>
      <c r="BY163" s="21" t="s">
        <v>1249</v>
      </c>
      <c r="BZ163" s="21" t="s">
        <v>1249</v>
      </c>
      <c r="CA163" s="21" t="s">
        <v>1249</v>
      </c>
      <c r="CB163" s="21" t="s">
        <v>1249</v>
      </c>
      <c r="CC163" s="21" t="s">
        <v>1249</v>
      </c>
      <c r="CD163" s="21" t="s">
        <v>1249</v>
      </c>
      <c r="CE163" s="21" t="s">
        <v>1249</v>
      </c>
      <c r="CF163" s="21" t="s">
        <v>1249</v>
      </c>
      <c r="CG163" s="21" t="s">
        <v>1249</v>
      </c>
      <c r="CH163" s="21" t="s">
        <v>1249</v>
      </c>
      <c r="CI163" s="21" t="s">
        <v>1249</v>
      </c>
      <c r="CJ163" s="21" t="s">
        <v>1249</v>
      </c>
    </row>
    <row r="164" spans="1:88" ht="56.25" customHeight="1" x14ac:dyDescent="0.25">
      <c r="A164" s="6">
        <v>135</v>
      </c>
      <c r="B164" s="207">
        <v>312</v>
      </c>
      <c r="C164" s="12" t="s">
        <v>511</v>
      </c>
      <c r="D164" s="275" t="s">
        <v>28</v>
      </c>
      <c r="E164" s="12" t="s">
        <v>510</v>
      </c>
      <c r="F164" s="271" t="s">
        <v>28</v>
      </c>
      <c r="G164" s="18" t="s">
        <v>1394</v>
      </c>
      <c r="H164" s="18" t="s">
        <v>1885</v>
      </c>
      <c r="I164" s="18"/>
      <c r="J164" s="22" t="s">
        <v>402</v>
      </c>
      <c r="K164" s="207"/>
      <c r="L164" s="207"/>
      <c r="M164" s="207"/>
      <c r="N164" s="207" t="s">
        <v>21</v>
      </c>
      <c r="O164" s="207"/>
      <c r="P164" s="207"/>
      <c r="Q164" s="207"/>
      <c r="R164" s="207"/>
      <c r="S164" s="207"/>
      <c r="T164" s="26">
        <f t="shared" si="74"/>
        <v>1</v>
      </c>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3">
        <f>COUNTIF($BD164:$CA164,2)</f>
        <v>0</v>
      </c>
      <c r="CC164" s="32" t="e">
        <f>CB164/COUNTA($BD164:$CA164)</f>
        <v>#DIV/0!</v>
      </c>
      <c r="CD164" s="23">
        <f>COUNTIF($BD164:$CA164,1)</f>
        <v>0</v>
      </c>
      <c r="CE164" s="32" t="e">
        <f>CD164/COUNTA($BD164:$CA164)</f>
        <v>#DIV/0!</v>
      </c>
      <c r="CF164" s="23">
        <f>COUNTIF($BD164:$CA164,0)</f>
        <v>0</v>
      </c>
      <c r="CG164" s="32" t="e">
        <f>CF164/COUNTA($BD164:$CA164)</f>
        <v>#DIV/0!</v>
      </c>
      <c r="CH164" s="23" t="e">
        <f>(((CB164*2)+(CD164*1)+(CF164*0)))/COUNTA($BD164:$CA164)</f>
        <v>#DIV/0!</v>
      </c>
      <c r="CI164" s="23" t="e">
        <f t="shared" si="82"/>
        <v>#DIV/0!</v>
      </c>
      <c r="CJ164" s="37"/>
    </row>
    <row r="165" spans="1:88" s="2" customFormat="1" ht="18.75" hidden="1" x14ac:dyDescent="0.25">
      <c r="A165" s="6">
        <v>136</v>
      </c>
      <c r="B165" s="7">
        <v>313</v>
      </c>
      <c r="C165" s="440" t="s">
        <v>514</v>
      </c>
      <c r="D165" s="440"/>
      <c r="E165" s="440"/>
      <c r="F165" s="9" t="s">
        <v>1249</v>
      </c>
      <c r="G165" s="9" t="s">
        <v>1249</v>
      </c>
      <c r="H165" s="9" t="s">
        <v>1249</v>
      </c>
      <c r="I165" s="9" t="s">
        <v>1249</v>
      </c>
      <c r="J165" s="21" t="s">
        <v>1249</v>
      </c>
      <c r="K165" s="21" t="s">
        <v>1249</v>
      </c>
      <c r="L165" s="21" t="s">
        <v>1249</v>
      </c>
      <c r="M165" s="21" t="s">
        <v>1249</v>
      </c>
      <c r="N165" s="21" t="s">
        <v>1249</v>
      </c>
      <c r="O165" s="21" t="s">
        <v>1249</v>
      </c>
      <c r="P165" s="21" t="s">
        <v>1249</v>
      </c>
      <c r="Q165" s="21" t="s">
        <v>1249</v>
      </c>
      <c r="R165" s="21" t="s">
        <v>1249</v>
      </c>
      <c r="S165" s="21" t="s">
        <v>1249</v>
      </c>
      <c r="T165" s="21" t="s">
        <v>1249</v>
      </c>
      <c r="U165" s="21" t="s">
        <v>1249</v>
      </c>
      <c r="V165" s="21" t="s">
        <v>1249</v>
      </c>
      <c r="W165" s="21" t="s">
        <v>1249</v>
      </c>
      <c r="X165" s="21" t="s">
        <v>1249</v>
      </c>
      <c r="Y165" s="21" t="s">
        <v>1249</v>
      </c>
      <c r="Z165" s="21" t="s">
        <v>1249</v>
      </c>
      <c r="AA165" s="21" t="s">
        <v>1249</v>
      </c>
      <c r="AB165" s="21" t="s">
        <v>1249</v>
      </c>
      <c r="AC165" s="21" t="s">
        <v>1249</v>
      </c>
      <c r="AD165" s="21" t="s">
        <v>1249</v>
      </c>
      <c r="AE165" s="21" t="s">
        <v>1249</v>
      </c>
      <c r="AF165" s="21" t="s">
        <v>1249</v>
      </c>
      <c r="AG165" s="21" t="s">
        <v>1249</v>
      </c>
      <c r="AH165" s="21" t="s">
        <v>1249</v>
      </c>
      <c r="AI165" s="21" t="s">
        <v>1249</v>
      </c>
      <c r="AJ165" s="21" t="s">
        <v>1249</v>
      </c>
      <c r="AK165" s="21" t="s">
        <v>1249</v>
      </c>
      <c r="AL165" s="21" t="s">
        <v>1249</v>
      </c>
      <c r="AM165" s="21" t="s">
        <v>1249</v>
      </c>
      <c r="AN165" s="21" t="s">
        <v>1249</v>
      </c>
      <c r="AO165" s="21" t="s">
        <v>1249</v>
      </c>
      <c r="AP165" s="21" t="s">
        <v>1249</v>
      </c>
      <c r="AQ165" s="21" t="s">
        <v>1249</v>
      </c>
      <c r="AR165" s="21" t="s">
        <v>1249</v>
      </c>
      <c r="AS165" s="21" t="s">
        <v>1249</v>
      </c>
      <c r="AT165" s="21" t="s">
        <v>1249</v>
      </c>
      <c r="AU165" s="21" t="s">
        <v>1249</v>
      </c>
      <c r="AV165" s="21" t="s">
        <v>1249</v>
      </c>
      <c r="AW165" s="21" t="s">
        <v>1249</v>
      </c>
      <c r="AX165" s="21" t="s">
        <v>1249</v>
      </c>
      <c r="AY165" s="21" t="s">
        <v>1249</v>
      </c>
      <c r="AZ165" s="21" t="s">
        <v>1249</v>
      </c>
      <c r="BA165" s="21" t="s">
        <v>1249</v>
      </c>
      <c r="BB165" s="21"/>
      <c r="BC165" s="21" t="s">
        <v>1249</v>
      </c>
      <c r="BD165" s="21" t="s">
        <v>1249</v>
      </c>
      <c r="BE165" s="21" t="s">
        <v>1249</v>
      </c>
      <c r="BF165" s="21" t="s">
        <v>1249</v>
      </c>
      <c r="BG165" s="21" t="s">
        <v>1249</v>
      </c>
      <c r="BH165" s="21" t="s">
        <v>1249</v>
      </c>
      <c r="BI165" s="21" t="s">
        <v>1249</v>
      </c>
      <c r="BJ165" s="21" t="s">
        <v>1249</v>
      </c>
      <c r="BK165" s="21" t="s">
        <v>1249</v>
      </c>
      <c r="BL165" s="21" t="s">
        <v>1249</v>
      </c>
      <c r="BM165" s="21" t="s">
        <v>1249</v>
      </c>
      <c r="BN165" s="21" t="s">
        <v>1249</v>
      </c>
      <c r="BO165" s="21" t="s">
        <v>1249</v>
      </c>
      <c r="BP165" s="21" t="s">
        <v>1249</v>
      </c>
      <c r="BQ165" s="21" t="s">
        <v>1249</v>
      </c>
      <c r="BR165" s="21" t="s">
        <v>1249</v>
      </c>
      <c r="BS165" s="21" t="s">
        <v>1249</v>
      </c>
      <c r="BT165" s="21" t="s">
        <v>1249</v>
      </c>
      <c r="BU165" s="21" t="s">
        <v>1249</v>
      </c>
      <c r="BV165" s="21" t="s">
        <v>1249</v>
      </c>
      <c r="BW165" s="21" t="s">
        <v>1249</v>
      </c>
      <c r="BX165" s="21" t="s">
        <v>1249</v>
      </c>
      <c r="BY165" s="21" t="s">
        <v>1249</v>
      </c>
      <c r="BZ165" s="21" t="s">
        <v>1249</v>
      </c>
      <c r="CA165" s="21" t="s">
        <v>1249</v>
      </c>
      <c r="CB165" s="21" t="s">
        <v>1249</v>
      </c>
      <c r="CC165" s="21" t="s">
        <v>1249</v>
      </c>
      <c r="CD165" s="21" t="s">
        <v>1249</v>
      </c>
      <c r="CE165" s="21" t="s">
        <v>1249</v>
      </c>
      <c r="CF165" s="21" t="s">
        <v>1249</v>
      </c>
      <c r="CG165" s="21" t="s">
        <v>1249</v>
      </c>
      <c r="CH165" s="21" t="s">
        <v>1249</v>
      </c>
      <c r="CI165" s="21" t="s">
        <v>1249</v>
      </c>
      <c r="CJ165" s="21" t="s">
        <v>1249</v>
      </c>
    </row>
    <row r="166" spans="1:88" ht="102.75" customHeight="1" x14ac:dyDescent="0.25">
      <c r="A166" s="6">
        <v>137</v>
      </c>
      <c r="B166" s="207">
        <v>316</v>
      </c>
      <c r="C166" s="12" t="s">
        <v>517</v>
      </c>
      <c r="D166" s="275" t="s">
        <v>18</v>
      </c>
      <c r="E166" s="12" t="s">
        <v>518</v>
      </c>
      <c r="F166" s="271" t="s">
        <v>28</v>
      </c>
      <c r="G166" s="12" t="s">
        <v>518</v>
      </c>
      <c r="H166" s="12" t="s">
        <v>1395</v>
      </c>
      <c r="I166" s="18" t="s">
        <v>1261</v>
      </c>
      <c r="J166" s="22" t="s">
        <v>402</v>
      </c>
      <c r="L166" s="28" t="s">
        <v>21</v>
      </c>
      <c r="M166" s="207"/>
      <c r="N166" s="207"/>
      <c r="O166" s="207"/>
      <c r="P166" s="207"/>
      <c r="Q166" s="207"/>
      <c r="R166" s="207"/>
      <c r="S166" s="207"/>
      <c r="T166" s="26">
        <f t="shared" si="74"/>
        <v>1</v>
      </c>
      <c r="U166" s="207"/>
      <c r="V166" s="207"/>
      <c r="W166" s="207"/>
      <c r="X166" s="207"/>
      <c r="Y166" s="207" t="s">
        <v>2006</v>
      </c>
      <c r="Z166" s="207" t="s">
        <v>2006</v>
      </c>
      <c r="AA166" s="207" t="s">
        <v>1319</v>
      </c>
      <c r="AB166" s="207" t="s">
        <v>2006</v>
      </c>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3">
        <f>COUNTIF($BD166:$CA166,2)</f>
        <v>0</v>
      </c>
      <c r="CC166" s="32" t="e">
        <f>CB166/COUNTA($BD166:$CA166)</f>
        <v>#DIV/0!</v>
      </c>
      <c r="CD166" s="23">
        <f>COUNTIF($BD166:$CA166,1)</f>
        <v>0</v>
      </c>
      <c r="CE166" s="32" t="e">
        <f>CD166/COUNTA($BD166:$CA166)</f>
        <v>#DIV/0!</v>
      </c>
      <c r="CF166" s="23">
        <f>COUNTIF($BD166:$CA166,0)</f>
        <v>0</v>
      </c>
      <c r="CG166" s="32" t="e">
        <f>CF166/COUNTA($BD166:$CA166)</f>
        <v>#DIV/0!</v>
      </c>
      <c r="CH166" s="23" t="e">
        <f>(((CB166*2)+(CD166*1)+(CF166*0)))/COUNTA($BD166:$CA166)</f>
        <v>#DIV/0!</v>
      </c>
      <c r="CI166" s="23" t="e">
        <f t="shared" si="82"/>
        <v>#DIV/0!</v>
      </c>
      <c r="CJ166" s="37"/>
    </row>
    <row r="167" spans="1:88" s="2" customFormat="1" ht="18.75" hidden="1" x14ac:dyDescent="0.25">
      <c r="A167" s="6">
        <v>138</v>
      </c>
      <c r="B167" s="7">
        <v>318</v>
      </c>
      <c r="C167" s="440" t="s">
        <v>523</v>
      </c>
      <c r="D167" s="440"/>
      <c r="E167" s="440"/>
      <c r="F167" s="9" t="s">
        <v>1249</v>
      </c>
      <c r="G167" s="9" t="s">
        <v>1249</v>
      </c>
      <c r="H167" s="9" t="s">
        <v>1249</v>
      </c>
      <c r="I167" s="9" t="s">
        <v>1249</v>
      </c>
      <c r="J167" s="21" t="s">
        <v>1249</v>
      </c>
      <c r="K167" s="21" t="s">
        <v>1249</v>
      </c>
      <c r="L167" s="21" t="s">
        <v>1249</v>
      </c>
      <c r="M167" s="21" t="s">
        <v>1249</v>
      </c>
      <c r="N167" s="21" t="s">
        <v>1249</v>
      </c>
      <c r="O167" s="21" t="s">
        <v>1249</v>
      </c>
      <c r="P167" s="21" t="s">
        <v>1249</v>
      </c>
      <c r="Q167" s="21" t="s">
        <v>1249</v>
      </c>
      <c r="R167" s="21" t="s">
        <v>1249</v>
      </c>
      <c r="S167" s="21" t="s">
        <v>1249</v>
      </c>
      <c r="T167" s="21" t="s">
        <v>1249</v>
      </c>
      <c r="U167" s="21" t="s">
        <v>1249</v>
      </c>
      <c r="V167" s="21" t="s">
        <v>1249</v>
      </c>
      <c r="W167" s="21" t="s">
        <v>1249</v>
      </c>
      <c r="X167" s="21" t="s">
        <v>1249</v>
      </c>
      <c r="Y167" s="21" t="s">
        <v>1249</v>
      </c>
      <c r="Z167" s="21" t="s">
        <v>1249</v>
      </c>
      <c r="AA167" s="21" t="s">
        <v>1249</v>
      </c>
      <c r="AB167" s="21" t="s">
        <v>1249</v>
      </c>
      <c r="AC167" s="21" t="s">
        <v>1249</v>
      </c>
      <c r="AD167" s="21" t="s">
        <v>1249</v>
      </c>
      <c r="AE167" s="21" t="s">
        <v>1249</v>
      </c>
      <c r="AF167" s="21" t="s">
        <v>1249</v>
      </c>
      <c r="AG167" s="21" t="s">
        <v>1249</v>
      </c>
      <c r="AH167" s="21" t="s">
        <v>1249</v>
      </c>
      <c r="AI167" s="21" t="s">
        <v>1249</v>
      </c>
      <c r="AJ167" s="21" t="s">
        <v>1249</v>
      </c>
      <c r="AK167" s="21" t="s">
        <v>1249</v>
      </c>
      <c r="AL167" s="21" t="s">
        <v>1249</v>
      </c>
      <c r="AM167" s="21" t="s">
        <v>1249</v>
      </c>
      <c r="AN167" s="21" t="s">
        <v>1249</v>
      </c>
      <c r="AO167" s="21" t="s">
        <v>1249</v>
      </c>
      <c r="AP167" s="21" t="s">
        <v>1249</v>
      </c>
      <c r="AQ167" s="21" t="s">
        <v>1249</v>
      </c>
      <c r="AR167" s="21" t="s">
        <v>1249</v>
      </c>
      <c r="AS167" s="21" t="s">
        <v>1249</v>
      </c>
      <c r="AT167" s="21" t="s">
        <v>1249</v>
      </c>
      <c r="AU167" s="21" t="s">
        <v>1249</v>
      </c>
      <c r="AV167" s="21" t="s">
        <v>1249</v>
      </c>
      <c r="AW167" s="21" t="s">
        <v>1249</v>
      </c>
      <c r="AX167" s="21" t="s">
        <v>1249</v>
      </c>
      <c r="AY167" s="21" t="s">
        <v>1249</v>
      </c>
      <c r="AZ167" s="21" t="s">
        <v>1249</v>
      </c>
      <c r="BA167" s="21" t="s">
        <v>1249</v>
      </c>
      <c r="BB167" s="21"/>
      <c r="BC167" s="21" t="s">
        <v>1249</v>
      </c>
      <c r="BD167" s="21" t="s">
        <v>1249</v>
      </c>
      <c r="BE167" s="21" t="s">
        <v>1249</v>
      </c>
      <c r="BF167" s="21" t="s">
        <v>1249</v>
      </c>
      <c r="BG167" s="21" t="s">
        <v>1249</v>
      </c>
      <c r="BH167" s="21" t="s">
        <v>1249</v>
      </c>
      <c r="BI167" s="21" t="s">
        <v>1249</v>
      </c>
      <c r="BJ167" s="21" t="s">
        <v>1249</v>
      </c>
      <c r="BK167" s="21" t="s">
        <v>1249</v>
      </c>
      <c r="BL167" s="21" t="s">
        <v>1249</v>
      </c>
      <c r="BM167" s="21" t="s">
        <v>1249</v>
      </c>
      <c r="BN167" s="21" t="s">
        <v>1249</v>
      </c>
      <c r="BO167" s="21" t="s">
        <v>1249</v>
      </c>
      <c r="BP167" s="21" t="s">
        <v>1249</v>
      </c>
      <c r="BQ167" s="21" t="s">
        <v>1249</v>
      </c>
      <c r="BR167" s="21" t="s">
        <v>1249</v>
      </c>
      <c r="BS167" s="21" t="s">
        <v>1249</v>
      </c>
      <c r="BT167" s="21" t="s">
        <v>1249</v>
      </c>
      <c r="BU167" s="21" t="s">
        <v>1249</v>
      </c>
      <c r="BV167" s="21" t="s">
        <v>1249</v>
      </c>
      <c r="BW167" s="21" t="s">
        <v>1249</v>
      </c>
      <c r="BX167" s="21" t="s">
        <v>1249</v>
      </c>
      <c r="BY167" s="21" t="s">
        <v>1249</v>
      </c>
      <c r="BZ167" s="21" t="s">
        <v>1249</v>
      </c>
      <c r="CA167" s="21" t="s">
        <v>1249</v>
      </c>
      <c r="CB167" s="21" t="s">
        <v>1249</v>
      </c>
      <c r="CC167" s="21" t="s">
        <v>1249</v>
      </c>
      <c r="CD167" s="21" t="s">
        <v>1249</v>
      </c>
      <c r="CE167" s="21" t="s">
        <v>1249</v>
      </c>
      <c r="CF167" s="21" t="s">
        <v>1249</v>
      </c>
      <c r="CG167" s="21" t="s">
        <v>1249</v>
      </c>
      <c r="CH167" s="21" t="s">
        <v>1249</v>
      </c>
      <c r="CI167" s="21" t="s">
        <v>1249</v>
      </c>
      <c r="CJ167" s="21" t="s">
        <v>1249</v>
      </c>
    </row>
    <row r="168" spans="1:88" ht="89.25" customHeight="1" x14ac:dyDescent="0.25">
      <c r="A168" s="6">
        <v>139</v>
      </c>
      <c r="B168" s="207">
        <v>322</v>
      </c>
      <c r="C168" s="14" t="s">
        <v>524</v>
      </c>
      <c r="D168" s="275" t="s">
        <v>18</v>
      </c>
      <c r="E168" s="12" t="s">
        <v>525</v>
      </c>
      <c r="F168" s="271" t="s">
        <v>28</v>
      </c>
      <c r="G168" s="12" t="s">
        <v>525</v>
      </c>
      <c r="H168" s="12" t="s">
        <v>1396</v>
      </c>
      <c r="I168" s="18" t="s">
        <v>1261</v>
      </c>
      <c r="J168" s="22" t="s">
        <v>402</v>
      </c>
      <c r="K168" s="207"/>
      <c r="L168" s="207"/>
      <c r="M168" s="207"/>
      <c r="N168" s="207"/>
      <c r="O168" s="207"/>
      <c r="P168" s="207"/>
      <c r="Q168" s="207"/>
      <c r="R168" s="23"/>
      <c r="S168" s="23" t="s">
        <v>21</v>
      </c>
      <c r="T168" s="26">
        <f t="shared" si="74"/>
        <v>1</v>
      </c>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3">
        <f>COUNTIF($BD168:$CA168,2)</f>
        <v>0</v>
      </c>
      <c r="CC168" s="32" t="e">
        <f>CB168/COUNTA($BD168:$CA168)</f>
        <v>#DIV/0!</v>
      </c>
      <c r="CD168" s="23">
        <f>COUNTIF($BD168:$CA168,1)</f>
        <v>0</v>
      </c>
      <c r="CE168" s="32" t="e">
        <f>CD168/COUNTA($BD168:$CA168)</f>
        <v>#DIV/0!</v>
      </c>
      <c r="CF168" s="23">
        <f>COUNTIF($BD168:$CA168,0)</f>
        <v>0</v>
      </c>
      <c r="CG168" s="32" t="e">
        <f>CF168/COUNTA($BD168:$CA168)</f>
        <v>#DIV/0!</v>
      </c>
      <c r="CH168" s="23" t="e">
        <f>(((CB168*2)+(CD168*1)+(CF168*0)))/COUNTA($BD168:$CA168)</f>
        <v>#DIV/0!</v>
      </c>
      <c r="CI168" s="23" t="e">
        <f t="shared" si="82"/>
        <v>#DIV/0!</v>
      </c>
      <c r="CJ168" s="37"/>
    </row>
    <row r="169" spans="1:88" ht="81.75" customHeight="1" x14ac:dyDescent="0.25">
      <c r="A169" s="6">
        <v>139</v>
      </c>
      <c r="B169" s="207">
        <v>322</v>
      </c>
      <c r="C169" s="14" t="s">
        <v>524</v>
      </c>
      <c r="D169" s="275" t="s">
        <v>18</v>
      </c>
      <c r="E169" s="12" t="s">
        <v>526</v>
      </c>
      <c r="F169" s="271" t="s">
        <v>28</v>
      </c>
      <c r="G169" s="12" t="s">
        <v>526</v>
      </c>
      <c r="H169" s="12" t="s">
        <v>1397</v>
      </c>
      <c r="I169" s="18" t="s">
        <v>1261</v>
      </c>
      <c r="J169" s="22" t="s">
        <v>402</v>
      </c>
      <c r="K169" s="207"/>
      <c r="L169" s="207"/>
      <c r="M169" s="207"/>
      <c r="N169" s="207"/>
      <c r="O169" s="207"/>
      <c r="P169" s="207"/>
      <c r="Q169" s="207"/>
      <c r="R169" s="23"/>
      <c r="S169" s="23" t="s">
        <v>21</v>
      </c>
      <c r="T169" s="26">
        <f t="shared" si="74"/>
        <v>1</v>
      </c>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3">
        <f>COUNTIF($BD169:$CA169,2)</f>
        <v>0</v>
      </c>
      <c r="CC169" s="32" t="e">
        <f>CB169/COUNTA($BD169:$CA169)</f>
        <v>#DIV/0!</v>
      </c>
      <c r="CD169" s="23">
        <f>COUNTIF($BD169:$CA169,1)</f>
        <v>0</v>
      </c>
      <c r="CE169" s="32" t="e">
        <f>CD169/COUNTA($BD169:$CA169)</f>
        <v>#DIV/0!</v>
      </c>
      <c r="CF169" s="23">
        <f>COUNTIF($BD169:$CA169,0)</f>
        <v>0</v>
      </c>
      <c r="CG169" s="32" t="e">
        <f>CF169/COUNTA($BD169:$CA169)</f>
        <v>#DIV/0!</v>
      </c>
      <c r="CH169" s="23" t="e">
        <f>(((CB169*2)+(CD169*1)+(CF169*0)))/COUNTA($BD169:$CA169)</f>
        <v>#DIV/0!</v>
      </c>
      <c r="CI169" s="23" t="e">
        <f t="shared" si="82"/>
        <v>#DIV/0!</v>
      </c>
      <c r="CJ169" s="37"/>
    </row>
    <row r="170" spans="1:88" s="2" customFormat="1" ht="18.75" hidden="1" x14ac:dyDescent="0.25">
      <c r="A170" s="6">
        <v>140</v>
      </c>
      <c r="B170" s="7">
        <v>326</v>
      </c>
      <c r="C170" s="440" t="s">
        <v>533</v>
      </c>
      <c r="D170" s="440"/>
      <c r="E170" s="440"/>
      <c r="F170" s="9" t="s">
        <v>1249</v>
      </c>
      <c r="G170" s="9" t="s">
        <v>1249</v>
      </c>
      <c r="H170" s="9" t="s">
        <v>1249</v>
      </c>
      <c r="I170" s="9" t="s">
        <v>1249</v>
      </c>
      <c r="J170" s="21" t="s">
        <v>1249</v>
      </c>
      <c r="K170" s="21" t="s">
        <v>1249</v>
      </c>
      <c r="L170" s="21" t="s">
        <v>1249</v>
      </c>
      <c r="M170" s="21" t="s">
        <v>1249</v>
      </c>
      <c r="N170" s="21" t="s">
        <v>1249</v>
      </c>
      <c r="O170" s="21" t="s">
        <v>1249</v>
      </c>
      <c r="P170" s="21" t="s">
        <v>1249</v>
      </c>
      <c r="Q170" s="21" t="s">
        <v>1249</v>
      </c>
      <c r="R170" s="21" t="s">
        <v>1249</v>
      </c>
      <c r="S170" s="21" t="s">
        <v>1249</v>
      </c>
      <c r="T170" s="21" t="s">
        <v>1249</v>
      </c>
      <c r="U170" s="21" t="s">
        <v>1249</v>
      </c>
      <c r="V170" s="21" t="s">
        <v>1249</v>
      </c>
      <c r="W170" s="21" t="s">
        <v>1249</v>
      </c>
      <c r="X170" s="21" t="s">
        <v>1249</v>
      </c>
      <c r="Y170" s="21" t="s">
        <v>1249</v>
      </c>
      <c r="Z170" s="21" t="s">
        <v>1249</v>
      </c>
      <c r="AA170" s="21" t="s">
        <v>1249</v>
      </c>
      <c r="AB170" s="21" t="s">
        <v>1249</v>
      </c>
      <c r="AC170" s="21" t="s">
        <v>1249</v>
      </c>
      <c r="AD170" s="21" t="s">
        <v>1249</v>
      </c>
      <c r="AE170" s="21" t="s">
        <v>1249</v>
      </c>
      <c r="AF170" s="21" t="s">
        <v>1249</v>
      </c>
      <c r="AG170" s="21" t="s">
        <v>1249</v>
      </c>
      <c r="AH170" s="21" t="s">
        <v>1249</v>
      </c>
      <c r="AI170" s="21" t="s">
        <v>1249</v>
      </c>
      <c r="AJ170" s="21" t="s">
        <v>1249</v>
      </c>
      <c r="AK170" s="21" t="s">
        <v>1249</v>
      </c>
      <c r="AL170" s="21" t="s">
        <v>1249</v>
      </c>
      <c r="AM170" s="21" t="s">
        <v>1249</v>
      </c>
      <c r="AN170" s="21" t="s">
        <v>1249</v>
      </c>
      <c r="AO170" s="21" t="s">
        <v>1249</v>
      </c>
      <c r="AP170" s="21" t="s">
        <v>1249</v>
      </c>
      <c r="AQ170" s="21" t="s">
        <v>1249</v>
      </c>
      <c r="AR170" s="21" t="s">
        <v>1249</v>
      </c>
      <c r="AS170" s="21" t="s">
        <v>1249</v>
      </c>
      <c r="AT170" s="21" t="s">
        <v>1249</v>
      </c>
      <c r="AU170" s="21" t="s">
        <v>1249</v>
      </c>
      <c r="AV170" s="21" t="s">
        <v>1249</v>
      </c>
      <c r="AW170" s="21" t="s">
        <v>1249</v>
      </c>
      <c r="AX170" s="21" t="s">
        <v>1249</v>
      </c>
      <c r="AY170" s="21" t="s">
        <v>1249</v>
      </c>
      <c r="AZ170" s="21" t="s">
        <v>1249</v>
      </c>
      <c r="BA170" s="21" t="s">
        <v>1249</v>
      </c>
      <c r="BB170" s="21"/>
      <c r="BC170" s="21" t="s">
        <v>1249</v>
      </c>
      <c r="BD170" s="21" t="s">
        <v>1249</v>
      </c>
      <c r="BE170" s="21" t="s">
        <v>1249</v>
      </c>
      <c r="BF170" s="21" t="s">
        <v>1249</v>
      </c>
      <c r="BG170" s="21" t="s">
        <v>1249</v>
      </c>
      <c r="BH170" s="21" t="s">
        <v>1249</v>
      </c>
      <c r="BI170" s="21" t="s">
        <v>1249</v>
      </c>
      <c r="BJ170" s="21" t="s">
        <v>1249</v>
      </c>
      <c r="BK170" s="21" t="s">
        <v>1249</v>
      </c>
      <c r="BL170" s="21" t="s">
        <v>1249</v>
      </c>
      <c r="BM170" s="21" t="s">
        <v>1249</v>
      </c>
      <c r="BN170" s="21" t="s">
        <v>1249</v>
      </c>
      <c r="BO170" s="21" t="s">
        <v>1249</v>
      </c>
      <c r="BP170" s="21" t="s">
        <v>1249</v>
      </c>
      <c r="BQ170" s="21" t="s">
        <v>1249</v>
      </c>
      <c r="BR170" s="21" t="s">
        <v>1249</v>
      </c>
      <c r="BS170" s="21" t="s">
        <v>1249</v>
      </c>
      <c r="BT170" s="21" t="s">
        <v>1249</v>
      </c>
      <c r="BU170" s="21" t="s">
        <v>1249</v>
      </c>
      <c r="BV170" s="21" t="s">
        <v>1249</v>
      </c>
      <c r="BW170" s="21" t="s">
        <v>1249</v>
      </c>
      <c r="BX170" s="21" t="s">
        <v>1249</v>
      </c>
      <c r="BY170" s="21" t="s">
        <v>1249</v>
      </c>
      <c r="BZ170" s="21" t="s">
        <v>1249</v>
      </c>
      <c r="CA170" s="21" t="s">
        <v>1249</v>
      </c>
      <c r="CB170" s="21" t="s">
        <v>1249</v>
      </c>
      <c r="CC170" s="21" t="s">
        <v>1249</v>
      </c>
      <c r="CD170" s="21" t="s">
        <v>1249</v>
      </c>
      <c r="CE170" s="21" t="s">
        <v>1249</v>
      </c>
      <c r="CF170" s="21" t="s">
        <v>1249</v>
      </c>
      <c r="CG170" s="21" t="s">
        <v>1249</v>
      </c>
      <c r="CH170" s="21" t="s">
        <v>1249</v>
      </c>
      <c r="CI170" s="21" t="s">
        <v>1249</v>
      </c>
      <c r="CJ170" s="21" t="s">
        <v>1249</v>
      </c>
    </row>
    <row r="171" spans="1:88" ht="75" customHeight="1" x14ac:dyDescent="0.25">
      <c r="A171" s="6">
        <v>141</v>
      </c>
      <c r="B171" s="263">
        <v>328</v>
      </c>
      <c r="C171" s="39" t="s">
        <v>1398</v>
      </c>
      <c r="D171" s="280" t="s">
        <v>18</v>
      </c>
      <c r="E171" s="39" t="s">
        <v>534</v>
      </c>
      <c r="F171" s="52" t="s">
        <v>28</v>
      </c>
      <c r="G171" s="41" t="s">
        <v>1399</v>
      </c>
      <c r="H171" s="41" t="s">
        <v>1859</v>
      </c>
      <c r="I171" s="18" t="s">
        <v>1261</v>
      </c>
      <c r="J171" s="22" t="s">
        <v>402</v>
      </c>
      <c r="K171" s="207"/>
      <c r="L171" s="23" t="s">
        <v>21</v>
      </c>
      <c r="M171" s="207"/>
      <c r="N171" s="207"/>
      <c r="O171" s="23"/>
      <c r="P171" s="207"/>
      <c r="Q171" s="207"/>
      <c r="R171" s="23"/>
      <c r="S171" s="23"/>
      <c r="T171" s="26">
        <f t="shared" si="74"/>
        <v>1</v>
      </c>
      <c r="U171" s="207"/>
      <c r="V171" s="207"/>
      <c r="W171" s="207"/>
      <c r="X171" s="207"/>
      <c r="Y171" s="207"/>
      <c r="Z171" s="207" t="s">
        <v>1389</v>
      </c>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3">
        <f>COUNTIF($BD171:$CA171,2)</f>
        <v>0</v>
      </c>
      <c r="CC171" s="32" t="e">
        <f>CB171/COUNTA($BD171:$CA171)</f>
        <v>#DIV/0!</v>
      </c>
      <c r="CD171" s="23">
        <f>COUNTIF($BD171:$CA171,1)</f>
        <v>0</v>
      </c>
      <c r="CE171" s="32" t="e">
        <f>CD171/COUNTA($BD171:$CA171)</f>
        <v>#DIV/0!</v>
      </c>
      <c r="CF171" s="23">
        <f>COUNTIF($BD171:$CA171,0)</f>
        <v>0</v>
      </c>
      <c r="CG171" s="32" t="e">
        <f>CF171/COUNTA($BD171:$CA171)</f>
        <v>#DIV/0!</v>
      </c>
      <c r="CH171" s="23" t="e">
        <f>(((CB171*2)+(CD171*1)+(CF171*0)))/COUNTA($BD171:$CA171)</f>
        <v>#DIV/0!</v>
      </c>
      <c r="CI171" s="23" t="e">
        <f t="shared" si="82"/>
        <v>#DIV/0!</v>
      </c>
      <c r="CJ171" s="37"/>
    </row>
    <row r="172" spans="1:88" ht="92.25" customHeight="1" x14ac:dyDescent="0.25">
      <c r="A172" s="6">
        <v>142</v>
      </c>
      <c r="B172" s="263">
        <v>328</v>
      </c>
      <c r="C172" s="39" t="s">
        <v>1398</v>
      </c>
      <c r="D172" s="280" t="s">
        <v>18</v>
      </c>
      <c r="E172" s="39" t="s">
        <v>534</v>
      </c>
      <c r="F172" s="52" t="s">
        <v>28</v>
      </c>
      <c r="G172" s="41" t="s">
        <v>1399</v>
      </c>
      <c r="H172" s="41" t="s">
        <v>1860</v>
      </c>
      <c r="I172" s="18" t="s">
        <v>1261</v>
      </c>
      <c r="J172" s="22" t="s">
        <v>402</v>
      </c>
      <c r="K172" s="207"/>
      <c r="L172" s="207"/>
      <c r="M172" s="207"/>
      <c r="N172" s="207"/>
      <c r="O172" s="23" t="s">
        <v>21</v>
      </c>
      <c r="P172" s="23"/>
      <c r="Q172" s="207"/>
      <c r="R172" s="23"/>
      <c r="S172" s="23"/>
      <c r="T172" s="26">
        <f t="shared" si="74"/>
        <v>1</v>
      </c>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3">
        <f>COUNTIF($BD172:$CA172,2)</f>
        <v>0</v>
      </c>
      <c r="CC172" s="32" t="e">
        <f>CB172/COUNTA($BD172:$CA172)</f>
        <v>#DIV/0!</v>
      </c>
      <c r="CD172" s="23">
        <f>COUNTIF($BD172:$CA172,1)</f>
        <v>0</v>
      </c>
      <c r="CE172" s="32" t="e">
        <f>CD172/COUNTA($BD172:$CA172)</f>
        <v>#DIV/0!</v>
      </c>
      <c r="CF172" s="23">
        <f>COUNTIF($BD172:$CA172,0)</f>
        <v>0</v>
      </c>
      <c r="CG172" s="32" t="e">
        <f>CF172/COUNTA($BD172:$CA172)</f>
        <v>#DIV/0!</v>
      </c>
      <c r="CH172" s="23" t="e">
        <f>(((CB172*2)+(CD172*1)+(CF172*0)))/COUNTA($BD172:$CA172)</f>
        <v>#DIV/0!</v>
      </c>
      <c r="CI172" s="23" t="e">
        <f t="shared" si="82"/>
        <v>#DIV/0!</v>
      </c>
      <c r="CJ172" s="37"/>
    </row>
    <row r="173" spans="1:88" ht="72.75" customHeight="1" x14ac:dyDescent="0.25">
      <c r="A173" s="6">
        <v>143</v>
      </c>
      <c r="B173" s="207">
        <v>332</v>
      </c>
      <c r="C173" s="12" t="s">
        <v>535</v>
      </c>
      <c r="D173" s="275" t="s">
        <v>71</v>
      </c>
      <c r="E173" s="12" t="s">
        <v>536</v>
      </c>
      <c r="F173" s="271" t="s">
        <v>71</v>
      </c>
      <c r="G173" s="18" t="s">
        <v>1400</v>
      </c>
      <c r="H173" s="18" t="s">
        <v>1400</v>
      </c>
      <c r="I173" s="18" t="s">
        <v>1261</v>
      </c>
      <c r="J173" s="22" t="s">
        <v>402</v>
      </c>
      <c r="K173" s="207"/>
      <c r="L173" s="207"/>
      <c r="M173" s="207"/>
      <c r="N173" s="207"/>
      <c r="O173" s="207"/>
      <c r="P173" s="207"/>
      <c r="Q173" s="207"/>
      <c r="R173" s="207"/>
      <c r="S173" s="207" t="s">
        <v>21</v>
      </c>
      <c r="T173" s="26">
        <f t="shared" si="74"/>
        <v>1</v>
      </c>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3">
        <f>COUNTIF($BD173:$CA173,2)</f>
        <v>0</v>
      </c>
      <c r="CC173" s="32" t="e">
        <f>CB173/COUNTA($BD173:$CA173)</f>
        <v>#DIV/0!</v>
      </c>
      <c r="CD173" s="23">
        <f>COUNTIF($BD173:$CA173,1)</f>
        <v>0</v>
      </c>
      <c r="CE173" s="32" t="e">
        <f>CD173/COUNTA($BD173:$CA173)</f>
        <v>#DIV/0!</v>
      </c>
      <c r="CF173" s="23">
        <f>COUNTIF($BD173:$CA173,0)</f>
        <v>0</v>
      </c>
      <c r="CG173" s="32" t="e">
        <f>CF173/COUNTA($BD173:$CA173)</f>
        <v>#DIV/0!</v>
      </c>
      <c r="CH173" s="23" t="e">
        <f>(((CB173*2)+(CD173*1)+(CF173*0)))/COUNTA($BD173:$CA173)</f>
        <v>#DIV/0!</v>
      </c>
      <c r="CI173" s="23" t="e">
        <f t="shared" si="82"/>
        <v>#DIV/0!</v>
      </c>
      <c r="CJ173" s="37"/>
    </row>
    <row r="174" spans="1:88" ht="67.5" customHeight="1" x14ac:dyDescent="0.25">
      <c r="A174" s="6">
        <v>144</v>
      </c>
      <c r="B174" s="207">
        <v>333</v>
      </c>
      <c r="C174" s="12" t="s">
        <v>537</v>
      </c>
      <c r="D174" s="275" t="s">
        <v>18</v>
      </c>
      <c r="E174" s="12" t="s">
        <v>538</v>
      </c>
      <c r="F174" s="271" t="s">
        <v>18</v>
      </c>
      <c r="G174" s="18" t="s">
        <v>1401</v>
      </c>
      <c r="H174" s="18" t="s">
        <v>1402</v>
      </c>
      <c r="I174" s="18" t="s">
        <v>1261</v>
      </c>
      <c r="J174" s="22" t="s">
        <v>402</v>
      </c>
      <c r="K174" s="207"/>
      <c r="L174" s="207"/>
      <c r="M174" s="207"/>
      <c r="N174" s="207"/>
      <c r="O174" s="207"/>
      <c r="P174" s="207"/>
      <c r="Q174" s="207" t="s">
        <v>21</v>
      </c>
      <c r="R174" s="207"/>
      <c r="S174" s="207"/>
      <c r="T174" s="26">
        <f t="shared" si="74"/>
        <v>1</v>
      </c>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3">
        <f>COUNTIF($BD174:$CA174,2)</f>
        <v>0</v>
      </c>
      <c r="CC174" s="32" t="e">
        <f>CB174/COUNTA($BD174:$CA174)</f>
        <v>#DIV/0!</v>
      </c>
      <c r="CD174" s="23">
        <f>COUNTIF($BD174:$CA174,1)</f>
        <v>0</v>
      </c>
      <c r="CE174" s="32" t="e">
        <f>CD174/COUNTA($BD174:$CA174)</f>
        <v>#DIV/0!</v>
      </c>
      <c r="CF174" s="23">
        <f>COUNTIF($BD174:$CA174,0)</f>
        <v>0</v>
      </c>
      <c r="CG174" s="32" t="e">
        <f>CF174/COUNTA($BD174:$CA174)</f>
        <v>#DIV/0!</v>
      </c>
      <c r="CH174" s="23" t="e">
        <f>(((CB174*2)+(CD174*1)+(CF174*0)))/COUNTA($BD174:$CA174)</f>
        <v>#DIV/0!</v>
      </c>
      <c r="CI174" s="23" t="e">
        <f t="shared" si="82"/>
        <v>#DIV/0!</v>
      </c>
      <c r="CJ174" s="37"/>
    </row>
    <row r="175" spans="1:88" ht="87.75" customHeight="1" x14ac:dyDescent="0.25">
      <c r="A175" s="6">
        <v>145</v>
      </c>
      <c r="B175" s="207">
        <v>335</v>
      </c>
      <c r="C175" s="12" t="s">
        <v>541</v>
      </c>
      <c r="D175" s="275" t="s">
        <v>28</v>
      </c>
      <c r="E175" s="12" t="s">
        <v>542</v>
      </c>
      <c r="F175" s="271" t="s">
        <v>28</v>
      </c>
      <c r="G175" s="18" t="s">
        <v>1403</v>
      </c>
      <c r="H175" s="18" t="s">
        <v>1404</v>
      </c>
      <c r="I175" s="18" t="s">
        <v>1251</v>
      </c>
      <c r="J175" s="22" t="s">
        <v>402</v>
      </c>
      <c r="K175" s="207"/>
      <c r="L175" s="207"/>
      <c r="M175" s="207"/>
      <c r="N175" s="207"/>
      <c r="O175" s="207"/>
      <c r="P175" s="207"/>
      <c r="Q175" s="207" t="s">
        <v>21</v>
      </c>
      <c r="R175" s="207"/>
      <c r="S175" s="207"/>
      <c r="T175" s="26">
        <f t="shared" si="74"/>
        <v>1</v>
      </c>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3">
        <f>COUNTIF($BD175:$CA175,2)</f>
        <v>0</v>
      </c>
      <c r="CC175" s="32" t="e">
        <f>CB175/COUNTA($BD175:$CA175)</f>
        <v>#DIV/0!</v>
      </c>
      <c r="CD175" s="23">
        <f>COUNTIF($BD175:$CA175,1)</f>
        <v>0</v>
      </c>
      <c r="CE175" s="32" t="e">
        <f>CD175/COUNTA($BD175:$CA175)</f>
        <v>#DIV/0!</v>
      </c>
      <c r="CF175" s="23">
        <f>COUNTIF($BD175:$CA175,0)</f>
        <v>0</v>
      </c>
      <c r="CG175" s="32" t="e">
        <f>CF175/COUNTA($BD175:$CA175)</f>
        <v>#DIV/0!</v>
      </c>
      <c r="CH175" s="23" t="e">
        <f>(((CB175*2)+(CD175*1)+(CF175*0)))/COUNTA($BD175:$CA175)</f>
        <v>#DIV/0!</v>
      </c>
      <c r="CI175" s="23" t="e">
        <f t="shared" si="82"/>
        <v>#DIV/0!</v>
      </c>
      <c r="CJ175" s="37"/>
    </row>
    <row r="176" spans="1:88" s="2" customFormat="1" ht="18.75" hidden="1" x14ac:dyDescent="0.25">
      <c r="A176" s="6">
        <v>146</v>
      </c>
      <c r="B176" s="7">
        <v>336</v>
      </c>
      <c r="C176" s="440" t="s">
        <v>545</v>
      </c>
      <c r="D176" s="440"/>
      <c r="E176" s="440"/>
      <c r="F176" s="9" t="s">
        <v>1249</v>
      </c>
      <c r="G176" s="9" t="s">
        <v>1249</v>
      </c>
      <c r="H176" s="9" t="s">
        <v>1249</v>
      </c>
      <c r="I176" s="9" t="s">
        <v>1249</v>
      </c>
      <c r="J176" s="21" t="s">
        <v>1249</v>
      </c>
      <c r="K176" s="21" t="s">
        <v>1249</v>
      </c>
      <c r="L176" s="21" t="s">
        <v>1249</v>
      </c>
      <c r="M176" s="21" t="s">
        <v>1249</v>
      </c>
      <c r="N176" s="21" t="s">
        <v>1249</v>
      </c>
      <c r="O176" s="21" t="s">
        <v>1249</v>
      </c>
      <c r="P176" s="21" t="s">
        <v>1249</v>
      </c>
      <c r="Q176" s="21" t="s">
        <v>1249</v>
      </c>
      <c r="R176" s="21" t="s">
        <v>1249</v>
      </c>
      <c r="S176" s="21" t="s">
        <v>1249</v>
      </c>
      <c r="T176" s="21" t="s">
        <v>1249</v>
      </c>
      <c r="U176" s="21" t="s">
        <v>1249</v>
      </c>
      <c r="V176" s="21" t="s">
        <v>1249</v>
      </c>
      <c r="W176" s="21" t="s">
        <v>1249</v>
      </c>
      <c r="X176" s="21" t="s">
        <v>1249</v>
      </c>
      <c r="Y176" s="21" t="s">
        <v>1249</v>
      </c>
      <c r="Z176" s="21" t="s">
        <v>1249</v>
      </c>
      <c r="AA176" s="21" t="s">
        <v>1249</v>
      </c>
      <c r="AB176" s="21" t="s">
        <v>1249</v>
      </c>
      <c r="AC176" s="21" t="s">
        <v>1249</v>
      </c>
      <c r="AD176" s="21" t="s">
        <v>1249</v>
      </c>
      <c r="AE176" s="21" t="s">
        <v>1249</v>
      </c>
      <c r="AF176" s="21" t="s">
        <v>1249</v>
      </c>
      <c r="AG176" s="21" t="s">
        <v>1249</v>
      </c>
      <c r="AH176" s="21" t="s">
        <v>1249</v>
      </c>
      <c r="AI176" s="21" t="s">
        <v>1249</v>
      </c>
      <c r="AJ176" s="21" t="s">
        <v>1249</v>
      </c>
      <c r="AK176" s="21" t="s">
        <v>1249</v>
      </c>
      <c r="AL176" s="21" t="s">
        <v>1249</v>
      </c>
      <c r="AM176" s="21" t="s">
        <v>1249</v>
      </c>
      <c r="AN176" s="21" t="s">
        <v>1249</v>
      </c>
      <c r="AO176" s="21" t="s">
        <v>1249</v>
      </c>
      <c r="AP176" s="21" t="s">
        <v>1249</v>
      </c>
      <c r="AQ176" s="21" t="s">
        <v>1249</v>
      </c>
      <c r="AR176" s="21" t="s">
        <v>1249</v>
      </c>
      <c r="AS176" s="21" t="s">
        <v>1249</v>
      </c>
      <c r="AT176" s="21" t="s">
        <v>1249</v>
      </c>
      <c r="AU176" s="21" t="s">
        <v>1249</v>
      </c>
      <c r="AV176" s="21" t="s">
        <v>1249</v>
      </c>
      <c r="AW176" s="21" t="s">
        <v>1249</v>
      </c>
      <c r="AX176" s="21" t="s">
        <v>1249</v>
      </c>
      <c r="AY176" s="21" t="s">
        <v>1249</v>
      </c>
      <c r="AZ176" s="21" t="s">
        <v>1249</v>
      </c>
      <c r="BA176" s="21" t="s">
        <v>1249</v>
      </c>
      <c r="BB176" s="21"/>
      <c r="BC176" s="21" t="s">
        <v>1249</v>
      </c>
      <c r="BD176" s="21" t="s">
        <v>1249</v>
      </c>
      <c r="BE176" s="21" t="s">
        <v>1249</v>
      </c>
      <c r="BF176" s="21" t="s">
        <v>1249</v>
      </c>
      <c r="BG176" s="21" t="s">
        <v>1249</v>
      </c>
      <c r="BH176" s="21" t="s">
        <v>1249</v>
      </c>
      <c r="BI176" s="21" t="s">
        <v>1249</v>
      </c>
      <c r="BJ176" s="21" t="s">
        <v>1249</v>
      </c>
      <c r="BK176" s="21" t="s">
        <v>1249</v>
      </c>
      <c r="BL176" s="21" t="s">
        <v>1249</v>
      </c>
      <c r="BM176" s="21" t="s">
        <v>1249</v>
      </c>
      <c r="BN176" s="21" t="s">
        <v>1249</v>
      </c>
      <c r="BO176" s="21" t="s">
        <v>1249</v>
      </c>
      <c r="BP176" s="21" t="s">
        <v>1249</v>
      </c>
      <c r="BQ176" s="21" t="s">
        <v>1249</v>
      </c>
      <c r="BR176" s="21" t="s">
        <v>1249</v>
      </c>
      <c r="BS176" s="21" t="s">
        <v>1249</v>
      </c>
      <c r="BT176" s="21" t="s">
        <v>1249</v>
      </c>
      <c r="BU176" s="21" t="s">
        <v>1249</v>
      </c>
      <c r="BV176" s="21" t="s">
        <v>1249</v>
      </c>
      <c r="BW176" s="21" t="s">
        <v>1249</v>
      </c>
      <c r="BX176" s="21" t="s">
        <v>1249</v>
      </c>
      <c r="BY176" s="21" t="s">
        <v>1249</v>
      </c>
      <c r="BZ176" s="21" t="s">
        <v>1249</v>
      </c>
      <c r="CA176" s="21" t="s">
        <v>1249</v>
      </c>
      <c r="CB176" s="21" t="s">
        <v>1249</v>
      </c>
      <c r="CC176" s="21" t="s">
        <v>1249</v>
      </c>
      <c r="CD176" s="21" t="s">
        <v>1249</v>
      </c>
      <c r="CE176" s="21" t="s">
        <v>1249</v>
      </c>
      <c r="CF176" s="21" t="s">
        <v>1249</v>
      </c>
      <c r="CG176" s="21" t="s">
        <v>1249</v>
      </c>
      <c r="CH176" s="21" t="s">
        <v>1249</v>
      </c>
      <c r="CI176" s="21" t="s">
        <v>1249</v>
      </c>
      <c r="CJ176" s="21" t="s">
        <v>1249</v>
      </c>
    </row>
    <row r="177" spans="1:88" ht="106.5" customHeight="1" x14ac:dyDescent="0.25">
      <c r="A177" s="6">
        <v>147</v>
      </c>
      <c r="B177" s="207">
        <v>340</v>
      </c>
      <c r="C177" s="12" t="s">
        <v>548</v>
      </c>
      <c r="D177" s="275" t="s">
        <v>28</v>
      </c>
      <c r="E177" s="12" t="s">
        <v>1405</v>
      </c>
      <c r="F177" s="271" t="s">
        <v>28</v>
      </c>
      <c r="G177" s="12" t="s">
        <v>1405</v>
      </c>
      <c r="H177" s="12" t="s">
        <v>1406</v>
      </c>
      <c r="I177" s="18" t="s">
        <v>1261</v>
      </c>
      <c r="J177" s="22" t="s">
        <v>402</v>
      </c>
      <c r="K177" s="207"/>
      <c r="L177" s="23" t="s">
        <v>21</v>
      </c>
      <c r="M177" s="207"/>
      <c r="N177" s="23"/>
      <c r="O177" s="207"/>
      <c r="P177" s="207"/>
      <c r="Q177" s="207"/>
      <c r="R177" s="207"/>
      <c r="S177" s="207"/>
      <c r="T177" s="26">
        <f t="shared" si="74"/>
        <v>1</v>
      </c>
      <c r="U177" s="207"/>
      <c r="V177" s="207"/>
      <c r="W177" s="207"/>
      <c r="X177" s="207"/>
      <c r="Y177" s="207"/>
      <c r="Z177" s="207" t="s">
        <v>1319</v>
      </c>
      <c r="AA177" s="207" t="s">
        <v>1271</v>
      </c>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3">
        <f>COUNTIF($BD177:$CA177,2)</f>
        <v>0</v>
      </c>
      <c r="CC177" s="32" t="e">
        <f>CB177/COUNTA($BD177:$CA177)</f>
        <v>#DIV/0!</v>
      </c>
      <c r="CD177" s="23">
        <f>COUNTIF($BD177:$CA177,1)</f>
        <v>0</v>
      </c>
      <c r="CE177" s="32" t="e">
        <f>CD177/COUNTA($BD177:$CA177)</f>
        <v>#DIV/0!</v>
      </c>
      <c r="CF177" s="23">
        <f>COUNTIF($BD177:$CA177,0)</f>
        <v>0</v>
      </c>
      <c r="CG177" s="32" t="e">
        <f>CF177/COUNTA($BD177:$CA177)</f>
        <v>#DIV/0!</v>
      </c>
      <c r="CH177" s="23" t="e">
        <f>(((CB177*2)+(CD177*1)+(CF177*0)))/COUNTA($BD177:$CA177)</f>
        <v>#DIV/0!</v>
      </c>
      <c r="CI177" s="23" t="e">
        <f t="shared" si="82"/>
        <v>#DIV/0!</v>
      </c>
      <c r="CJ177" s="37"/>
    </row>
    <row r="178" spans="1:88" ht="110.25" customHeight="1" x14ac:dyDescent="0.25">
      <c r="A178" s="6">
        <v>147</v>
      </c>
      <c r="B178" s="207">
        <v>340</v>
      </c>
      <c r="C178" s="12" t="s">
        <v>548</v>
      </c>
      <c r="D178" s="275" t="s">
        <v>28</v>
      </c>
      <c r="E178" s="12" t="s">
        <v>1407</v>
      </c>
      <c r="F178" s="271" t="s">
        <v>28</v>
      </c>
      <c r="G178" s="12" t="s">
        <v>1408</v>
      </c>
      <c r="H178" s="12" t="s">
        <v>1409</v>
      </c>
      <c r="I178" s="18" t="s">
        <v>1261</v>
      </c>
      <c r="J178" s="22" t="s">
        <v>402</v>
      </c>
      <c r="K178" s="207"/>
      <c r="L178" s="23"/>
      <c r="M178" s="207"/>
      <c r="N178" s="23" t="s">
        <v>21</v>
      </c>
      <c r="O178" s="207"/>
      <c r="P178" s="207"/>
      <c r="Q178" s="207"/>
      <c r="R178" s="207"/>
      <c r="S178" s="207"/>
      <c r="T178" s="26">
        <f t="shared" si="74"/>
        <v>1</v>
      </c>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3">
        <f>COUNTIF($BD178:$CA178,2)</f>
        <v>0</v>
      </c>
      <c r="CC178" s="32" t="e">
        <f>CB178/COUNTA($BD178:$CA178)</f>
        <v>#DIV/0!</v>
      </c>
      <c r="CD178" s="23">
        <f>COUNTIF($BD178:$CA178,1)</f>
        <v>0</v>
      </c>
      <c r="CE178" s="32" t="e">
        <f>CD178/COUNTA($BD178:$CA178)</f>
        <v>#DIV/0!</v>
      </c>
      <c r="CF178" s="23">
        <f>COUNTIF($BD178:$CA178,0)</f>
        <v>0</v>
      </c>
      <c r="CG178" s="32" t="e">
        <f>CF178/COUNTA($BD178:$CA178)</f>
        <v>#DIV/0!</v>
      </c>
      <c r="CH178" s="23" t="e">
        <f>(((CB178*2)+(CD178*1)+(CF178*0)))/COUNTA($BD178:$CA178)</f>
        <v>#DIV/0!</v>
      </c>
      <c r="CI178" s="23" t="e">
        <f t="shared" si="82"/>
        <v>#DIV/0!</v>
      </c>
      <c r="CJ178" s="37"/>
    </row>
    <row r="179" spans="1:88" ht="42.75" customHeight="1" x14ac:dyDescent="0.25">
      <c r="A179" s="6">
        <v>148</v>
      </c>
      <c r="B179" s="207">
        <v>342</v>
      </c>
      <c r="C179" s="12" t="s">
        <v>552</v>
      </c>
      <c r="D179" s="275" t="s">
        <v>28</v>
      </c>
      <c r="E179" s="12" t="s">
        <v>553</v>
      </c>
      <c r="F179" s="271" t="s">
        <v>28</v>
      </c>
      <c r="G179" s="12" t="s">
        <v>553</v>
      </c>
      <c r="H179" s="12" t="s">
        <v>1410</v>
      </c>
      <c r="I179" s="18" t="s">
        <v>1261</v>
      </c>
      <c r="J179" s="22" t="s">
        <v>402</v>
      </c>
      <c r="K179" s="23" t="s">
        <v>21</v>
      </c>
      <c r="L179" s="207"/>
      <c r="M179" s="207"/>
      <c r="N179" s="207"/>
      <c r="O179" s="207"/>
      <c r="P179" s="207"/>
      <c r="Q179" s="207"/>
      <c r="R179" s="207"/>
      <c r="S179" s="207"/>
      <c r="T179" s="26">
        <f t="shared" si="74"/>
        <v>1</v>
      </c>
      <c r="U179" s="207" t="s">
        <v>1271</v>
      </c>
      <c r="V179" s="207" t="s">
        <v>1302</v>
      </c>
      <c r="W179" s="207"/>
      <c r="X179" s="207" t="s">
        <v>1262</v>
      </c>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3">
        <f>COUNTIF($BD179:$CA179,2)</f>
        <v>0</v>
      </c>
      <c r="CC179" s="32" t="e">
        <f>CB179/COUNTA($BD179:$CA179)</f>
        <v>#DIV/0!</v>
      </c>
      <c r="CD179" s="23">
        <f>COUNTIF($BD179:$CA179,1)</f>
        <v>0</v>
      </c>
      <c r="CE179" s="32" t="e">
        <f>CD179/COUNTA($BD179:$CA179)</f>
        <v>#DIV/0!</v>
      </c>
      <c r="CF179" s="23">
        <f>COUNTIF($BD179:$CA179,0)</f>
        <v>0</v>
      </c>
      <c r="CG179" s="32" t="e">
        <f>CF179/COUNTA($BD179:$CA179)</f>
        <v>#DIV/0!</v>
      </c>
      <c r="CH179" s="23" t="e">
        <f>(((CB179*2)+(CD179*1)+(CF179*0)))/COUNTA($BD179:$CA179)</f>
        <v>#DIV/0!</v>
      </c>
      <c r="CI179" s="23" t="e">
        <f t="shared" si="82"/>
        <v>#DIV/0!</v>
      </c>
      <c r="CJ179" s="37"/>
    </row>
    <row r="180" spans="1:88" s="2" customFormat="1" ht="18.75" hidden="1" x14ac:dyDescent="0.25">
      <c r="A180" s="6">
        <v>149</v>
      </c>
      <c r="B180" s="7">
        <v>346</v>
      </c>
      <c r="C180" s="440" t="s">
        <v>564</v>
      </c>
      <c r="D180" s="440"/>
      <c r="E180" s="440"/>
      <c r="F180" s="9" t="s">
        <v>1249</v>
      </c>
      <c r="G180" s="9" t="s">
        <v>1249</v>
      </c>
      <c r="H180" s="9" t="s">
        <v>1249</v>
      </c>
      <c r="I180" s="9" t="s">
        <v>1249</v>
      </c>
      <c r="J180" s="21" t="s">
        <v>1249</v>
      </c>
      <c r="K180" s="21" t="s">
        <v>1249</v>
      </c>
      <c r="L180" s="21" t="s">
        <v>1249</v>
      </c>
      <c r="M180" s="21" t="s">
        <v>1249</v>
      </c>
      <c r="N180" s="21" t="s">
        <v>1249</v>
      </c>
      <c r="O180" s="21" t="s">
        <v>1249</v>
      </c>
      <c r="P180" s="21" t="s">
        <v>1249</v>
      </c>
      <c r="Q180" s="21" t="s">
        <v>1249</v>
      </c>
      <c r="R180" s="21" t="s">
        <v>1249</v>
      </c>
      <c r="S180" s="21" t="s">
        <v>1249</v>
      </c>
      <c r="T180" s="21" t="s">
        <v>1249</v>
      </c>
      <c r="U180" s="21" t="s">
        <v>1249</v>
      </c>
      <c r="V180" s="21" t="s">
        <v>1249</v>
      </c>
      <c r="W180" s="21" t="s">
        <v>1249</v>
      </c>
      <c r="X180" s="21" t="s">
        <v>1249</v>
      </c>
      <c r="Y180" s="21" t="s">
        <v>1249</v>
      </c>
      <c r="Z180" s="21" t="s">
        <v>1249</v>
      </c>
      <c r="AA180" s="21" t="s">
        <v>1249</v>
      </c>
      <c r="AB180" s="21" t="s">
        <v>1249</v>
      </c>
      <c r="AC180" s="21" t="s">
        <v>1249</v>
      </c>
      <c r="AD180" s="21" t="s">
        <v>1249</v>
      </c>
      <c r="AE180" s="21" t="s">
        <v>1249</v>
      </c>
      <c r="AF180" s="21" t="s">
        <v>1249</v>
      </c>
      <c r="AG180" s="21" t="s">
        <v>1249</v>
      </c>
      <c r="AH180" s="21" t="s">
        <v>1249</v>
      </c>
      <c r="AI180" s="21" t="s">
        <v>1249</v>
      </c>
      <c r="AJ180" s="21" t="s">
        <v>1249</v>
      </c>
      <c r="AK180" s="21" t="s">
        <v>1249</v>
      </c>
      <c r="AL180" s="21" t="s">
        <v>1249</v>
      </c>
      <c r="AM180" s="21" t="s">
        <v>1249</v>
      </c>
      <c r="AN180" s="21" t="s">
        <v>1249</v>
      </c>
      <c r="AO180" s="21" t="s">
        <v>1249</v>
      </c>
      <c r="AP180" s="21" t="s">
        <v>1249</v>
      </c>
      <c r="AQ180" s="21" t="s">
        <v>1249</v>
      </c>
      <c r="AR180" s="21" t="s">
        <v>1249</v>
      </c>
      <c r="AS180" s="21" t="s">
        <v>1249</v>
      </c>
      <c r="AT180" s="21" t="s">
        <v>1249</v>
      </c>
      <c r="AU180" s="21" t="s">
        <v>1249</v>
      </c>
      <c r="AV180" s="21" t="s">
        <v>1249</v>
      </c>
      <c r="AW180" s="21" t="s">
        <v>1249</v>
      </c>
      <c r="AX180" s="21" t="s">
        <v>1249</v>
      </c>
      <c r="AY180" s="21" t="s">
        <v>1249</v>
      </c>
      <c r="AZ180" s="21" t="s">
        <v>1249</v>
      </c>
      <c r="BA180" s="21" t="s">
        <v>1249</v>
      </c>
      <c r="BB180" s="21"/>
      <c r="BC180" s="21" t="s">
        <v>1249</v>
      </c>
      <c r="BD180" s="21" t="s">
        <v>1249</v>
      </c>
      <c r="BE180" s="21" t="s">
        <v>1249</v>
      </c>
      <c r="BF180" s="21" t="s">
        <v>1249</v>
      </c>
      <c r="BG180" s="21" t="s">
        <v>1249</v>
      </c>
      <c r="BH180" s="21" t="s">
        <v>1249</v>
      </c>
      <c r="BI180" s="21" t="s">
        <v>1249</v>
      </c>
      <c r="BJ180" s="21" t="s">
        <v>1249</v>
      </c>
      <c r="BK180" s="21" t="s">
        <v>1249</v>
      </c>
      <c r="BL180" s="21" t="s">
        <v>1249</v>
      </c>
      <c r="BM180" s="21" t="s">
        <v>1249</v>
      </c>
      <c r="BN180" s="21" t="s">
        <v>1249</v>
      </c>
      <c r="BO180" s="21" t="s">
        <v>1249</v>
      </c>
      <c r="BP180" s="21" t="s">
        <v>1249</v>
      </c>
      <c r="BQ180" s="21" t="s">
        <v>1249</v>
      </c>
      <c r="BR180" s="21" t="s">
        <v>1249</v>
      </c>
      <c r="BS180" s="21" t="s">
        <v>1249</v>
      </c>
      <c r="BT180" s="21" t="s">
        <v>1249</v>
      </c>
      <c r="BU180" s="21" t="s">
        <v>1249</v>
      </c>
      <c r="BV180" s="21" t="s">
        <v>1249</v>
      </c>
      <c r="BW180" s="21" t="s">
        <v>1249</v>
      </c>
      <c r="BX180" s="21" t="s">
        <v>1249</v>
      </c>
      <c r="BY180" s="21" t="s">
        <v>1249</v>
      </c>
      <c r="BZ180" s="21" t="s">
        <v>1249</v>
      </c>
      <c r="CA180" s="21" t="s">
        <v>1249</v>
      </c>
      <c r="CB180" s="21" t="s">
        <v>1249</v>
      </c>
      <c r="CC180" s="21" t="s">
        <v>1249</v>
      </c>
      <c r="CD180" s="21" t="s">
        <v>1249</v>
      </c>
      <c r="CE180" s="21" t="s">
        <v>1249</v>
      </c>
      <c r="CF180" s="21" t="s">
        <v>1249</v>
      </c>
      <c r="CG180" s="21" t="s">
        <v>1249</v>
      </c>
      <c r="CH180" s="21" t="s">
        <v>1249</v>
      </c>
      <c r="CI180" s="21" t="s">
        <v>1249</v>
      </c>
      <c r="CJ180" s="21" t="s">
        <v>1249</v>
      </c>
    </row>
    <row r="181" spans="1:88" s="2" customFormat="1" ht="18.75" hidden="1" x14ac:dyDescent="0.25">
      <c r="A181" s="6">
        <v>150</v>
      </c>
      <c r="B181" s="7">
        <v>347</v>
      </c>
      <c r="C181" s="440" t="s">
        <v>565</v>
      </c>
      <c r="D181" s="440"/>
      <c r="E181" s="440"/>
      <c r="F181" s="9" t="s">
        <v>1249</v>
      </c>
      <c r="G181" s="9" t="s">
        <v>1249</v>
      </c>
      <c r="H181" s="9" t="s">
        <v>1249</v>
      </c>
      <c r="I181" s="9" t="s">
        <v>1249</v>
      </c>
      <c r="J181" s="21" t="s">
        <v>1249</v>
      </c>
      <c r="K181" s="21" t="s">
        <v>1249</v>
      </c>
      <c r="L181" s="21" t="s">
        <v>1249</v>
      </c>
      <c r="M181" s="21" t="s">
        <v>1249</v>
      </c>
      <c r="N181" s="21" t="s">
        <v>1249</v>
      </c>
      <c r="O181" s="21" t="s">
        <v>1249</v>
      </c>
      <c r="P181" s="21" t="s">
        <v>1249</v>
      </c>
      <c r="Q181" s="21" t="s">
        <v>1249</v>
      </c>
      <c r="R181" s="21" t="s">
        <v>1249</v>
      </c>
      <c r="S181" s="21" t="s">
        <v>1249</v>
      </c>
      <c r="T181" s="21" t="s">
        <v>1249</v>
      </c>
      <c r="U181" s="21" t="s">
        <v>1249</v>
      </c>
      <c r="V181" s="21" t="s">
        <v>1249</v>
      </c>
      <c r="W181" s="21" t="s">
        <v>1249</v>
      </c>
      <c r="X181" s="21" t="s">
        <v>1249</v>
      </c>
      <c r="Y181" s="21" t="s">
        <v>1249</v>
      </c>
      <c r="Z181" s="21" t="s">
        <v>1249</v>
      </c>
      <c r="AA181" s="21" t="s">
        <v>1249</v>
      </c>
      <c r="AB181" s="21" t="s">
        <v>1249</v>
      </c>
      <c r="AC181" s="21" t="s">
        <v>1249</v>
      </c>
      <c r="AD181" s="21" t="s">
        <v>1249</v>
      </c>
      <c r="AE181" s="21" t="s">
        <v>1249</v>
      </c>
      <c r="AF181" s="21" t="s">
        <v>1249</v>
      </c>
      <c r="AG181" s="21" t="s">
        <v>1249</v>
      </c>
      <c r="AH181" s="21" t="s">
        <v>1249</v>
      </c>
      <c r="AI181" s="21" t="s">
        <v>1249</v>
      </c>
      <c r="AJ181" s="21" t="s">
        <v>1249</v>
      </c>
      <c r="AK181" s="21" t="s">
        <v>1249</v>
      </c>
      <c r="AL181" s="21" t="s">
        <v>1249</v>
      </c>
      <c r="AM181" s="21" t="s">
        <v>1249</v>
      </c>
      <c r="AN181" s="21" t="s">
        <v>1249</v>
      </c>
      <c r="AO181" s="21" t="s">
        <v>1249</v>
      </c>
      <c r="AP181" s="21" t="s">
        <v>1249</v>
      </c>
      <c r="AQ181" s="21" t="s">
        <v>1249</v>
      </c>
      <c r="AR181" s="21" t="s">
        <v>1249</v>
      </c>
      <c r="AS181" s="21" t="s">
        <v>1249</v>
      </c>
      <c r="AT181" s="21" t="s">
        <v>1249</v>
      </c>
      <c r="AU181" s="21" t="s">
        <v>1249</v>
      </c>
      <c r="AV181" s="21" t="s">
        <v>1249</v>
      </c>
      <c r="AW181" s="21" t="s">
        <v>1249</v>
      </c>
      <c r="AX181" s="21" t="s">
        <v>1249</v>
      </c>
      <c r="AY181" s="21" t="s">
        <v>1249</v>
      </c>
      <c r="AZ181" s="21" t="s">
        <v>1249</v>
      </c>
      <c r="BA181" s="21" t="s">
        <v>1249</v>
      </c>
      <c r="BB181" s="21"/>
      <c r="BC181" s="21" t="s">
        <v>1249</v>
      </c>
      <c r="BD181" s="21" t="s">
        <v>1249</v>
      </c>
      <c r="BE181" s="21" t="s">
        <v>1249</v>
      </c>
      <c r="BF181" s="21" t="s">
        <v>1249</v>
      </c>
      <c r="BG181" s="21" t="s">
        <v>1249</v>
      </c>
      <c r="BH181" s="21" t="s">
        <v>1249</v>
      </c>
      <c r="BI181" s="21" t="s">
        <v>1249</v>
      </c>
      <c r="BJ181" s="21" t="s">
        <v>1249</v>
      </c>
      <c r="BK181" s="21" t="s">
        <v>1249</v>
      </c>
      <c r="BL181" s="21" t="s">
        <v>1249</v>
      </c>
      <c r="BM181" s="21" t="s">
        <v>1249</v>
      </c>
      <c r="BN181" s="21" t="s">
        <v>1249</v>
      </c>
      <c r="BO181" s="21" t="s">
        <v>1249</v>
      </c>
      <c r="BP181" s="21" t="s">
        <v>1249</v>
      </c>
      <c r="BQ181" s="21" t="s">
        <v>1249</v>
      </c>
      <c r="BR181" s="21" t="s">
        <v>1249</v>
      </c>
      <c r="BS181" s="21" t="s">
        <v>1249</v>
      </c>
      <c r="BT181" s="21" t="s">
        <v>1249</v>
      </c>
      <c r="BU181" s="21" t="s">
        <v>1249</v>
      </c>
      <c r="BV181" s="21" t="s">
        <v>1249</v>
      </c>
      <c r="BW181" s="21" t="s">
        <v>1249</v>
      </c>
      <c r="BX181" s="21" t="s">
        <v>1249</v>
      </c>
      <c r="BY181" s="21" t="s">
        <v>1249</v>
      </c>
      <c r="BZ181" s="21" t="s">
        <v>1249</v>
      </c>
      <c r="CA181" s="21" t="s">
        <v>1249</v>
      </c>
      <c r="CB181" s="21" t="s">
        <v>1249</v>
      </c>
      <c r="CC181" s="21" t="s">
        <v>1249</v>
      </c>
      <c r="CD181" s="21" t="s">
        <v>1249</v>
      </c>
      <c r="CE181" s="21" t="s">
        <v>1249</v>
      </c>
      <c r="CF181" s="21" t="s">
        <v>1249</v>
      </c>
      <c r="CG181" s="21" t="s">
        <v>1249</v>
      </c>
      <c r="CH181" s="21" t="s">
        <v>1249</v>
      </c>
      <c r="CI181" s="21" t="s">
        <v>1249</v>
      </c>
      <c r="CJ181" s="21" t="s">
        <v>1249</v>
      </c>
    </row>
    <row r="182" spans="1:88" ht="105" customHeight="1" x14ac:dyDescent="0.25">
      <c r="A182" s="6">
        <v>151</v>
      </c>
      <c r="B182" s="207">
        <v>351</v>
      </c>
      <c r="C182" s="12" t="s">
        <v>568</v>
      </c>
      <c r="D182" s="275" t="s">
        <v>18</v>
      </c>
      <c r="E182" s="12" t="s">
        <v>569</v>
      </c>
      <c r="F182" s="271" t="s">
        <v>28</v>
      </c>
      <c r="G182" s="12" t="s">
        <v>1411</v>
      </c>
      <c r="H182" s="18" t="s">
        <v>1412</v>
      </c>
      <c r="I182" s="18" t="s">
        <v>1261</v>
      </c>
      <c r="J182" s="22" t="s">
        <v>402</v>
      </c>
      <c r="K182" s="207"/>
      <c r="L182" s="28" t="s">
        <v>21</v>
      </c>
      <c r="M182" s="207"/>
      <c r="N182" s="207"/>
      <c r="O182" s="207"/>
      <c r="P182" s="207"/>
      <c r="Q182" s="207"/>
      <c r="R182" s="207"/>
      <c r="S182" s="207"/>
      <c r="T182" s="26">
        <f t="shared" si="74"/>
        <v>1</v>
      </c>
      <c r="U182" s="207"/>
      <c r="V182" s="207"/>
      <c r="W182" s="207"/>
      <c r="X182" s="207"/>
      <c r="Y182" s="207" t="s">
        <v>1319</v>
      </c>
      <c r="Z182" s="207"/>
      <c r="AA182" s="207" t="s">
        <v>1271</v>
      </c>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3">
        <f>COUNTIF($BD182:$CA182,2)</f>
        <v>0</v>
      </c>
      <c r="CC182" s="32" t="e">
        <f>CB182/COUNTA($BD182:$CA182)</f>
        <v>#DIV/0!</v>
      </c>
      <c r="CD182" s="23">
        <f>COUNTIF($BD182:$CA182,1)</f>
        <v>0</v>
      </c>
      <c r="CE182" s="32" t="e">
        <f>CD182/COUNTA($BD182:$CA182)</f>
        <v>#DIV/0!</v>
      </c>
      <c r="CF182" s="23">
        <f>COUNTIF($BD182:$CA182,0)</f>
        <v>0</v>
      </c>
      <c r="CG182" s="32" t="e">
        <f>CF182/COUNTA($BD182:$CA182)</f>
        <v>#DIV/0!</v>
      </c>
      <c r="CH182" s="23" t="e">
        <f>(((CB182*2)+(CD182*1)+(CF182*0)))/COUNTA($BD182:$CA182)</f>
        <v>#DIV/0!</v>
      </c>
      <c r="CI182" s="23" t="e">
        <f t="shared" si="82"/>
        <v>#DIV/0!</v>
      </c>
      <c r="CJ182" s="37"/>
    </row>
    <row r="183" spans="1:88" ht="114.75" customHeight="1" x14ac:dyDescent="0.25">
      <c r="A183" s="451">
        <v>152</v>
      </c>
      <c r="B183" s="385">
        <v>354</v>
      </c>
      <c r="C183" s="388" t="s">
        <v>574</v>
      </c>
      <c r="D183" s="507" t="s">
        <v>18</v>
      </c>
      <c r="E183" s="388" t="s">
        <v>575</v>
      </c>
      <c r="F183" s="388" t="s">
        <v>28</v>
      </c>
      <c r="G183" s="498" t="s">
        <v>1413</v>
      </c>
      <c r="H183" s="500" t="s">
        <v>1414</v>
      </c>
      <c r="I183" s="498" t="s">
        <v>1261</v>
      </c>
      <c r="J183" s="502" t="s">
        <v>402</v>
      </c>
      <c r="K183" s="207"/>
      <c r="L183" s="207"/>
      <c r="M183" s="504" t="s">
        <v>21</v>
      </c>
      <c r="N183" s="207"/>
      <c r="O183" s="207"/>
      <c r="P183" s="207"/>
      <c r="Q183" s="207"/>
      <c r="R183" s="207"/>
      <c r="S183" s="207"/>
      <c r="T183" s="26">
        <f t="shared" si="74"/>
        <v>1</v>
      </c>
      <c r="U183" s="207"/>
      <c r="V183" s="207"/>
      <c r="W183" s="207"/>
      <c r="X183" s="207"/>
      <c r="Y183" s="207"/>
      <c r="Z183" s="207"/>
      <c r="AA183" s="207"/>
      <c r="AB183" s="207"/>
      <c r="AC183" s="207" t="s">
        <v>1389</v>
      </c>
      <c r="AD183" s="207" t="s">
        <v>1271</v>
      </c>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3">
        <f>COUNTIF($BD183:$CA183,2)</f>
        <v>0</v>
      </c>
      <c r="CC183" s="32" t="e">
        <f>CB183/COUNTA($BD183:$CA183)</f>
        <v>#DIV/0!</v>
      </c>
      <c r="CD183" s="23">
        <f>COUNTIF($BD183:$CA183,1)</f>
        <v>0</v>
      </c>
      <c r="CE183" s="32" t="e">
        <f>CD183/COUNTA($BD183:$CA183)</f>
        <v>#DIV/0!</v>
      </c>
      <c r="CF183" s="23">
        <f>COUNTIF($BD183:$CA183,0)</f>
        <v>0</v>
      </c>
      <c r="CG183" s="32" t="e">
        <f>CF183/COUNTA($BD183:$CA183)</f>
        <v>#DIV/0!</v>
      </c>
      <c r="CH183" s="23" t="e">
        <f>(((CB183*2)+(CD183*1)+(CF183*0)))/COUNTA($BD183:$CA183)</f>
        <v>#DIV/0!</v>
      </c>
      <c r="CI183" s="23" t="e">
        <f t="shared" si="82"/>
        <v>#DIV/0!</v>
      </c>
      <c r="CJ183" s="37"/>
    </row>
    <row r="184" spans="1:88" ht="160.5" customHeight="1" x14ac:dyDescent="0.25">
      <c r="A184" s="506"/>
      <c r="B184" s="386"/>
      <c r="C184" s="389"/>
      <c r="D184" s="508"/>
      <c r="E184" s="389"/>
      <c r="F184" s="389"/>
      <c r="G184" s="499"/>
      <c r="H184" s="501"/>
      <c r="I184" s="499"/>
      <c r="J184" s="503"/>
      <c r="K184" s="23" t="s">
        <v>21</v>
      </c>
      <c r="L184" s="23" t="s">
        <v>21</v>
      </c>
      <c r="M184" s="505"/>
      <c r="N184" s="207"/>
      <c r="O184" s="23" t="s">
        <v>21</v>
      </c>
      <c r="P184" s="23"/>
      <c r="Q184" s="23"/>
      <c r="R184" s="207"/>
      <c r="S184" s="207"/>
      <c r="T184" s="26">
        <f t="shared" si="74"/>
        <v>3</v>
      </c>
      <c r="U184" s="207"/>
      <c r="V184" s="207" t="s">
        <v>1389</v>
      </c>
      <c r="W184" s="207"/>
      <c r="X184" s="207"/>
      <c r="Y184" s="207"/>
      <c r="Z184" s="207"/>
      <c r="AA184" s="207" t="s">
        <v>2010</v>
      </c>
      <c r="AB184" s="207" t="s">
        <v>1389</v>
      </c>
      <c r="AC184" s="207"/>
      <c r="AD184" s="207"/>
      <c r="AE184" s="207"/>
      <c r="AF184" s="207"/>
      <c r="AG184" s="207" t="s">
        <v>1419</v>
      </c>
      <c r="AH184" s="207" t="s">
        <v>1419</v>
      </c>
      <c r="AI184" s="207" t="s">
        <v>1419</v>
      </c>
      <c r="AJ184" s="207" t="s">
        <v>1419</v>
      </c>
      <c r="AK184" s="207" t="s">
        <v>1419</v>
      </c>
      <c r="AL184" s="207" t="s">
        <v>1419</v>
      </c>
      <c r="AM184" s="207" t="s">
        <v>1419</v>
      </c>
      <c r="AN184" s="207" t="s">
        <v>1419</v>
      </c>
      <c r="AO184" s="207" t="s">
        <v>1419</v>
      </c>
      <c r="AP184" s="207" t="s">
        <v>1419</v>
      </c>
      <c r="AQ184" s="207" t="s">
        <v>1419</v>
      </c>
      <c r="AR184" s="207" t="s">
        <v>1419</v>
      </c>
      <c r="AS184" s="207" t="s">
        <v>1419</v>
      </c>
      <c r="AT184" s="207" t="s">
        <v>1419</v>
      </c>
      <c r="AU184" s="207" t="s">
        <v>1419</v>
      </c>
      <c r="AV184" s="207" t="s">
        <v>1419</v>
      </c>
      <c r="AW184" s="207" t="s">
        <v>1419</v>
      </c>
      <c r="AX184" s="207" t="s">
        <v>1419</v>
      </c>
      <c r="AY184" s="207" t="s">
        <v>1419</v>
      </c>
      <c r="AZ184" s="207" t="s">
        <v>1419</v>
      </c>
      <c r="BA184" s="207" t="s">
        <v>1419</v>
      </c>
      <c r="BB184" s="207"/>
      <c r="BC184" s="207" t="s">
        <v>1419</v>
      </c>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3">
        <f t="shared" ref="CB184:CB189" si="90">COUNTIF($BD184:$CA184,2)</f>
        <v>0</v>
      </c>
      <c r="CC184" s="32" t="e">
        <f t="shared" ref="CC184:CC189" si="91">CB184/COUNTA($BD184:$CA184)</f>
        <v>#DIV/0!</v>
      </c>
      <c r="CD184" s="23">
        <f t="shared" ref="CD184:CD189" si="92">COUNTIF($BD184:$CA184,1)</f>
        <v>0</v>
      </c>
      <c r="CE184" s="32" t="e">
        <f t="shared" ref="CE184:CE189" si="93">CD184/COUNTA($BD184:$CA184)</f>
        <v>#DIV/0!</v>
      </c>
      <c r="CF184" s="23">
        <f t="shared" ref="CF184:CF189" si="94">COUNTIF($BD184:$CA184,0)</f>
        <v>0</v>
      </c>
      <c r="CG184" s="32" t="e">
        <f t="shared" ref="CG184:CG189" si="95">CF184/COUNTA($BD184:$CA184)</f>
        <v>#DIV/0!</v>
      </c>
      <c r="CH184" s="23" t="e">
        <f t="shared" ref="CH184:CH189" si="96">(((CB184*2)+(CD184*1)+(CF184*0)))/COUNTA($BD184:$CA184)</f>
        <v>#DIV/0!</v>
      </c>
      <c r="CI184" s="23" t="e">
        <f t="shared" si="82"/>
        <v>#DIV/0!</v>
      </c>
      <c r="CJ184" s="37"/>
    </row>
    <row r="185" spans="1:88" ht="93.75" customHeight="1" x14ac:dyDescent="0.25">
      <c r="A185" s="6">
        <v>160</v>
      </c>
      <c r="B185" s="207">
        <v>369</v>
      </c>
      <c r="C185" s="12" t="s">
        <v>601</v>
      </c>
      <c r="D185" s="275" t="s">
        <v>28</v>
      </c>
      <c r="E185" s="12" t="s">
        <v>602</v>
      </c>
      <c r="F185" s="271" t="s">
        <v>28</v>
      </c>
      <c r="G185" s="12" t="s">
        <v>1420</v>
      </c>
      <c r="H185" s="12" t="s">
        <v>1421</v>
      </c>
      <c r="I185" s="18" t="s">
        <v>1261</v>
      </c>
      <c r="J185" s="22" t="s">
        <v>402</v>
      </c>
      <c r="K185" s="23"/>
      <c r="L185" s="207"/>
      <c r="M185" s="23" t="s">
        <v>21</v>
      </c>
      <c r="N185" s="207"/>
      <c r="O185" s="207"/>
      <c r="P185" s="23"/>
      <c r="Q185" s="23"/>
      <c r="R185" s="207"/>
      <c r="S185" s="207"/>
      <c r="T185" s="26">
        <f t="shared" si="74"/>
        <v>1</v>
      </c>
      <c r="U185" s="207"/>
      <c r="V185" s="207"/>
      <c r="W185" s="207"/>
      <c r="X185" s="207"/>
      <c r="Y185" s="207"/>
      <c r="Z185" s="207"/>
      <c r="AA185" s="207"/>
      <c r="AB185" s="207"/>
      <c r="AC185" s="207"/>
      <c r="AD185" s="207"/>
      <c r="AE185" s="207" t="s">
        <v>1277</v>
      </c>
      <c r="AF185" s="207"/>
      <c r="AG185" s="207" t="s">
        <v>1419</v>
      </c>
      <c r="AH185" s="207" t="s">
        <v>1419</v>
      </c>
      <c r="AI185" s="207" t="s">
        <v>1419</v>
      </c>
      <c r="AJ185" s="207" t="s">
        <v>1419</v>
      </c>
      <c r="AK185" s="207" t="s">
        <v>1419</v>
      </c>
      <c r="AL185" s="207" t="s">
        <v>1419</v>
      </c>
      <c r="AM185" s="207" t="s">
        <v>1419</v>
      </c>
      <c r="AN185" s="207" t="s">
        <v>1419</v>
      </c>
      <c r="AO185" s="207" t="s">
        <v>1419</v>
      </c>
      <c r="AP185" s="207" t="s">
        <v>1419</v>
      </c>
      <c r="AQ185" s="207" t="s">
        <v>1419</v>
      </c>
      <c r="AR185" s="207" t="s">
        <v>1419</v>
      </c>
      <c r="AS185" s="207" t="s">
        <v>1419</v>
      </c>
      <c r="AT185" s="207" t="s">
        <v>1419</v>
      </c>
      <c r="AU185" s="207" t="s">
        <v>1419</v>
      </c>
      <c r="AV185" s="207" t="s">
        <v>1419</v>
      </c>
      <c r="AW185" s="207" t="s">
        <v>1419</v>
      </c>
      <c r="AX185" s="207" t="s">
        <v>1419</v>
      </c>
      <c r="AY185" s="207" t="s">
        <v>1419</v>
      </c>
      <c r="AZ185" s="207" t="s">
        <v>1419</v>
      </c>
      <c r="BA185" s="207" t="s">
        <v>1419</v>
      </c>
      <c r="BB185" s="207"/>
      <c r="BC185" s="207" t="s">
        <v>1419</v>
      </c>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3">
        <f t="shared" si="90"/>
        <v>0</v>
      </c>
      <c r="CC185" s="32" t="e">
        <f t="shared" si="91"/>
        <v>#DIV/0!</v>
      </c>
      <c r="CD185" s="23">
        <f t="shared" si="92"/>
        <v>0</v>
      </c>
      <c r="CE185" s="32" t="e">
        <f t="shared" si="93"/>
        <v>#DIV/0!</v>
      </c>
      <c r="CF185" s="23">
        <f t="shared" si="94"/>
        <v>0</v>
      </c>
      <c r="CG185" s="32" t="e">
        <f t="shared" si="95"/>
        <v>#DIV/0!</v>
      </c>
      <c r="CH185" s="23" t="e">
        <f t="shared" si="96"/>
        <v>#DIV/0!</v>
      </c>
      <c r="CI185" s="23" t="e">
        <f t="shared" si="82"/>
        <v>#DIV/0!</v>
      </c>
      <c r="CJ185" s="37"/>
    </row>
    <row r="186" spans="1:88" ht="57" customHeight="1" x14ac:dyDescent="0.25">
      <c r="A186" s="6">
        <v>160</v>
      </c>
      <c r="B186" s="207">
        <v>369</v>
      </c>
      <c r="C186" s="12" t="s">
        <v>601</v>
      </c>
      <c r="D186" s="275" t="s">
        <v>28</v>
      </c>
      <c r="E186" s="12" t="s">
        <v>602</v>
      </c>
      <c r="F186" s="271" t="s">
        <v>28</v>
      </c>
      <c r="G186" s="12" t="s">
        <v>1422</v>
      </c>
      <c r="H186" s="12" t="s">
        <v>1646</v>
      </c>
      <c r="I186" s="18" t="s">
        <v>1261</v>
      </c>
      <c r="J186" s="22" t="s">
        <v>402</v>
      </c>
      <c r="K186" s="23"/>
      <c r="L186" s="207"/>
      <c r="M186" s="23"/>
      <c r="N186" s="207"/>
      <c r="O186" s="23" t="s">
        <v>21</v>
      </c>
      <c r="P186" s="23"/>
      <c r="Q186" s="23"/>
      <c r="R186" s="207"/>
      <c r="S186" s="207"/>
      <c r="T186" s="26">
        <f t="shared" si="74"/>
        <v>1</v>
      </c>
      <c r="U186" s="207"/>
      <c r="V186" s="207"/>
      <c r="W186" s="207"/>
      <c r="X186" s="207"/>
      <c r="Y186" s="207"/>
      <c r="Z186" s="207"/>
      <c r="AA186" s="207"/>
      <c r="AB186" s="207"/>
      <c r="AC186" s="207"/>
      <c r="AD186" s="207"/>
      <c r="AE186" s="207"/>
      <c r="AF186" s="207"/>
      <c r="AG186" s="207" t="s">
        <v>1419</v>
      </c>
      <c r="AH186" s="207" t="s">
        <v>1419</v>
      </c>
      <c r="AI186" s="207" t="s">
        <v>1419</v>
      </c>
      <c r="AJ186" s="207" t="s">
        <v>1419</v>
      </c>
      <c r="AK186" s="207" t="s">
        <v>1419</v>
      </c>
      <c r="AL186" s="207" t="s">
        <v>1419</v>
      </c>
      <c r="AM186" s="207" t="s">
        <v>1419</v>
      </c>
      <c r="AN186" s="207" t="s">
        <v>1419</v>
      </c>
      <c r="AO186" s="207" t="s">
        <v>1419</v>
      </c>
      <c r="AP186" s="207" t="s">
        <v>1419</v>
      </c>
      <c r="AQ186" s="207" t="s">
        <v>1419</v>
      </c>
      <c r="AR186" s="207" t="s">
        <v>1419</v>
      </c>
      <c r="AS186" s="207" t="s">
        <v>1419</v>
      </c>
      <c r="AT186" s="207" t="s">
        <v>1419</v>
      </c>
      <c r="AU186" s="207" t="s">
        <v>1419</v>
      </c>
      <c r="AV186" s="207" t="s">
        <v>1419</v>
      </c>
      <c r="AW186" s="207" t="s">
        <v>1419</v>
      </c>
      <c r="AX186" s="207" t="s">
        <v>1419</v>
      </c>
      <c r="AY186" s="207" t="s">
        <v>1419</v>
      </c>
      <c r="AZ186" s="207" t="s">
        <v>1419</v>
      </c>
      <c r="BA186" s="207" t="s">
        <v>1419</v>
      </c>
      <c r="BB186" s="207"/>
      <c r="BC186" s="207" t="s">
        <v>1419</v>
      </c>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3">
        <f t="shared" si="90"/>
        <v>0</v>
      </c>
      <c r="CC186" s="32" t="e">
        <f t="shared" si="91"/>
        <v>#DIV/0!</v>
      </c>
      <c r="CD186" s="23">
        <f t="shared" si="92"/>
        <v>0</v>
      </c>
      <c r="CE186" s="32" t="e">
        <f t="shared" si="93"/>
        <v>#DIV/0!</v>
      </c>
      <c r="CF186" s="23">
        <f t="shared" si="94"/>
        <v>0</v>
      </c>
      <c r="CG186" s="32" t="e">
        <f t="shared" si="95"/>
        <v>#DIV/0!</v>
      </c>
      <c r="CH186" s="23" t="e">
        <f t="shared" si="96"/>
        <v>#DIV/0!</v>
      </c>
      <c r="CI186" s="23" t="e">
        <f t="shared" si="82"/>
        <v>#DIV/0!</v>
      </c>
      <c r="CJ186" s="37"/>
    </row>
    <row r="187" spans="1:88" ht="54.75" customHeight="1" x14ac:dyDescent="0.25">
      <c r="A187" s="6">
        <v>160</v>
      </c>
      <c r="B187" s="207">
        <v>369</v>
      </c>
      <c r="C187" s="12" t="s">
        <v>601</v>
      </c>
      <c r="D187" s="275" t="s">
        <v>28</v>
      </c>
      <c r="E187" s="12" t="s">
        <v>602</v>
      </c>
      <c r="F187" s="271" t="s">
        <v>28</v>
      </c>
      <c r="G187" s="12" t="s">
        <v>1423</v>
      </c>
      <c r="H187" s="12" t="s">
        <v>1424</v>
      </c>
      <c r="I187" s="18" t="s">
        <v>1261</v>
      </c>
      <c r="J187" s="22" t="s">
        <v>402</v>
      </c>
      <c r="K187" s="23"/>
      <c r="L187" s="207"/>
      <c r="M187" s="23"/>
      <c r="N187" s="207"/>
      <c r="O187" s="207"/>
      <c r="P187" s="23"/>
      <c r="Q187" s="23" t="s">
        <v>21</v>
      </c>
      <c r="R187" s="207"/>
      <c r="S187" s="207"/>
      <c r="T187" s="26">
        <f t="shared" si="74"/>
        <v>1</v>
      </c>
      <c r="U187" s="207"/>
      <c r="V187" s="207"/>
      <c r="W187" s="207"/>
      <c r="X187" s="207"/>
      <c r="Y187" s="207"/>
      <c r="Z187" s="207"/>
      <c r="AA187" s="207"/>
      <c r="AB187" s="207"/>
      <c r="AC187" s="207"/>
      <c r="AD187" s="207"/>
      <c r="AE187" s="207"/>
      <c r="AF187" s="207"/>
      <c r="AG187" s="207" t="s">
        <v>1419</v>
      </c>
      <c r="AH187" s="207" t="s">
        <v>1419</v>
      </c>
      <c r="AI187" s="207" t="s">
        <v>1419</v>
      </c>
      <c r="AJ187" s="207" t="s">
        <v>1419</v>
      </c>
      <c r="AK187" s="207" t="s">
        <v>1419</v>
      </c>
      <c r="AL187" s="207" t="s">
        <v>1419</v>
      </c>
      <c r="AM187" s="207" t="s">
        <v>1419</v>
      </c>
      <c r="AN187" s="207" t="s">
        <v>1419</v>
      </c>
      <c r="AO187" s="207" t="s">
        <v>1419</v>
      </c>
      <c r="AP187" s="207" t="s">
        <v>1419</v>
      </c>
      <c r="AQ187" s="207" t="s">
        <v>1419</v>
      </c>
      <c r="AR187" s="207" t="s">
        <v>1419</v>
      </c>
      <c r="AS187" s="207" t="s">
        <v>1419</v>
      </c>
      <c r="AT187" s="207" t="s">
        <v>1419</v>
      </c>
      <c r="AU187" s="207" t="s">
        <v>1419</v>
      </c>
      <c r="AV187" s="207" t="s">
        <v>1419</v>
      </c>
      <c r="AW187" s="207" t="s">
        <v>1419</v>
      </c>
      <c r="AX187" s="207" t="s">
        <v>1419</v>
      </c>
      <c r="AY187" s="207" t="s">
        <v>1419</v>
      </c>
      <c r="AZ187" s="207" t="s">
        <v>1419</v>
      </c>
      <c r="BA187" s="207" t="s">
        <v>1419</v>
      </c>
      <c r="BB187" s="207"/>
      <c r="BC187" s="207" t="s">
        <v>1419</v>
      </c>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3">
        <f t="shared" si="90"/>
        <v>0</v>
      </c>
      <c r="CC187" s="32" t="e">
        <f t="shared" si="91"/>
        <v>#DIV/0!</v>
      </c>
      <c r="CD187" s="23">
        <f t="shared" si="92"/>
        <v>0</v>
      </c>
      <c r="CE187" s="32" t="e">
        <f t="shared" si="93"/>
        <v>#DIV/0!</v>
      </c>
      <c r="CF187" s="23">
        <f t="shared" si="94"/>
        <v>0</v>
      </c>
      <c r="CG187" s="32" t="e">
        <f t="shared" si="95"/>
        <v>#DIV/0!</v>
      </c>
      <c r="CH187" s="23" t="e">
        <f t="shared" si="96"/>
        <v>#DIV/0!</v>
      </c>
      <c r="CI187" s="23" t="e">
        <f t="shared" si="82"/>
        <v>#DIV/0!</v>
      </c>
      <c r="CJ187" s="37"/>
    </row>
    <row r="188" spans="1:88" ht="84" customHeight="1" x14ac:dyDescent="0.25">
      <c r="A188" s="6">
        <v>161</v>
      </c>
      <c r="B188" s="207">
        <v>372</v>
      </c>
      <c r="C188" s="12" t="s">
        <v>607</v>
      </c>
      <c r="D188" s="275" t="s">
        <v>28</v>
      </c>
      <c r="E188" s="12" t="s">
        <v>608</v>
      </c>
      <c r="F188" s="12" t="s">
        <v>608</v>
      </c>
      <c r="G188" s="12" t="s">
        <v>1425</v>
      </c>
      <c r="H188" s="18" t="s">
        <v>1426</v>
      </c>
      <c r="I188" s="18" t="s">
        <v>1261</v>
      </c>
      <c r="J188" s="22" t="s">
        <v>402</v>
      </c>
      <c r="K188" s="207"/>
      <c r="L188" s="207"/>
      <c r="M188" s="207"/>
      <c r="N188" s="207"/>
      <c r="O188" s="207"/>
      <c r="P188" s="207"/>
      <c r="Q188" s="207"/>
      <c r="R188" s="207"/>
      <c r="S188" s="23" t="s">
        <v>21</v>
      </c>
      <c r="T188" s="26">
        <f t="shared" si="74"/>
        <v>1</v>
      </c>
      <c r="U188" s="207"/>
      <c r="V188" s="207"/>
      <c r="W188" s="207"/>
      <c r="X188" s="207"/>
      <c r="Y188" s="207"/>
      <c r="Z188" s="207"/>
      <c r="AA188" s="207"/>
      <c r="AB188" s="207"/>
      <c r="AC188" s="207"/>
      <c r="AD188" s="207"/>
      <c r="AE188" s="207"/>
      <c r="AF188" s="207"/>
      <c r="AG188" s="207" t="s">
        <v>1419</v>
      </c>
      <c r="AH188" s="207" t="s">
        <v>1419</v>
      </c>
      <c r="AI188" s="207" t="s">
        <v>1419</v>
      </c>
      <c r="AJ188" s="207" t="s">
        <v>1419</v>
      </c>
      <c r="AK188" s="207" t="s">
        <v>1419</v>
      </c>
      <c r="AL188" s="207" t="s">
        <v>1419</v>
      </c>
      <c r="AM188" s="207" t="s">
        <v>1419</v>
      </c>
      <c r="AN188" s="207" t="s">
        <v>1419</v>
      </c>
      <c r="AO188" s="207" t="s">
        <v>1419</v>
      </c>
      <c r="AP188" s="207" t="s">
        <v>1419</v>
      </c>
      <c r="AQ188" s="207" t="s">
        <v>1419</v>
      </c>
      <c r="AR188" s="207" t="s">
        <v>1419</v>
      </c>
      <c r="AS188" s="207" t="s">
        <v>1419</v>
      </c>
      <c r="AT188" s="207" t="s">
        <v>1419</v>
      </c>
      <c r="AU188" s="207" t="s">
        <v>1419</v>
      </c>
      <c r="AV188" s="207" t="s">
        <v>1419</v>
      </c>
      <c r="AW188" s="207" t="s">
        <v>1419</v>
      </c>
      <c r="AX188" s="207" t="s">
        <v>1419</v>
      </c>
      <c r="AY188" s="207" t="s">
        <v>1419</v>
      </c>
      <c r="AZ188" s="207" t="s">
        <v>1419</v>
      </c>
      <c r="BA188" s="207" t="s">
        <v>1419</v>
      </c>
      <c r="BB188" s="207"/>
      <c r="BC188" s="207" t="s">
        <v>1419</v>
      </c>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3">
        <f t="shared" si="90"/>
        <v>0</v>
      </c>
      <c r="CC188" s="32" t="e">
        <f t="shared" si="91"/>
        <v>#DIV/0!</v>
      </c>
      <c r="CD188" s="23">
        <f t="shared" si="92"/>
        <v>0</v>
      </c>
      <c r="CE188" s="32" t="e">
        <f t="shared" si="93"/>
        <v>#DIV/0!</v>
      </c>
      <c r="CF188" s="23">
        <f t="shared" si="94"/>
        <v>0</v>
      </c>
      <c r="CG188" s="32" t="e">
        <f t="shared" si="95"/>
        <v>#DIV/0!</v>
      </c>
      <c r="CH188" s="23" t="e">
        <f t="shared" si="96"/>
        <v>#DIV/0!</v>
      </c>
      <c r="CI188" s="23" t="e">
        <f t="shared" si="82"/>
        <v>#DIV/0!</v>
      </c>
      <c r="CJ188" s="37"/>
    </row>
    <row r="189" spans="1:88" ht="36.75" customHeight="1" x14ac:dyDescent="0.25">
      <c r="A189" s="6">
        <v>162</v>
      </c>
      <c r="B189" s="207">
        <v>375</v>
      </c>
      <c r="C189" s="12" t="s">
        <v>612</v>
      </c>
      <c r="D189" s="275" t="s">
        <v>71</v>
      </c>
      <c r="E189" s="12" t="s">
        <v>613</v>
      </c>
      <c r="F189" s="271" t="s">
        <v>71</v>
      </c>
      <c r="G189" s="18" t="s">
        <v>1427</v>
      </c>
      <c r="H189" s="18" t="s">
        <v>1427</v>
      </c>
      <c r="I189" s="18" t="s">
        <v>1329</v>
      </c>
      <c r="J189" s="22" t="s">
        <v>402</v>
      </c>
      <c r="K189" s="207"/>
      <c r="L189" s="207"/>
      <c r="M189" s="207"/>
      <c r="N189" s="207"/>
      <c r="O189" s="207"/>
      <c r="P189" s="207"/>
      <c r="Q189" s="207"/>
      <c r="R189" s="207"/>
      <c r="S189" s="207" t="s">
        <v>21</v>
      </c>
      <c r="T189" s="26">
        <f t="shared" si="74"/>
        <v>1</v>
      </c>
      <c r="U189" s="207"/>
      <c r="V189" s="207"/>
      <c r="W189" s="207"/>
      <c r="X189" s="207"/>
      <c r="Y189" s="207"/>
      <c r="Z189" s="207"/>
      <c r="AA189" s="207"/>
      <c r="AB189" s="207"/>
      <c r="AC189" s="207"/>
      <c r="AD189" s="207"/>
      <c r="AE189" s="207"/>
      <c r="AF189" s="207"/>
      <c r="AG189" s="207" t="s">
        <v>1419</v>
      </c>
      <c r="AH189" s="207" t="s">
        <v>1419</v>
      </c>
      <c r="AI189" s="207" t="s">
        <v>1419</v>
      </c>
      <c r="AJ189" s="207" t="s">
        <v>1419</v>
      </c>
      <c r="AK189" s="207" t="s">
        <v>1419</v>
      </c>
      <c r="AL189" s="207" t="s">
        <v>1419</v>
      </c>
      <c r="AM189" s="207" t="s">
        <v>1419</v>
      </c>
      <c r="AN189" s="207" t="s">
        <v>1419</v>
      </c>
      <c r="AO189" s="207" t="s">
        <v>1419</v>
      </c>
      <c r="AP189" s="207" t="s">
        <v>1419</v>
      </c>
      <c r="AQ189" s="207" t="s">
        <v>1419</v>
      </c>
      <c r="AR189" s="207" t="s">
        <v>1419</v>
      </c>
      <c r="AS189" s="207" t="s">
        <v>1419</v>
      </c>
      <c r="AT189" s="207" t="s">
        <v>1419</v>
      </c>
      <c r="AU189" s="207" t="s">
        <v>1419</v>
      </c>
      <c r="AV189" s="207" t="s">
        <v>1419</v>
      </c>
      <c r="AW189" s="207" t="s">
        <v>1419</v>
      </c>
      <c r="AX189" s="207" t="s">
        <v>1419</v>
      </c>
      <c r="AY189" s="207" t="s">
        <v>1419</v>
      </c>
      <c r="AZ189" s="207" t="s">
        <v>1419</v>
      </c>
      <c r="BA189" s="207" t="s">
        <v>1419</v>
      </c>
      <c r="BB189" s="207"/>
      <c r="BC189" s="207" t="s">
        <v>1419</v>
      </c>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3">
        <f t="shared" si="90"/>
        <v>0</v>
      </c>
      <c r="CC189" s="32" t="e">
        <f t="shared" si="91"/>
        <v>#DIV/0!</v>
      </c>
      <c r="CD189" s="23">
        <f t="shared" si="92"/>
        <v>0</v>
      </c>
      <c r="CE189" s="32" t="e">
        <f t="shared" si="93"/>
        <v>#DIV/0!</v>
      </c>
      <c r="CF189" s="23">
        <f t="shared" si="94"/>
        <v>0</v>
      </c>
      <c r="CG189" s="32" t="e">
        <f t="shared" si="95"/>
        <v>#DIV/0!</v>
      </c>
      <c r="CH189" s="23" t="e">
        <f t="shared" si="96"/>
        <v>#DIV/0!</v>
      </c>
      <c r="CI189" s="23" t="e">
        <f t="shared" si="82"/>
        <v>#DIV/0!</v>
      </c>
      <c r="CJ189" s="37"/>
    </row>
    <row r="190" spans="1:88" s="2" customFormat="1" ht="18.75" hidden="1" x14ac:dyDescent="0.25">
      <c r="A190" s="6">
        <v>163</v>
      </c>
      <c r="B190" s="7">
        <v>375</v>
      </c>
      <c r="C190" s="440" t="s">
        <v>616</v>
      </c>
      <c r="D190" s="440"/>
      <c r="E190" s="440"/>
      <c r="F190" s="9" t="s">
        <v>1249</v>
      </c>
      <c r="G190" s="9" t="s">
        <v>1249</v>
      </c>
      <c r="H190" s="9" t="s">
        <v>1249</v>
      </c>
      <c r="I190" s="9" t="s">
        <v>1249</v>
      </c>
      <c r="J190" s="21" t="s">
        <v>1249</v>
      </c>
      <c r="K190" s="21" t="s">
        <v>1249</v>
      </c>
      <c r="L190" s="21" t="s">
        <v>1249</v>
      </c>
      <c r="M190" s="21" t="s">
        <v>1249</v>
      </c>
      <c r="N190" s="21" t="s">
        <v>1249</v>
      </c>
      <c r="O190" s="21" t="s">
        <v>1249</v>
      </c>
      <c r="P190" s="21" t="s">
        <v>1249</v>
      </c>
      <c r="Q190" s="21" t="s">
        <v>1249</v>
      </c>
      <c r="R190" s="21" t="s">
        <v>1249</v>
      </c>
      <c r="S190" s="21" t="s">
        <v>1249</v>
      </c>
      <c r="T190" s="21" t="s">
        <v>1249</v>
      </c>
      <c r="U190" s="21" t="s">
        <v>1249</v>
      </c>
      <c r="V190" s="21" t="s">
        <v>1249</v>
      </c>
      <c r="W190" s="21" t="s">
        <v>1249</v>
      </c>
      <c r="X190" s="21" t="s">
        <v>1249</v>
      </c>
      <c r="Y190" s="21" t="s">
        <v>1249</v>
      </c>
      <c r="Z190" s="21" t="s">
        <v>1249</v>
      </c>
      <c r="AA190" s="21" t="s">
        <v>1249</v>
      </c>
      <c r="AB190" s="21" t="s">
        <v>1249</v>
      </c>
      <c r="AC190" s="21" t="s">
        <v>1249</v>
      </c>
      <c r="AD190" s="21" t="s">
        <v>1249</v>
      </c>
      <c r="AE190" s="21" t="s">
        <v>1249</v>
      </c>
      <c r="AF190" s="21" t="s">
        <v>1249</v>
      </c>
      <c r="AG190" s="21" t="s">
        <v>1249</v>
      </c>
      <c r="AH190" s="21" t="s">
        <v>1249</v>
      </c>
      <c r="AI190" s="21" t="s">
        <v>1249</v>
      </c>
      <c r="AJ190" s="21" t="s">
        <v>1249</v>
      </c>
      <c r="AK190" s="21" t="s">
        <v>1249</v>
      </c>
      <c r="AL190" s="21" t="s">
        <v>1249</v>
      </c>
      <c r="AM190" s="21" t="s">
        <v>1249</v>
      </c>
      <c r="AN190" s="21" t="s">
        <v>1249</v>
      </c>
      <c r="AO190" s="21" t="s">
        <v>1249</v>
      </c>
      <c r="AP190" s="21" t="s">
        <v>1249</v>
      </c>
      <c r="AQ190" s="21" t="s">
        <v>1249</v>
      </c>
      <c r="AR190" s="21" t="s">
        <v>1249</v>
      </c>
      <c r="AS190" s="21" t="s">
        <v>1249</v>
      </c>
      <c r="AT190" s="21" t="s">
        <v>1249</v>
      </c>
      <c r="AU190" s="21" t="s">
        <v>1249</v>
      </c>
      <c r="AV190" s="21" t="s">
        <v>1249</v>
      </c>
      <c r="AW190" s="21" t="s">
        <v>1249</v>
      </c>
      <c r="AX190" s="21" t="s">
        <v>1249</v>
      </c>
      <c r="AY190" s="21" t="s">
        <v>1249</v>
      </c>
      <c r="AZ190" s="21" t="s">
        <v>1249</v>
      </c>
      <c r="BA190" s="21" t="s">
        <v>1249</v>
      </c>
      <c r="BB190" s="21"/>
      <c r="BC190" s="21" t="s">
        <v>1249</v>
      </c>
      <c r="BD190" s="21" t="s">
        <v>1249</v>
      </c>
      <c r="BE190" s="21" t="s">
        <v>1249</v>
      </c>
      <c r="BF190" s="21" t="s">
        <v>1249</v>
      </c>
      <c r="BG190" s="21" t="s">
        <v>1249</v>
      </c>
      <c r="BH190" s="21" t="s">
        <v>1249</v>
      </c>
      <c r="BI190" s="21" t="s">
        <v>1249</v>
      </c>
      <c r="BJ190" s="21" t="s">
        <v>1249</v>
      </c>
      <c r="BK190" s="21" t="s">
        <v>1249</v>
      </c>
      <c r="BL190" s="21" t="s">
        <v>1249</v>
      </c>
      <c r="BM190" s="21" t="s">
        <v>1249</v>
      </c>
      <c r="BN190" s="21" t="s">
        <v>1249</v>
      </c>
      <c r="BO190" s="21" t="s">
        <v>1249</v>
      </c>
      <c r="BP190" s="21" t="s">
        <v>1249</v>
      </c>
      <c r="BQ190" s="21" t="s">
        <v>1249</v>
      </c>
      <c r="BR190" s="21" t="s">
        <v>1249</v>
      </c>
      <c r="BS190" s="21" t="s">
        <v>1249</v>
      </c>
      <c r="BT190" s="21" t="s">
        <v>1249</v>
      </c>
      <c r="BU190" s="21" t="s">
        <v>1249</v>
      </c>
      <c r="BV190" s="21" t="s">
        <v>1249</v>
      </c>
      <c r="BW190" s="21" t="s">
        <v>1249</v>
      </c>
      <c r="BX190" s="21" t="s">
        <v>1249</v>
      </c>
      <c r="BY190" s="21" t="s">
        <v>1249</v>
      </c>
      <c r="BZ190" s="21" t="s">
        <v>1249</v>
      </c>
      <c r="CA190" s="21" t="s">
        <v>1249</v>
      </c>
      <c r="CB190" s="21" t="s">
        <v>1249</v>
      </c>
      <c r="CC190" s="21" t="s">
        <v>1249</v>
      </c>
      <c r="CD190" s="21" t="s">
        <v>1249</v>
      </c>
      <c r="CE190" s="21" t="s">
        <v>1249</v>
      </c>
      <c r="CF190" s="21" t="s">
        <v>1249</v>
      </c>
      <c r="CG190" s="21" t="s">
        <v>1249</v>
      </c>
      <c r="CH190" s="21" t="s">
        <v>1249</v>
      </c>
      <c r="CI190" s="21" t="s">
        <v>1249</v>
      </c>
      <c r="CJ190" s="21" t="s">
        <v>1249</v>
      </c>
    </row>
    <row r="191" spans="1:88" s="2" customFormat="1" ht="18.75" hidden="1" x14ac:dyDescent="0.25">
      <c r="A191" s="6">
        <v>164</v>
      </c>
      <c r="B191" s="7">
        <v>376</v>
      </c>
      <c r="C191" s="440" t="s">
        <v>618</v>
      </c>
      <c r="D191" s="440"/>
      <c r="E191" s="440"/>
      <c r="F191" s="9" t="s">
        <v>1249</v>
      </c>
      <c r="G191" s="9" t="s">
        <v>1249</v>
      </c>
      <c r="H191" s="9" t="s">
        <v>1249</v>
      </c>
      <c r="I191" s="9" t="s">
        <v>1249</v>
      </c>
      <c r="J191" s="21" t="s">
        <v>1249</v>
      </c>
      <c r="K191" s="21" t="s">
        <v>1249</v>
      </c>
      <c r="L191" s="21" t="s">
        <v>1249</v>
      </c>
      <c r="M191" s="21" t="s">
        <v>1249</v>
      </c>
      <c r="N191" s="21" t="s">
        <v>1249</v>
      </c>
      <c r="O191" s="21" t="s">
        <v>1249</v>
      </c>
      <c r="P191" s="21" t="s">
        <v>1249</v>
      </c>
      <c r="Q191" s="21" t="s">
        <v>1249</v>
      </c>
      <c r="R191" s="21" t="s">
        <v>1249</v>
      </c>
      <c r="S191" s="21" t="s">
        <v>1249</v>
      </c>
      <c r="T191" s="21" t="s">
        <v>1249</v>
      </c>
      <c r="U191" s="21" t="s">
        <v>1249</v>
      </c>
      <c r="V191" s="21" t="s">
        <v>1249</v>
      </c>
      <c r="W191" s="21" t="s">
        <v>1249</v>
      </c>
      <c r="X191" s="21" t="s">
        <v>1249</v>
      </c>
      <c r="Y191" s="21" t="s">
        <v>1249</v>
      </c>
      <c r="Z191" s="21" t="s">
        <v>1249</v>
      </c>
      <c r="AA191" s="21" t="s">
        <v>1249</v>
      </c>
      <c r="AB191" s="21" t="s">
        <v>1249</v>
      </c>
      <c r="AC191" s="21" t="s">
        <v>1249</v>
      </c>
      <c r="AD191" s="21" t="s">
        <v>1249</v>
      </c>
      <c r="AE191" s="21" t="s">
        <v>1249</v>
      </c>
      <c r="AF191" s="21" t="s">
        <v>1249</v>
      </c>
      <c r="AG191" s="21" t="s">
        <v>1249</v>
      </c>
      <c r="AH191" s="21" t="s">
        <v>1249</v>
      </c>
      <c r="AI191" s="21" t="s">
        <v>1249</v>
      </c>
      <c r="AJ191" s="21" t="s">
        <v>1249</v>
      </c>
      <c r="AK191" s="21" t="s">
        <v>1249</v>
      </c>
      <c r="AL191" s="21" t="s">
        <v>1249</v>
      </c>
      <c r="AM191" s="21" t="s">
        <v>1249</v>
      </c>
      <c r="AN191" s="21" t="s">
        <v>1249</v>
      </c>
      <c r="AO191" s="21" t="s">
        <v>1249</v>
      </c>
      <c r="AP191" s="21" t="s">
        <v>1249</v>
      </c>
      <c r="AQ191" s="21" t="s">
        <v>1249</v>
      </c>
      <c r="AR191" s="21" t="s">
        <v>1249</v>
      </c>
      <c r="AS191" s="21" t="s">
        <v>1249</v>
      </c>
      <c r="AT191" s="21" t="s">
        <v>1249</v>
      </c>
      <c r="AU191" s="21" t="s">
        <v>1249</v>
      </c>
      <c r="AV191" s="21" t="s">
        <v>1249</v>
      </c>
      <c r="AW191" s="21" t="s">
        <v>1249</v>
      </c>
      <c r="AX191" s="21" t="s">
        <v>1249</v>
      </c>
      <c r="AY191" s="21" t="s">
        <v>1249</v>
      </c>
      <c r="AZ191" s="21" t="s">
        <v>1249</v>
      </c>
      <c r="BA191" s="21" t="s">
        <v>1249</v>
      </c>
      <c r="BB191" s="21"/>
      <c r="BC191" s="21" t="s">
        <v>1249</v>
      </c>
      <c r="BD191" s="21" t="s">
        <v>1249</v>
      </c>
      <c r="BE191" s="21" t="s">
        <v>1249</v>
      </c>
      <c r="BF191" s="21" t="s">
        <v>1249</v>
      </c>
      <c r="BG191" s="21" t="s">
        <v>1249</v>
      </c>
      <c r="BH191" s="21" t="s">
        <v>1249</v>
      </c>
      <c r="BI191" s="21" t="s">
        <v>1249</v>
      </c>
      <c r="BJ191" s="21" t="s">
        <v>1249</v>
      </c>
      <c r="BK191" s="21" t="s">
        <v>1249</v>
      </c>
      <c r="BL191" s="21" t="s">
        <v>1249</v>
      </c>
      <c r="BM191" s="21" t="s">
        <v>1249</v>
      </c>
      <c r="BN191" s="21" t="s">
        <v>1249</v>
      </c>
      <c r="BO191" s="21" t="s">
        <v>1249</v>
      </c>
      <c r="BP191" s="21" t="s">
        <v>1249</v>
      </c>
      <c r="BQ191" s="21" t="s">
        <v>1249</v>
      </c>
      <c r="BR191" s="21" t="s">
        <v>1249</v>
      </c>
      <c r="BS191" s="21" t="s">
        <v>1249</v>
      </c>
      <c r="BT191" s="21" t="s">
        <v>1249</v>
      </c>
      <c r="BU191" s="21" t="s">
        <v>1249</v>
      </c>
      <c r="BV191" s="21" t="s">
        <v>1249</v>
      </c>
      <c r="BW191" s="21" t="s">
        <v>1249</v>
      </c>
      <c r="BX191" s="21" t="s">
        <v>1249</v>
      </c>
      <c r="BY191" s="21" t="s">
        <v>1249</v>
      </c>
      <c r="BZ191" s="21" t="s">
        <v>1249</v>
      </c>
      <c r="CA191" s="21" t="s">
        <v>1249</v>
      </c>
      <c r="CB191" s="21" t="s">
        <v>1249</v>
      </c>
      <c r="CC191" s="21" t="s">
        <v>1249</v>
      </c>
      <c r="CD191" s="21" t="s">
        <v>1249</v>
      </c>
      <c r="CE191" s="21" t="s">
        <v>1249</v>
      </c>
      <c r="CF191" s="21" t="s">
        <v>1249</v>
      </c>
      <c r="CG191" s="21" t="s">
        <v>1249</v>
      </c>
      <c r="CH191" s="21" t="s">
        <v>1249</v>
      </c>
      <c r="CI191" s="21" t="s">
        <v>1249</v>
      </c>
      <c r="CJ191" s="21" t="s">
        <v>1249</v>
      </c>
    </row>
    <row r="192" spans="1:88" ht="81" customHeight="1" x14ac:dyDescent="0.25">
      <c r="A192" s="6">
        <v>165</v>
      </c>
      <c r="B192" s="207">
        <v>380</v>
      </c>
      <c r="C192" s="12" t="s">
        <v>621</v>
      </c>
      <c r="D192" s="275" t="s">
        <v>18</v>
      </c>
      <c r="E192" s="12" t="s">
        <v>622</v>
      </c>
      <c r="F192" s="271" t="s">
        <v>18</v>
      </c>
      <c r="G192" s="173" t="s">
        <v>622</v>
      </c>
      <c r="H192" s="18" t="s">
        <v>1882</v>
      </c>
      <c r="I192" s="18" t="s">
        <v>1261</v>
      </c>
      <c r="J192" s="22" t="s">
        <v>617</v>
      </c>
      <c r="K192" s="207" t="s">
        <v>21</v>
      </c>
      <c r="L192" s="207"/>
      <c r="M192" s="207"/>
      <c r="N192" s="207"/>
      <c r="O192" s="207"/>
      <c r="P192" s="207"/>
      <c r="Q192" s="207"/>
      <c r="R192" s="207"/>
      <c r="S192" s="207"/>
      <c r="T192" s="26">
        <f t="shared" si="74"/>
        <v>1</v>
      </c>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3">
        <f t="shared" ref="CB192:CB207" si="97">COUNTIF($BD192:$CA192,2)</f>
        <v>0</v>
      </c>
      <c r="CC192" s="32" t="e">
        <f t="shared" ref="CC192:CC207" si="98">CB192/COUNTA($BD192:$CA192)</f>
        <v>#DIV/0!</v>
      </c>
      <c r="CD192" s="23">
        <f t="shared" ref="CD192:CD207" si="99">COUNTIF($BD192:$CA192,1)</f>
        <v>0</v>
      </c>
      <c r="CE192" s="32" t="e">
        <f t="shared" ref="CE192:CE207" si="100">CD192/COUNTA($BD192:$CA192)</f>
        <v>#DIV/0!</v>
      </c>
      <c r="CF192" s="23">
        <f t="shared" ref="CF192:CF207" si="101">COUNTIF($BD192:$CA192,0)</f>
        <v>0</v>
      </c>
      <c r="CG192" s="32" t="e">
        <f t="shared" ref="CG192:CG207" si="102">CF192/COUNTA($BD192:$CA192)</f>
        <v>#DIV/0!</v>
      </c>
      <c r="CH192" s="23" t="e">
        <f t="shared" ref="CH192:CH207" si="103">(((CB192*2)+(CD192*1)+(CF192*0)))/COUNTA($BD192:$CA192)</f>
        <v>#DIV/0!</v>
      </c>
      <c r="CI192" s="23" t="e">
        <f t="shared" si="82"/>
        <v>#DIV/0!</v>
      </c>
      <c r="CJ192" s="37"/>
    </row>
    <row r="193" spans="1:88" ht="63.75" customHeight="1" x14ac:dyDescent="0.25">
      <c r="A193" s="6">
        <v>166</v>
      </c>
      <c r="B193" s="207">
        <v>383</v>
      </c>
      <c r="C193" s="12" t="s">
        <v>627</v>
      </c>
      <c r="D193" s="275" t="s">
        <v>18</v>
      </c>
      <c r="E193" s="12" t="s">
        <v>628</v>
      </c>
      <c r="F193" s="271" t="s">
        <v>28</v>
      </c>
      <c r="G193" s="18" t="s">
        <v>1428</v>
      </c>
      <c r="H193" s="18" t="s">
        <v>1429</v>
      </c>
      <c r="I193" s="18" t="s">
        <v>1251</v>
      </c>
      <c r="J193" s="22" t="s">
        <v>617</v>
      </c>
      <c r="K193" s="207"/>
      <c r="L193" s="207"/>
      <c r="M193" s="207"/>
      <c r="N193" s="207" t="s">
        <v>21</v>
      </c>
      <c r="O193" s="207"/>
      <c r="P193" s="207"/>
      <c r="Q193" s="207"/>
      <c r="R193" s="207"/>
      <c r="S193" s="207"/>
      <c r="T193" s="26">
        <f t="shared" si="74"/>
        <v>1</v>
      </c>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3">
        <f t="shared" si="97"/>
        <v>0</v>
      </c>
      <c r="CC193" s="32" t="e">
        <f t="shared" si="98"/>
        <v>#DIV/0!</v>
      </c>
      <c r="CD193" s="23">
        <f t="shared" si="99"/>
        <v>0</v>
      </c>
      <c r="CE193" s="32" t="e">
        <f t="shared" si="100"/>
        <v>#DIV/0!</v>
      </c>
      <c r="CF193" s="23">
        <f t="shared" si="101"/>
        <v>0</v>
      </c>
      <c r="CG193" s="32" t="e">
        <f t="shared" si="102"/>
        <v>#DIV/0!</v>
      </c>
      <c r="CH193" s="23" t="e">
        <f t="shared" si="103"/>
        <v>#DIV/0!</v>
      </c>
      <c r="CI193" s="23" t="e">
        <f t="shared" si="82"/>
        <v>#DIV/0!</v>
      </c>
      <c r="CJ193" s="37"/>
    </row>
    <row r="194" spans="1:88" ht="96.75" customHeight="1" x14ac:dyDescent="0.25">
      <c r="A194" s="6">
        <v>167</v>
      </c>
      <c r="B194" s="207">
        <v>386</v>
      </c>
      <c r="C194" s="60" t="s">
        <v>633</v>
      </c>
      <c r="D194" s="279" t="s">
        <v>28</v>
      </c>
      <c r="E194" s="12" t="s">
        <v>634</v>
      </c>
      <c r="F194" s="271" t="s">
        <v>28</v>
      </c>
      <c r="G194" s="18" t="s">
        <v>1430</v>
      </c>
      <c r="H194" s="18" t="s">
        <v>1430</v>
      </c>
      <c r="I194" s="18" t="s">
        <v>1261</v>
      </c>
      <c r="J194" s="22" t="s">
        <v>617</v>
      </c>
      <c r="K194" s="207"/>
      <c r="L194" s="207"/>
      <c r="M194" s="207"/>
      <c r="N194" s="207"/>
      <c r="O194" s="207"/>
      <c r="P194" s="207"/>
      <c r="Q194" s="207" t="s">
        <v>21</v>
      </c>
      <c r="R194" s="207"/>
      <c r="S194" s="207"/>
      <c r="T194" s="26">
        <f t="shared" si="74"/>
        <v>1</v>
      </c>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3">
        <f t="shared" si="97"/>
        <v>0</v>
      </c>
      <c r="CC194" s="32" t="e">
        <f t="shared" si="98"/>
        <v>#DIV/0!</v>
      </c>
      <c r="CD194" s="23">
        <f t="shared" si="99"/>
        <v>0</v>
      </c>
      <c r="CE194" s="32" t="e">
        <f t="shared" si="100"/>
        <v>#DIV/0!</v>
      </c>
      <c r="CF194" s="23">
        <f t="shared" si="101"/>
        <v>0</v>
      </c>
      <c r="CG194" s="32" t="e">
        <f t="shared" si="102"/>
        <v>#DIV/0!</v>
      </c>
      <c r="CH194" s="23" t="e">
        <f t="shared" si="103"/>
        <v>#DIV/0!</v>
      </c>
      <c r="CI194" s="23" t="e">
        <f t="shared" si="82"/>
        <v>#DIV/0!</v>
      </c>
      <c r="CJ194" s="37"/>
    </row>
    <row r="195" spans="1:88" ht="70.5" customHeight="1" x14ac:dyDescent="0.25">
      <c r="A195" s="6">
        <v>168</v>
      </c>
      <c r="B195" s="385">
        <v>387</v>
      </c>
      <c r="C195" s="388" t="s">
        <v>635</v>
      </c>
      <c r="D195" s="275" t="s">
        <v>28</v>
      </c>
      <c r="E195" s="12" t="s">
        <v>636</v>
      </c>
      <c r="F195" s="271" t="s">
        <v>28</v>
      </c>
      <c r="G195" s="12" t="s">
        <v>1431</v>
      </c>
      <c r="H195" s="12" t="s">
        <v>1894</v>
      </c>
      <c r="I195" s="18" t="s">
        <v>1261</v>
      </c>
      <c r="J195" s="22" t="s">
        <v>617</v>
      </c>
      <c r="K195" s="23" t="s">
        <v>21</v>
      </c>
      <c r="L195" s="23"/>
      <c r="M195" s="23"/>
      <c r="N195" s="23"/>
      <c r="O195" s="23"/>
      <c r="P195" s="23"/>
      <c r="Q195" s="23"/>
      <c r="R195" s="23"/>
      <c r="S195" s="23"/>
      <c r="T195" s="26">
        <f t="shared" si="74"/>
        <v>1</v>
      </c>
      <c r="U195" s="207" t="s">
        <v>1389</v>
      </c>
      <c r="V195" s="207"/>
      <c r="W195" s="207" t="s">
        <v>1319</v>
      </c>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3">
        <f t="shared" si="97"/>
        <v>0</v>
      </c>
      <c r="CC195" s="32" t="e">
        <f t="shared" si="98"/>
        <v>#DIV/0!</v>
      </c>
      <c r="CD195" s="23">
        <f t="shared" si="99"/>
        <v>0</v>
      </c>
      <c r="CE195" s="32" t="e">
        <f t="shared" si="100"/>
        <v>#DIV/0!</v>
      </c>
      <c r="CF195" s="23">
        <f t="shared" si="101"/>
        <v>0</v>
      </c>
      <c r="CG195" s="32" t="e">
        <f t="shared" si="102"/>
        <v>#DIV/0!</v>
      </c>
      <c r="CH195" s="23" t="e">
        <f t="shared" si="103"/>
        <v>#DIV/0!</v>
      </c>
      <c r="CI195" s="23" t="e">
        <f t="shared" si="82"/>
        <v>#DIV/0!</v>
      </c>
      <c r="CJ195" s="37"/>
    </row>
    <row r="196" spans="1:88" ht="60.75" customHeight="1" x14ac:dyDescent="0.25">
      <c r="A196" s="6">
        <v>168</v>
      </c>
      <c r="B196" s="386"/>
      <c r="C196" s="389"/>
      <c r="D196" s="275" t="s">
        <v>28</v>
      </c>
      <c r="E196" s="12" t="s">
        <v>636</v>
      </c>
      <c r="F196" s="271" t="s">
        <v>28</v>
      </c>
      <c r="G196" s="12" t="s">
        <v>1431</v>
      </c>
      <c r="H196" s="271" t="s">
        <v>1635</v>
      </c>
      <c r="I196" s="18" t="s">
        <v>1261</v>
      </c>
      <c r="J196" s="22" t="s">
        <v>617</v>
      </c>
      <c r="K196" s="23"/>
      <c r="L196" s="23" t="s">
        <v>21</v>
      </c>
      <c r="M196" s="23"/>
      <c r="N196" s="23"/>
      <c r="O196" s="23"/>
      <c r="P196" s="23"/>
      <c r="Q196" s="23"/>
      <c r="R196" s="23"/>
      <c r="S196" s="23"/>
      <c r="T196" s="26">
        <f t="shared" si="74"/>
        <v>1</v>
      </c>
      <c r="U196" s="207"/>
      <c r="V196" s="207"/>
      <c r="W196" s="207"/>
      <c r="X196" s="207"/>
      <c r="Y196" s="207" t="s">
        <v>1262</v>
      </c>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3">
        <f t="shared" si="97"/>
        <v>0</v>
      </c>
      <c r="CC196" s="32" t="e">
        <f t="shared" si="98"/>
        <v>#DIV/0!</v>
      </c>
      <c r="CD196" s="23">
        <f t="shared" si="99"/>
        <v>0</v>
      </c>
      <c r="CE196" s="32" t="e">
        <f t="shared" si="100"/>
        <v>#DIV/0!</v>
      </c>
      <c r="CF196" s="23">
        <f t="shared" si="101"/>
        <v>0</v>
      </c>
      <c r="CG196" s="32" t="e">
        <f t="shared" si="102"/>
        <v>#DIV/0!</v>
      </c>
      <c r="CH196" s="23" t="e">
        <f t="shared" si="103"/>
        <v>#DIV/0!</v>
      </c>
      <c r="CI196" s="23" t="e">
        <f t="shared" si="82"/>
        <v>#DIV/0!</v>
      </c>
      <c r="CJ196" s="37"/>
    </row>
    <row r="197" spans="1:88" ht="90" customHeight="1" x14ac:dyDescent="0.25">
      <c r="A197" s="6">
        <v>168</v>
      </c>
      <c r="B197" s="386"/>
      <c r="C197" s="389"/>
      <c r="D197" s="275" t="s">
        <v>28</v>
      </c>
      <c r="E197" s="12" t="s">
        <v>636</v>
      </c>
      <c r="F197" s="271" t="s">
        <v>28</v>
      </c>
      <c r="G197" s="12" t="s">
        <v>1431</v>
      </c>
      <c r="H197" s="12" t="s">
        <v>2026</v>
      </c>
      <c r="I197" s="18" t="s">
        <v>1261</v>
      </c>
      <c r="J197" s="22" t="s">
        <v>617</v>
      </c>
      <c r="K197" s="23"/>
      <c r="L197" s="23"/>
      <c r="M197" s="23" t="s">
        <v>21</v>
      </c>
      <c r="N197" s="23"/>
      <c r="O197" s="23"/>
      <c r="P197" s="23"/>
      <c r="Q197" s="23"/>
      <c r="R197" s="23"/>
      <c r="S197" s="23"/>
      <c r="T197" s="26">
        <f t="shared" ref="T197:T260" si="104">COUNTIF(K197:S197,"x")</f>
        <v>1</v>
      </c>
      <c r="U197" s="207"/>
      <c r="V197" s="207"/>
      <c r="W197" s="207"/>
      <c r="X197" s="207"/>
      <c r="Y197" s="207"/>
      <c r="Z197" s="207"/>
      <c r="AA197" s="207"/>
      <c r="AB197" s="207"/>
      <c r="AC197" s="207"/>
      <c r="AD197" s="207" t="s">
        <v>1262</v>
      </c>
      <c r="AE197" s="207" t="s">
        <v>2006</v>
      </c>
      <c r="AF197" s="207" t="s">
        <v>1262</v>
      </c>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3">
        <f t="shared" si="97"/>
        <v>0</v>
      </c>
      <c r="CC197" s="32" t="e">
        <f t="shared" si="98"/>
        <v>#DIV/0!</v>
      </c>
      <c r="CD197" s="23">
        <f t="shared" si="99"/>
        <v>0</v>
      </c>
      <c r="CE197" s="32" t="e">
        <f t="shared" si="100"/>
        <v>#DIV/0!</v>
      </c>
      <c r="CF197" s="23">
        <f t="shared" si="101"/>
        <v>0</v>
      </c>
      <c r="CG197" s="32" t="e">
        <f t="shared" si="102"/>
        <v>#DIV/0!</v>
      </c>
      <c r="CH197" s="23" t="e">
        <f t="shared" si="103"/>
        <v>#DIV/0!</v>
      </c>
      <c r="CI197" s="23" t="e">
        <f t="shared" ref="CI197:CI260" si="105">IF(CH197&gt;=1.6,"Đạt mục tiêu",IF(CH197&gt;=1,"Cần cố gắng","Chưa đạt"))</f>
        <v>#DIV/0!</v>
      </c>
      <c r="CJ197" s="37"/>
    </row>
    <row r="198" spans="1:88" ht="64.5" customHeight="1" x14ac:dyDescent="0.25">
      <c r="A198" s="6">
        <v>168</v>
      </c>
      <c r="B198" s="386"/>
      <c r="C198" s="389"/>
      <c r="D198" s="275" t="s">
        <v>28</v>
      </c>
      <c r="E198" s="12" t="s">
        <v>636</v>
      </c>
      <c r="F198" s="271" t="s">
        <v>28</v>
      </c>
      <c r="G198" s="12" t="s">
        <v>1431</v>
      </c>
      <c r="H198" s="12" t="s">
        <v>1433</v>
      </c>
      <c r="I198" s="18" t="s">
        <v>1261</v>
      </c>
      <c r="J198" s="22" t="s">
        <v>617</v>
      </c>
      <c r="K198" s="23"/>
      <c r="L198" s="23"/>
      <c r="M198" s="23"/>
      <c r="N198" s="23" t="s">
        <v>21</v>
      </c>
      <c r="O198" s="23"/>
      <c r="P198" s="23"/>
      <c r="Q198" s="23"/>
      <c r="R198" s="23"/>
      <c r="S198" s="23"/>
      <c r="T198" s="26">
        <f t="shared" si="104"/>
        <v>1</v>
      </c>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3">
        <f t="shared" si="97"/>
        <v>0</v>
      </c>
      <c r="CC198" s="32" t="e">
        <f t="shared" si="98"/>
        <v>#DIV/0!</v>
      </c>
      <c r="CD198" s="23">
        <f t="shared" si="99"/>
        <v>0</v>
      </c>
      <c r="CE198" s="32" t="e">
        <f t="shared" si="100"/>
        <v>#DIV/0!</v>
      </c>
      <c r="CF198" s="23">
        <f t="shared" si="101"/>
        <v>0</v>
      </c>
      <c r="CG198" s="32" t="e">
        <f t="shared" si="102"/>
        <v>#DIV/0!</v>
      </c>
      <c r="CH198" s="23" t="e">
        <f t="shared" si="103"/>
        <v>#DIV/0!</v>
      </c>
      <c r="CI198" s="23" t="e">
        <f t="shared" si="105"/>
        <v>#DIV/0!</v>
      </c>
      <c r="CJ198" s="37"/>
    </row>
    <row r="199" spans="1:88" ht="66.75" customHeight="1" x14ac:dyDescent="0.25">
      <c r="A199" s="6">
        <v>168</v>
      </c>
      <c r="B199" s="386"/>
      <c r="C199" s="389"/>
      <c r="D199" s="275" t="s">
        <v>28</v>
      </c>
      <c r="E199" s="12" t="s">
        <v>636</v>
      </c>
      <c r="F199" s="271" t="s">
        <v>28</v>
      </c>
      <c r="G199" s="12" t="s">
        <v>1431</v>
      </c>
      <c r="H199" s="12" t="s">
        <v>1434</v>
      </c>
      <c r="I199" s="18" t="s">
        <v>1261</v>
      </c>
      <c r="J199" s="22" t="s">
        <v>617</v>
      </c>
      <c r="K199" s="23"/>
      <c r="L199" s="23"/>
      <c r="M199" s="23"/>
      <c r="N199" s="23"/>
      <c r="O199" s="23"/>
      <c r="P199" s="23" t="s">
        <v>21</v>
      </c>
      <c r="Q199" s="23"/>
      <c r="R199" s="23"/>
      <c r="S199" s="23"/>
      <c r="T199" s="26">
        <f t="shared" si="104"/>
        <v>1</v>
      </c>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3">
        <f t="shared" si="97"/>
        <v>0</v>
      </c>
      <c r="CC199" s="32" t="e">
        <f t="shared" si="98"/>
        <v>#DIV/0!</v>
      </c>
      <c r="CD199" s="23">
        <f t="shared" si="99"/>
        <v>0</v>
      </c>
      <c r="CE199" s="32" t="e">
        <f t="shared" si="100"/>
        <v>#DIV/0!</v>
      </c>
      <c r="CF199" s="23">
        <f t="shared" si="101"/>
        <v>0</v>
      </c>
      <c r="CG199" s="32" t="e">
        <f t="shared" si="102"/>
        <v>#DIV/0!</v>
      </c>
      <c r="CH199" s="23" t="e">
        <f t="shared" si="103"/>
        <v>#DIV/0!</v>
      </c>
      <c r="CI199" s="23" t="e">
        <f t="shared" si="105"/>
        <v>#DIV/0!</v>
      </c>
      <c r="CJ199" s="37"/>
    </row>
    <row r="200" spans="1:88" ht="58.5" customHeight="1" x14ac:dyDescent="0.25">
      <c r="A200" s="6">
        <v>168</v>
      </c>
      <c r="B200" s="386"/>
      <c r="C200" s="389"/>
      <c r="D200" s="275" t="s">
        <v>28</v>
      </c>
      <c r="E200" s="12" t="s">
        <v>636</v>
      </c>
      <c r="F200" s="271" t="s">
        <v>28</v>
      </c>
      <c r="G200" s="12" t="s">
        <v>1431</v>
      </c>
      <c r="H200" s="12" t="s">
        <v>1649</v>
      </c>
      <c r="I200" s="18" t="s">
        <v>1261</v>
      </c>
      <c r="J200" s="22" t="s">
        <v>617</v>
      </c>
      <c r="K200" s="23"/>
      <c r="L200" s="23"/>
      <c r="M200" s="23"/>
      <c r="N200" s="23"/>
      <c r="O200" s="23" t="s">
        <v>21</v>
      </c>
      <c r="P200" s="23"/>
      <c r="Q200" s="23"/>
      <c r="R200" s="23"/>
      <c r="S200" s="23"/>
      <c r="T200" s="26">
        <f t="shared" si="104"/>
        <v>1</v>
      </c>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3">
        <f t="shared" si="97"/>
        <v>0</v>
      </c>
      <c r="CC200" s="32" t="e">
        <f t="shared" si="98"/>
        <v>#DIV/0!</v>
      </c>
      <c r="CD200" s="23">
        <f t="shared" si="99"/>
        <v>0</v>
      </c>
      <c r="CE200" s="32" t="e">
        <f t="shared" si="100"/>
        <v>#DIV/0!</v>
      </c>
      <c r="CF200" s="23">
        <f t="shared" si="101"/>
        <v>0</v>
      </c>
      <c r="CG200" s="32" t="e">
        <f t="shared" si="102"/>
        <v>#DIV/0!</v>
      </c>
      <c r="CH200" s="23" t="e">
        <f t="shared" si="103"/>
        <v>#DIV/0!</v>
      </c>
      <c r="CI200" s="23" t="e">
        <f t="shared" si="105"/>
        <v>#DIV/0!</v>
      </c>
      <c r="CJ200" s="37"/>
    </row>
    <row r="201" spans="1:88" ht="60" customHeight="1" x14ac:dyDescent="0.25">
      <c r="A201" s="6">
        <v>168</v>
      </c>
      <c r="B201" s="386"/>
      <c r="C201" s="389"/>
      <c r="D201" s="275" t="s">
        <v>28</v>
      </c>
      <c r="E201" s="12" t="s">
        <v>636</v>
      </c>
      <c r="F201" s="271" t="s">
        <v>28</v>
      </c>
      <c r="G201" s="12" t="s">
        <v>1431</v>
      </c>
      <c r="H201" s="12" t="s">
        <v>1435</v>
      </c>
      <c r="I201" s="18" t="s">
        <v>1261</v>
      </c>
      <c r="J201" s="22" t="s">
        <v>617</v>
      </c>
      <c r="K201" s="23"/>
      <c r="L201" s="23"/>
      <c r="M201" s="23"/>
      <c r="N201" s="23"/>
      <c r="O201" s="23"/>
      <c r="P201" s="23"/>
      <c r="Q201" s="23" t="s">
        <v>21</v>
      </c>
      <c r="R201" s="23"/>
      <c r="S201" s="23"/>
      <c r="T201" s="26">
        <f t="shared" si="104"/>
        <v>1</v>
      </c>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3">
        <f t="shared" si="97"/>
        <v>0</v>
      </c>
      <c r="CC201" s="32" t="e">
        <f t="shared" si="98"/>
        <v>#DIV/0!</v>
      </c>
      <c r="CD201" s="23">
        <f t="shared" si="99"/>
        <v>0</v>
      </c>
      <c r="CE201" s="32" t="e">
        <f t="shared" si="100"/>
        <v>#DIV/0!</v>
      </c>
      <c r="CF201" s="23">
        <f t="shared" si="101"/>
        <v>0</v>
      </c>
      <c r="CG201" s="32" t="e">
        <f t="shared" si="102"/>
        <v>#DIV/0!</v>
      </c>
      <c r="CH201" s="23" t="e">
        <f t="shared" si="103"/>
        <v>#DIV/0!</v>
      </c>
      <c r="CI201" s="23" t="e">
        <f t="shared" si="105"/>
        <v>#DIV/0!</v>
      </c>
      <c r="CJ201" s="37"/>
    </row>
    <row r="202" spans="1:88" ht="68.25" customHeight="1" x14ac:dyDescent="0.25">
      <c r="A202" s="6">
        <v>168</v>
      </c>
      <c r="B202" s="386"/>
      <c r="C202" s="389"/>
      <c r="D202" s="275" t="s">
        <v>28</v>
      </c>
      <c r="E202" s="12" t="s">
        <v>636</v>
      </c>
      <c r="F202" s="271" t="s">
        <v>28</v>
      </c>
      <c r="G202" s="12" t="s">
        <v>1431</v>
      </c>
      <c r="H202" s="12" t="s">
        <v>1436</v>
      </c>
      <c r="I202" s="18" t="s">
        <v>1261</v>
      </c>
      <c r="J202" s="22" t="s">
        <v>617</v>
      </c>
      <c r="K202" s="23"/>
      <c r="L202" s="23"/>
      <c r="M202" s="23"/>
      <c r="N202" s="23"/>
      <c r="O202" s="23"/>
      <c r="P202" s="23"/>
      <c r="Q202" s="23"/>
      <c r="R202" s="23" t="s">
        <v>21</v>
      </c>
      <c r="S202" s="23"/>
      <c r="T202" s="26">
        <f t="shared" si="104"/>
        <v>1</v>
      </c>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3">
        <f t="shared" si="97"/>
        <v>0</v>
      </c>
      <c r="CC202" s="32" t="e">
        <f t="shared" si="98"/>
        <v>#DIV/0!</v>
      </c>
      <c r="CD202" s="23">
        <f t="shared" si="99"/>
        <v>0</v>
      </c>
      <c r="CE202" s="32" t="e">
        <f t="shared" si="100"/>
        <v>#DIV/0!</v>
      </c>
      <c r="CF202" s="23">
        <f t="shared" si="101"/>
        <v>0</v>
      </c>
      <c r="CG202" s="32" t="e">
        <f t="shared" si="102"/>
        <v>#DIV/0!</v>
      </c>
      <c r="CH202" s="23" t="e">
        <f t="shared" si="103"/>
        <v>#DIV/0!</v>
      </c>
      <c r="CI202" s="23" t="e">
        <f t="shared" si="105"/>
        <v>#DIV/0!</v>
      </c>
      <c r="CJ202" s="37"/>
    </row>
    <row r="203" spans="1:88" ht="60.75" customHeight="1" x14ac:dyDescent="0.25">
      <c r="A203" s="6">
        <v>168</v>
      </c>
      <c r="B203" s="387"/>
      <c r="C203" s="390"/>
      <c r="D203" s="275" t="s">
        <v>28</v>
      </c>
      <c r="E203" s="12" t="s">
        <v>636</v>
      </c>
      <c r="F203" s="271" t="s">
        <v>28</v>
      </c>
      <c r="G203" s="12" t="s">
        <v>1431</v>
      </c>
      <c r="H203" s="12" t="s">
        <v>1437</v>
      </c>
      <c r="I203" s="18" t="s">
        <v>1261</v>
      </c>
      <c r="J203" s="22" t="s">
        <v>617</v>
      </c>
      <c r="K203" s="23"/>
      <c r="L203" s="23"/>
      <c r="M203" s="23"/>
      <c r="N203" s="23"/>
      <c r="O203" s="23"/>
      <c r="P203" s="23"/>
      <c r="Q203" s="23"/>
      <c r="R203" s="23"/>
      <c r="S203" s="23" t="s">
        <v>21</v>
      </c>
      <c r="T203" s="26">
        <f t="shared" si="104"/>
        <v>1</v>
      </c>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3">
        <f t="shared" si="97"/>
        <v>0</v>
      </c>
      <c r="CC203" s="32" t="e">
        <f t="shared" si="98"/>
        <v>#DIV/0!</v>
      </c>
      <c r="CD203" s="23">
        <f t="shared" si="99"/>
        <v>0</v>
      </c>
      <c r="CE203" s="32" t="e">
        <f t="shared" si="100"/>
        <v>#DIV/0!</v>
      </c>
      <c r="CF203" s="23">
        <f t="shared" si="101"/>
        <v>0</v>
      </c>
      <c r="CG203" s="32" t="e">
        <f t="shared" si="102"/>
        <v>#DIV/0!</v>
      </c>
      <c r="CH203" s="23" t="e">
        <f t="shared" si="103"/>
        <v>#DIV/0!</v>
      </c>
      <c r="CI203" s="23" t="e">
        <f t="shared" si="105"/>
        <v>#DIV/0!</v>
      </c>
      <c r="CJ203" s="37"/>
    </row>
    <row r="204" spans="1:88" ht="82.5" customHeight="1" x14ac:dyDescent="0.25">
      <c r="A204" s="6">
        <v>169</v>
      </c>
      <c r="B204" s="385">
        <v>388</v>
      </c>
      <c r="C204" s="388" t="s">
        <v>637</v>
      </c>
      <c r="D204" s="275" t="s">
        <v>28</v>
      </c>
      <c r="E204" s="12" t="s">
        <v>638</v>
      </c>
      <c r="F204" s="271" t="s">
        <v>28</v>
      </c>
      <c r="G204" s="41" t="s">
        <v>1438</v>
      </c>
      <c r="H204" s="41" t="s">
        <v>1439</v>
      </c>
      <c r="I204" s="18" t="s">
        <v>1261</v>
      </c>
      <c r="J204" s="22" t="s">
        <v>617</v>
      </c>
      <c r="K204" s="207"/>
      <c r="L204" s="207"/>
      <c r="M204" s="207"/>
      <c r="N204" s="207" t="s">
        <v>21</v>
      </c>
      <c r="O204" s="207"/>
      <c r="P204" s="207"/>
      <c r="Q204" s="207"/>
      <c r="R204" s="207"/>
      <c r="S204" s="207"/>
      <c r="T204" s="26">
        <f t="shared" si="104"/>
        <v>1</v>
      </c>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3">
        <f t="shared" si="97"/>
        <v>0</v>
      </c>
      <c r="CC204" s="32" t="e">
        <f t="shared" si="98"/>
        <v>#DIV/0!</v>
      </c>
      <c r="CD204" s="23">
        <f t="shared" si="99"/>
        <v>0</v>
      </c>
      <c r="CE204" s="32" t="e">
        <f t="shared" si="100"/>
        <v>#DIV/0!</v>
      </c>
      <c r="CF204" s="23">
        <f t="shared" si="101"/>
        <v>0</v>
      </c>
      <c r="CG204" s="32" t="e">
        <f t="shared" si="102"/>
        <v>#DIV/0!</v>
      </c>
      <c r="CH204" s="23" t="e">
        <f t="shared" si="103"/>
        <v>#DIV/0!</v>
      </c>
      <c r="CI204" s="23" t="e">
        <f t="shared" si="105"/>
        <v>#DIV/0!</v>
      </c>
      <c r="CJ204" s="37"/>
    </row>
    <row r="205" spans="1:88" ht="85.5" customHeight="1" x14ac:dyDescent="0.25">
      <c r="A205" s="6">
        <v>169</v>
      </c>
      <c r="B205" s="387"/>
      <c r="C205" s="390"/>
      <c r="D205" s="275" t="s">
        <v>28</v>
      </c>
      <c r="E205" s="12" t="s">
        <v>638</v>
      </c>
      <c r="F205" s="271" t="s">
        <v>28</v>
      </c>
      <c r="G205" s="41" t="s">
        <v>1440</v>
      </c>
      <c r="H205" s="41" t="s">
        <v>1862</v>
      </c>
      <c r="I205" s="18" t="s">
        <v>1261</v>
      </c>
      <c r="J205" s="22" t="s">
        <v>617</v>
      </c>
      <c r="K205" s="207"/>
      <c r="L205" s="207"/>
      <c r="M205" s="207"/>
      <c r="N205" s="207"/>
      <c r="O205" s="23"/>
      <c r="P205" s="28" t="s">
        <v>21</v>
      </c>
      <c r="Q205" s="207"/>
      <c r="R205" s="207"/>
      <c r="S205" s="207"/>
      <c r="T205" s="26">
        <f t="shared" si="104"/>
        <v>1</v>
      </c>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3">
        <f t="shared" si="97"/>
        <v>0</v>
      </c>
      <c r="CC205" s="32" t="e">
        <f t="shared" si="98"/>
        <v>#DIV/0!</v>
      </c>
      <c r="CD205" s="23">
        <f t="shared" si="99"/>
        <v>0</v>
      </c>
      <c r="CE205" s="32" t="e">
        <f t="shared" si="100"/>
        <v>#DIV/0!</v>
      </c>
      <c r="CF205" s="23">
        <f t="shared" si="101"/>
        <v>0</v>
      </c>
      <c r="CG205" s="32" t="e">
        <f t="shared" si="102"/>
        <v>#DIV/0!</v>
      </c>
      <c r="CH205" s="23" t="e">
        <f t="shared" si="103"/>
        <v>#DIV/0!</v>
      </c>
      <c r="CI205" s="23" t="e">
        <f t="shared" si="105"/>
        <v>#DIV/0!</v>
      </c>
      <c r="CJ205" s="37"/>
    </row>
    <row r="206" spans="1:88" ht="61.5" customHeight="1" x14ac:dyDescent="0.25">
      <c r="A206" s="6">
        <v>170</v>
      </c>
      <c r="B206" s="207">
        <v>389</v>
      </c>
      <c r="C206" s="12" t="s">
        <v>639</v>
      </c>
      <c r="D206" s="275" t="s">
        <v>71</v>
      </c>
      <c r="E206" s="12" t="s">
        <v>640</v>
      </c>
      <c r="F206" s="271" t="s">
        <v>71</v>
      </c>
      <c r="G206" s="18" t="s">
        <v>639</v>
      </c>
      <c r="H206" s="18"/>
      <c r="I206" s="18" t="s">
        <v>1265</v>
      </c>
      <c r="J206" s="22" t="s">
        <v>617</v>
      </c>
      <c r="K206" s="207"/>
      <c r="L206" s="207"/>
      <c r="M206" s="207"/>
      <c r="N206" s="207"/>
      <c r="O206" s="207" t="s">
        <v>21</v>
      </c>
      <c r="P206" s="207"/>
      <c r="Q206" s="207"/>
      <c r="R206" s="207"/>
      <c r="S206" s="207"/>
      <c r="T206" s="26">
        <f t="shared" si="104"/>
        <v>1</v>
      </c>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3">
        <f t="shared" si="97"/>
        <v>0</v>
      </c>
      <c r="CC206" s="32" t="e">
        <f t="shared" si="98"/>
        <v>#DIV/0!</v>
      </c>
      <c r="CD206" s="23">
        <f t="shared" si="99"/>
        <v>0</v>
      </c>
      <c r="CE206" s="32" t="e">
        <f t="shared" si="100"/>
        <v>#DIV/0!</v>
      </c>
      <c r="CF206" s="23">
        <f t="shared" si="101"/>
        <v>0</v>
      </c>
      <c r="CG206" s="32" t="e">
        <f t="shared" si="102"/>
        <v>#DIV/0!</v>
      </c>
      <c r="CH206" s="23" t="e">
        <f t="shared" si="103"/>
        <v>#DIV/0!</v>
      </c>
      <c r="CI206" s="23" t="e">
        <f t="shared" si="105"/>
        <v>#DIV/0!</v>
      </c>
      <c r="CJ206" s="37"/>
    </row>
    <row r="207" spans="1:88" ht="33" customHeight="1" x14ac:dyDescent="0.25">
      <c r="A207" s="6">
        <v>171</v>
      </c>
      <c r="B207" s="207">
        <v>392</v>
      </c>
      <c r="C207" s="12" t="s">
        <v>645</v>
      </c>
      <c r="D207" s="275" t="s">
        <v>18</v>
      </c>
      <c r="E207" s="12" t="s">
        <v>646</v>
      </c>
      <c r="F207" s="271" t="s">
        <v>18</v>
      </c>
      <c r="G207" s="12" t="s">
        <v>1441</v>
      </c>
      <c r="H207" s="12" t="s">
        <v>1442</v>
      </c>
      <c r="I207" s="18" t="s">
        <v>1261</v>
      </c>
      <c r="J207" s="22" t="s">
        <v>617</v>
      </c>
      <c r="K207" s="207" t="s">
        <v>21</v>
      </c>
      <c r="L207" s="207"/>
      <c r="M207" s="207"/>
      <c r="N207" s="207"/>
      <c r="O207" s="207"/>
      <c r="P207" s="207"/>
      <c r="Q207" s="207"/>
      <c r="R207" s="207"/>
      <c r="S207" s="207"/>
      <c r="T207" s="26">
        <f t="shared" si="104"/>
        <v>1</v>
      </c>
      <c r="U207" s="207" t="s">
        <v>1302</v>
      </c>
      <c r="V207" s="207" t="s">
        <v>1319</v>
      </c>
      <c r="W207" s="207" t="s">
        <v>1302</v>
      </c>
      <c r="X207" s="207" t="s">
        <v>1319</v>
      </c>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3">
        <f t="shared" si="97"/>
        <v>0</v>
      </c>
      <c r="CC207" s="32" t="e">
        <f t="shared" si="98"/>
        <v>#DIV/0!</v>
      </c>
      <c r="CD207" s="23">
        <f t="shared" si="99"/>
        <v>0</v>
      </c>
      <c r="CE207" s="32" t="e">
        <f t="shared" si="100"/>
        <v>#DIV/0!</v>
      </c>
      <c r="CF207" s="23">
        <f t="shared" si="101"/>
        <v>0</v>
      </c>
      <c r="CG207" s="32" t="e">
        <f t="shared" si="102"/>
        <v>#DIV/0!</v>
      </c>
      <c r="CH207" s="23" t="e">
        <f t="shared" si="103"/>
        <v>#DIV/0!</v>
      </c>
      <c r="CI207" s="23" t="e">
        <f t="shared" si="105"/>
        <v>#DIV/0!</v>
      </c>
      <c r="CJ207" s="37"/>
    </row>
    <row r="208" spans="1:88" s="2" customFormat="1" ht="18.75" hidden="1" x14ac:dyDescent="0.25">
      <c r="A208" s="6">
        <v>172</v>
      </c>
      <c r="B208" s="7">
        <v>391</v>
      </c>
      <c r="C208" s="440" t="s">
        <v>647</v>
      </c>
      <c r="D208" s="440"/>
      <c r="E208" s="440"/>
      <c r="F208" s="9" t="s">
        <v>1249</v>
      </c>
      <c r="G208" s="9" t="s">
        <v>1249</v>
      </c>
      <c r="H208" s="9" t="s">
        <v>1249</v>
      </c>
      <c r="I208" s="9" t="s">
        <v>1249</v>
      </c>
      <c r="J208" s="21" t="s">
        <v>1249</v>
      </c>
      <c r="K208" s="21" t="s">
        <v>1249</v>
      </c>
      <c r="L208" s="21" t="s">
        <v>1249</v>
      </c>
      <c r="M208" s="21" t="s">
        <v>1249</v>
      </c>
      <c r="N208" s="21" t="s">
        <v>1249</v>
      </c>
      <c r="O208" s="21" t="s">
        <v>1249</v>
      </c>
      <c r="P208" s="21" t="s">
        <v>1249</v>
      </c>
      <c r="Q208" s="21" t="s">
        <v>1249</v>
      </c>
      <c r="R208" s="21" t="s">
        <v>1249</v>
      </c>
      <c r="S208" s="21" t="s">
        <v>1249</v>
      </c>
      <c r="T208" s="21" t="s">
        <v>1249</v>
      </c>
      <c r="U208" s="21" t="s">
        <v>1249</v>
      </c>
      <c r="V208" s="21" t="s">
        <v>1249</v>
      </c>
      <c r="W208" s="21" t="s">
        <v>1249</v>
      </c>
      <c r="X208" s="21" t="s">
        <v>1249</v>
      </c>
      <c r="Y208" s="21" t="s">
        <v>1249</v>
      </c>
      <c r="Z208" s="21" t="s">
        <v>1249</v>
      </c>
      <c r="AA208" s="21" t="s">
        <v>1249</v>
      </c>
      <c r="AB208" s="21" t="s">
        <v>1249</v>
      </c>
      <c r="AC208" s="21" t="s">
        <v>1249</v>
      </c>
      <c r="AD208" s="21" t="s">
        <v>1249</v>
      </c>
      <c r="AE208" s="21" t="s">
        <v>1249</v>
      </c>
      <c r="AF208" s="21" t="s">
        <v>1249</v>
      </c>
      <c r="AG208" s="21" t="s">
        <v>1249</v>
      </c>
      <c r="AH208" s="21" t="s">
        <v>1249</v>
      </c>
      <c r="AI208" s="21" t="s">
        <v>1249</v>
      </c>
      <c r="AJ208" s="21" t="s">
        <v>1249</v>
      </c>
      <c r="AK208" s="21" t="s">
        <v>1249</v>
      </c>
      <c r="AL208" s="21" t="s">
        <v>1249</v>
      </c>
      <c r="AM208" s="21" t="s">
        <v>1249</v>
      </c>
      <c r="AN208" s="21" t="s">
        <v>1249</v>
      </c>
      <c r="AO208" s="21" t="s">
        <v>1249</v>
      </c>
      <c r="AP208" s="21" t="s">
        <v>1249</v>
      </c>
      <c r="AQ208" s="21" t="s">
        <v>1249</v>
      </c>
      <c r="AR208" s="21" t="s">
        <v>1249</v>
      </c>
      <c r="AS208" s="21" t="s">
        <v>1249</v>
      </c>
      <c r="AT208" s="21" t="s">
        <v>1249</v>
      </c>
      <c r="AU208" s="21" t="s">
        <v>1249</v>
      </c>
      <c r="AV208" s="21" t="s">
        <v>1249</v>
      </c>
      <c r="AW208" s="21" t="s">
        <v>1249</v>
      </c>
      <c r="AX208" s="21" t="s">
        <v>1249</v>
      </c>
      <c r="AY208" s="21" t="s">
        <v>1249</v>
      </c>
      <c r="AZ208" s="21" t="s">
        <v>1249</v>
      </c>
      <c r="BA208" s="21" t="s">
        <v>1249</v>
      </c>
      <c r="BB208" s="21"/>
      <c r="BC208" s="21" t="s">
        <v>1249</v>
      </c>
      <c r="BD208" s="21" t="s">
        <v>1249</v>
      </c>
      <c r="BE208" s="21" t="s">
        <v>1249</v>
      </c>
      <c r="BF208" s="21" t="s">
        <v>1249</v>
      </c>
      <c r="BG208" s="21" t="s">
        <v>1249</v>
      </c>
      <c r="BH208" s="21" t="s">
        <v>1249</v>
      </c>
      <c r="BI208" s="21" t="s">
        <v>1249</v>
      </c>
      <c r="BJ208" s="21" t="s">
        <v>1249</v>
      </c>
      <c r="BK208" s="21" t="s">
        <v>1249</v>
      </c>
      <c r="BL208" s="21" t="s">
        <v>1249</v>
      </c>
      <c r="BM208" s="21" t="s">
        <v>1249</v>
      </c>
      <c r="BN208" s="21" t="s">
        <v>1249</v>
      </c>
      <c r="BO208" s="21" t="s">
        <v>1249</v>
      </c>
      <c r="BP208" s="21" t="s">
        <v>1249</v>
      </c>
      <c r="BQ208" s="21" t="s">
        <v>1249</v>
      </c>
      <c r="BR208" s="21" t="s">
        <v>1249</v>
      </c>
      <c r="BS208" s="21" t="s">
        <v>1249</v>
      </c>
      <c r="BT208" s="21" t="s">
        <v>1249</v>
      </c>
      <c r="BU208" s="21" t="s">
        <v>1249</v>
      </c>
      <c r="BV208" s="21" t="s">
        <v>1249</v>
      </c>
      <c r="BW208" s="21" t="s">
        <v>1249</v>
      </c>
      <c r="BX208" s="21" t="s">
        <v>1249</v>
      </c>
      <c r="BY208" s="21" t="s">
        <v>1249</v>
      </c>
      <c r="BZ208" s="21" t="s">
        <v>1249</v>
      </c>
      <c r="CA208" s="21" t="s">
        <v>1249</v>
      </c>
      <c r="CB208" s="21" t="s">
        <v>1249</v>
      </c>
      <c r="CC208" s="21" t="s">
        <v>1249</v>
      </c>
      <c r="CD208" s="21" t="s">
        <v>1249</v>
      </c>
      <c r="CE208" s="21" t="s">
        <v>1249</v>
      </c>
      <c r="CF208" s="21" t="s">
        <v>1249</v>
      </c>
      <c r="CG208" s="21" t="s">
        <v>1249</v>
      </c>
      <c r="CH208" s="21" t="s">
        <v>1249</v>
      </c>
      <c r="CI208" s="21" t="s">
        <v>1249</v>
      </c>
      <c r="CJ208" s="21" t="s">
        <v>1249</v>
      </c>
    </row>
    <row r="209" spans="1:88" ht="72" customHeight="1" x14ac:dyDescent="0.25">
      <c r="A209" s="6">
        <v>173</v>
      </c>
      <c r="B209" s="207">
        <v>395</v>
      </c>
      <c r="C209" s="12" t="s">
        <v>650</v>
      </c>
      <c r="D209" s="275" t="s">
        <v>18</v>
      </c>
      <c r="E209" s="12" t="s">
        <v>1443</v>
      </c>
      <c r="F209" s="271" t="s">
        <v>28</v>
      </c>
      <c r="G209" s="18" t="s">
        <v>1444</v>
      </c>
      <c r="H209" s="18" t="s">
        <v>1445</v>
      </c>
      <c r="I209" s="18" t="s">
        <v>1329</v>
      </c>
      <c r="J209" s="22" t="s">
        <v>617</v>
      </c>
      <c r="K209" s="207"/>
      <c r="L209" s="207"/>
      <c r="M209" s="207"/>
      <c r="N209" s="207"/>
      <c r="O209" s="207"/>
      <c r="P209" s="207" t="s">
        <v>21</v>
      </c>
      <c r="Q209" s="207"/>
      <c r="R209" s="207"/>
      <c r="S209" s="207"/>
      <c r="T209" s="26">
        <f t="shared" si="104"/>
        <v>1</v>
      </c>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3">
        <f t="shared" ref="CB209:CB233" si="106">COUNTIF($BD209:$CA209,2)</f>
        <v>0</v>
      </c>
      <c r="CC209" s="32" t="e">
        <f t="shared" ref="CC209:CC233" si="107">CB209/COUNTA($BD209:$CA209)</f>
        <v>#DIV/0!</v>
      </c>
      <c r="CD209" s="23">
        <f t="shared" ref="CD209:CD233" si="108">COUNTIF($BD209:$CA209,1)</f>
        <v>0</v>
      </c>
      <c r="CE209" s="32" t="e">
        <f t="shared" ref="CE209:CE233" si="109">CD209/COUNTA($BD209:$CA209)</f>
        <v>#DIV/0!</v>
      </c>
      <c r="CF209" s="23">
        <f t="shared" ref="CF209:CF233" si="110">COUNTIF($BD209:$CA209,0)</f>
        <v>0</v>
      </c>
      <c r="CG209" s="32" t="e">
        <f t="shared" ref="CG209:CG233" si="111">CF209/COUNTA($BD209:$CA209)</f>
        <v>#DIV/0!</v>
      </c>
      <c r="CH209" s="23" t="e">
        <f t="shared" ref="CH209:CH233" si="112">(((CB209*2)+(CD209*1)+(CF209*0)))/COUNTA($BD209:$CA209)</f>
        <v>#DIV/0!</v>
      </c>
      <c r="CI209" s="23" t="e">
        <f t="shared" si="105"/>
        <v>#DIV/0!</v>
      </c>
      <c r="CJ209" s="37"/>
    </row>
    <row r="210" spans="1:88" ht="72" customHeight="1" x14ac:dyDescent="0.25">
      <c r="A210" s="6">
        <v>174</v>
      </c>
      <c r="B210" s="207">
        <v>398</v>
      </c>
      <c r="C210" s="12" t="s">
        <v>656</v>
      </c>
      <c r="D210" s="275" t="s">
        <v>18</v>
      </c>
      <c r="E210" s="12" t="s">
        <v>657</v>
      </c>
      <c r="F210" s="271" t="s">
        <v>18</v>
      </c>
      <c r="G210" s="18" t="s">
        <v>1446</v>
      </c>
      <c r="H210" s="18" t="s">
        <v>1446</v>
      </c>
      <c r="I210" s="18" t="s">
        <v>1261</v>
      </c>
      <c r="J210" s="22" t="s">
        <v>617</v>
      </c>
      <c r="K210" s="207"/>
      <c r="L210" s="207"/>
      <c r="M210" s="207"/>
      <c r="N210" s="207"/>
      <c r="O210" s="207"/>
      <c r="P210" s="207" t="s">
        <v>21</v>
      </c>
      <c r="Q210" s="207"/>
      <c r="R210" s="207"/>
      <c r="S210" s="207"/>
      <c r="T210" s="26">
        <f t="shared" si="104"/>
        <v>1</v>
      </c>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3">
        <f t="shared" si="106"/>
        <v>0</v>
      </c>
      <c r="CC210" s="32" t="e">
        <f t="shared" si="107"/>
        <v>#DIV/0!</v>
      </c>
      <c r="CD210" s="23">
        <f t="shared" si="108"/>
        <v>0</v>
      </c>
      <c r="CE210" s="32" t="e">
        <f t="shared" si="109"/>
        <v>#DIV/0!</v>
      </c>
      <c r="CF210" s="23">
        <f t="shared" si="110"/>
        <v>0</v>
      </c>
      <c r="CG210" s="32" t="e">
        <f t="shared" si="111"/>
        <v>#DIV/0!</v>
      </c>
      <c r="CH210" s="23" t="e">
        <f t="shared" si="112"/>
        <v>#DIV/0!</v>
      </c>
      <c r="CI210" s="23" t="e">
        <f t="shared" si="105"/>
        <v>#DIV/0!</v>
      </c>
      <c r="CJ210" s="37"/>
    </row>
    <row r="211" spans="1:88" ht="78" customHeight="1" x14ac:dyDescent="0.25">
      <c r="A211" s="6">
        <v>175</v>
      </c>
      <c r="B211" s="207">
        <v>401</v>
      </c>
      <c r="C211" s="12" t="s">
        <v>662</v>
      </c>
      <c r="D211" s="275" t="s">
        <v>18</v>
      </c>
      <c r="E211" s="12" t="s">
        <v>663</v>
      </c>
      <c r="F211" s="271" t="s">
        <v>28</v>
      </c>
      <c r="G211" s="18" t="s">
        <v>1447</v>
      </c>
      <c r="H211" s="18" t="s">
        <v>1447</v>
      </c>
      <c r="I211" s="18" t="s">
        <v>1329</v>
      </c>
      <c r="J211" s="22" t="s">
        <v>617</v>
      </c>
      <c r="K211" s="207"/>
      <c r="L211" s="207"/>
      <c r="M211" s="207"/>
      <c r="N211" s="207"/>
      <c r="O211" s="207"/>
      <c r="P211" s="207"/>
      <c r="Q211" s="207"/>
      <c r="R211" s="207"/>
      <c r="S211" s="207" t="s">
        <v>21</v>
      </c>
      <c r="T211" s="26">
        <f t="shared" si="104"/>
        <v>1</v>
      </c>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3">
        <f t="shared" si="106"/>
        <v>0</v>
      </c>
      <c r="CC211" s="32" t="e">
        <f t="shared" si="107"/>
        <v>#DIV/0!</v>
      </c>
      <c r="CD211" s="23">
        <f t="shared" si="108"/>
        <v>0</v>
      </c>
      <c r="CE211" s="32" t="e">
        <f t="shared" si="109"/>
        <v>#DIV/0!</v>
      </c>
      <c r="CF211" s="23">
        <f t="shared" si="110"/>
        <v>0</v>
      </c>
      <c r="CG211" s="32" t="e">
        <f t="shared" si="111"/>
        <v>#DIV/0!</v>
      </c>
      <c r="CH211" s="23" t="e">
        <f t="shared" si="112"/>
        <v>#DIV/0!</v>
      </c>
      <c r="CI211" s="23" t="e">
        <f t="shared" si="105"/>
        <v>#DIV/0!</v>
      </c>
      <c r="CJ211" s="37"/>
    </row>
    <row r="212" spans="1:88" ht="53.25" customHeight="1" x14ac:dyDescent="0.25">
      <c r="A212" s="6">
        <v>176</v>
      </c>
      <c r="B212" s="207">
        <v>404</v>
      </c>
      <c r="C212" s="12" t="s">
        <v>1448</v>
      </c>
      <c r="D212" s="275" t="s">
        <v>18</v>
      </c>
      <c r="E212" s="12" t="s">
        <v>669</v>
      </c>
      <c r="F212" s="271" t="s">
        <v>28</v>
      </c>
      <c r="G212" s="18" t="s">
        <v>1449</v>
      </c>
      <c r="H212" s="18" t="s">
        <v>1449</v>
      </c>
      <c r="I212" s="18" t="s">
        <v>1251</v>
      </c>
      <c r="J212" s="22" t="s">
        <v>617</v>
      </c>
      <c r="K212" s="207"/>
      <c r="L212" s="207"/>
      <c r="M212" s="207"/>
      <c r="N212" s="207"/>
      <c r="O212" s="207"/>
      <c r="P212" s="207"/>
      <c r="Q212" s="207"/>
      <c r="R212" s="207"/>
      <c r="S212" s="207" t="s">
        <v>21</v>
      </c>
      <c r="T212" s="26">
        <f t="shared" si="104"/>
        <v>1</v>
      </c>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3">
        <f t="shared" si="106"/>
        <v>0</v>
      </c>
      <c r="CC212" s="32" t="e">
        <f t="shared" si="107"/>
        <v>#DIV/0!</v>
      </c>
      <c r="CD212" s="23">
        <f t="shared" si="108"/>
        <v>0</v>
      </c>
      <c r="CE212" s="32" t="e">
        <f t="shared" si="109"/>
        <v>#DIV/0!</v>
      </c>
      <c r="CF212" s="23">
        <f t="shared" si="110"/>
        <v>0</v>
      </c>
      <c r="CG212" s="32" t="e">
        <f t="shared" si="111"/>
        <v>#DIV/0!</v>
      </c>
      <c r="CH212" s="23" t="e">
        <f t="shared" si="112"/>
        <v>#DIV/0!</v>
      </c>
      <c r="CI212" s="23" t="e">
        <f t="shared" si="105"/>
        <v>#DIV/0!</v>
      </c>
      <c r="CJ212" s="37"/>
    </row>
    <row r="213" spans="1:88" ht="54.75" customHeight="1" x14ac:dyDescent="0.25">
      <c r="A213" s="6">
        <v>177</v>
      </c>
      <c r="B213" s="385">
        <v>404</v>
      </c>
      <c r="C213" s="388" t="s">
        <v>672</v>
      </c>
      <c r="D213" s="275" t="s">
        <v>18</v>
      </c>
      <c r="E213" s="12" t="s">
        <v>673</v>
      </c>
      <c r="F213" s="271" t="s">
        <v>28</v>
      </c>
      <c r="G213" s="12" t="s">
        <v>673</v>
      </c>
      <c r="H213" s="12" t="s">
        <v>1450</v>
      </c>
      <c r="I213" s="18" t="s">
        <v>1261</v>
      </c>
      <c r="J213" s="22" t="s">
        <v>617</v>
      </c>
      <c r="K213" s="23" t="s">
        <v>21</v>
      </c>
      <c r="L213" s="23"/>
      <c r="M213" s="23"/>
      <c r="N213" s="23"/>
      <c r="O213" s="23"/>
      <c r="P213" s="23"/>
      <c r="Q213" s="23"/>
      <c r="R213" s="23"/>
      <c r="S213" s="23"/>
      <c r="T213" s="26">
        <f t="shared" si="104"/>
        <v>1</v>
      </c>
      <c r="U213" s="207"/>
      <c r="V213" s="207"/>
      <c r="W213" s="207" t="s">
        <v>1389</v>
      </c>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3">
        <f t="shared" si="106"/>
        <v>0</v>
      </c>
      <c r="CC213" s="32" t="e">
        <f t="shared" si="107"/>
        <v>#DIV/0!</v>
      </c>
      <c r="CD213" s="23">
        <f t="shared" si="108"/>
        <v>0</v>
      </c>
      <c r="CE213" s="32" t="e">
        <f t="shared" si="109"/>
        <v>#DIV/0!</v>
      </c>
      <c r="CF213" s="23">
        <f t="shared" si="110"/>
        <v>0</v>
      </c>
      <c r="CG213" s="32" t="e">
        <f t="shared" si="111"/>
        <v>#DIV/0!</v>
      </c>
      <c r="CH213" s="23" t="e">
        <f t="shared" si="112"/>
        <v>#DIV/0!</v>
      </c>
      <c r="CI213" s="23" t="e">
        <f t="shared" si="105"/>
        <v>#DIV/0!</v>
      </c>
      <c r="CJ213" s="37"/>
    </row>
    <row r="214" spans="1:88" ht="79.5" customHeight="1" x14ac:dyDescent="0.25">
      <c r="A214" s="6">
        <v>178</v>
      </c>
      <c r="B214" s="386"/>
      <c r="C214" s="389"/>
      <c r="D214" s="275" t="s">
        <v>18</v>
      </c>
      <c r="E214" s="12" t="s">
        <v>673</v>
      </c>
      <c r="F214" s="271" t="s">
        <v>28</v>
      </c>
      <c r="G214" s="12" t="s">
        <v>673</v>
      </c>
      <c r="H214" s="12" t="s">
        <v>1636</v>
      </c>
      <c r="I214" s="18" t="s">
        <v>1261</v>
      </c>
      <c r="J214" s="22" t="s">
        <v>617</v>
      </c>
      <c r="K214" s="23"/>
      <c r="L214" s="23" t="s">
        <v>21</v>
      </c>
      <c r="M214" s="23"/>
      <c r="N214" s="23"/>
      <c r="O214" s="23"/>
      <c r="P214" s="23"/>
      <c r="Q214" s="23"/>
      <c r="R214" s="23"/>
      <c r="S214" s="23"/>
      <c r="T214" s="26">
        <f t="shared" si="104"/>
        <v>1</v>
      </c>
      <c r="U214" s="207"/>
      <c r="V214" s="207"/>
      <c r="W214" s="207"/>
      <c r="X214" s="207"/>
      <c r="Y214" s="207" t="s">
        <v>1319</v>
      </c>
      <c r="Z214" s="207" t="s">
        <v>1262</v>
      </c>
      <c r="AA214" s="207" t="s">
        <v>1389</v>
      </c>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3">
        <f t="shared" si="106"/>
        <v>0</v>
      </c>
      <c r="CC214" s="32" t="e">
        <f t="shared" si="107"/>
        <v>#DIV/0!</v>
      </c>
      <c r="CD214" s="23">
        <f t="shared" si="108"/>
        <v>0</v>
      </c>
      <c r="CE214" s="32" t="e">
        <f t="shared" si="109"/>
        <v>#DIV/0!</v>
      </c>
      <c r="CF214" s="23">
        <f t="shared" si="110"/>
        <v>0</v>
      </c>
      <c r="CG214" s="32" t="e">
        <f t="shared" si="111"/>
        <v>#DIV/0!</v>
      </c>
      <c r="CH214" s="23" t="e">
        <f t="shared" si="112"/>
        <v>#DIV/0!</v>
      </c>
      <c r="CI214" s="23" t="e">
        <f t="shared" si="105"/>
        <v>#DIV/0!</v>
      </c>
      <c r="CJ214" s="37"/>
    </row>
    <row r="215" spans="1:88" ht="57.75" customHeight="1" x14ac:dyDescent="0.25">
      <c r="A215" s="6">
        <v>178</v>
      </c>
      <c r="B215" s="386"/>
      <c r="C215" s="389"/>
      <c r="D215" s="275" t="s">
        <v>18</v>
      </c>
      <c r="E215" s="12" t="s">
        <v>673</v>
      </c>
      <c r="F215" s="271" t="s">
        <v>28</v>
      </c>
      <c r="G215" s="12" t="s">
        <v>1451</v>
      </c>
      <c r="H215" s="12" t="s">
        <v>2022</v>
      </c>
      <c r="I215" s="18" t="s">
        <v>1261</v>
      </c>
      <c r="J215" s="22" t="s">
        <v>617</v>
      </c>
      <c r="K215" s="23"/>
      <c r="L215" s="23"/>
      <c r="M215" s="23" t="s">
        <v>21</v>
      </c>
      <c r="N215" s="23"/>
      <c r="O215" s="23"/>
      <c r="P215" s="23"/>
      <c r="Q215" s="23"/>
      <c r="R215" s="23"/>
      <c r="S215" s="23"/>
      <c r="T215" s="26">
        <f t="shared" si="104"/>
        <v>1</v>
      </c>
      <c r="U215" s="207"/>
      <c r="V215" s="207"/>
      <c r="W215" s="207"/>
      <c r="X215" s="207"/>
      <c r="Y215" s="207"/>
      <c r="Z215" s="207"/>
      <c r="AA215" s="207"/>
      <c r="AB215" s="207"/>
      <c r="AC215" s="207" t="s">
        <v>1389</v>
      </c>
      <c r="AD215" s="207" t="s">
        <v>2011</v>
      </c>
      <c r="AE215" s="207" t="s">
        <v>1389</v>
      </c>
      <c r="AF215" s="207" t="s">
        <v>1319</v>
      </c>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3">
        <f t="shared" si="106"/>
        <v>0</v>
      </c>
      <c r="CC215" s="32" t="e">
        <f t="shared" si="107"/>
        <v>#DIV/0!</v>
      </c>
      <c r="CD215" s="23">
        <f t="shared" si="108"/>
        <v>0</v>
      </c>
      <c r="CE215" s="32" t="e">
        <f t="shared" si="109"/>
        <v>#DIV/0!</v>
      </c>
      <c r="CF215" s="23">
        <f t="shared" si="110"/>
        <v>0</v>
      </c>
      <c r="CG215" s="32" t="e">
        <f t="shared" si="111"/>
        <v>#DIV/0!</v>
      </c>
      <c r="CH215" s="23" t="e">
        <f t="shared" si="112"/>
        <v>#DIV/0!</v>
      </c>
      <c r="CI215" s="23" t="e">
        <f t="shared" si="105"/>
        <v>#DIV/0!</v>
      </c>
      <c r="CJ215" s="37"/>
    </row>
    <row r="216" spans="1:88" ht="57.75" customHeight="1" x14ac:dyDescent="0.25">
      <c r="A216" s="6">
        <v>178</v>
      </c>
      <c r="B216" s="386"/>
      <c r="C216" s="389"/>
      <c r="D216" s="275" t="s">
        <v>18</v>
      </c>
      <c r="E216" s="12" t="s">
        <v>673</v>
      </c>
      <c r="F216" s="271" t="s">
        <v>28</v>
      </c>
      <c r="G216" s="12" t="s">
        <v>1451</v>
      </c>
      <c r="H216" s="12" t="s">
        <v>1641</v>
      </c>
      <c r="I216" s="18" t="s">
        <v>1261</v>
      </c>
      <c r="J216" s="22" t="s">
        <v>617</v>
      </c>
      <c r="K216" s="23"/>
      <c r="L216" s="23"/>
      <c r="M216" s="23"/>
      <c r="N216" s="23" t="s">
        <v>21</v>
      </c>
      <c r="O216" s="23"/>
      <c r="P216" s="23"/>
      <c r="Q216" s="23"/>
      <c r="R216" s="23"/>
      <c r="S216" s="23"/>
      <c r="T216" s="26">
        <f t="shared" si="104"/>
        <v>1</v>
      </c>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3">
        <f t="shared" si="106"/>
        <v>0</v>
      </c>
      <c r="CC216" s="32" t="e">
        <f t="shared" si="107"/>
        <v>#DIV/0!</v>
      </c>
      <c r="CD216" s="23">
        <f t="shared" si="108"/>
        <v>0</v>
      </c>
      <c r="CE216" s="32" t="e">
        <f t="shared" si="109"/>
        <v>#DIV/0!</v>
      </c>
      <c r="CF216" s="23">
        <f t="shared" si="110"/>
        <v>0</v>
      </c>
      <c r="CG216" s="32" t="e">
        <f t="shared" si="111"/>
        <v>#DIV/0!</v>
      </c>
      <c r="CH216" s="23" t="e">
        <f t="shared" si="112"/>
        <v>#DIV/0!</v>
      </c>
      <c r="CI216" s="23" t="e">
        <f t="shared" si="105"/>
        <v>#DIV/0!</v>
      </c>
      <c r="CJ216" s="37"/>
    </row>
    <row r="217" spans="1:88" ht="57.75" customHeight="1" x14ac:dyDescent="0.25">
      <c r="A217" s="6">
        <v>178</v>
      </c>
      <c r="B217" s="386"/>
      <c r="C217" s="389"/>
      <c r="D217" s="275" t="s">
        <v>18</v>
      </c>
      <c r="E217" s="12" t="s">
        <v>673</v>
      </c>
      <c r="F217" s="271" t="s">
        <v>28</v>
      </c>
      <c r="G217" s="12" t="s">
        <v>1451</v>
      </c>
      <c r="H217" s="12" t="s">
        <v>1863</v>
      </c>
      <c r="I217" s="18" t="s">
        <v>1261</v>
      </c>
      <c r="J217" s="22" t="s">
        <v>617</v>
      </c>
      <c r="K217" s="23"/>
      <c r="L217" s="23"/>
      <c r="M217" s="23"/>
      <c r="N217" s="23"/>
      <c r="O217" s="23"/>
      <c r="P217" s="23" t="s">
        <v>21</v>
      </c>
      <c r="Q217" s="23"/>
      <c r="R217" s="23"/>
      <c r="S217" s="23"/>
      <c r="T217" s="26">
        <f t="shared" si="104"/>
        <v>1</v>
      </c>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3">
        <f t="shared" si="106"/>
        <v>0</v>
      </c>
      <c r="CC217" s="32" t="e">
        <f t="shared" si="107"/>
        <v>#DIV/0!</v>
      </c>
      <c r="CD217" s="23">
        <f t="shared" si="108"/>
        <v>0</v>
      </c>
      <c r="CE217" s="32" t="e">
        <f t="shared" si="109"/>
        <v>#DIV/0!</v>
      </c>
      <c r="CF217" s="23">
        <f t="shared" si="110"/>
        <v>0</v>
      </c>
      <c r="CG217" s="32" t="e">
        <f t="shared" si="111"/>
        <v>#DIV/0!</v>
      </c>
      <c r="CH217" s="23" t="e">
        <f t="shared" si="112"/>
        <v>#DIV/0!</v>
      </c>
      <c r="CI217" s="23" t="e">
        <f t="shared" si="105"/>
        <v>#DIV/0!</v>
      </c>
      <c r="CJ217" s="37"/>
    </row>
    <row r="218" spans="1:88" ht="57" customHeight="1" x14ac:dyDescent="0.25">
      <c r="A218" s="6">
        <v>178</v>
      </c>
      <c r="B218" s="386"/>
      <c r="C218" s="389"/>
      <c r="D218" s="275" t="s">
        <v>18</v>
      </c>
      <c r="E218" s="12" t="s">
        <v>673</v>
      </c>
      <c r="F218" s="271" t="s">
        <v>28</v>
      </c>
      <c r="G218" s="12" t="s">
        <v>1451</v>
      </c>
      <c r="H218" s="12" t="s">
        <v>1648</v>
      </c>
      <c r="I218" s="18" t="s">
        <v>1261</v>
      </c>
      <c r="J218" s="22" t="s">
        <v>617</v>
      </c>
      <c r="K218" s="23"/>
      <c r="L218" s="23"/>
      <c r="M218" s="23"/>
      <c r="N218" s="23"/>
      <c r="O218" s="23" t="s">
        <v>21</v>
      </c>
      <c r="P218" s="23"/>
      <c r="Q218" s="23"/>
      <c r="R218" s="23"/>
      <c r="S218" s="23"/>
      <c r="T218" s="26">
        <f t="shared" si="104"/>
        <v>1</v>
      </c>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3">
        <f t="shared" si="106"/>
        <v>0</v>
      </c>
      <c r="CC218" s="32" t="e">
        <f t="shared" si="107"/>
        <v>#DIV/0!</v>
      </c>
      <c r="CD218" s="23">
        <f t="shared" si="108"/>
        <v>0</v>
      </c>
      <c r="CE218" s="32" t="e">
        <f t="shared" si="109"/>
        <v>#DIV/0!</v>
      </c>
      <c r="CF218" s="23">
        <f t="shared" si="110"/>
        <v>0</v>
      </c>
      <c r="CG218" s="32" t="e">
        <f t="shared" si="111"/>
        <v>#DIV/0!</v>
      </c>
      <c r="CH218" s="23" t="e">
        <f t="shared" si="112"/>
        <v>#DIV/0!</v>
      </c>
      <c r="CI218" s="23" t="e">
        <f t="shared" si="105"/>
        <v>#DIV/0!</v>
      </c>
      <c r="CJ218" s="37"/>
    </row>
    <row r="219" spans="1:88" ht="57.75" customHeight="1" x14ac:dyDescent="0.25">
      <c r="A219" s="6">
        <v>178</v>
      </c>
      <c r="B219" s="386"/>
      <c r="C219" s="389"/>
      <c r="D219" s="275" t="s">
        <v>18</v>
      </c>
      <c r="E219" s="12" t="s">
        <v>673</v>
      </c>
      <c r="F219" s="271" t="s">
        <v>28</v>
      </c>
      <c r="G219" s="12" t="s">
        <v>1451</v>
      </c>
      <c r="H219" s="12" t="s">
        <v>1453</v>
      </c>
      <c r="I219" s="18" t="s">
        <v>1261</v>
      </c>
      <c r="J219" s="22" t="s">
        <v>617</v>
      </c>
      <c r="K219" s="23"/>
      <c r="L219" s="23"/>
      <c r="M219" s="23"/>
      <c r="N219" s="23"/>
      <c r="O219" s="23"/>
      <c r="P219" s="23"/>
      <c r="Q219" s="23" t="s">
        <v>21</v>
      </c>
      <c r="R219" s="23"/>
      <c r="S219" s="23"/>
      <c r="T219" s="26">
        <f t="shared" si="104"/>
        <v>1</v>
      </c>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3">
        <f t="shared" si="106"/>
        <v>0</v>
      </c>
      <c r="CC219" s="32" t="e">
        <f t="shared" si="107"/>
        <v>#DIV/0!</v>
      </c>
      <c r="CD219" s="23">
        <f t="shared" si="108"/>
        <v>0</v>
      </c>
      <c r="CE219" s="32" t="e">
        <f t="shared" si="109"/>
        <v>#DIV/0!</v>
      </c>
      <c r="CF219" s="23">
        <f t="shared" si="110"/>
        <v>0</v>
      </c>
      <c r="CG219" s="32" t="e">
        <f t="shared" si="111"/>
        <v>#DIV/0!</v>
      </c>
      <c r="CH219" s="23" t="e">
        <f t="shared" si="112"/>
        <v>#DIV/0!</v>
      </c>
      <c r="CI219" s="23" t="e">
        <f t="shared" si="105"/>
        <v>#DIV/0!</v>
      </c>
      <c r="CJ219" s="37"/>
    </row>
    <row r="220" spans="1:88" ht="72.75" customHeight="1" x14ac:dyDescent="0.25">
      <c r="A220" s="6">
        <v>178</v>
      </c>
      <c r="B220" s="386"/>
      <c r="C220" s="389"/>
      <c r="D220" s="275" t="s">
        <v>18</v>
      </c>
      <c r="E220" s="12" t="s">
        <v>673</v>
      </c>
      <c r="F220" s="271" t="s">
        <v>28</v>
      </c>
      <c r="G220" s="12" t="s">
        <v>1451</v>
      </c>
      <c r="H220" s="12" t="s">
        <v>1666</v>
      </c>
      <c r="I220" s="18" t="s">
        <v>1261</v>
      </c>
      <c r="J220" s="22" t="s">
        <v>617</v>
      </c>
      <c r="K220" s="23"/>
      <c r="L220" s="23"/>
      <c r="M220" s="23"/>
      <c r="N220" s="23"/>
      <c r="O220" s="23"/>
      <c r="P220" s="23"/>
      <c r="Q220" s="23"/>
      <c r="R220" s="23" t="s">
        <v>21</v>
      </c>
      <c r="S220" s="23"/>
      <c r="T220" s="26">
        <f t="shared" si="104"/>
        <v>1</v>
      </c>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3">
        <f t="shared" si="106"/>
        <v>0</v>
      </c>
      <c r="CC220" s="32" t="e">
        <f t="shared" si="107"/>
        <v>#DIV/0!</v>
      </c>
      <c r="CD220" s="23">
        <f t="shared" si="108"/>
        <v>0</v>
      </c>
      <c r="CE220" s="32" t="e">
        <f t="shared" si="109"/>
        <v>#DIV/0!</v>
      </c>
      <c r="CF220" s="23">
        <f t="shared" si="110"/>
        <v>0</v>
      </c>
      <c r="CG220" s="32" t="e">
        <f t="shared" si="111"/>
        <v>#DIV/0!</v>
      </c>
      <c r="CH220" s="23" t="e">
        <f t="shared" si="112"/>
        <v>#DIV/0!</v>
      </c>
      <c r="CI220" s="23" t="e">
        <f t="shared" si="105"/>
        <v>#DIV/0!</v>
      </c>
      <c r="CJ220" s="37"/>
    </row>
    <row r="221" spans="1:88" ht="63.75" customHeight="1" x14ac:dyDescent="0.25">
      <c r="A221" s="6">
        <v>178</v>
      </c>
      <c r="B221" s="387"/>
      <c r="C221" s="390"/>
      <c r="D221" s="275" t="s">
        <v>18</v>
      </c>
      <c r="E221" s="12" t="s">
        <v>673</v>
      </c>
      <c r="F221" s="271" t="s">
        <v>28</v>
      </c>
      <c r="G221" s="12" t="s">
        <v>1451</v>
      </c>
      <c r="H221" s="12" t="s">
        <v>1454</v>
      </c>
      <c r="I221" s="18" t="s">
        <v>1261</v>
      </c>
      <c r="J221" s="22" t="s">
        <v>617</v>
      </c>
      <c r="K221" s="23"/>
      <c r="L221" s="23"/>
      <c r="M221" s="23"/>
      <c r="N221" s="23"/>
      <c r="O221" s="23"/>
      <c r="P221" s="23"/>
      <c r="Q221" s="23"/>
      <c r="R221" s="23"/>
      <c r="S221" s="23" t="s">
        <v>21</v>
      </c>
      <c r="T221" s="26">
        <f t="shared" si="104"/>
        <v>1</v>
      </c>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3">
        <f t="shared" si="106"/>
        <v>0</v>
      </c>
      <c r="CC221" s="32" t="e">
        <f t="shared" si="107"/>
        <v>#DIV/0!</v>
      </c>
      <c r="CD221" s="23">
        <f t="shared" si="108"/>
        <v>0</v>
      </c>
      <c r="CE221" s="32" t="e">
        <f t="shared" si="109"/>
        <v>#DIV/0!</v>
      </c>
      <c r="CF221" s="23">
        <f t="shared" si="110"/>
        <v>0</v>
      </c>
      <c r="CG221" s="32" t="e">
        <f t="shared" si="111"/>
        <v>#DIV/0!</v>
      </c>
      <c r="CH221" s="23" t="e">
        <f t="shared" si="112"/>
        <v>#DIV/0!</v>
      </c>
      <c r="CI221" s="23" t="e">
        <f t="shared" si="105"/>
        <v>#DIV/0!</v>
      </c>
      <c r="CJ221" s="37"/>
    </row>
    <row r="222" spans="1:88" ht="36.75" customHeight="1" x14ac:dyDescent="0.25">
      <c r="A222" s="6">
        <v>179</v>
      </c>
      <c r="B222" s="386"/>
      <c r="C222" s="389" t="s">
        <v>675</v>
      </c>
      <c r="D222" s="275" t="s">
        <v>18</v>
      </c>
      <c r="E222" s="12" t="s">
        <v>676</v>
      </c>
      <c r="F222" s="271" t="s">
        <v>28</v>
      </c>
      <c r="G222" s="12" t="s">
        <v>676</v>
      </c>
      <c r="H222" s="12" t="s">
        <v>1883</v>
      </c>
      <c r="I222" s="18" t="s">
        <v>1261</v>
      </c>
      <c r="J222" s="22" t="s">
        <v>617</v>
      </c>
      <c r="K222" s="28" t="s">
        <v>21</v>
      </c>
      <c r="L222" s="28"/>
      <c r="M222" s="23"/>
      <c r="N222" s="23"/>
      <c r="O222" s="23"/>
      <c r="P222" s="207"/>
      <c r="Q222" s="207"/>
      <c r="R222" s="23"/>
      <c r="S222" s="23"/>
      <c r="T222" s="26">
        <f t="shared" si="104"/>
        <v>1</v>
      </c>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3">
        <f t="shared" si="106"/>
        <v>0</v>
      </c>
      <c r="CC222" s="32" t="e">
        <f t="shared" si="107"/>
        <v>#DIV/0!</v>
      </c>
      <c r="CD222" s="23">
        <f t="shared" si="108"/>
        <v>0</v>
      </c>
      <c r="CE222" s="32" t="e">
        <f t="shared" si="109"/>
        <v>#DIV/0!</v>
      </c>
      <c r="CF222" s="23">
        <f t="shared" si="110"/>
        <v>0</v>
      </c>
      <c r="CG222" s="32" t="e">
        <f t="shared" si="111"/>
        <v>#DIV/0!</v>
      </c>
      <c r="CH222" s="23" t="e">
        <f t="shared" si="112"/>
        <v>#DIV/0!</v>
      </c>
      <c r="CI222" s="23" t="e">
        <f t="shared" si="105"/>
        <v>#DIV/0!</v>
      </c>
      <c r="CJ222" s="37"/>
    </row>
    <row r="223" spans="1:88" ht="46.5" customHeight="1" x14ac:dyDescent="0.25">
      <c r="A223" s="6">
        <v>179</v>
      </c>
      <c r="B223" s="386"/>
      <c r="C223" s="389"/>
      <c r="D223" s="275" t="s">
        <v>18</v>
      </c>
      <c r="E223" s="12" t="s">
        <v>676</v>
      </c>
      <c r="F223" s="271" t="s">
        <v>28</v>
      </c>
      <c r="G223" s="12" t="s">
        <v>676</v>
      </c>
      <c r="H223" s="12" t="s">
        <v>1455</v>
      </c>
      <c r="I223" s="18" t="s">
        <v>1261</v>
      </c>
      <c r="J223" s="22" t="s">
        <v>617</v>
      </c>
      <c r="K223" s="23"/>
      <c r="L223" s="23"/>
      <c r="M223" s="23" t="s">
        <v>21</v>
      </c>
      <c r="N223" s="23"/>
      <c r="O223" s="23"/>
      <c r="P223" s="207"/>
      <c r="Q223" s="207"/>
      <c r="R223" s="23"/>
      <c r="S223" s="23"/>
      <c r="T223" s="26">
        <f t="shared" si="104"/>
        <v>1</v>
      </c>
      <c r="U223" s="207"/>
      <c r="V223" s="207"/>
      <c r="W223" s="207"/>
      <c r="X223" s="207"/>
      <c r="Y223" s="207"/>
      <c r="Z223" s="207"/>
      <c r="AA223" s="207"/>
      <c r="AB223" s="207"/>
      <c r="AC223" s="207"/>
      <c r="AD223" s="207" t="s">
        <v>1319</v>
      </c>
      <c r="AE223" s="207"/>
      <c r="AF223" s="207" t="s">
        <v>1319</v>
      </c>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3">
        <f t="shared" si="106"/>
        <v>0</v>
      </c>
      <c r="CC223" s="32" t="e">
        <f t="shared" si="107"/>
        <v>#DIV/0!</v>
      </c>
      <c r="CD223" s="23">
        <f t="shared" si="108"/>
        <v>0</v>
      </c>
      <c r="CE223" s="32" t="e">
        <f t="shared" si="109"/>
        <v>#DIV/0!</v>
      </c>
      <c r="CF223" s="23">
        <f t="shared" si="110"/>
        <v>0</v>
      </c>
      <c r="CG223" s="32" t="e">
        <f t="shared" si="111"/>
        <v>#DIV/0!</v>
      </c>
      <c r="CH223" s="23" t="e">
        <f t="shared" si="112"/>
        <v>#DIV/0!</v>
      </c>
      <c r="CI223" s="23" t="e">
        <f t="shared" si="105"/>
        <v>#DIV/0!</v>
      </c>
      <c r="CJ223" s="37"/>
    </row>
    <row r="224" spans="1:88" ht="36" customHeight="1" x14ac:dyDescent="0.25">
      <c r="A224" s="6">
        <v>179</v>
      </c>
      <c r="B224" s="386"/>
      <c r="C224" s="389"/>
      <c r="D224" s="275" t="s">
        <v>18</v>
      </c>
      <c r="E224" s="12" t="s">
        <v>676</v>
      </c>
      <c r="F224" s="271" t="s">
        <v>28</v>
      </c>
      <c r="G224" s="12" t="s">
        <v>676</v>
      </c>
      <c r="H224" s="12" t="s">
        <v>1456</v>
      </c>
      <c r="I224" s="18" t="s">
        <v>1261</v>
      </c>
      <c r="J224" s="22" t="s">
        <v>617</v>
      </c>
      <c r="K224" s="23"/>
      <c r="L224" s="23"/>
      <c r="M224" s="23"/>
      <c r="N224" s="23" t="s">
        <v>21</v>
      </c>
      <c r="O224" s="23"/>
      <c r="P224" s="207"/>
      <c r="Q224" s="207"/>
      <c r="R224" s="23"/>
      <c r="S224" s="23"/>
      <c r="T224" s="26">
        <f t="shared" si="104"/>
        <v>1</v>
      </c>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3">
        <f t="shared" si="106"/>
        <v>0</v>
      </c>
      <c r="CC224" s="32" t="e">
        <f t="shared" si="107"/>
        <v>#DIV/0!</v>
      </c>
      <c r="CD224" s="23">
        <f t="shared" si="108"/>
        <v>0</v>
      </c>
      <c r="CE224" s="32" t="e">
        <f t="shared" si="109"/>
        <v>#DIV/0!</v>
      </c>
      <c r="CF224" s="23">
        <f t="shared" si="110"/>
        <v>0</v>
      </c>
      <c r="CG224" s="32" t="e">
        <f t="shared" si="111"/>
        <v>#DIV/0!</v>
      </c>
      <c r="CH224" s="23" t="e">
        <f t="shared" si="112"/>
        <v>#DIV/0!</v>
      </c>
      <c r="CI224" s="23" t="e">
        <f t="shared" si="105"/>
        <v>#DIV/0!</v>
      </c>
      <c r="CJ224" s="37"/>
    </row>
    <row r="225" spans="1:88" ht="37.5" customHeight="1" x14ac:dyDescent="0.25">
      <c r="A225" s="6">
        <v>179</v>
      </c>
      <c r="B225" s="386"/>
      <c r="C225" s="389"/>
      <c r="D225" s="275" t="s">
        <v>18</v>
      </c>
      <c r="E225" s="12" t="s">
        <v>676</v>
      </c>
      <c r="F225" s="271" t="s">
        <v>28</v>
      </c>
      <c r="G225" s="12" t="s">
        <v>676</v>
      </c>
      <c r="H225" s="12" t="s">
        <v>1457</v>
      </c>
      <c r="I225" s="18" t="s">
        <v>1261</v>
      </c>
      <c r="J225" s="22" t="s">
        <v>617</v>
      </c>
      <c r="K225" s="23"/>
      <c r="L225" s="23"/>
      <c r="M225" s="23"/>
      <c r="N225" s="23"/>
      <c r="O225" s="23"/>
      <c r="P225" s="23" t="s">
        <v>21</v>
      </c>
      <c r="Q225" s="207"/>
      <c r="R225" s="23"/>
      <c r="S225" s="23"/>
      <c r="T225" s="26">
        <f t="shared" si="104"/>
        <v>1</v>
      </c>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3">
        <f t="shared" si="106"/>
        <v>0</v>
      </c>
      <c r="CC225" s="32" t="e">
        <f t="shared" si="107"/>
        <v>#DIV/0!</v>
      </c>
      <c r="CD225" s="23">
        <f t="shared" si="108"/>
        <v>0</v>
      </c>
      <c r="CE225" s="32" t="e">
        <f t="shared" si="109"/>
        <v>#DIV/0!</v>
      </c>
      <c r="CF225" s="23">
        <f t="shared" si="110"/>
        <v>0</v>
      </c>
      <c r="CG225" s="32" t="e">
        <f t="shared" si="111"/>
        <v>#DIV/0!</v>
      </c>
      <c r="CH225" s="23" t="e">
        <f t="shared" si="112"/>
        <v>#DIV/0!</v>
      </c>
      <c r="CI225" s="23" t="e">
        <f t="shared" si="105"/>
        <v>#DIV/0!</v>
      </c>
      <c r="CJ225" s="37"/>
    </row>
    <row r="226" spans="1:88" ht="42.75" customHeight="1" x14ac:dyDescent="0.25">
      <c r="A226" s="6">
        <v>179</v>
      </c>
      <c r="B226" s="386"/>
      <c r="C226" s="389"/>
      <c r="D226" s="275" t="s">
        <v>18</v>
      </c>
      <c r="E226" s="12" t="s">
        <v>676</v>
      </c>
      <c r="F226" s="271" t="s">
        <v>28</v>
      </c>
      <c r="G226" s="12" t="s">
        <v>676</v>
      </c>
      <c r="H226" s="12" t="s">
        <v>1458</v>
      </c>
      <c r="I226" s="18" t="s">
        <v>1261</v>
      </c>
      <c r="J226" s="22" t="s">
        <v>617</v>
      </c>
      <c r="K226" s="23"/>
      <c r="L226" s="23"/>
      <c r="M226" s="23"/>
      <c r="N226" s="23"/>
      <c r="O226" s="23"/>
      <c r="P226" s="207"/>
      <c r="Q226" s="207"/>
      <c r="R226" s="28" t="s">
        <v>21</v>
      </c>
      <c r="S226" s="23"/>
      <c r="T226" s="26">
        <f t="shared" si="104"/>
        <v>1</v>
      </c>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3">
        <f t="shared" si="106"/>
        <v>0</v>
      </c>
      <c r="CC226" s="32" t="e">
        <f t="shared" si="107"/>
        <v>#DIV/0!</v>
      </c>
      <c r="CD226" s="23">
        <f t="shared" si="108"/>
        <v>0</v>
      </c>
      <c r="CE226" s="32" t="e">
        <f t="shared" si="109"/>
        <v>#DIV/0!</v>
      </c>
      <c r="CF226" s="23">
        <f t="shared" si="110"/>
        <v>0</v>
      </c>
      <c r="CG226" s="32" t="e">
        <f t="shared" si="111"/>
        <v>#DIV/0!</v>
      </c>
      <c r="CH226" s="23" t="e">
        <f t="shared" si="112"/>
        <v>#DIV/0!</v>
      </c>
      <c r="CI226" s="23" t="e">
        <f t="shared" si="105"/>
        <v>#DIV/0!</v>
      </c>
      <c r="CJ226" s="37"/>
    </row>
    <row r="227" spans="1:88" ht="40.5" customHeight="1" x14ac:dyDescent="0.25">
      <c r="A227" s="6">
        <v>179</v>
      </c>
      <c r="B227" s="387"/>
      <c r="C227" s="390"/>
      <c r="D227" s="275" t="s">
        <v>18</v>
      </c>
      <c r="E227" s="12" t="s">
        <v>676</v>
      </c>
      <c r="F227" s="271" t="s">
        <v>28</v>
      </c>
      <c r="G227" s="12" t="s">
        <v>676</v>
      </c>
      <c r="H227" s="12" t="s">
        <v>1459</v>
      </c>
      <c r="I227" s="18" t="s">
        <v>1261</v>
      </c>
      <c r="J227" s="22" t="s">
        <v>617</v>
      </c>
      <c r="K227" s="23"/>
      <c r="L227" s="23"/>
      <c r="M227" s="23"/>
      <c r="N227" s="23"/>
      <c r="O227" s="23"/>
      <c r="P227" s="207"/>
      <c r="Q227" s="207"/>
      <c r="R227" s="23"/>
      <c r="S227" s="28" t="s">
        <v>21</v>
      </c>
      <c r="T227" s="26">
        <f t="shared" si="104"/>
        <v>1</v>
      </c>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3">
        <f t="shared" si="106"/>
        <v>0</v>
      </c>
      <c r="CC227" s="32" t="e">
        <f t="shared" si="107"/>
        <v>#DIV/0!</v>
      </c>
      <c r="CD227" s="23">
        <f t="shared" si="108"/>
        <v>0</v>
      </c>
      <c r="CE227" s="32" t="e">
        <f t="shared" si="109"/>
        <v>#DIV/0!</v>
      </c>
      <c r="CF227" s="23">
        <f t="shared" si="110"/>
        <v>0</v>
      </c>
      <c r="CG227" s="32" t="e">
        <f t="shared" si="111"/>
        <v>#DIV/0!</v>
      </c>
      <c r="CH227" s="23" t="e">
        <f t="shared" si="112"/>
        <v>#DIV/0!</v>
      </c>
      <c r="CI227" s="23" t="e">
        <f t="shared" si="105"/>
        <v>#DIV/0!</v>
      </c>
      <c r="CJ227" s="37"/>
    </row>
    <row r="228" spans="1:88" ht="47.25" customHeight="1" x14ac:dyDescent="0.25">
      <c r="A228" s="6">
        <v>180</v>
      </c>
      <c r="B228" s="385">
        <v>411</v>
      </c>
      <c r="C228" s="388" t="s">
        <v>681</v>
      </c>
      <c r="D228" s="275" t="s">
        <v>18</v>
      </c>
      <c r="E228" s="12" t="s">
        <v>682</v>
      </c>
      <c r="F228" s="271" t="s">
        <v>28</v>
      </c>
      <c r="G228" s="173" t="s">
        <v>682</v>
      </c>
      <c r="H228" s="18" t="s">
        <v>1884</v>
      </c>
      <c r="I228" s="18" t="s">
        <v>1261</v>
      </c>
      <c r="J228" s="22" t="s">
        <v>617</v>
      </c>
      <c r="K228" s="207"/>
      <c r="L228" s="28" t="s">
        <v>21</v>
      </c>
      <c r="M228" s="207"/>
      <c r="N228" s="207"/>
      <c r="O228" s="207"/>
      <c r="P228" s="23"/>
      <c r="Q228" s="23"/>
      <c r="R228" s="207"/>
      <c r="S228" s="207"/>
      <c r="T228" s="26">
        <f t="shared" si="104"/>
        <v>1</v>
      </c>
      <c r="U228" s="207"/>
      <c r="V228" s="207"/>
      <c r="W228" s="207"/>
      <c r="X228" s="207"/>
      <c r="Y228" s="207"/>
      <c r="Z228" s="207"/>
      <c r="AA228" s="207"/>
      <c r="AB228" s="207" t="s">
        <v>2011</v>
      </c>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3">
        <f t="shared" si="106"/>
        <v>0</v>
      </c>
      <c r="CC228" s="32" t="e">
        <f t="shared" si="107"/>
        <v>#DIV/0!</v>
      </c>
      <c r="CD228" s="23">
        <f t="shared" si="108"/>
        <v>0</v>
      </c>
      <c r="CE228" s="32" t="e">
        <f t="shared" si="109"/>
        <v>#DIV/0!</v>
      </c>
      <c r="CF228" s="23">
        <f t="shared" si="110"/>
        <v>0</v>
      </c>
      <c r="CG228" s="32" t="e">
        <f t="shared" si="111"/>
        <v>#DIV/0!</v>
      </c>
      <c r="CH228" s="23" t="e">
        <f t="shared" si="112"/>
        <v>#DIV/0!</v>
      </c>
      <c r="CI228" s="23" t="e">
        <f t="shared" si="105"/>
        <v>#DIV/0!</v>
      </c>
      <c r="CJ228" s="37"/>
    </row>
    <row r="229" spans="1:88" ht="50.25" customHeight="1" x14ac:dyDescent="0.25">
      <c r="A229" s="6">
        <v>180</v>
      </c>
      <c r="B229" s="387"/>
      <c r="C229" s="390"/>
      <c r="D229" s="275" t="s">
        <v>18</v>
      </c>
      <c r="E229" s="12" t="s">
        <v>682</v>
      </c>
      <c r="F229" s="271" t="s">
        <v>28</v>
      </c>
      <c r="G229" s="18" t="s">
        <v>1460</v>
      </c>
      <c r="H229" s="18" t="s">
        <v>1461</v>
      </c>
      <c r="I229" s="18" t="s">
        <v>1261</v>
      </c>
      <c r="J229" s="22" t="s">
        <v>617</v>
      </c>
      <c r="K229" s="207"/>
      <c r="L229" s="207"/>
      <c r="M229" s="207"/>
      <c r="N229" s="207"/>
      <c r="O229" s="207"/>
      <c r="P229" s="23"/>
      <c r="Q229" s="23" t="s">
        <v>21</v>
      </c>
      <c r="R229" s="207"/>
      <c r="S229" s="207"/>
      <c r="T229" s="26">
        <f t="shared" si="104"/>
        <v>1</v>
      </c>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3">
        <f t="shared" si="106"/>
        <v>0</v>
      </c>
      <c r="CC229" s="32" t="e">
        <f t="shared" si="107"/>
        <v>#DIV/0!</v>
      </c>
      <c r="CD229" s="23">
        <f t="shared" si="108"/>
        <v>0</v>
      </c>
      <c r="CE229" s="32" t="e">
        <f t="shared" si="109"/>
        <v>#DIV/0!</v>
      </c>
      <c r="CF229" s="23">
        <f t="shared" si="110"/>
        <v>0</v>
      </c>
      <c r="CG229" s="32" t="e">
        <f t="shared" si="111"/>
        <v>#DIV/0!</v>
      </c>
      <c r="CH229" s="23" t="e">
        <f t="shared" si="112"/>
        <v>#DIV/0!</v>
      </c>
      <c r="CI229" s="23" t="e">
        <f t="shared" si="105"/>
        <v>#DIV/0!</v>
      </c>
      <c r="CJ229" s="37"/>
    </row>
    <row r="230" spans="1:88" ht="84" customHeight="1" x14ac:dyDescent="0.25">
      <c r="A230" s="6">
        <v>181</v>
      </c>
      <c r="B230" s="207">
        <v>413</v>
      </c>
      <c r="C230" s="12" t="s">
        <v>685</v>
      </c>
      <c r="D230" s="279" t="s">
        <v>18</v>
      </c>
      <c r="E230" s="12" t="s">
        <v>686</v>
      </c>
      <c r="F230" s="271" t="s">
        <v>28</v>
      </c>
      <c r="G230" s="12" t="s">
        <v>686</v>
      </c>
      <c r="H230" s="18" t="s">
        <v>1462</v>
      </c>
      <c r="I230" s="18" t="s">
        <v>1261</v>
      </c>
      <c r="J230" s="22" t="s">
        <v>617</v>
      </c>
      <c r="K230" s="207"/>
      <c r="L230" s="10" t="s">
        <v>21</v>
      </c>
      <c r="M230" s="207"/>
      <c r="N230" s="207"/>
      <c r="O230" s="207"/>
      <c r="P230" s="207"/>
      <c r="Q230" s="207"/>
      <c r="R230" s="207"/>
      <c r="S230" s="207"/>
      <c r="T230" s="26">
        <f t="shared" si="104"/>
        <v>1</v>
      </c>
      <c r="U230" s="207"/>
      <c r="V230" s="207"/>
      <c r="W230" s="207"/>
      <c r="X230" s="207"/>
      <c r="Y230" s="207" t="s">
        <v>1302</v>
      </c>
      <c r="Z230" s="207" t="s">
        <v>1302</v>
      </c>
      <c r="AA230" s="207" t="s">
        <v>1302</v>
      </c>
      <c r="AB230" s="207" t="s">
        <v>1302</v>
      </c>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3">
        <f t="shared" si="106"/>
        <v>0</v>
      </c>
      <c r="CC230" s="32" t="e">
        <f t="shared" si="107"/>
        <v>#DIV/0!</v>
      </c>
      <c r="CD230" s="23">
        <f t="shared" si="108"/>
        <v>0</v>
      </c>
      <c r="CE230" s="32" t="e">
        <f t="shared" si="109"/>
        <v>#DIV/0!</v>
      </c>
      <c r="CF230" s="23">
        <f t="shared" si="110"/>
        <v>0</v>
      </c>
      <c r="CG230" s="32" t="e">
        <f t="shared" si="111"/>
        <v>#DIV/0!</v>
      </c>
      <c r="CH230" s="23" t="e">
        <f t="shared" si="112"/>
        <v>#DIV/0!</v>
      </c>
      <c r="CI230" s="23" t="e">
        <f t="shared" si="105"/>
        <v>#DIV/0!</v>
      </c>
      <c r="CJ230" s="37"/>
    </row>
    <row r="231" spans="1:88" ht="55.5" customHeight="1" x14ac:dyDescent="0.25">
      <c r="A231" s="6">
        <v>182</v>
      </c>
      <c r="B231" s="207">
        <v>414</v>
      </c>
      <c r="C231" s="12" t="s">
        <v>685</v>
      </c>
      <c r="D231" s="279" t="s">
        <v>18</v>
      </c>
      <c r="E231" s="12" t="s">
        <v>687</v>
      </c>
      <c r="F231" s="271" t="s">
        <v>28</v>
      </c>
      <c r="G231" s="12" t="s">
        <v>687</v>
      </c>
      <c r="H231" s="12" t="s">
        <v>1463</v>
      </c>
      <c r="I231" s="18" t="s">
        <v>1261</v>
      </c>
      <c r="J231" s="22" t="s">
        <v>617</v>
      </c>
      <c r="K231" s="207" t="s">
        <v>21</v>
      </c>
      <c r="L231" s="207"/>
      <c r="M231" s="207"/>
      <c r="N231" s="207"/>
      <c r="O231" s="207"/>
      <c r="P231" s="207"/>
      <c r="Q231" s="207"/>
      <c r="R231" s="207"/>
      <c r="S231" s="207"/>
      <c r="T231" s="26">
        <f t="shared" si="104"/>
        <v>1</v>
      </c>
      <c r="U231" s="207"/>
      <c r="V231" s="207" t="s">
        <v>1319</v>
      </c>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3">
        <f t="shared" si="106"/>
        <v>0</v>
      </c>
      <c r="CC231" s="32" t="e">
        <f t="shared" si="107"/>
        <v>#DIV/0!</v>
      </c>
      <c r="CD231" s="23">
        <f t="shared" si="108"/>
        <v>0</v>
      </c>
      <c r="CE231" s="32" t="e">
        <f t="shared" si="109"/>
        <v>#DIV/0!</v>
      </c>
      <c r="CF231" s="23">
        <f t="shared" si="110"/>
        <v>0</v>
      </c>
      <c r="CG231" s="32" t="e">
        <f t="shared" si="111"/>
        <v>#DIV/0!</v>
      </c>
      <c r="CH231" s="23" t="e">
        <f t="shared" si="112"/>
        <v>#DIV/0!</v>
      </c>
      <c r="CI231" s="23" t="e">
        <f t="shared" si="105"/>
        <v>#DIV/0!</v>
      </c>
      <c r="CJ231" s="37"/>
    </row>
    <row r="232" spans="1:88" ht="63" customHeight="1" x14ac:dyDescent="0.25">
      <c r="A232" s="6">
        <v>183</v>
      </c>
      <c r="B232" s="207">
        <v>417</v>
      </c>
      <c r="C232" s="12" t="s">
        <v>692</v>
      </c>
      <c r="D232" s="275" t="s">
        <v>18</v>
      </c>
      <c r="E232" s="12" t="s">
        <v>693</v>
      </c>
      <c r="F232" s="271" t="s">
        <v>18</v>
      </c>
      <c r="G232" s="18" t="s">
        <v>1446</v>
      </c>
      <c r="H232" s="18" t="s">
        <v>692</v>
      </c>
      <c r="I232" s="18" t="s">
        <v>1261</v>
      </c>
      <c r="J232" s="22" t="s">
        <v>617</v>
      </c>
      <c r="K232" s="207"/>
      <c r="L232" s="207"/>
      <c r="M232" s="207"/>
      <c r="N232" s="207"/>
      <c r="O232" s="207"/>
      <c r="P232" s="207" t="s">
        <v>21</v>
      </c>
      <c r="Q232" s="207"/>
      <c r="R232" s="207"/>
      <c r="S232" s="207"/>
      <c r="T232" s="26">
        <f t="shared" si="104"/>
        <v>1</v>
      </c>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3">
        <f t="shared" si="106"/>
        <v>0</v>
      </c>
      <c r="CC232" s="32" t="e">
        <f t="shared" si="107"/>
        <v>#DIV/0!</v>
      </c>
      <c r="CD232" s="23">
        <f t="shared" si="108"/>
        <v>0</v>
      </c>
      <c r="CE232" s="32" t="e">
        <f t="shared" si="109"/>
        <v>#DIV/0!</v>
      </c>
      <c r="CF232" s="23">
        <f t="shared" si="110"/>
        <v>0</v>
      </c>
      <c r="CG232" s="32" t="e">
        <f t="shared" si="111"/>
        <v>#DIV/0!</v>
      </c>
      <c r="CH232" s="23" t="e">
        <f t="shared" si="112"/>
        <v>#DIV/0!</v>
      </c>
      <c r="CI232" s="23" t="e">
        <f t="shared" si="105"/>
        <v>#DIV/0!</v>
      </c>
      <c r="CJ232" s="37"/>
    </row>
    <row r="233" spans="1:88" ht="60.75" customHeight="1" x14ac:dyDescent="0.25">
      <c r="A233" s="6">
        <v>184</v>
      </c>
      <c r="B233" s="207">
        <v>412</v>
      </c>
      <c r="C233" s="14" t="s">
        <v>696</v>
      </c>
      <c r="D233" s="275" t="s">
        <v>28</v>
      </c>
      <c r="E233" s="12" t="s">
        <v>698</v>
      </c>
      <c r="F233" s="271" t="s">
        <v>28</v>
      </c>
      <c r="G233" s="18" t="s">
        <v>1464</v>
      </c>
      <c r="H233" s="18" t="s">
        <v>1464</v>
      </c>
      <c r="I233" s="18" t="s">
        <v>1329</v>
      </c>
      <c r="J233" s="22" t="s">
        <v>617</v>
      </c>
      <c r="K233" s="207"/>
      <c r="L233" s="207"/>
      <c r="M233" s="207"/>
      <c r="N233" s="207"/>
      <c r="O233" s="207"/>
      <c r="P233" s="207"/>
      <c r="Q233" s="207"/>
      <c r="R233" s="207"/>
      <c r="S233" s="207" t="s">
        <v>21</v>
      </c>
      <c r="T233" s="26">
        <f t="shared" si="104"/>
        <v>1</v>
      </c>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3">
        <f t="shared" si="106"/>
        <v>0</v>
      </c>
      <c r="CC233" s="32" t="e">
        <f t="shared" si="107"/>
        <v>#DIV/0!</v>
      </c>
      <c r="CD233" s="23">
        <f t="shared" si="108"/>
        <v>0</v>
      </c>
      <c r="CE233" s="32" t="e">
        <f t="shared" si="109"/>
        <v>#DIV/0!</v>
      </c>
      <c r="CF233" s="23">
        <f t="shared" si="110"/>
        <v>0</v>
      </c>
      <c r="CG233" s="32" t="e">
        <f t="shared" si="111"/>
        <v>#DIV/0!</v>
      </c>
      <c r="CH233" s="23" t="e">
        <f t="shared" si="112"/>
        <v>#DIV/0!</v>
      </c>
      <c r="CI233" s="23" t="e">
        <f t="shared" si="105"/>
        <v>#DIV/0!</v>
      </c>
      <c r="CJ233" s="37"/>
    </row>
    <row r="234" spans="1:88" s="2" customFormat="1" ht="18.75" hidden="1" x14ac:dyDescent="0.25">
      <c r="A234" s="6">
        <v>185</v>
      </c>
      <c r="B234" s="7">
        <v>422</v>
      </c>
      <c r="C234" s="440" t="s">
        <v>703</v>
      </c>
      <c r="D234" s="440"/>
      <c r="E234" s="440"/>
      <c r="F234" s="9" t="s">
        <v>1249</v>
      </c>
      <c r="G234" s="9" t="s">
        <v>1249</v>
      </c>
      <c r="H234" s="9" t="s">
        <v>1249</v>
      </c>
      <c r="I234" s="9" t="s">
        <v>1249</v>
      </c>
      <c r="J234" s="21" t="s">
        <v>1249</v>
      </c>
      <c r="K234" s="21" t="s">
        <v>1249</v>
      </c>
      <c r="L234" s="21" t="s">
        <v>1249</v>
      </c>
      <c r="M234" s="21" t="s">
        <v>1249</v>
      </c>
      <c r="N234" s="21" t="s">
        <v>1249</v>
      </c>
      <c r="O234" s="21" t="s">
        <v>1249</v>
      </c>
      <c r="P234" s="21" t="s">
        <v>1249</v>
      </c>
      <c r="Q234" s="21" t="s">
        <v>1249</v>
      </c>
      <c r="R234" s="21" t="s">
        <v>1249</v>
      </c>
      <c r="S234" s="21" t="s">
        <v>1249</v>
      </c>
      <c r="T234" s="21" t="s">
        <v>1249</v>
      </c>
      <c r="U234" s="21" t="s">
        <v>1249</v>
      </c>
      <c r="V234" s="21" t="s">
        <v>1249</v>
      </c>
      <c r="W234" s="21" t="s">
        <v>1249</v>
      </c>
      <c r="X234" s="21" t="s">
        <v>1249</v>
      </c>
      <c r="Y234" s="21" t="s">
        <v>1249</v>
      </c>
      <c r="Z234" s="21" t="s">
        <v>1249</v>
      </c>
      <c r="AA234" s="21" t="s">
        <v>1249</v>
      </c>
      <c r="AB234" s="21" t="s">
        <v>1249</v>
      </c>
      <c r="AC234" s="21" t="s">
        <v>1249</v>
      </c>
      <c r="AD234" s="21" t="s">
        <v>1249</v>
      </c>
      <c r="AE234" s="21" t="s">
        <v>1249</v>
      </c>
      <c r="AF234" s="21" t="s">
        <v>1249</v>
      </c>
      <c r="AG234" s="21" t="s">
        <v>1249</v>
      </c>
      <c r="AH234" s="21" t="s">
        <v>1249</v>
      </c>
      <c r="AI234" s="21" t="s">
        <v>1249</v>
      </c>
      <c r="AJ234" s="21" t="s">
        <v>1249</v>
      </c>
      <c r="AK234" s="21" t="s">
        <v>1249</v>
      </c>
      <c r="AL234" s="21" t="s">
        <v>1249</v>
      </c>
      <c r="AM234" s="21" t="s">
        <v>1249</v>
      </c>
      <c r="AN234" s="21" t="s">
        <v>1249</v>
      </c>
      <c r="AO234" s="21" t="s">
        <v>1249</v>
      </c>
      <c r="AP234" s="21" t="s">
        <v>1249</v>
      </c>
      <c r="AQ234" s="21" t="s">
        <v>1249</v>
      </c>
      <c r="AR234" s="21" t="s">
        <v>1249</v>
      </c>
      <c r="AS234" s="21" t="s">
        <v>1249</v>
      </c>
      <c r="AT234" s="21" t="s">
        <v>1249</v>
      </c>
      <c r="AU234" s="21" t="s">
        <v>1249</v>
      </c>
      <c r="AV234" s="21" t="s">
        <v>1249</v>
      </c>
      <c r="AW234" s="21" t="s">
        <v>1249</v>
      </c>
      <c r="AX234" s="21" t="s">
        <v>1249</v>
      </c>
      <c r="AY234" s="21" t="s">
        <v>1249</v>
      </c>
      <c r="AZ234" s="21" t="s">
        <v>1249</v>
      </c>
      <c r="BA234" s="21" t="s">
        <v>1249</v>
      </c>
      <c r="BB234" s="21"/>
      <c r="BC234" s="21" t="s">
        <v>1249</v>
      </c>
      <c r="BD234" s="21" t="s">
        <v>1249</v>
      </c>
      <c r="BE234" s="21" t="s">
        <v>1249</v>
      </c>
      <c r="BF234" s="21" t="s">
        <v>1249</v>
      </c>
      <c r="BG234" s="21" t="s">
        <v>1249</v>
      </c>
      <c r="BH234" s="21" t="s">
        <v>1249</v>
      </c>
      <c r="BI234" s="21" t="s">
        <v>1249</v>
      </c>
      <c r="BJ234" s="21" t="s">
        <v>1249</v>
      </c>
      <c r="BK234" s="21" t="s">
        <v>1249</v>
      </c>
      <c r="BL234" s="21" t="s">
        <v>1249</v>
      </c>
      <c r="BM234" s="21" t="s">
        <v>1249</v>
      </c>
      <c r="BN234" s="21" t="s">
        <v>1249</v>
      </c>
      <c r="BO234" s="21" t="s">
        <v>1249</v>
      </c>
      <c r="BP234" s="21" t="s">
        <v>1249</v>
      </c>
      <c r="BQ234" s="21" t="s">
        <v>1249</v>
      </c>
      <c r="BR234" s="21" t="s">
        <v>1249</v>
      </c>
      <c r="BS234" s="21" t="s">
        <v>1249</v>
      </c>
      <c r="BT234" s="21" t="s">
        <v>1249</v>
      </c>
      <c r="BU234" s="21" t="s">
        <v>1249</v>
      </c>
      <c r="BV234" s="21" t="s">
        <v>1249</v>
      </c>
      <c r="BW234" s="21" t="s">
        <v>1249</v>
      </c>
      <c r="BX234" s="21" t="s">
        <v>1249</v>
      </c>
      <c r="BY234" s="21" t="s">
        <v>1249</v>
      </c>
      <c r="BZ234" s="21" t="s">
        <v>1249</v>
      </c>
      <c r="CA234" s="21" t="s">
        <v>1249</v>
      </c>
      <c r="CB234" s="21" t="s">
        <v>1249</v>
      </c>
      <c r="CC234" s="21" t="s">
        <v>1249</v>
      </c>
      <c r="CD234" s="21" t="s">
        <v>1249</v>
      </c>
      <c r="CE234" s="21" t="s">
        <v>1249</v>
      </c>
      <c r="CF234" s="21" t="s">
        <v>1249</v>
      </c>
      <c r="CG234" s="21" t="s">
        <v>1249</v>
      </c>
      <c r="CH234" s="21" t="s">
        <v>1249</v>
      </c>
      <c r="CI234" s="21" t="s">
        <v>1249</v>
      </c>
      <c r="CJ234" s="21" t="s">
        <v>1249</v>
      </c>
    </row>
    <row r="235" spans="1:88" ht="37.5" customHeight="1" x14ac:dyDescent="0.25">
      <c r="A235" s="6">
        <v>186</v>
      </c>
      <c r="B235" s="207">
        <v>426</v>
      </c>
      <c r="C235" s="12" t="s">
        <v>705</v>
      </c>
      <c r="D235" s="275" t="s">
        <v>18</v>
      </c>
      <c r="E235" s="12" t="s">
        <v>706</v>
      </c>
      <c r="F235" s="271" t="s">
        <v>18</v>
      </c>
      <c r="G235" s="18" t="s">
        <v>1465</v>
      </c>
      <c r="H235" s="18" t="s">
        <v>1466</v>
      </c>
      <c r="I235" s="18"/>
      <c r="J235" s="22" t="s">
        <v>617</v>
      </c>
      <c r="K235" s="207"/>
      <c r="L235" s="207"/>
      <c r="M235" s="207"/>
      <c r="N235" s="207" t="s">
        <v>21</v>
      </c>
      <c r="O235" s="207"/>
      <c r="P235" s="207"/>
      <c r="Q235" s="207"/>
      <c r="R235" s="207"/>
      <c r="S235" s="207"/>
      <c r="T235" s="26">
        <f t="shared" si="104"/>
        <v>1</v>
      </c>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3">
        <f t="shared" ref="CB235:CB241" si="113">COUNTIF($BD235:$CA235,2)</f>
        <v>0</v>
      </c>
      <c r="CC235" s="32" t="e">
        <f t="shared" ref="CC235:CC241" si="114">CB235/COUNTA($BD235:$CA235)</f>
        <v>#DIV/0!</v>
      </c>
      <c r="CD235" s="23">
        <f t="shared" ref="CD235:CD241" si="115">COUNTIF($BD235:$CA235,1)</f>
        <v>0</v>
      </c>
      <c r="CE235" s="32" t="e">
        <f t="shared" ref="CE235:CE241" si="116">CD235/COUNTA($BD235:$CA235)</f>
        <v>#DIV/0!</v>
      </c>
      <c r="CF235" s="23">
        <f t="shared" ref="CF235:CF241" si="117">COUNTIF($BD235:$CA235,0)</f>
        <v>0</v>
      </c>
      <c r="CG235" s="32" t="e">
        <f t="shared" ref="CG235:CG241" si="118">CF235/COUNTA($BD235:$CA235)</f>
        <v>#DIV/0!</v>
      </c>
      <c r="CH235" s="23" t="e">
        <f t="shared" ref="CH235:CH241" si="119">(((CB235*2)+(CD235*1)+(CF235*0)))/COUNTA($BD235:$CA235)</f>
        <v>#DIV/0!</v>
      </c>
      <c r="CI235" s="23" t="e">
        <f t="shared" si="105"/>
        <v>#DIV/0!</v>
      </c>
      <c r="CJ235" s="37"/>
    </row>
    <row r="236" spans="1:88" ht="75" customHeight="1" x14ac:dyDescent="0.25">
      <c r="A236" s="6">
        <v>187</v>
      </c>
      <c r="B236" s="207">
        <v>429</v>
      </c>
      <c r="C236" s="12" t="s">
        <v>709</v>
      </c>
      <c r="D236" s="275" t="s">
        <v>18</v>
      </c>
      <c r="E236" s="12" t="s">
        <v>710</v>
      </c>
      <c r="F236" s="271" t="s">
        <v>18</v>
      </c>
      <c r="G236" s="18" t="s">
        <v>1467</v>
      </c>
      <c r="H236" s="18" t="s">
        <v>1864</v>
      </c>
      <c r="I236" s="18" t="s">
        <v>1261</v>
      </c>
      <c r="J236" s="22" t="s">
        <v>617</v>
      </c>
      <c r="K236" s="207"/>
      <c r="L236" s="23" t="s">
        <v>21</v>
      </c>
      <c r="M236" s="207"/>
      <c r="N236" s="207"/>
      <c r="O236" s="10"/>
      <c r="P236" s="10" t="s">
        <v>21</v>
      </c>
      <c r="Q236" s="207"/>
      <c r="R236" s="207"/>
      <c r="S236" s="207"/>
      <c r="T236" s="26">
        <f t="shared" si="104"/>
        <v>2</v>
      </c>
      <c r="U236" s="207"/>
      <c r="V236" s="207"/>
      <c r="W236" s="207"/>
      <c r="X236" s="207"/>
      <c r="Y236" s="207"/>
      <c r="Z236" s="207"/>
      <c r="AA236" s="207"/>
      <c r="AB236" s="207" t="s">
        <v>2008</v>
      </c>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3">
        <f t="shared" si="113"/>
        <v>0</v>
      </c>
      <c r="CC236" s="32" t="e">
        <f t="shared" si="114"/>
        <v>#DIV/0!</v>
      </c>
      <c r="CD236" s="23">
        <f t="shared" si="115"/>
        <v>0</v>
      </c>
      <c r="CE236" s="32" t="e">
        <f t="shared" si="116"/>
        <v>#DIV/0!</v>
      </c>
      <c r="CF236" s="23">
        <f t="shared" si="117"/>
        <v>0</v>
      </c>
      <c r="CG236" s="32" t="e">
        <f t="shared" si="118"/>
        <v>#DIV/0!</v>
      </c>
      <c r="CH236" s="23" t="e">
        <f t="shared" si="119"/>
        <v>#DIV/0!</v>
      </c>
      <c r="CI236" s="23" t="e">
        <f t="shared" si="105"/>
        <v>#DIV/0!</v>
      </c>
      <c r="CJ236" s="37"/>
    </row>
    <row r="237" spans="1:88" ht="75.75" customHeight="1" x14ac:dyDescent="0.25">
      <c r="A237" s="6">
        <v>188</v>
      </c>
      <c r="B237" s="207">
        <v>432</v>
      </c>
      <c r="C237" s="12" t="s">
        <v>715</v>
      </c>
      <c r="D237" s="275" t="s">
        <v>18</v>
      </c>
      <c r="E237" s="12" t="s">
        <v>716</v>
      </c>
      <c r="F237" s="271" t="s">
        <v>28</v>
      </c>
      <c r="G237" s="18" t="s">
        <v>1468</v>
      </c>
      <c r="H237" s="18" t="s">
        <v>1468</v>
      </c>
      <c r="I237" s="18" t="s">
        <v>1261</v>
      </c>
      <c r="J237" s="22" t="s">
        <v>617</v>
      </c>
      <c r="K237" s="207"/>
      <c r="L237" s="207"/>
      <c r="M237" s="207"/>
      <c r="N237" s="207"/>
      <c r="O237" s="207"/>
      <c r="P237" s="207"/>
      <c r="Q237" s="207"/>
      <c r="R237" s="207"/>
      <c r="S237" s="28" t="s">
        <v>21</v>
      </c>
      <c r="T237" s="26">
        <f t="shared" si="104"/>
        <v>1</v>
      </c>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3">
        <f t="shared" si="113"/>
        <v>0</v>
      </c>
      <c r="CC237" s="32" t="e">
        <f t="shared" si="114"/>
        <v>#DIV/0!</v>
      </c>
      <c r="CD237" s="23">
        <f t="shared" si="115"/>
        <v>0</v>
      </c>
      <c r="CE237" s="32" t="e">
        <f t="shared" si="116"/>
        <v>#DIV/0!</v>
      </c>
      <c r="CF237" s="23">
        <f t="shared" si="117"/>
        <v>0</v>
      </c>
      <c r="CG237" s="32" t="e">
        <f t="shared" si="118"/>
        <v>#DIV/0!</v>
      </c>
      <c r="CH237" s="23" t="e">
        <f t="shared" si="119"/>
        <v>#DIV/0!</v>
      </c>
      <c r="CI237" s="23" t="e">
        <f t="shared" si="105"/>
        <v>#DIV/0!</v>
      </c>
      <c r="CJ237" s="37"/>
    </row>
    <row r="238" spans="1:88" ht="93.75" customHeight="1" x14ac:dyDescent="0.25">
      <c r="A238" s="6">
        <v>189</v>
      </c>
      <c r="B238" s="207">
        <v>435</v>
      </c>
      <c r="C238" s="12" t="s">
        <v>721</v>
      </c>
      <c r="D238" s="275" t="s">
        <v>28</v>
      </c>
      <c r="E238" s="12" t="s">
        <v>722</v>
      </c>
      <c r="F238" s="271" t="s">
        <v>28</v>
      </c>
      <c r="G238" s="18" t="s">
        <v>1469</v>
      </c>
      <c r="H238" s="18" t="s">
        <v>1470</v>
      </c>
      <c r="I238" s="18" t="s">
        <v>1261</v>
      </c>
      <c r="J238" s="22" t="s">
        <v>617</v>
      </c>
      <c r="K238" s="207"/>
      <c r="L238" s="207"/>
      <c r="M238" s="207"/>
      <c r="N238" s="207" t="s">
        <v>21</v>
      </c>
      <c r="O238" s="207"/>
      <c r="P238" s="207"/>
      <c r="Q238" s="207"/>
      <c r="R238" s="207"/>
      <c r="S238" s="207"/>
      <c r="T238" s="26">
        <f t="shared" si="104"/>
        <v>1</v>
      </c>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3">
        <f t="shared" si="113"/>
        <v>0</v>
      </c>
      <c r="CC238" s="32" t="e">
        <f t="shared" si="114"/>
        <v>#DIV/0!</v>
      </c>
      <c r="CD238" s="23">
        <f t="shared" si="115"/>
        <v>0</v>
      </c>
      <c r="CE238" s="32" t="e">
        <f t="shared" si="116"/>
        <v>#DIV/0!</v>
      </c>
      <c r="CF238" s="23">
        <f t="shared" si="117"/>
        <v>0</v>
      </c>
      <c r="CG238" s="32" t="e">
        <f t="shared" si="118"/>
        <v>#DIV/0!</v>
      </c>
      <c r="CH238" s="23" t="e">
        <f t="shared" si="119"/>
        <v>#DIV/0!</v>
      </c>
      <c r="CI238" s="23" t="e">
        <f t="shared" si="105"/>
        <v>#DIV/0!</v>
      </c>
      <c r="CJ238" s="37"/>
    </row>
    <row r="239" spans="1:88" ht="86.25" customHeight="1" x14ac:dyDescent="0.25">
      <c r="A239" s="6">
        <v>190</v>
      </c>
      <c r="B239" s="207">
        <v>437</v>
      </c>
      <c r="C239" s="12" t="s">
        <v>726</v>
      </c>
      <c r="D239" s="275" t="s">
        <v>18</v>
      </c>
      <c r="E239" s="12" t="s">
        <v>727</v>
      </c>
      <c r="F239" s="271" t="s">
        <v>28</v>
      </c>
      <c r="G239" s="18" t="s">
        <v>1471</v>
      </c>
      <c r="H239" s="18" t="s">
        <v>1471</v>
      </c>
      <c r="I239" s="18" t="s">
        <v>1329</v>
      </c>
      <c r="J239" s="22" t="s">
        <v>617</v>
      </c>
      <c r="K239" s="207"/>
      <c r="L239" s="207"/>
      <c r="M239" s="207"/>
      <c r="N239" s="207"/>
      <c r="O239" s="207"/>
      <c r="P239" s="207"/>
      <c r="Q239" s="207" t="s">
        <v>21</v>
      </c>
      <c r="R239" s="207"/>
      <c r="S239" s="207"/>
      <c r="T239" s="26">
        <f t="shared" si="104"/>
        <v>1</v>
      </c>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3">
        <f t="shared" si="113"/>
        <v>0</v>
      </c>
      <c r="CC239" s="32" t="e">
        <f t="shared" si="114"/>
        <v>#DIV/0!</v>
      </c>
      <c r="CD239" s="23">
        <f t="shared" si="115"/>
        <v>0</v>
      </c>
      <c r="CE239" s="32" t="e">
        <f t="shared" si="116"/>
        <v>#DIV/0!</v>
      </c>
      <c r="CF239" s="23">
        <f t="shared" si="117"/>
        <v>0</v>
      </c>
      <c r="CG239" s="32" t="e">
        <f t="shared" si="118"/>
        <v>#DIV/0!</v>
      </c>
      <c r="CH239" s="23" t="e">
        <f t="shared" si="119"/>
        <v>#DIV/0!</v>
      </c>
      <c r="CI239" s="23" t="e">
        <f t="shared" si="105"/>
        <v>#DIV/0!</v>
      </c>
      <c r="CJ239" s="37"/>
    </row>
    <row r="240" spans="1:88" ht="54" customHeight="1" x14ac:dyDescent="0.25">
      <c r="A240" s="6">
        <v>191</v>
      </c>
      <c r="B240" s="207">
        <v>440</v>
      </c>
      <c r="C240" s="12" t="s">
        <v>732</v>
      </c>
      <c r="D240" s="275" t="s">
        <v>28</v>
      </c>
      <c r="E240" s="12" t="s">
        <v>733</v>
      </c>
      <c r="F240" s="271" t="s">
        <v>28</v>
      </c>
      <c r="G240" s="18" t="s">
        <v>732</v>
      </c>
      <c r="H240" s="18" t="s">
        <v>1472</v>
      </c>
      <c r="I240" s="18" t="s">
        <v>1261</v>
      </c>
      <c r="J240" s="22" t="s">
        <v>617</v>
      </c>
      <c r="K240" s="207"/>
      <c r="L240" s="207"/>
      <c r="M240" s="207"/>
      <c r="N240" s="207"/>
      <c r="O240" s="59" t="s">
        <v>21</v>
      </c>
      <c r="P240" s="59"/>
      <c r="Q240" s="207"/>
      <c r="R240" s="207"/>
      <c r="S240" s="207"/>
      <c r="T240" s="26">
        <f t="shared" si="104"/>
        <v>1</v>
      </c>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3">
        <f t="shared" si="113"/>
        <v>0</v>
      </c>
      <c r="CC240" s="32" t="e">
        <f t="shared" si="114"/>
        <v>#DIV/0!</v>
      </c>
      <c r="CD240" s="23">
        <f t="shared" si="115"/>
        <v>0</v>
      </c>
      <c r="CE240" s="32" t="e">
        <f t="shared" si="116"/>
        <v>#DIV/0!</v>
      </c>
      <c r="CF240" s="23">
        <f t="shared" si="117"/>
        <v>0</v>
      </c>
      <c r="CG240" s="32" t="e">
        <f t="shared" si="118"/>
        <v>#DIV/0!</v>
      </c>
      <c r="CH240" s="23" t="e">
        <f t="shared" si="119"/>
        <v>#DIV/0!</v>
      </c>
      <c r="CI240" s="23" t="e">
        <f t="shared" si="105"/>
        <v>#DIV/0!</v>
      </c>
      <c r="CJ240" s="37"/>
    </row>
    <row r="241" spans="1:88" ht="73.5" customHeight="1" x14ac:dyDescent="0.25">
      <c r="A241" s="6">
        <v>192</v>
      </c>
      <c r="B241" s="207">
        <v>443</v>
      </c>
      <c r="C241" s="12" t="s">
        <v>737</v>
      </c>
      <c r="D241" s="275" t="s">
        <v>18</v>
      </c>
      <c r="E241" s="12" t="s">
        <v>738</v>
      </c>
      <c r="F241" s="271" t="s">
        <v>28</v>
      </c>
      <c r="G241" s="18" t="s">
        <v>1473</v>
      </c>
      <c r="H241" s="18" t="s">
        <v>1473</v>
      </c>
      <c r="I241" s="18" t="s">
        <v>1261</v>
      </c>
      <c r="J241" s="22" t="s">
        <v>617</v>
      </c>
      <c r="K241" s="207"/>
      <c r="L241" s="207"/>
      <c r="M241" s="207"/>
      <c r="N241" s="207"/>
      <c r="O241" s="207"/>
      <c r="P241" s="207"/>
      <c r="Q241" s="207"/>
      <c r="R241" s="207"/>
      <c r="S241" s="207" t="s">
        <v>21</v>
      </c>
      <c r="T241" s="26">
        <f t="shared" si="104"/>
        <v>1</v>
      </c>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3">
        <f t="shared" si="113"/>
        <v>0</v>
      </c>
      <c r="CC241" s="32" t="e">
        <f t="shared" si="114"/>
        <v>#DIV/0!</v>
      </c>
      <c r="CD241" s="23">
        <f t="shared" si="115"/>
        <v>0</v>
      </c>
      <c r="CE241" s="32" t="e">
        <f t="shared" si="116"/>
        <v>#DIV/0!</v>
      </c>
      <c r="CF241" s="23">
        <f t="shared" si="117"/>
        <v>0</v>
      </c>
      <c r="CG241" s="32" t="e">
        <f t="shared" si="118"/>
        <v>#DIV/0!</v>
      </c>
      <c r="CH241" s="23" t="e">
        <f t="shared" si="119"/>
        <v>#DIV/0!</v>
      </c>
      <c r="CI241" s="23" t="e">
        <f t="shared" si="105"/>
        <v>#DIV/0!</v>
      </c>
      <c r="CJ241" s="37"/>
    </row>
    <row r="242" spans="1:88" s="2" customFormat="1" ht="18.75" hidden="1" x14ac:dyDescent="0.25">
      <c r="A242" s="6">
        <v>193</v>
      </c>
      <c r="B242" s="7">
        <v>446</v>
      </c>
      <c r="C242" s="440" t="s">
        <v>743</v>
      </c>
      <c r="D242" s="440"/>
      <c r="E242" s="440"/>
      <c r="F242" s="9" t="s">
        <v>1249</v>
      </c>
      <c r="G242" s="9" t="s">
        <v>1249</v>
      </c>
      <c r="H242" s="9" t="s">
        <v>1249</v>
      </c>
      <c r="I242" s="9" t="s">
        <v>1249</v>
      </c>
      <c r="J242" s="21" t="s">
        <v>1249</v>
      </c>
      <c r="K242" s="21" t="s">
        <v>1249</v>
      </c>
      <c r="L242" s="21" t="s">
        <v>1249</v>
      </c>
      <c r="M242" s="21" t="s">
        <v>1249</v>
      </c>
      <c r="N242" s="21" t="s">
        <v>1249</v>
      </c>
      <c r="O242" s="21" t="s">
        <v>1249</v>
      </c>
      <c r="P242" s="21" t="s">
        <v>1249</v>
      </c>
      <c r="Q242" s="21" t="s">
        <v>1249</v>
      </c>
      <c r="R242" s="21" t="s">
        <v>1249</v>
      </c>
      <c r="S242" s="21" t="s">
        <v>1249</v>
      </c>
      <c r="T242" s="21" t="s">
        <v>1249</v>
      </c>
      <c r="U242" s="21" t="s">
        <v>1249</v>
      </c>
      <c r="V242" s="21" t="s">
        <v>1249</v>
      </c>
      <c r="W242" s="21" t="s">
        <v>1249</v>
      </c>
      <c r="X242" s="21" t="s">
        <v>1249</v>
      </c>
      <c r="Y242" s="21" t="s">
        <v>1249</v>
      </c>
      <c r="Z242" s="21" t="s">
        <v>1249</v>
      </c>
      <c r="AA242" s="21" t="s">
        <v>1249</v>
      </c>
      <c r="AB242" s="21" t="s">
        <v>1249</v>
      </c>
      <c r="AC242" s="21" t="s">
        <v>1249</v>
      </c>
      <c r="AD242" s="21" t="s">
        <v>1249</v>
      </c>
      <c r="AE242" s="21" t="s">
        <v>1249</v>
      </c>
      <c r="AF242" s="21" t="s">
        <v>1249</v>
      </c>
      <c r="AG242" s="21" t="s">
        <v>1249</v>
      </c>
      <c r="AH242" s="21" t="s">
        <v>1249</v>
      </c>
      <c r="AI242" s="21" t="s">
        <v>1249</v>
      </c>
      <c r="AJ242" s="21" t="s">
        <v>1249</v>
      </c>
      <c r="AK242" s="21" t="s">
        <v>1249</v>
      </c>
      <c r="AL242" s="21" t="s">
        <v>1249</v>
      </c>
      <c r="AM242" s="21" t="s">
        <v>1249</v>
      </c>
      <c r="AN242" s="21" t="s">
        <v>1249</v>
      </c>
      <c r="AO242" s="21" t="s">
        <v>1249</v>
      </c>
      <c r="AP242" s="21" t="s">
        <v>1249</v>
      </c>
      <c r="AQ242" s="21" t="s">
        <v>1249</v>
      </c>
      <c r="AR242" s="21" t="s">
        <v>1249</v>
      </c>
      <c r="AS242" s="21" t="s">
        <v>1249</v>
      </c>
      <c r="AT242" s="21" t="s">
        <v>1249</v>
      </c>
      <c r="AU242" s="21" t="s">
        <v>1249</v>
      </c>
      <c r="AV242" s="21" t="s">
        <v>1249</v>
      </c>
      <c r="AW242" s="21" t="s">
        <v>1249</v>
      </c>
      <c r="AX242" s="21" t="s">
        <v>1249</v>
      </c>
      <c r="AY242" s="21" t="s">
        <v>1249</v>
      </c>
      <c r="AZ242" s="21" t="s">
        <v>1249</v>
      </c>
      <c r="BA242" s="21" t="s">
        <v>1249</v>
      </c>
      <c r="BB242" s="21"/>
      <c r="BC242" s="21" t="s">
        <v>1249</v>
      </c>
      <c r="BD242" s="21" t="s">
        <v>1249</v>
      </c>
      <c r="BE242" s="21" t="s">
        <v>1249</v>
      </c>
      <c r="BF242" s="21" t="s">
        <v>1249</v>
      </c>
      <c r="BG242" s="21" t="s">
        <v>1249</v>
      </c>
      <c r="BH242" s="21" t="s">
        <v>1249</v>
      </c>
      <c r="BI242" s="21" t="s">
        <v>1249</v>
      </c>
      <c r="BJ242" s="21" t="s">
        <v>1249</v>
      </c>
      <c r="BK242" s="21" t="s">
        <v>1249</v>
      </c>
      <c r="BL242" s="21" t="s">
        <v>1249</v>
      </c>
      <c r="BM242" s="21" t="s">
        <v>1249</v>
      </c>
      <c r="BN242" s="21" t="s">
        <v>1249</v>
      </c>
      <c r="BO242" s="21" t="s">
        <v>1249</v>
      </c>
      <c r="BP242" s="21" t="s">
        <v>1249</v>
      </c>
      <c r="BQ242" s="21" t="s">
        <v>1249</v>
      </c>
      <c r="BR242" s="21" t="s">
        <v>1249</v>
      </c>
      <c r="BS242" s="21" t="s">
        <v>1249</v>
      </c>
      <c r="BT242" s="21" t="s">
        <v>1249</v>
      </c>
      <c r="BU242" s="21" t="s">
        <v>1249</v>
      </c>
      <c r="BV242" s="21" t="s">
        <v>1249</v>
      </c>
      <c r="BW242" s="21" t="s">
        <v>1249</v>
      </c>
      <c r="BX242" s="21" t="s">
        <v>1249</v>
      </c>
      <c r="BY242" s="21" t="s">
        <v>1249</v>
      </c>
      <c r="BZ242" s="21" t="s">
        <v>1249</v>
      </c>
      <c r="CA242" s="21" t="s">
        <v>1249</v>
      </c>
      <c r="CB242" s="21" t="s">
        <v>1249</v>
      </c>
      <c r="CC242" s="21" t="s">
        <v>1249</v>
      </c>
      <c r="CD242" s="21" t="s">
        <v>1249</v>
      </c>
      <c r="CE242" s="21" t="s">
        <v>1249</v>
      </c>
      <c r="CF242" s="21" t="s">
        <v>1249</v>
      </c>
      <c r="CG242" s="21" t="s">
        <v>1249</v>
      </c>
      <c r="CH242" s="21" t="s">
        <v>1249</v>
      </c>
      <c r="CI242" s="21" t="s">
        <v>1249</v>
      </c>
      <c r="CJ242" s="21" t="s">
        <v>1249</v>
      </c>
    </row>
    <row r="243" spans="1:88" s="2" customFormat="1" ht="18.75" hidden="1" x14ac:dyDescent="0.25">
      <c r="A243" s="6">
        <v>122</v>
      </c>
      <c r="B243" s="7">
        <v>447</v>
      </c>
      <c r="C243" s="440" t="s">
        <v>745</v>
      </c>
      <c r="D243" s="440"/>
      <c r="E243" s="440"/>
      <c r="F243" s="9" t="s">
        <v>1249</v>
      </c>
      <c r="G243" s="9" t="s">
        <v>1249</v>
      </c>
      <c r="H243" s="9" t="s">
        <v>1249</v>
      </c>
      <c r="I243" s="9" t="s">
        <v>1249</v>
      </c>
      <c r="J243" s="21" t="s">
        <v>1249</v>
      </c>
      <c r="K243" s="21" t="s">
        <v>1249</v>
      </c>
      <c r="L243" s="21" t="s">
        <v>1249</v>
      </c>
      <c r="M243" s="21" t="s">
        <v>1249</v>
      </c>
      <c r="N243" s="21" t="s">
        <v>1249</v>
      </c>
      <c r="O243" s="21" t="s">
        <v>1249</v>
      </c>
      <c r="P243" s="21" t="s">
        <v>1249</v>
      </c>
      <c r="Q243" s="21" t="s">
        <v>1249</v>
      </c>
      <c r="R243" s="21" t="s">
        <v>1249</v>
      </c>
      <c r="S243" s="21" t="s">
        <v>1249</v>
      </c>
      <c r="T243" s="21" t="s">
        <v>1249</v>
      </c>
      <c r="U243" s="21" t="s">
        <v>1249</v>
      </c>
      <c r="V243" s="21" t="s">
        <v>1249</v>
      </c>
      <c r="W243" s="21" t="s">
        <v>1249</v>
      </c>
      <c r="X243" s="21" t="s">
        <v>1249</v>
      </c>
      <c r="Y243" s="21" t="s">
        <v>1249</v>
      </c>
      <c r="Z243" s="21" t="s">
        <v>1249</v>
      </c>
      <c r="AA243" s="21" t="s">
        <v>1249</v>
      </c>
      <c r="AB243" s="21" t="s">
        <v>1249</v>
      </c>
      <c r="AC243" s="21" t="s">
        <v>1249</v>
      </c>
      <c r="AD243" s="21" t="s">
        <v>1249</v>
      </c>
      <c r="AE243" s="21" t="s">
        <v>1249</v>
      </c>
      <c r="AF243" s="21" t="s">
        <v>1249</v>
      </c>
      <c r="AG243" s="21" t="s">
        <v>1249</v>
      </c>
      <c r="AH243" s="21" t="s">
        <v>1249</v>
      </c>
      <c r="AI243" s="21" t="s">
        <v>1249</v>
      </c>
      <c r="AJ243" s="21" t="s">
        <v>1249</v>
      </c>
      <c r="AK243" s="21" t="s">
        <v>1249</v>
      </c>
      <c r="AL243" s="21" t="s">
        <v>1249</v>
      </c>
      <c r="AM243" s="21" t="s">
        <v>1249</v>
      </c>
      <c r="AN243" s="21" t="s">
        <v>1249</v>
      </c>
      <c r="AO243" s="21" t="s">
        <v>1249</v>
      </c>
      <c r="AP243" s="21" t="s">
        <v>1249</v>
      </c>
      <c r="AQ243" s="21" t="s">
        <v>1249</v>
      </c>
      <c r="AR243" s="21" t="s">
        <v>1249</v>
      </c>
      <c r="AS243" s="21" t="s">
        <v>1249</v>
      </c>
      <c r="AT243" s="21" t="s">
        <v>1249</v>
      </c>
      <c r="AU243" s="21" t="s">
        <v>1249</v>
      </c>
      <c r="AV243" s="21" t="s">
        <v>1249</v>
      </c>
      <c r="AW243" s="21" t="s">
        <v>1249</v>
      </c>
      <c r="AX243" s="21" t="s">
        <v>1249</v>
      </c>
      <c r="AY243" s="21" t="s">
        <v>1249</v>
      </c>
      <c r="AZ243" s="21" t="s">
        <v>1249</v>
      </c>
      <c r="BA243" s="21" t="s">
        <v>1249</v>
      </c>
      <c r="BB243" s="21"/>
      <c r="BC243" s="21" t="s">
        <v>1249</v>
      </c>
      <c r="BD243" s="21" t="s">
        <v>1249</v>
      </c>
      <c r="BE243" s="21" t="s">
        <v>1249</v>
      </c>
      <c r="BF243" s="21" t="s">
        <v>1249</v>
      </c>
      <c r="BG243" s="21" t="s">
        <v>1249</v>
      </c>
      <c r="BH243" s="21" t="s">
        <v>1249</v>
      </c>
      <c r="BI243" s="21" t="s">
        <v>1249</v>
      </c>
      <c r="BJ243" s="21" t="s">
        <v>1249</v>
      </c>
      <c r="BK243" s="21" t="s">
        <v>1249</v>
      </c>
      <c r="BL243" s="21" t="s">
        <v>1249</v>
      </c>
      <c r="BM243" s="21" t="s">
        <v>1249</v>
      </c>
      <c r="BN243" s="21" t="s">
        <v>1249</v>
      </c>
      <c r="BO243" s="21" t="s">
        <v>1249</v>
      </c>
      <c r="BP243" s="21" t="s">
        <v>1249</v>
      </c>
      <c r="BQ243" s="21" t="s">
        <v>1249</v>
      </c>
      <c r="BR243" s="21" t="s">
        <v>1249</v>
      </c>
      <c r="BS243" s="21" t="s">
        <v>1249</v>
      </c>
      <c r="BT243" s="21" t="s">
        <v>1249</v>
      </c>
      <c r="BU243" s="21" t="s">
        <v>1249</v>
      </c>
      <c r="BV243" s="21" t="s">
        <v>1249</v>
      </c>
      <c r="BW243" s="21" t="s">
        <v>1249</v>
      </c>
      <c r="BX243" s="21" t="s">
        <v>1249</v>
      </c>
      <c r="BY243" s="21" t="s">
        <v>1249</v>
      </c>
      <c r="BZ243" s="21" t="s">
        <v>1249</v>
      </c>
      <c r="CA243" s="21" t="s">
        <v>1249</v>
      </c>
      <c r="CB243" s="21" t="s">
        <v>1249</v>
      </c>
      <c r="CC243" s="21" t="s">
        <v>1249</v>
      </c>
      <c r="CD243" s="21" t="s">
        <v>1249</v>
      </c>
      <c r="CE243" s="21" t="s">
        <v>1249</v>
      </c>
      <c r="CF243" s="21" t="s">
        <v>1249</v>
      </c>
      <c r="CG243" s="21" t="s">
        <v>1249</v>
      </c>
      <c r="CH243" s="21" t="s">
        <v>1249</v>
      </c>
      <c r="CI243" s="21" t="s">
        <v>1249</v>
      </c>
      <c r="CJ243" s="21" t="s">
        <v>1249</v>
      </c>
    </row>
    <row r="244" spans="1:88" s="2" customFormat="1" ht="18.75" hidden="1" x14ac:dyDescent="0.25">
      <c r="A244" s="6">
        <v>123</v>
      </c>
      <c r="B244" s="7">
        <v>448</v>
      </c>
      <c r="C244" s="440" t="s">
        <v>746</v>
      </c>
      <c r="D244" s="440"/>
      <c r="E244" s="440"/>
      <c r="F244" s="9" t="s">
        <v>1249</v>
      </c>
      <c r="G244" s="9" t="s">
        <v>1249</v>
      </c>
      <c r="H244" s="9" t="s">
        <v>1249</v>
      </c>
      <c r="I244" s="9" t="s">
        <v>1249</v>
      </c>
      <c r="J244" s="21" t="s">
        <v>1249</v>
      </c>
      <c r="K244" s="21" t="s">
        <v>1249</v>
      </c>
      <c r="L244" s="21" t="s">
        <v>1249</v>
      </c>
      <c r="M244" s="21" t="s">
        <v>1249</v>
      </c>
      <c r="N244" s="21" t="s">
        <v>1249</v>
      </c>
      <c r="O244" s="21" t="s">
        <v>1249</v>
      </c>
      <c r="P244" s="21" t="s">
        <v>1249</v>
      </c>
      <c r="Q244" s="21" t="s">
        <v>1249</v>
      </c>
      <c r="R244" s="21" t="s">
        <v>1249</v>
      </c>
      <c r="S244" s="21" t="s">
        <v>1249</v>
      </c>
      <c r="T244" s="21" t="s">
        <v>1249</v>
      </c>
      <c r="U244" s="21" t="s">
        <v>1249</v>
      </c>
      <c r="V244" s="21" t="s">
        <v>1249</v>
      </c>
      <c r="W244" s="21" t="s">
        <v>1249</v>
      </c>
      <c r="X244" s="21" t="s">
        <v>1249</v>
      </c>
      <c r="Y244" s="21" t="s">
        <v>1249</v>
      </c>
      <c r="Z244" s="21" t="s">
        <v>1249</v>
      </c>
      <c r="AA244" s="21" t="s">
        <v>1249</v>
      </c>
      <c r="AB244" s="21" t="s">
        <v>1249</v>
      </c>
      <c r="AC244" s="21" t="s">
        <v>1249</v>
      </c>
      <c r="AD244" s="21" t="s">
        <v>1249</v>
      </c>
      <c r="AE244" s="21" t="s">
        <v>1249</v>
      </c>
      <c r="AF244" s="21" t="s">
        <v>1249</v>
      </c>
      <c r="AG244" s="21" t="s">
        <v>1249</v>
      </c>
      <c r="AH244" s="21" t="s">
        <v>1249</v>
      </c>
      <c r="AI244" s="21" t="s">
        <v>1249</v>
      </c>
      <c r="AJ244" s="21" t="s">
        <v>1249</v>
      </c>
      <c r="AK244" s="21" t="s">
        <v>1249</v>
      </c>
      <c r="AL244" s="21" t="s">
        <v>1249</v>
      </c>
      <c r="AM244" s="21" t="s">
        <v>1249</v>
      </c>
      <c r="AN244" s="21" t="s">
        <v>1249</v>
      </c>
      <c r="AO244" s="21" t="s">
        <v>1249</v>
      </c>
      <c r="AP244" s="21" t="s">
        <v>1249</v>
      </c>
      <c r="AQ244" s="21" t="s">
        <v>1249</v>
      </c>
      <c r="AR244" s="21" t="s">
        <v>1249</v>
      </c>
      <c r="AS244" s="21" t="s">
        <v>1249</v>
      </c>
      <c r="AT244" s="21" t="s">
        <v>1249</v>
      </c>
      <c r="AU244" s="21" t="s">
        <v>1249</v>
      </c>
      <c r="AV244" s="21" t="s">
        <v>1249</v>
      </c>
      <c r="AW244" s="21" t="s">
        <v>1249</v>
      </c>
      <c r="AX244" s="21" t="s">
        <v>1249</v>
      </c>
      <c r="AY244" s="21" t="s">
        <v>1249</v>
      </c>
      <c r="AZ244" s="21" t="s">
        <v>1249</v>
      </c>
      <c r="BA244" s="21" t="s">
        <v>1249</v>
      </c>
      <c r="BB244" s="21"/>
      <c r="BC244" s="21" t="s">
        <v>1249</v>
      </c>
      <c r="BD244" s="21" t="s">
        <v>1249</v>
      </c>
      <c r="BE244" s="21" t="s">
        <v>1249</v>
      </c>
      <c r="BF244" s="21" t="s">
        <v>1249</v>
      </c>
      <c r="BG244" s="21" t="s">
        <v>1249</v>
      </c>
      <c r="BH244" s="21" t="s">
        <v>1249</v>
      </c>
      <c r="BI244" s="21" t="s">
        <v>1249</v>
      </c>
      <c r="BJ244" s="21" t="s">
        <v>1249</v>
      </c>
      <c r="BK244" s="21" t="s">
        <v>1249</v>
      </c>
      <c r="BL244" s="21" t="s">
        <v>1249</v>
      </c>
      <c r="BM244" s="21" t="s">
        <v>1249</v>
      </c>
      <c r="BN244" s="21" t="s">
        <v>1249</v>
      </c>
      <c r="BO244" s="21" t="s">
        <v>1249</v>
      </c>
      <c r="BP244" s="21" t="s">
        <v>1249</v>
      </c>
      <c r="BQ244" s="21" t="s">
        <v>1249</v>
      </c>
      <c r="BR244" s="21" t="s">
        <v>1249</v>
      </c>
      <c r="BS244" s="21" t="s">
        <v>1249</v>
      </c>
      <c r="BT244" s="21" t="s">
        <v>1249</v>
      </c>
      <c r="BU244" s="21" t="s">
        <v>1249</v>
      </c>
      <c r="BV244" s="21" t="s">
        <v>1249</v>
      </c>
      <c r="BW244" s="21" t="s">
        <v>1249</v>
      </c>
      <c r="BX244" s="21" t="s">
        <v>1249</v>
      </c>
      <c r="BY244" s="21" t="s">
        <v>1249</v>
      </c>
      <c r="BZ244" s="21" t="s">
        <v>1249</v>
      </c>
      <c r="CA244" s="21" t="s">
        <v>1249</v>
      </c>
      <c r="CB244" s="21" t="s">
        <v>1249</v>
      </c>
      <c r="CC244" s="21" t="s">
        <v>1249</v>
      </c>
      <c r="CD244" s="21" t="s">
        <v>1249</v>
      </c>
      <c r="CE244" s="21" t="s">
        <v>1249</v>
      </c>
      <c r="CF244" s="21" t="s">
        <v>1249</v>
      </c>
      <c r="CG244" s="21" t="s">
        <v>1249</v>
      </c>
      <c r="CH244" s="21" t="s">
        <v>1249</v>
      </c>
      <c r="CI244" s="21" t="s">
        <v>1249</v>
      </c>
      <c r="CJ244" s="21" t="s">
        <v>1249</v>
      </c>
    </row>
    <row r="245" spans="1:88" ht="77.25" customHeight="1" x14ac:dyDescent="0.25">
      <c r="A245" s="6">
        <v>194</v>
      </c>
      <c r="B245" s="207">
        <v>450</v>
      </c>
      <c r="C245" s="12" t="s">
        <v>748</v>
      </c>
      <c r="D245" s="275" t="s">
        <v>18</v>
      </c>
      <c r="E245" s="12" t="s">
        <v>749</v>
      </c>
      <c r="F245" s="271" t="s">
        <v>28</v>
      </c>
      <c r="G245" s="12" t="s">
        <v>1474</v>
      </c>
      <c r="H245" s="18" t="s">
        <v>1475</v>
      </c>
      <c r="I245" s="18" t="s">
        <v>1261</v>
      </c>
      <c r="J245" s="22" t="s">
        <v>744</v>
      </c>
      <c r="K245" s="207"/>
      <c r="L245" s="207" t="s">
        <v>21</v>
      </c>
      <c r="M245" s="207"/>
      <c r="N245" s="207"/>
      <c r="O245" s="207"/>
      <c r="P245" s="207"/>
      <c r="Q245" s="207"/>
      <c r="R245" s="207"/>
      <c r="S245" s="207"/>
      <c r="T245" s="26">
        <f t="shared" si="104"/>
        <v>1</v>
      </c>
      <c r="U245" s="207"/>
      <c r="V245" s="207"/>
      <c r="W245" s="207"/>
      <c r="X245" s="207"/>
      <c r="Y245" s="207" t="s">
        <v>1271</v>
      </c>
      <c r="Z245" s="207"/>
      <c r="AA245" s="207" t="s">
        <v>1271</v>
      </c>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3">
        <f>COUNTIF($BD245:$CA245,2)</f>
        <v>0</v>
      </c>
      <c r="CC245" s="32" t="e">
        <f>CB245/COUNTA($BD245:$CA245)</f>
        <v>#DIV/0!</v>
      </c>
      <c r="CD245" s="23">
        <f>COUNTIF($BD245:$CA245,1)</f>
        <v>0</v>
      </c>
      <c r="CE245" s="32" t="e">
        <f>CD245/COUNTA($BD245:$CA245)</f>
        <v>#DIV/0!</v>
      </c>
      <c r="CF245" s="23">
        <f>COUNTIF($BD245:$CA245,0)</f>
        <v>0</v>
      </c>
      <c r="CG245" s="32" t="e">
        <f>CF245/COUNTA($BD245:$CA245)</f>
        <v>#DIV/0!</v>
      </c>
      <c r="CH245" s="23" t="e">
        <f>(((CB245*2)+(CD245*1)+(CF245*0)))/COUNTA($BD245:$CA245)</f>
        <v>#DIV/0!</v>
      </c>
      <c r="CI245" s="23" t="e">
        <f t="shared" si="105"/>
        <v>#DIV/0!</v>
      </c>
      <c r="CJ245" s="37"/>
    </row>
    <row r="246" spans="1:88" ht="63.75" customHeight="1" x14ac:dyDescent="0.25">
      <c r="A246" s="6">
        <v>195</v>
      </c>
      <c r="B246" s="207">
        <v>453</v>
      </c>
      <c r="C246" s="12" t="s">
        <v>754</v>
      </c>
      <c r="D246" s="275" t="s">
        <v>18</v>
      </c>
      <c r="E246" s="12" t="s">
        <v>755</v>
      </c>
      <c r="F246" s="271" t="s">
        <v>28</v>
      </c>
      <c r="G246" s="12" t="s">
        <v>755</v>
      </c>
      <c r="H246" s="18" t="s">
        <v>1476</v>
      </c>
      <c r="I246" s="18" t="s">
        <v>1261</v>
      </c>
      <c r="J246" s="22" t="s">
        <v>744</v>
      </c>
      <c r="K246" s="207"/>
      <c r="L246" s="207" t="s">
        <v>21</v>
      </c>
      <c r="M246" s="207"/>
      <c r="N246" s="207"/>
      <c r="O246" s="207"/>
      <c r="P246" s="207"/>
      <c r="Q246" s="207"/>
      <c r="R246" s="207"/>
      <c r="S246" s="207"/>
      <c r="T246" s="26">
        <f t="shared" si="104"/>
        <v>1</v>
      </c>
      <c r="U246" s="207"/>
      <c r="V246" s="207"/>
      <c r="W246" s="207"/>
      <c r="X246" s="207"/>
      <c r="Y246" s="207" t="s">
        <v>1319</v>
      </c>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3">
        <f>COUNTIF($BD246:$CA246,2)</f>
        <v>0</v>
      </c>
      <c r="CC246" s="32" t="e">
        <f>CB246/COUNTA($BD246:$CA246)</f>
        <v>#DIV/0!</v>
      </c>
      <c r="CD246" s="23">
        <f>COUNTIF($BD246:$CA246,1)</f>
        <v>0</v>
      </c>
      <c r="CE246" s="32" t="e">
        <f>CD246/COUNTA($BD246:$CA246)</f>
        <v>#DIV/0!</v>
      </c>
      <c r="CF246" s="23">
        <f>COUNTIF($BD246:$CA246,0)</f>
        <v>0</v>
      </c>
      <c r="CG246" s="32" t="e">
        <f>CF246/COUNTA($BD246:$CA246)</f>
        <v>#DIV/0!</v>
      </c>
      <c r="CH246" s="23" t="e">
        <f>(((CB246*2)+(CD246*1)+(CF246*0)))/COUNTA($BD246:$CA246)</f>
        <v>#DIV/0!</v>
      </c>
      <c r="CI246" s="23" t="e">
        <f t="shared" si="105"/>
        <v>#DIV/0!</v>
      </c>
      <c r="CJ246" s="37"/>
    </row>
    <row r="247" spans="1:88" s="2" customFormat="1" ht="18.75" hidden="1" x14ac:dyDescent="0.25">
      <c r="A247" s="6">
        <v>126</v>
      </c>
      <c r="B247" s="7">
        <v>462</v>
      </c>
      <c r="C247" s="440" t="s">
        <v>771</v>
      </c>
      <c r="D247" s="440"/>
      <c r="E247" s="440"/>
      <c r="F247" s="9" t="s">
        <v>1249</v>
      </c>
      <c r="G247" s="9" t="s">
        <v>1249</v>
      </c>
      <c r="H247" s="9" t="s">
        <v>1249</v>
      </c>
      <c r="I247" s="9" t="s">
        <v>1249</v>
      </c>
      <c r="J247" s="21" t="s">
        <v>1249</v>
      </c>
      <c r="K247" s="21" t="s">
        <v>1249</v>
      </c>
      <c r="L247" s="21" t="s">
        <v>1249</v>
      </c>
      <c r="M247" s="21" t="s">
        <v>1249</v>
      </c>
      <c r="N247" s="21" t="s">
        <v>1249</v>
      </c>
      <c r="O247" s="21" t="s">
        <v>1249</v>
      </c>
      <c r="P247" s="21" t="s">
        <v>1249</v>
      </c>
      <c r="Q247" s="21" t="s">
        <v>1249</v>
      </c>
      <c r="R247" s="21" t="s">
        <v>1249</v>
      </c>
      <c r="S247" s="21" t="s">
        <v>1249</v>
      </c>
      <c r="T247" s="21" t="s">
        <v>1249</v>
      </c>
      <c r="U247" s="21" t="s">
        <v>1249</v>
      </c>
      <c r="V247" s="21" t="s">
        <v>1249</v>
      </c>
      <c r="W247" s="21" t="s">
        <v>1249</v>
      </c>
      <c r="X247" s="21" t="s">
        <v>1249</v>
      </c>
      <c r="Y247" s="21" t="s">
        <v>1249</v>
      </c>
      <c r="Z247" s="21" t="s">
        <v>1249</v>
      </c>
      <c r="AA247" s="21" t="s">
        <v>1249</v>
      </c>
      <c r="AB247" s="21" t="s">
        <v>1249</v>
      </c>
      <c r="AC247" s="21" t="s">
        <v>1249</v>
      </c>
      <c r="AD247" s="21" t="s">
        <v>1249</v>
      </c>
      <c r="AE247" s="21" t="s">
        <v>1249</v>
      </c>
      <c r="AF247" s="21" t="s">
        <v>1249</v>
      </c>
      <c r="AG247" s="21" t="s">
        <v>1249</v>
      </c>
      <c r="AH247" s="21" t="s">
        <v>1249</v>
      </c>
      <c r="AI247" s="21" t="s">
        <v>1249</v>
      </c>
      <c r="AJ247" s="21" t="s">
        <v>1249</v>
      </c>
      <c r="AK247" s="21" t="s">
        <v>1249</v>
      </c>
      <c r="AL247" s="21" t="s">
        <v>1249</v>
      </c>
      <c r="AM247" s="21" t="s">
        <v>1249</v>
      </c>
      <c r="AN247" s="21" t="s">
        <v>1249</v>
      </c>
      <c r="AO247" s="21" t="s">
        <v>1249</v>
      </c>
      <c r="AP247" s="21" t="s">
        <v>1249</v>
      </c>
      <c r="AQ247" s="21" t="s">
        <v>1249</v>
      </c>
      <c r="AR247" s="21" t="s">
        <v>1249</v>
      </c>
      <c r="AS247" s="21" t="s">
        <v>1249</v>
      </c>
      <c r="AT247" s="21" t="s">
        <v>1249</v>
      </c>
      <c r="AU247" s="21" t="s">
        <v>1249</v>
      </c>
      <c r="AV247" s="21" t="s">
        <v>1249</v>
      </c>
      <c r="AW247" s="21" t="s">
        <v>1249</v>
      </c>
      <c r="AX247" s="21" t="s">
        <v>1249</v>
      </c>
      <c r="AY247" s="21" t="s">
        <v>1249</v>
      </c>
      <c r="AZ247" s="21" t="s">
        <v>1249</v>
      </c>
      <c r="BA247" s="21" t="s">
        <v>1249</v>
      </c>
      <c r="BB247" s="21"/>
      <c r="BC247" s="21" t="s">
        <v>1249</v>
      </c>
      <c r="BD247" s="21" t="s">
        <v>1249</v>
      </c>
      <c r="BE247" s="21" t="s">
        <v>1249</v>
      </c>
      <c r="BF247" s="21" t="s">
        <v>1249</v>
      </c>
      <c r="BG247" s="21" t="s">
        <v>1249</v>
      </c>
      <c r="BH247" s="21" t="s">
        <v>1249</v>
      </c>
      <c r="BI247" s="21" t="s">
        <v>1249</v>
      </c>
      <c r="BJ247" s="21" t="s">
        <v>1249</v>
      </c>
      <c r="BK247" s="21" t="s">
        <v>1249</v>
      </c>
      <c r="BL247" s="21" t="s">
        <v>1249</v>
      </c>
      <c r="BM247" s="21" t="s">
        <v>1249</v>
      </c>
      <c r="BN247" s="21" t="s">
        <v>1249</v>
      </c>
      <c r="BO247" s="21" t="s">
        <v>1249</v>
      </c>
      <c r="BP247" s="21" t="s">
        <v>1249</v>
      </c>
      <c r="BQ247" s="21" t="s">
        <v>1249</v>
      </c>
      <c r="BR247" s="21" t="s">
        <v>1249</v>
      </c>
      <c r="BS247" s="21" t="s">
        <v>1249</v>
      </c>
      <c r="BT247" s="21" t="s">
        <v>1249</v>
      </c>
      <c r="BU247" s="21" t="s">
        <v>1249</v>
      </c>
      <c r="BV247" s="21" t="s">
        <v>1249</v>
      </c>
      <c r="BW247" s="21" t="s">
        <v>1249</v>
      </c>
      <c r="BX247" s="21" t="s">
        <v>1249</v>
      </c>
      <c r="BY247" s="21" t="s">
        <v>1249</v>
      </c>
      <c r="BZ247" s="21" t="s">
        <v>1249</v>
      </c>
      <c r="CA247" s="21" t="s">
        <v>1249</v>
      </c>
      <c r="CB247" s="21" t="s">
        <v>1249</v>
      </c>
      <c r="CC247" s="21" t="s">
        <v>1249</v>
      </c>
      <c r="CD247" s="21" t="s">
        <v>1249</v>
      </c>
      <c r="CE247" s="21" t="s">
        <v>1249</v>
      </c>
      <c r="CF247" s="21" t="s">
        <v>1249</v>
      </c>
      <c r="CG247" s="21" t="s">
        <v>1249</v>
      </c>
      <c r="CH247" s="21" t="s">
        <v>1249</v>
      </c>
      <c r="CI247" s="21" t="s">
        <v>1249</v>
      </c>
      <c r="CJ247" s="21" t="s">
        <v>1249</v>
      </c>
    </row>
    <row r="248" spans="1:88" ht="38.25" customHeight="1" x14ac:dyDescent="0.25">
      <c r="A248" s="6">
        <v>196</v>
      </c>
      <c r="B248" s="207">
        <v>464</v>
      </c>
      <c r="C248" s="12" t="s">
        <v>774</v>
      </c>
      <c r="D248" s="275" t="s">
        <v>18</v>
      </c>
      <c r="E248" s="12" t="s">
        <v>775</v>
      </c>
      <c r="F248" s="271" t="s">
        <v>20</v>
      </c>
      <c r="G248" s="18" t="s">
        <v>1477</v>
      </c>
      <c r="H248" s="18" t="s">
        <v>1478</v>
      </c>
      <c r="I248" s="18" t="s">
        <v>1261</v>
      </c>
      <c r="J248" s="22" t="s">
        <v>744</v>
      </c>
      <c r="K248" s="207"/>
      <c r="L248" s="207"/>
      <c r="M248" s="207"/>
      <c r="N248" s="207"/>
      <c r="O248" s="207" t="s">
        <v>21</v>
      </c>
      <c r="P248" s="207"/>
      <c r="Q248" s="207"/>
      <c r="R248" s="207"/>
      <c r="S248" s="207"/>
      <c r="T248" s="26">
        <f t="shared" si="104"/>
        <v>1</v>
      </c>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3">
        <f>COUNTIF($BD248:$CA248,2)</f>
        <v>0</v>
      </c>
      <c r="CC248" s="32" t="e">
        <f>CB248/COUNTA($BD248:$CA248)</f>
        <v>#DIV/0!</v>
      </c>
      <c r="CD248" s="23">
        <f>COUNTIF($BD248:$CA248,1)</f>
        <v>0</v>
      </c>
      <c r="CE248" s="32" t="e">
        <f>CD248/COUNTA($BD248:$CA248)</f>
        <v>#DIV/0!</v>
      </c>
      <c r="CF248" s="23">
        <f>COUNTIF($BD248:$CA248,0)</f>
        <v>0</v>
      </c>
      <c r="CG248" s="32" t="e">
        <f>CF248/COUNTA($BD248:$CA248)</f>
        <v>#DIV/0!</v>
      </c>
      <c r="CH248" s="23" t="e">
        <f>(((CB248*2)+(CD248*1)+(CF248*0)))/COUNTA($BD248:$CA248)</f>
        <v>#DIV/0!</v>
      </c>
      <c r="CI248" s="23" t="e">
        <f t="shared" si="105"/>
        <v>#DIV/0!</v>
      </c>
      <c r="CJ248" s="37"/>
    </row>
    <row r="249" spans="1:88" ht="44.25" customHeight="1" x14ac:dyDescent="0.25">
      <c r="A249" s="6">
        <v>197</v>
      </c>
      <c r="B249" s="394">
        <v>467</v>
      </c>
      <c r="C249" s="391" t="s">
        <v>777</v>
      </c>
      <c r="D249" s="280" t="s">
        <v>18</v>
      </c>
      <c r="E249" s="39" t="s">
        <v>1480</v>
      </c>
      <c r="F249" s="61"/>
      <c r="G249" s="39" t="s">
        <v>1481</v>
      </c>
      <c r="H249" s="39" t="s">
        <v>1637</v>
      </c>
      <c r="I249" s="18" t="s">
        <v>1261</v>
      </c>
      <c r="J249" s="22" t="s">
        <v>744</v>
      </c>
      <c r="K249" s="48"/>
      <c r="L249" s="48" t="s">
        <v>21</v>
      </c>
      <c r="M249" s="48"/>
      <c r="N249" s="48"/>
      <c r="O249" s="48"/>
      <c r="P249" s="48"/>
      <c r="Q249" s="48"/>
      <c r="R249" s="48"/>
      <c r="S249" s="48"/>
      <c r="T249" s="26">
        <f t="shared" si="104"/>
        <v>1</v>
      </c>
      <c r="U249" s="48"/>
      <c r="V249" s="48"/>
      <c r="W249" s="48"/>
      <c r="X249" s="48"/>
      <c r="Y249" s="48"/>
      <c r="Z249" s="48" t="s">
        <v>1271</v>
      </c>
      <c r="AA249" s="48"/>
      <c r="AB249" s="48" t="s">
        <v>2012</v>
      </c>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3">
        <f>COUNTIF($BD249:$CA249,2)</f>
        <v>0</v>
      </c>
      <c r="CC249" s="32" t="e">
        <f>CB249/COUNTA($BD249:$CA249)</f>
        <v>#DIV/0!</v>
      </c>
      <c r="CD249" s="23">
        <f>COUNTIF($BD249:$CA249,1)</f>
        <v>0</v>
      </c>
      <c r="CE249" s="32" t="e">
        <f>CD249/COUNTA($BD249:$CA249)</f>
        <v>#DIV/0!</v>
      </c>
      <c r="CF249" s="23">
        <f>COUNTIF($BD249:$CA249,0)</f>
        <v>0</v>
      </c>
      <c r="CG249" s="32" t="e">
        <f>CF249/COUNTA($BD249:$CA249)</f>
        <v>#DIV/0!</v>
      </c>
      <c r="CH249" s="23" t="e">
        <f>(((CB249*2)+(CD249*1)+(CF249*0)))/COUNTA($BD249:$CA249)</f>
        <v>#DIV/0!</v>
      </c>
      <c r="CI249" s="23" t="e">
        <f t="shared" si="105"/>
        <v>#DIV/0!</v>
      </c>
      <c r="CJ249" s="37"/>
    </row>
    <row r="250" spans="1:88" ht="84.75" customHeight="1" x14ac:dyDescent="0.25">
      <c r="A250" s="6">
        <v>197</v>
      </c>
      <c r="B250" s="395"/>
      <c r="C250" s="393"/>
      <c r="D250" s="280" t="s">
        <v>18</v>
      </c>
      <c r="E250" s="39" t="s">
        <v>778</v>
      </c>
      <c r="F250" s="52" t="s">
        <v>20</v>
      </c>
      <c r="G250" s="39" t="s">
        <v>1479</v>
      </c>
      <c r="H250" s="39" t="s">
        <v>1865</v>
      </c>
      <c r="I250" s="18" t="s">
        <v>1261</v>
      </c>
      <c r="J250" s="22" t="s">
        <v>744</v>
      </c>
      <c r="K250" s="23" t="s">
        <v>21</v>
      </c>
      <c r="L250" s="207"/>
      <c r="M250" s="207"/>
      <c r="N250" s="207"/>
      <c r="O250" s="207"/>
      <c r="P250" s="207"/>
      <c r="Q250" s="23" t="s">
        <v>21</v>
      </c>
      <c r="R250" s="207"/>
      <c r="S250" s="207"/>
      <c r="T250" s="26">
        <f t="shared" si="104"/>
        <v>2</v>
      </c>
      <c r="U250" s="207"/>
      <c r="V250" s="207" t="s">
        <v>1319</v>
      </c>
      <c r="W250" s="207" t="s">
        <v>1262</v>
      </c>
      <c r="X250" s="207" t="s">
        <v>1319</v>
      </c>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3">
        <f>COUNTIF($BD250:$CA250,2)</f>
        <v>0</v>
      </c>
      <c r="CC250" s="32" t="e">
        <f>CB250/COUNTA($BD250:$CA250)</f>
        <v>#DIV/0!</v>
      </c>
      <c r="CD250" s="23">
        <f>COUNTIF($BD250:$CA250,1)</f>
        <v>0</v>
      </c>
      <c r="CE250" s="32" t="e">
        <f>CD250/COUNTA($BD250:$CA250)</f>
        <v>#DIV/0!</v>
      </c>
      <c r="CF250" s="23">
        <f>COUNTIF($BD250:$CA250,0)</f>
        <v>0</v>
      </c>
      <c r="CG250" s="32" t="e">
        <f>CF250/COUNTA($BD250:$CA250)</f>
        <v>#DIV/0!</v>
      </c>
      <c r="CH250" s="23" t="e">
        <f>(((CB250*2)+(CD250*1)+(CF250*0)))/COUNTA($BD250:$CA250)</f>
        <v>#DIV/0!</v>
      </c>
      <c r="CI250" s="23" t="e">
        <f t="shared" si="105"/>
        <v>#DIV/0!</v>
      </c>
      <c r="CJ250" s="37"/>
    </row>
    <row r="251" spans="1:88" s="2" customFormat="1" ht="72" hidden="1" customHeight="1" x14ac:dyDescent="0.25">
      <c r="A251" s="6">
        <v>227</v>
      </c>
      <c r="B251" s="7">
        <v>469</v>
      </c>
      <c r="C251" s="440" t="s">
        <v>781</v>
      </c>
      <c r="D251" s="440"/>
      <c r="E251" s="440"/>
      <c r="F251" s="9" t="s">
        <v>1249</v>
      </c>
      <c r="G251" s="9" t="s">
        <v>1249</v>
      </c>
      <c r="H251" s="9" t="s">
        <v>1249</v>
      </c>
      <c r="I251" s="9" t="s">
        <v>1249</v>
      </c>
      <c r="J251" s="21" t="s">
        <v>1249</v>
      </c>
      <c r="K251" s="21" t="s">
        <v>1249</v>
      </c>
      <c r="L251" s="21" t="s">
        <v>1249</v>
      </c>
      <c r="M251" s="21" t="s">
        <v>1249</v>
      </c>
      <c r="N251" s="21" t="s">
        <v>1249</v>
      </c>
      <c r="O251" s="21" t="s">
        <v>1249</v>
      </c>
      <c r="P251" s="21" t="s">
        <v>1249</v>
      </c>
      <c r="Q251" s="21" t="s">
        <v>1249</v>
      </c>
      <c r="R251" s="21" t="s">
        <v>1249</v>
      </c>
      <c r="S251" s="21" t="s">
        <v>1249</v>
      </c>
      <c r="T251" s="21" t="s">
        <v>1249</v>
      </c>
      <c r="U251" s="21" t="s">
        <v>1249</v>
      </c>
      <c r="V251" s="21" t="s">
        <v>1249</v>
      </c>
      <c r="W251" s="21" t="s">
        <v>1249</v>
      </c>
      <c r="X251" s="21" t="s">
        <v>1249</v>
      </c>
      <c r="Y251" s="21" t="s">
        <v>1249</v>
      </c>
      <c r="Z251" s="21" t="s">
        <v>1249</v>
      </c>
      <c r="AA251" s="21" t="s">
        <v>1249</v>
      </c>
      <c r="AB251" s="21" t="s">
        <v>1249</v>
      </c>
      <c r="AC251" s="21" t="s">
        <v>1249</v>
      </c>
      <c r="AD251" s="21" t="s">
        <v>1249</v>
      </c>
      <c r="AE251" s="21" t="s">
        <v>1249</v>
      </c>
      <c r="AF251" s="21" t="s">
        <v>1249</v>
      </c>
      <c r="AG251" s="21" t="s">
        <v>1249</v>
      </c>
      <c r="AH251" s="21" t="s">
        <v>1249</v>
      </c>
      <c r="AI251" s="21" t="s">
        <v>1249</v>
      </c>
      <c r="AJ251" s="21" t="s">
        <v>1249</v>
      </c>
      <c r="AK251" s="21" t="s">
        <v>1249</v>
      </c>
      <c r="AL251" s="21" t="s">
        <v>1249</v>
      </c>
      <c r="AM251" s="21" t="s">
        <v>1249</v>
      </c>
      <c r="AN251" s="21" t="s">
        <v>1249</v>
      </c>
      <c r="AO251" s="21" t="s">
        <v>1249</v>
      </c>
      <c r="AP251" s="21" t="s">
        <v>1249</v>
      </c>
      <c r="AQ251" s="21" t="s">
        <v>1249</v>
      </c>
      <c r="AR251" s="21" t="s">
        <v>1249</v>
      </c>
      <c r="AS251" s="21" t="s">
        <v>1249</v>
      </c>
      <c r="AT251" s="21" t="s">
        <v>1249</v>
      </c>
      <c r="AU251" s="21" t="s">
        <v>1249</v>
      </c>
      <c r="AV251" s="21" t="s">
        <v>1249</v>
      </c>
      <c r="AW251" s="21" t="s">
        <v>1249</v>
      </c>
      <c r="AX251" s="21" t="s">
        <v>1249</v>
      </c>
      <c r="AY251" s="21" t="s">
        <v>1249</v>
      </c>
      <c r="AZ251" s="21" t="s">
        <v>1249</v>
      </c>
      <c r="BA251" s="21" t="s">
        <v>1249</v>
      </c>
      <c r="BB251" s="21"/>
      <c r="BC251" s="21" t="s">
        <v>1249</v>
      </c>
      <c r="BD251" s="21" t="s">
        <v>1249</v>
      </c>
      <c r="BE251" s="21" t="s">
        <v>1249</v>
      </c>
      <c r="BF251" s="21" t="s">
        <v>1249</v>
      </c>
      <c r="BG251" s="21" t="s">
        <v>1249</v>
      </c>
      <c r="BH251" s="21" t="s">
        <v>1249</v>
      </c>
      <c r="BI251" s="21" t="s">
        <v>1249</v>
      </c>
      <c r="BJ251" s="21" t="s">
        <v>1249</v>
      </c>
      <c r="BK251" s="21" t="s">
        <v>1249</v>
      </c>
      <c r="BL251" s="21" t="s">
        <v>1249</v>
      </c>
      <c r="BM251" s="21" t="s">
        <v>1249</v>
      </c>
      <c r="BN251" s="21" t="s">
        <v>1249</v>
      </c>
      <c r="BO251" s="21" t="s">
        <v>1249</v>
      </c>
      <c r="BP251" s="21" t="s">
        <v>1249</v>
      </c>
      <c r="BQ251" s="21" t="s">
        <v>1249</v>
      </c>
      <c r="BR251" s="21" t="s">
        <v>1249</v>
      </c>
      <c r="BS251" s="21" t="s">
        <v>1249</v>
      </c>
      <c r="BT251" s="21" t="s">
        <v>1249</v>
      </c>
      <c r="BU251" s="21" t="s">
        <v>1249</v>
      </c>
      <c r="BV251" s="21" t="s">
        <v>1249</v>
      </c>
      <c r="BW251" s="21" t="s">
        <v>1249</v>
      </c>
      <c r="BX251" s="21" t="s">
        <v>1249</v>
      </c>
      <c r="BY251" s="21" t="s">
        <v>1249</v>
      </c>
      <c r="BZ251" s="21" t="s">
        <v>1249</v>
      </c>
      <c r="CA251" s="21" t="s">
        <v>1249</v>
      </c>
      <c r="CB251" s="21" t="s">
        <v>1249</v>
      </c>
      <c r="CC251" s="21" t="s">
        <v>1249</v>
      </c>
      <c r="CD251" s="21" t="s">
        <v>1249</v>
      </c>
      <c r="CE251" s="21" t="s">
        <v>1249</v>
      </c>
      <c r="CF251" s="21" t="s">
        <v>1249</v>
      </c>
      <c r="CG251" s="21" t="s">
        <v>1249</v>
      </c>
      <c r="CH251" s="21" t="s">
        <v>1249</v>
      </c>
      <c r="CI251" s="21" t="s">
        <v>1249</v>
      </c>
      <c r="CJ251" s="21" t="s">
        <v>1249</v>
      </c>
    </row>
    <row r="252" spans="1:88" ht="87" customHeight="1" x14ac:dyDescent="0.25">
      <c r="A252" s="6">
        <v>198</v>
      </c>
      <c r="B252" s="28">
        <v>470</v>
      </c>
      <c r="C252" s="12" t="s">
        <v>782</v>
      </c>
      <c r="D252" s="275" t="s">
        <v>18</v>
      </c>
      <c r="E252" s="12" t="s">
        <v>783</v>
      </c>
      <c r="F252" s="271" t="s">
        <v>28</v>
      </c>
      <c r="G252" s="12" t="s">
        <v>1595</v>
      </c>
      <c r="H252" s="18" t="s">
        <v>1866</v>
      </c>
      <c r="I252" s="18" t="s">
        <v>1261</v>
      </c>
      <c r="J252" s="22" t="s">
        <v>744</v>
      </c>
      <c r="K252" s="207"/>
      <c r="L252" s="207"/>
      <c r="M252" s="23" t="s">
        <v>21</v>
      </c>
      <c r="N252" s="207"/>
      <c r="O252" s="23" t="s">
        <v>21</v>
      </c>
      <c r="P252" s="207"/>
      <c r="Q252" s="207"/>
      <c r="R252" s="207"/>
      <c r="S252" s="207"/>
      <c r="T252" s="26">
        <f t="shared" si="104"/>
        <v>2</v>
      </c>
      <c r="U252" s="48"/>
      <c r="V252" s="48"/>
      <c r="W252" s="48"/>
      <c r="X252" s="48"/>
      <c r="Y252" s="48"/>
      <c r="Z252" s="48"/>
      <c r="AA252" s="48"/>
      <c r="AB252" s="48"/>
      <c r="AC252" s="48" t="s">
        <v>1302</v>
      </c>
      <c r="AD252" s="48" t="s">
        <v>1262</v>
      </c>
      <c r="AE252" s="48" t="s">
        <v>1302</v>
      </c>
      <c r="AF252" s="48" t="s">
        <v>1302</v>
      </c>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3">
        <f>COUNTIF($BD252:$CA252,2)</f>
        <v>0</v>
      </c>
      <c r="CC252" s="32" t="e">
        <f>CB252/COUNTA($BD252:$CA252)</f>
        <v>#DIV/0!</v>
      </c>
      <c r="CD252" s="23">
        <f>COUNTIF($BD252:$CA252,1)</f>
        <v>0</v>
      </c>
      <c r="CE252" s="32" t="e">
        <f>CD252/COUNTA($BD252:$CA252)</f>
        <v>#DIV/0!</v>
      </c>
      <c r="CF252" s="23">
        <f>COUNTIF($BD252:$CA252,0)</f>
        <v>0</v>
      </c>
      <c r="CG252" s="32" t="e">
        <f>CF252/COUNTA($BD252:$CA252)</f>
        <v>#DIV/0!</v>
      </c>
      <c r="CH252" s="23" t="e">
        <f>(((CB252*2)+(CD252*1)+(CF252*0)))/COUNTA($BD252:$CA252)</f>
        <v>#DIV/0!</v>
      </c>
      <c r="CI252" s="23" t="e">
        <f t="shared" si="105"/>
        <v>#DIV/0!</v>
      </c>
      <c r="CJ252" s="37"/>
    </row>
    <row r="253" spans="1:88" ht="105" customHeight="1" x14ac:dyDescent="0.25">
      <c r="A253" s="6">
        <v>199</v>
      </c>
      <c r="B253" s="28">
        <v>473</v>
      </c>
      <c r="C253" s="12" t="s">
        <v>788</v>
      </c>
      <c r="D253" s="275" t="s">
        <v>18</v>
      </c>
      <c r="E253" s="12" t="s">
        <v>789</v>
      </c>
      <c r="F253" s="271" t="s">
        <v>28</v>
      </c>
      <c r="G253" s="41" t="s">
        <v>1867</v>
      </c>
      <c r="H253" s="41" t="s">
        <v>1868</v>
      </c>
      <c r="I253" s="18" t="s">
        <v>1251</v>
      </c>
      <c r="J253" s="22" t="s">
        <v>744</v>
      </c>
      <c r="K253" s="207"/>
      <c r="L253" s="207"/>
      <c r="M253" s="207"/>
      <c r="N253" s="207"/>
      <c r="O253" s="23" t="s">
        <v>21</v>
      </c>
      <c r="P253" s="207"/>
      <c r="Q253" s="207" t="s">
        <v>21</v>
      </c>
      <c r="R253" s="207"/>
      <c r="S253" s="207"/>
      <c r="T253" s="26">
        <f t="shared" si="104"/>
        <v>2</v>
      </c>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3">
        <f>COUNTIF($BD253:$CA253,2)</f>
        <v>0</v>
      </c>
      <c r="CC253" s="32" t="e">
        <f>CB253/COUNTA($BD253:$CA253)</f>
        <v>#DIV/0!</v>
      </c>
      <c r="CD253" s="23">
        <f>COUNTIF($BD253:$CA253,1)</f>
        <v>0</v>
      </c>
      <c r="CE253" s="32" t="e">
        <f>CD253/COUNTA($BD253:$CA253)</f>
        <v>#DIV/0!</v>
      </c>
      <c r="CF253" s="23">
        <f>COUNTIF($BD253:$CA253,0)</f>
        <v>0</v>
      </c>
      <c r="CG253" s="32" t="e">
        <f>CF253/COUNTA($BD253:$CA253)</f>
        <v>#DIV/0!</v>
      </c>
      <c r="CH253" s="23" t="e">
        <f>(((CB253*2)+(CD253*1)+(CF253*0)))/COUNTA($BD253:$CA253)</f>
        <v>#DIV/0!</v>
      </c>
      <c r="CI253" s="23" t="e">
        <f t="shared" si="105"/>
        <v>#DIV/0!</v>
      </c>
      <c r="CJ253" s="37"/>
    </row>
    <row r="254" spans="1:88" ht="101.25" customHeight="1" x14ac:dyDescent="0.25">
      <c r="A254" s="6">
        <v>200</v>
      </c>
      <c r="B254" s="28">
        <v>481</v>
      </c>
      <c r="C254" s="12" t="s">
        <v>804</v>
      </c>
      <c r="D254" s="275" t="s">
        <v>18</v>
      </c>
      <c r="E254" s="12" t="s">
        <v>805</v>
      </c>
      <c r="F254" s="271" t="s">
        <v>28</v>
      </c>
      <c r="G254" s="18" t="s">
        <v>1482</v>
      </c>
      <c r="H254" s="18" t="s">
        <v>1483</v>
      </c>
      <c r="I254" s="18" t="s">
        <v>1261</v>
      </c>
      <c r="J254" s="22" t="s">
        <v>744</v>
      </c>
      <c r="K254" s="207"/>
      <c r="L254" s="207"/>
      <c r="M254" s="207"/>
      <c r="N254" s="207"/>
      <c r="O254" s="207"/>
      <c r="P254" s="207"/>
      <c r="Q254" s="207"/>
      <c r="R254" s="207"/>
      <c r="S254" s="23" t="s">
        <v>21</v>
      </c>
      <c r="T254" s="26">
        <f t="shared" si="104"/>
        <v>1</v>
      </c>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3">
        <f>COUNTIF($BD254:$CA254,2)</f>
        <v>0</v>
      </c>
      <c r="CC254" s="32" t="e">
        <f>CB254/COUNTA($BD254:$CA254)</f>
        <v>#DIV/0!</v>
      </c>
      <c r="CD254" s="23">
        <f>COUNTIF($BD254:$CA254,1)</f>
        <v>0</v>
      </c>
      <c r="CE254" s="32" t="e">
        <f>CD254/COUNTA($BD254:$CA254)</f>
        <v>#DIV/0!</v>
      </c>
      <c r="CF254" s="23">
        <f>COUNTIF($BD254:$CA254,0)</f>
        <v>0</v>
      </c>
      <c r="CG254" s="32" t="e">
        <f>CF254/COUNTA($BD254:$CA254)</f>
        <v>#DIV/0!</v>
      </c>
      <c r="CH254" s="23" t="e">
        <f>(((CB254*2)+(CD254*1)+(CF254*0)))/COUNTA($BD254:$CA254)</f>
        <v>#DIV/0!</v>
      </c>
      <c r="CI254" s="23" t="e">
        <f t="shared" si="105"/>
        <v>#DIV/0!</v>
      </c>
      <c r="CJ254" s="37"/>
    </row>
    <row r="255" spans="1:88" ht="70.5" customHeight="1" x14ac:dyDescent="0.25">
      <c r="A255" s="6">
        <v>201</v>
      </c>
      <c r="B255" s="28">
        <v>484</v>
      </c>
      <c r="C255" s="12" t="s">
        <v>810</v>
      </c>
      <c r="D255" s="275" t="s">
        <v>18</v>
      </c>
      <c r="E255" s="12" t="s">
        <v>811</v>
      </c>
      <c r="F255" s="271" t="s">
        <v>18</v>
      </c>
      <c r="G255" s="18" t="s">
        <v>1484</v>
      </c>
      <c r="H255" s="18" t="s">
        <v>1650</v>
      </c>
      <c r="I255" s="18" t="s">
        <v>1329</v>
      </c>
      <c r="J255" s="22" t="s">
        <v>744</v>
      </c>
      <c r="K255" s="207"/>
      <c r="L255" s="207"/>
      <c r="M255" s="207"/>
      <c r="N255" s="207"/>
      <c r="O255" s="23" t="s">
        <v>21</v>
      </c>
      <c r="P255" s="207"/>
      <c r="Q255" s="28"/>
      <c r="R255" s="207"/>
      <c r="S255" s="28" t="s">
        <v>21</v>
      </c>
      <c r="T255" s="26">
        <f t="shared" si="104"/>
        <v>2</v>
      </c>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3">
        <f>COUNTIF($BD255:$CA255,2)</f>
        <v>0</v>
      </c>
      <c r="CC255" s="32" t="e">
        <f>CB255/COUNTA($BD255:$CA255)</f>
        <v>#DIV/0!</v>
      </c>
      <c r="CD255" s="23">
        <f>COUNTIF($BD255:$CA255,1)</f>
        <v>0</v>
      </c>
      <c r="CE255" s="32" t="e">
        <f>CD255/COUNTA($BD255:$CA255)</f>
        <v>#DIV/0!</v>
      </c>
      <c r="CF255" s="23">
        <f>COUNTIF($BD255:$CA255,0)</f>
        <v>0</v>
      </c>
      <c r="CG255" s="32" t="e">
        <f>CF255/COUNTA($BD255:$CA255)</f>
        <v>#DIV/0!</v>
      </c>
      <c r="CH255" s="23" t="e">
        <f>(((CB255*2)+(CD255*1)+(CF255*0)))/COUNTA($BD255:$CA255)</f>
        <v>#DIV/0!</v>
      </c>
      <c r="CI255" s="23" t="e">
        <f t="shared" si="105"/>
        <v>#DIV/0!</v>
      </c>
      <c r="CJ255" s="37"/>
    </row>
    <row r="256" spans="1:88" s="2" customFormat="1" ht="18.75" hidden="1" x14ac:dyDescent="0.25">
      <c r="A256" s="6">
        <v>133</v>
      </c>
      <c r="B256" s="7">
        <v>487</v>
      </c>
      <c r="C256" s="440" t="s">
        <v>816</v>
      </c>
      <c r="D256" s="440"/>
      <c r="E256" s="440"/>
      <c r="F256" s="9" t="s">
        <v>1249</v>
      </c>
      <c r="G256" s="9" t="s">
        <v>1249</v>
      </c>
      <c r="H256" s="9" t="s">
        <v>1249</v>
      </c>
      <c r="I256" s="9" t="s">
        <v>1249</v>
      </c>
      <c r="J256" s="21" t="s">
        <v>1249</v>
      </c>
      <c r="K256" s="21" t="s">
        <v>1249</v>
      </c>
      <c r="L256" s="21" t="s">
        <v>1249</v>
      </c>
      <c r="M256" s="21" t="s">
        <v>1249</v>
      </c>
      <c r="N256" s="21" t="s">
        <v>1249</v>
      </c>
      <c r="O256" s="21" t="s">
        <v>1249</v>
      </c>
      <c r="P256" s="21" t="s">
        <v>1249</v>
      </c>
      <c r="Q256" s="21" t="s">
        <v>1249</v>
      </c>
      <c r="R256" s="21" t="s">
        <v>1249</v>
      </c>
      <c r="S256" s="21" t="s">
        <v>1249</v>
      </c>
      <c r="T256" s="21" t="s">
        <v>1249</v>
      </c>
      <c r="U256" s="21" t="s">
        <v>1249</v>
      </c>
      <c r="V256" s="21" t="s">
        <v>1249</v>
      </c>
      <c r="W256" s="21" t="s">
        <v>1249</v>
      </c>
      <c r="X256" s="21" t="s">
        <v>1249</v>
      </c>
      <c r="Y256" s="21" t="s">
        <v>1249</v>
      </c>
      <c r="Z256" s="21" t="s">
        <v>1249</v>
      </c>
      <c r="AA256" s="21" t="s">
        <v>1249</v>
      </c>
      <c r="AB256" s="21" t="s">
        <v>1249</v>
      </c>
      <c r="AC256" s="21" t="s">
        <v>1249</v>
      </c>
      <c r="AD256" s="21" t="s">
        <v>1249</v>
      </c>
      <c r="AE256" s="21" t="s">
        <v>1249</v>
      </c>
      <c r="AF256" s="21" t="s">
        <v>1249</v>
      </c>
      <c r="AG256" s="21" t="s">
        <v>1249</v>
      </c>
      <c r="AH256" s="21" t="s">
        <v>1249</v>
      </c>
      <c r="AI256" s="21" t="s">
        <v>1249</v>
      </c>
      <c r="AJ256" s="21" t="s">
        <v>1249</v>
      </c>
      <c r="AK256" s="21" t="s">
        <v>1249</v>
      </c>
      <c r="AL256" s="21" t="s">
        <v>1249</v>
      </c>
      <c r="AM256" s="21" t="s">
        <v>1249</v>
      </c>
      <c r="AN256" s="21" t="s">
        <v>1249</v>
      </c>
      <c r="AO256" s="21" t="s">
        <v>1249</v>
      </c>
      <c r="AP256" s="21" t="s">
        <v>1249</v>
      </c>
      <c r="AQ256" s="21" t="s">
        <v>1249</v>
      </c>
      <c r="AR256" s="21" t="s">
        <v>1249</v>
      </c>
      <c r="AS256" s="21" t="s">
        <v>1249</v>
      </c>
      <c r="AT256" s="21" t="s">
        <v>1249</v>
      </c>
      <c r="AU256" s="21" t="s">
        <v>1249</v>
      </c>
      <c r="AV256" s="21" t="s">
        <v>1249</v>
      </c>
      <c r="AW256" s="21" t="s">
        <v>1249</v>
      </c>
      <c r="AX256" s="21" t="s">
        <v>1249</v>
      </c>
      <c r="AY256" s="21" t="s">
        <v>1249</v>
      </c>
      <c r="AZ256" s="21" t="s">
        <v>1249</v>
      </c>
      <c r="BA256" s="21" t="s">
        <v>1249</v>
      </c>
      <c r="BB256" s="21"/>
      <c r="BC256" s="21" t="s">
        <v>1249</v>
      </c>
      <c r="BD256" s="21" t="s">
        <v>1249</v>
      </c>
      <c r="BE256" s="21" t="s">
        <v>1249</v>
      </c>
      <c r="BF256" s="21" t="s">
        <v>1249</v>
      </c>
      <c r="BG256" s="21" t="s">
        <v>1249</v>
      </c>
      <c r="BH256" s="21" t="s">
        <v>1249</v>
      </c>
      <c r="BI256" s="21" t="s">
        <v>1249</v>
      </c>
      <c r="BJ256" s="21" t="s">
        <v>1249</v>
      </c>
      <c r="BK256" s="21" t="s">
        <v>1249</v>
      </c>
      <c r="BL256" s="21" t="s">
        <v>1249</v>
      </c>
      <c r="BM256" s="21" t="s">
        <v>1249</v>
      </c>
      <c r="BN256" s="21" t="s">
        <v>1249</v>
      </c>
      <c r="BO256" s="21" t="s">
        <v>1249</v>
      </c>
      <c r="BP256" s="21" t="s">
        <v>1249</v>
      </c>
      <c r="BQ256" s="21" t="s">
        <v>1249</v>
      </c>
      <c r="BR256" s="21" t="s">
        <v>1249</v>
      </c>
      <c r="BS256" s="21" t="s">
        <v>1249</v>
      </c>
      <c r="BT256" s="21" t="s">
        <v>1249</v>
      </c>
      <c r="BU256" s="21" t="s">
        <v>1249</v>
      </c>
      <c r="BV256" s="21" t="s">
        <v>1249</v>
      </c>
      <c r="BW256" s="21" t="s">
        <v>1249</v>
      </c>
      <c r="BX256" s="21" t="s">
        <v>1249</v>
      </c>
      <c r="BY256" s="21" t="s">
        <v>1249</v>
      </c>
      <c r="BZ256" s="21" t="s">
        <v>1249</v>
      </c>
      <c r="CA256" s="21" t="s">
        <v>1249</v>
      </c>
      <c r="CB256" s="21" t="s">
        <v>1249</v>
      </c>
      <c r="CC256" s="21" t="s">
        <v>1249</v>
      </c>
      <c r="CD256" s="21" t="s">
        <v>1249</v>
      </c>
      <c r="CE256" s="21" t="s">
        <v>1249</v>
      </c>
      <c r="CF256" s="21" t="s">
        <v>1249</v>
      </c>
      <c r="CG256" s="21" t="s">
        <v>1249</v>
      </c>
      <c r="CH256" s="21" t="s">
        <v>1249</v>
      </c>
      <c r="CI256" s="21" t="s">
        <v>1249</v>
      </c>
      <c r="CJ256" s="21" t="s">
        <v>1249</v>
      </c>
    </row>
    <row r="257" spans="1:88" s="2" customFormat="1" ht="18.75" hidden="1" x14ac:dyDescent="0.25">
      <c r="A257" s="6">
        <v>134</v>
      </c>
      <c r="B257" s="7">
        <v>488</v>
      </c>
      <c r="C257" s="440" t="s">
        <v>817</v>
      </c>
      <c r="D257" s="440"/>
      <c r="E257" s="440"/>
      <c r="F257" s="9" t="s">
        <v>1249</v>
      </c>
      <c r="G257" s="9" t="s">
        <v>1249</v>
      </c>
      <c r="H257" s="9" t="s">
        <v>1249</v>
      </c>
      <c r="I257" s="9" t="s">
        <v>1249</v>
      </c>
      <c r="J257" s="21" t="s">
        <v>1249</v>
      </c>
      <c r="K257" s="21" t="s">
        <v>1249</v>
      </c>
      <c r="L257" s="21" t="s">
        <v>1249</v>
      </c>
      <c r="M257" s="21" t="s">
        <v>1249</v>
      </c>
      <c r="N257" s="21" t="s">
        <v>1249</v>
      </c>
      <c r="O257" s="21" t="s">
        <v>1249</v>
      </c>
      <c r="P257" s="21" t="s">
        <v>1249</v>
      </c>
      <c r="Q257" s="21" t="s">
        <v>1249</v>
      </c>
      <c r="R257" s="21" t="s">
        <v>1249</v>
      </c>
      <c r="S257" s="21" t="s">
        <v>1249</v>
      </c>
      <c r="T257" s="21" t="s">
        <v>1249</v>
      </c>
      <c r="U257" s="21" t="s">
        <v>1249</v>
      </c>
      <c r="V257" s="21" t="s">
        <v>1249</v>
      </c>
      <c r="W257" s="21" t="s">
        <v>1249</v>
      </c>
      <c r="X257" s="21" t="s">
        <v>1249</v>
      </c>
      <c r="Y257" s="21" t="s">
        <v>1249</v>
      </c>
      <c r="Z257" s="21" t="s">
        <v>1249</v>
      </c>
      <c r="AA257" s="21" t="s">
        <v>1249</v>
      </c>
      <c r="AB257" s="21" t="s">
        <v>1249</v>
      </c>
      <c r="AC257" s="21" t="s">
        <v>1249</v>
      </c>
      <c r="AD257" s="21" t="s">
        <v>1249</v>
      </c>
      <c r="AE257" s="21" t="s">
        <v>1249</v>
      </c>
      <c r="AF257" s="21" t="s">
        <v>1249</v>
      </c>
      <c r="AG257" s="21" t="s">
        <v>1249</v>
      </c>
      <c r="AH257" s="21" t="s">
        <v>1249</v>
      </c>
      <c r="AI257" s="21" t="s">
        <v>1249</v>
      </c>
      <c r="AJ257" s="21" t="s">
        <v>1249</v>
      </c>
      <c r="AK257" s="21" t="s">
        <v>1249</v>
      </c>
      <c r="AL257" s="21" t="s">
        <v>1249</v>
      </c>
      <c r="AM257" s="21" t="s">
        <v>1249</v>
      </c>
      <c r="AN257" s="21" t="s">
        <v>1249</v>
      </c>
      <c r="AO257" s="21" t="s">
        <v>1249</v>
      </c>
      <c r="AP257" s="21" t="s">
        <v>1249</v>
      </c>
      <c r="AQ257" s="21" t="s">
        <v>1249</v>
      </c>
      <c r="AR257" s="21" t="s">
        <v>1249</v>
      </c>
      <c r="AS257" s="21" t="s">
        <v>1249</v>
      </c>
      <c r="AT257" s="21" t="s">
        <v>1249</v>
      </c>
      <c r="AU257" s="21" t="s">
        <v>1249</v>
      </c>
      <c r="AV257" s="21" t="s">
        <v>1249</v>
      </c>
      <c r="AW257" s="21" t="s">
        <v>1249</v>
      </c>
      <c r="AX257" s="21" t="s">
        <v>1249</v>
      </c>
      <c r="AY257" s="21" t="s">
        <v>1249</v>
      </c>
      <c r="AZ257" s="21" t="s">
        <v>1249</v>
      </c>
      <c r="BA257" s="21" t="s">
        <v>1249</v>
      </c>
      <c r="BB257" s="21"/>
      <c r="BC257" s="21" t="s">
        <v>1249</v>
      </c>
      <c r="BD257" s="21" t="s">
        <v>1249</v>
      </c>
      <c r="BE257" s="21" t="s">
        <v>1249</v>
      </c>
      <c r="BF257" s="21" t="s">
        <v>1249</v>
      </c>
      <c r="BG257" s="21" t="s">
        <v>1249</v>
      </c>
      <c r="BH257" s="21" t="s">
        <v>1249</v>
      </c>
      <c r="BI257" s="21" t="s">
        <v>1249</v>
      </c>
      <c r="BJ257" s="21" t="s">
        <v>1249</v>
      </c>
      <c r="BK257" s="21" t="s">
        <v>1249</v>
      </c>
      <c r="BL257" s="21" t="s">
        <v>1249</v>
      </c>
      <c r="BM257" s="21" t="s">
        <v>1249</v>
      </c>
      <c r="BN257" s="21" t="s">
        <v>1249</v>
      </c>
      <c r="BO257" s="21" t="s">
        <v>1249</v>
      </c>
      <c r="BP257" s="21" t="s">
        <v>1249</v>
      </c>
      <c r="BQ257" s="21" t="s">
        <v>1249</v>
      </c>
      <c r="BR257" s="21" t="s">
        <v>1249</v>
      </c>
      <c r="BS257" s="21" t="s">
        <v>1249</v>
      </c>
      <c r="BT257" s="21" t="s">
        <v>1249</v>
      </c>
      <c r="BU257" s="21" t="s">
        <v>1249</v>
      </c>
      <c r="BV257" s="21" t="s">
        <v>1249</v>
      </c>
      <c r="BW257" s="21" t="s">
        <v>1249</v>
      </c>
      <c r="BX257" s="21" t="s">
        <v>1249</v>
      </c>
      <c r="BY257" s="21" t="s">
        <v>1249</v>
      </c>
      <c r="BZ257" s="21" t="s">
        <v>1249</v>
      </c>
      <c r="CA257" s="21" t="s">
        <v>1249</v>
      </c>
      <c r="CB257" s="21" t="s">
        <v>1249</v>
      </c>
      <c r="CC257" s="21" t="s">
        <v>1249</v>
      </c>
      <c r="CD257" s="21" t="s">
        <v>1249</v>
      </c>
      <c r="CE257" s="21" t="s">
        <v>1249</v>
      </c>
      <c r="CF257" s="21" t="s">
        <v>1249</v>
      </c>
      <c r="CG257" s="21" t="s">
        <v>1249</v>
      </c>
      <c r="CH257" s="21" t="s">
        <v>1249</v>
      </c>
      <c r="CI257" s="21" t="s">
        <v>1249</v>
      </c>
      <c r="CJ257" s="21" t="s">
        <v>1249</v>
      </c>
    </row>
    <row r="258" spans="1:88" ht="87.75" customHeight="1" x14ac:dyDescent="0.25">
      <c r="A258" s="6">
        <v>202</v>
      </c>
      <c r="B258" s="28">
        <v>490</v>
      </c>
      <c r="C258" s="14" t="s">
        <v>818</v>
      </c>
      <c r="D258" s="279" t="s">
        <v>18</v>
      </c>
      <c r="E258" s="12" t="s">
        <v>819</v>
      </c>
      <c r="F258" s="271" t="s">
        <v>28</v>
      </c>
      <c r="G258" s="18" t="s">
        <v>1485</v>
      </c>
      <c r="H258" s="18" t="s">
        <v>1485</v>
      </c>
      <c r="I258" s="18" t="s">
        <v>1261</v>
      </c>
      <c r="J258" s="22" t="s">
        <v>744</v>
      </c>
      <c r="K258" s="207"/>
      <c r="L258" s="207"/>
      <c r="M258" s="207"/>
      <c r="N258" s="207"/>
      <c r="O258" s="207" t="s">
        <v>21</v>
      </c>
      <c r="P258" s="207"/>
      <c r="Q258" s="207"/>
      <c r="R258" s="207"/>
      <c r="S258" s="207"/>
      <c r="T258" s="26">
        <f t="shared" si="104"/>
        <v>1</v>
      </c>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3">
        <f t="shared" ref="CB258:CB263" si="120">COUNTIF($BD258:$CA258,2)</f>
        <v>0</v>
      </c>
      <c r="CC258" s="32" t="e">
        <f t="shared" ref="CC258:CC263" si="121">CB258/COUNTA($BD258:$CA258)</f>
        <v>#DIV/0!</v>
      </c>
      <c r="CD258" s="23">
        <f t="shared" ref="CD258:CD263" si="122">COUNTIF($BD258:$CA258,1)</f>
        <v>0</v>
      </c>
      <c r="CE258" s="32" t="e">
        <f t="shared" ref="CE258:CE263" si="123">CD258/COUNTA($BD258:$CA258)</f>
        <v>#DIV/0!</v>
      </c>
      <c r="CF258" s="23">
        <f t="shared" ref="CF258:CF263" si="124">COUNTIF($BD258:$CA258,0)</f>
        <v>0</v>
      </c>
      <c r="CG258" s="32" t="e">
        <f t="shared" ref="CG258:CG263" si="125">CF258/COUNTA($BD258:$CA258)</f>
        <v>#DIV/0!</v>
      </c>
      <c r="CH258" s="23" t="e">
        <f t="shared" ref="CH258:CH263" si="126">(((CB258*2)+(CD258*1)+(CF258*0)))/COUNTA($BD258:$CA258)</f>
        <v>#DIV/0!</v>
      </c>
      <c r="CI258" s="23" t="e">
        <f t="shared" si="105"/>
        <v>#DIV/0!</v>
      </c>
      <c r="CJ258" s="37"/>
    </row>
    <row r="259" spans="1:88" ht="39.75" customHeight="1" x14ac:dyDescent="0.25">
      <c r="A259" s="6">
        <v>203</v>
      </c>
      <c r="B259" s="28">
        <v>494</v>
      </c>
      <c r="C259" s="12" t="s">
        <v>822</v>
      </c>
      <c r="D259" s="275" t="s">
        <v>18</v>
      </c>
      <c r="E259" s="14" t="s">
        <v>823</v>
      </c>
      <c r="F259" s="271" t="s">
        <v>28</v>
      </c>
      <c r="G259" s="18" t="s">
        <v>1486</v>
      </c>
      <c r="H259" s="18" t="s">
        <v>1487</v>
      </c>
      <c r="I259" s="18" t="s">
        <v>1261</v>
      </c>
      <c r="J259" s="22" t="s">
        <v>744</v>
      </c>
      <c r="K259" s="207"/>
      <c r="L259" s="207"/>
      <c r="M259" s="207"/>
      <c r="N259" s="23" t="s">
        <v>21</v>
      </c>
      <c r="O259" s="207"/>
      <c r="P259" s="207"/>
      <c r="Q259" s="207"/>
      <c r="R259" s="207"/>
      <c r="S259" s="207"/>
      <c r="T259" s="26">
        <f t="shared" si="104"/>
        <v>1</v>
      </c>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3">
        <f t="shared" si="120"/>
        <v>0</v>
      </c>
      <c r="CC259" s="32" t="e">
        <f t="shared" si="121"/>
        <v>#DIV/0!</v>
      </c>
      <c r="CD259" s="23">
        <f t="shared" si="122"/>
        <v>0</v>
      </c>
      <c r="CE259" s="32" t="e">
        <f t="shared" si="123"/>
        <v>#DIV/0!</v>
      </c>
      <c r="CF259" s="23">
        <f t="shared" si="124"/>
        <v>0</v>
      </c>
      <c r="CG259" s="32" t="e">
        <f t="shared" si="125"/>
        <v>#DIV/0!</v>
      </c>
      <c r="CH259" s="23" t="e">
        <f t="shared" si="126"/>
        <v>#DIV/0!</v>
      </c>
      <c r="CI259" s="23" t="e">
        <f t="shared" si="105"/>
        <v>#DIV/0!</v>
      </c>
      <c r="CJ259" s="37"/>
    </row>
    <row r="260" spans="1:88" ht="81.75" customHeight="1" x14ac:dyDescent="0.25">
      <c r="A260" s="6">
        <v>204</v>
      </c>
      <c r="B260" s="28">
        <v>499</v>
      </c>
      <c r="C260" s="12" t="s">
        <v>832</v>
      </c>
      <c r="D260" s="275" t="s">
        <v>18</v>
      </c>
      <c r="E260" s="12" t="s">
        <v>833</v>
      </c>
      <c r="F260" s="271" t="s">
        <v>20</v>
      </c>
      <c r="G260" s="18" t="s">
        <v>1488</v>
      </c>
      <c r="H260" s="18" t="s">
        <v>1489</v>
      </c>
      <c r="I260" s="18" t="s">
        <v>1261</v>
      </c>
      <c r="J260" s="22" t="s">
        <v>744</v>
      </c>
      <c r="K260" s="207"/>
      <c r="L260" s="207"/>
      <c r="M260" s="207"/>
      <c r="N260" s="207" t="s">
        <v>21</v>
      </c>
      <c r="O260" s="207"/>
      <c r="P260" s="207"/>
      <c r="Q260" s="207"/>
      <c r="R260" s="207"/>
      <c r="S260" s="207"/>
      <c r="T260" s="26">
        <f t="shared" si="104"/>
        <v>1</v>
      </c>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3">
        <f t="shared" si="120"/>
        <v>0</v>
      </c>
      <c r="CC260" s="32" t="e">
        <f t="shared" si="121"/>
        <v>#DIV/0!</v>
      </c>
      <c r="CD260" s="23">
        <f t="shared" si="122"/>
        <v>0</v>
      </c>
      <c r="CE260" s="32" t="e">
        <f t="shared" si="123"/>
        <v>#DIV/0!</v>
      </c>
      <c r="CF260" s="23">
        <f t="shared" si="124"/>
        <v>0</v>
      </c>
      <c r="CG260" s="32" t="e">
        <f t="shared" si="125"/>
        <v>#DIV/0!</v>
      </c>
      <c r="CH260" s="23" t="e">
        <f t="shared" si="126"/>
        <v>#DIV/0!</v>
      </c>
      <c r="CI260" s="23" t="e">
        <f t="shared" si="105"/>
        <v>#DIV/0!</v>
      </c>
      <c r="CJ260" s="37"/>
    </row>
    <row r="261" spans="1:88" ht="72.75" customHeight="1" x14ac:dyDescent="0.25">
      <c r="A261" s="6">
        <v>205</v>
      </c>
      <c r="B261" s="28">
        <v>500</v>
      </c>
      <c r="C261" s="12" t="s">
        <v>834</v>
      </c>
      <c r="D261" s="275" t="s">
        <v>18</v>
      </c>
      <c r="E261" s="12" t="s">
        <v>835</v>
      </c>
      <c r="F261" s="271" t="s">
        <v>28</v>
      </c>
      <c r="G261" s="18" t="s">
        <v>834</v>
      </c>
      <c r="H261" s="18" t="s">
        <v>1490</v>
      </c>
      <c r="I261" s="18" t="s">
        <v>1251</v>
      </c>
      <c r="J261" s="22" t="s">
        <v>744</v>
      </c>
      <c r="K261" s="207"/>
      <c r="L261" s="207"/>
      <c r="M261" s="207"/>
      <c r="N261" s="207" t="s">
        <v>21</v>
      </c>
      <c r="O261" s="207"/>
      <c r="P261" s="207"/>
      <c r="Q261" s="207"/>
      <c r="R261" s="207"/>
      <c r="S261" s="207"/>
      <c r="T261" s="26">
        <f t="shared" ref="T261:T324" si="127">COUNTIF(K261:S261,"x")</f>
        <v>1</v>
      </c>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3">
        <f t="shared" si="120"/>
        <v>0</v>
      </c>
      <c r="CC261" s="32" t="e">
        <f t="shared" si="121"/>
        <v>#DIV/0!</v>
      </c>
      <c r="CD261" s="23">
        <f t="shared" si="122"/>
        <v>0</v>
      </c>
      <c r="CE261" s="32" t="e">
        <f t="shared" si="123"/>
        <v>#DIV/0!</v>
      </c>
      <c r="CF261" s="23">
        <f t="shared" si="124"/>
        <v>0</v>
      </c>
      <c r="CG261" s="32" t="e">
        <f t="shared" si="125"/>
        <v>#DIV/0!</v>
      </c>
      <c r="CH261" s="23" t="e">
        <f t="shared" si="126"/>
        <v>#DIV/0!</v>
      </c>
      <c r="CI261" s="23" t="e">
        <f t="shared" ref="CI261:CI324" si="128">IF(CH261&gt;=1.6,"Đạt mục tiêu",IF(CH261&gt;=1,"Cần cố gắng","Chưa đạt"))</f>
        <v>#DIV/0!</v>
      </c>
      <c r="CJ261" s="37"/>
    </row>
    <row r="262" spans="1:88" ht="72.75" customHeight="1" x14ac:dyDescent="0.25">
      <c r="A262" s="6">
        <v>206</v>
      </c>
      <c r="B262" s="28">
        <v>503</v>
      </c>
      <c r="C262" s="12" t="s">
        <v>840</v>
      </c>
      <c r="D262" s="275" t="s">
        <v>28</v>
      </c>
      <c r="E262" s="12" t="s">
        <v>841</v>
      </c>
      <c r="F262" s="271" t="s">
        <v>28</v>
      </c>
      <c r="G262" s="12" t="s">
        <v>841</v>
      </c>
      <c r="H262" s="18" t="s">
        <v>1869</v>
      </c>
      <c r="I262" s="18" t="s">
        <v>1261</v>
      </c>
      <c r="J262" s="22" t="s">
        <v>744</v>
      </c>
      <c r="K262" s="207"/>
      <c r="L262" s="28" t="s">
        <v>21</v>
      </c>
      <c r="M262" s="207"/>
      <c r="N262" s="207"/>
      <c r="O262" s="207"/>
      <c r="P262" s="207"/>
      <c r="Q262" s="207"/>
      <c r="R262" s="207"/>
      <c r="S262" s="207"/>
      <c r="T262" s="26">
        <f t="shared" si="127"/>
        <v>1</v>
      </c>
      <c r="U262" s="207"/>
      <c r="V262" s="207"/>
      <c r="W262" s="207"/>
      <c r="X262" s="207"/>
      <c r="Y262" s="207" t="s">
        <v>1319</v>
      </c>
      <c r="Z262" s="207"/>
      <c r="AA262" s="207" t="s">
        <v>2006</v>
      </c>
      <c r="AB262" s="207" t="s">
        <v>1262</v>
      </c>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3">
        <f t="shared" si="120"/>
        <v>0</v>
      </c>
      <c r="CC262" s="32" t="e">
        <f t="shared" si="121"/>
        <v>#DIV/0!</v>
      </c>
      <c r="CD262" s="23">
        <f t="shared" si="122"/>
        <v>0</v>
      </c>
      <c r="CE262" s="32" t="e">
        <f t="shared" si="123"/>
        <v>#DIV/0!</v>
      </c>
      <c r="CF262" s="23">
        <f t="shared" si="124"/>
        <v>0</v>
      </c>
      <c r="CG262" s="32" t="e">
        <f t="shared" si="125"/>
        <v>#DIV/0!</v>
      </c>
      <c r="CH262" s="23" t="e">
        <f t="shared" si="126"/>
        <v>#DIV/0!</v>
      </c>
      <c r="CI262" s="23" t="e">
        <f t="shared" si="128"/>
        <v>#DIV/0!</v>
      </c>
      <c r="CJ262" s="37"/>
    </row>
    <row r="263" spans="1:88" ht="62.25" customHeight="1" x14ac:dyDescent="0.25">
      <c r="A263" s="6">
        <v>207</v>
      </c>
      <c r="B263" s="28">
        <v>505</v>
      </c>
      <c r="C263" s="12" t="s">
        <v>844</v>
      </c>
      <c r="D263" s="275" t="s">
        <v>28</v>
      </c>
      <c r="E263" s="12" t="s">
        <v>845</v>
      </c>
      <c r="F263" s="271" t="s">
        <v>28</v>
      </c>
      <c r="G263" s="12" t="s">
        <v>844</v>
      </c>
      <c r="H263" s="18" t="s">
        <v>1491</v>
      </c>
      <c r="I263" s="18" t="s">
        <v>1329</v>
      </c>
      <c r="J263" s="22" t="s">
        <v>744</v>
      </c>
      <c r="K263" s="207"/>
      <c r="L263" s="207"/>
      <c r="M263" s="207" t="s">
        <v>21</v>
      </c>
      <c r="N263" s="207"/>
      <c r="O263" s="207"/>
      <c r="P263" s="207"/>
      <c r="Q263" s="207"/>
      <c r="R263" s="207"/>
      <c r="S263" s="207"/>
      <c r="T263" s="26">
        <f t="shared" si="127"/>
        <v>1</v>
      </c>
      <c r="U263" s="207"/>
      <c r="V263" s="207"/>
      <c r="W263" s="207"/>
      <c r="X263" s="207"/>
      <c r="Y263" s="207"/>
      <c r="Z263" s="207"/>
      <c r="AA263" s="207"/>
      <c r="AB263" s="207"/>
      <c r="AC263" s="207" t="s">
        <v>1271</v>
      </c>
      <c r="AD263" s="207" t="s">
        <v>1302</v>
      </c>
      <c r="AE263" s="207"/>
      <c r="AF263" s="207" t="s">
        <v>1319</v>
      </c>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3">
        <f t="shared" si="120"/>
        <v>0</v>
      </c>
      <c r="CC263" s="32" t="e">
        <f t="shared" si="121"/>
        <v>#DIV/0!</v>
      </c>
      <c r="CD263" s="23">
        <f t="shared" si="122"/>
        <v>0</v>
      </c>
      <c r="CE263" s="32" t="e">
        <f t="shared" si="123"/>
        <v>#DIV/0!</v>
      </c>
      <c r="CF263" s="23">
        <f t="shared" si="124"/>
        <v>0</v>
      </c>
      <c r="CG263" s="32" t="e">
        <f t="shared" si="125"/>
        <v>#DIV/0!</v>
      </c>
      <c r="CH263" s="23" t="e">
        <f t="shared" si="126"/>
        <v>#DIV/0!</v>
      </c>
      <c r="CI263" s="23" t="e">
        <f t="shared" si="128"/>
        <v>#DIV/0!</v>
      </c>
      <c r="CJ263" s="37"/>
    </row>
    <row r="264" spans="1:88" s="2" customFormat="1" ht="18.75" hidden="1" x14ac:dyDescent="0.25">
      <c r="A264" s="6">
        <v>141</v>
      </c>
      <c r="B264" s="7">
        <v>508</v>
      </c>
      <c r="C264" s="440" t="s">
        <v>852</v>
      </c>
      <c r="D264" s="440"/>
      <c r="E264" s="440"/>
      <c r="F264" s="9" t="s">
        <v>1249</v>
      </c>
      <c r="G264" s="9" t="s">
        <v>1249</v>
      </c>
      <c r="H264" s="9" t="s">
        <v>1249</v>
      </c>
      <c r="I264" s="9" t="s">
        <v>1249</v>
      </c>
      <c r="J264" s="21" t="s">
        <v>1249</v>
      </c>
      <c r="K264" s="21" t="s">
        <v>1249</v>
      </c>
      <c r="L264" s="21" t="s">
        <v>1249</v>
      </c>
      <c r="M264" s="21" t="s">
        <v>1249</v>
      </c>
      <c r="N264" s="21" t="s">
        <v>1249</v>
      </c>
      <c r="O264" s="21" t="s">
        <v>1249</v>
      </c>
      <c r="P264" s="21" t="s">
        <v>1249</v>
      </c>
      <c r="Q264" s="21" t="s">
        <v>1249</v>
      </c>
      <c r="R264" s="21" t="s">
        <v>1249</v>
      </c>
      <c r="S264" s="21" t="s">
        <v>1249</v>
      </c>
      <c r="T264" s="21" t="s">
        <v>1249</v>
      </c>
      <c r="U264" s="21" t="s">
        <v>1249</v>
      </c>
      <c r="V264" s="21" t="s">
        <v>1249</v>
      </c>
      <c r="W264" s="21" t="s">
        <v>1249</v>
      </c>
      <c r="X264" s="21" t="s">
        <v>1249</v>
      </c>
      <c r="Y264" s="21" t="s">
        <v>1249</v>
      </c>
      <c r="Z264" s="21" t="s">
        <v>1249</v>
      </c>
      <c r="AA264" s="21" t="s">
        <v>1249</v>
      </c>
      <c r="AB264" s="21" t="s">
        <v>1249</v>
      </c>
      <c r="AC264" s="21" t="s">
        <v>1249</v>
      </c>
      <c r="AD264" s="21" t="s">
        <v>1249</v>
      </c>
      <c r="AE264" s="21" t="s">
        <v>1249</v>
      </c>
      <c r="AF264" s="21" t="s">
        <v>1249</v>
      </c>
      <c r="AG264" s="21" t="s">
        <v>1249</v>
      </c>
      <c r="AH264" s="21" t="s">
        <v>1249</v>
      </c>
      <c r="AI264" s="21" t="s">
        <v>1249</v>
      </c>
      <c r="AJ264" s="21" t="s">
        <v>1249</v>
      </c>
      <c r="AK264" s="21" t="s">
        <v>1249</v>
      </c>
      <c r="AL264" s="21" t="s">
        <v>1249</v>
      </c>
      <c r="AM264" s="21" t="s">
        <v>1249</v>
      </c>
      <c r="AN264" s="21" t="s">
        <v>1249</v>
      </c>
      <c r="AO264" s="21" t="s">
        <v>1249</v>
      </c>
      <c r="AP264" s="21" t="s">
        <v>1249</v>
      </c>
      <c r="AQ264" s="21" t="s">
        <v>1249</v>
      </c>
      <c r="AR264" s="21" t="s">
        <v>1249</v>
      </c>
      <c r="AS264" s="21" t="s">
        <v>1249</v>
      </c>
      <c r="AT264" s="21" t="s">
        <v>1249</v>
      </c>
      <c r="AU264" s="21" t="s">
        <v>1249</v>
      </c>
      <c r="AV264" s="21" t="s">
        <v>1249</v>
      </c>
      <c r="AW264" s="21" t="s">
        <v>1249</v>
      </c>
      <c r="AX264" s="21" t="s">
        <v>1249</v>
      </c>
      <c r="AY264" s="21" t="s">
        <v>1249</v>
      </c>
      <c r="AZ264" s="21" t="s">
        <v>1249</v>
      </c>
      <c r="BA264" s="21" t="s">
        <v>1249</v>
      </c>
      <c r="BB264" s="21"/>
      <c r="BC264" s="21" t="s">
        <v>1249</v>
      </c>
      <c r="BD264" s="21" t="s">
        <v>1249</v>
      </c>
      <c r="BE264" s="21" t="s">
        <v>1249</v>
      </c>
      <c r="BF264" s="21" t="s">
        <v>1249</v>
      </c>
      <c r="BG264" s="21" t="s">
        <v>1249</v>
      </c>
      <c r="BH264" s="21" t="s">
        <v>1249</v>
      </c>
      <c r="BI264" s="21" t="s">
        <v>1249</v>
      </c>
      <c r="BJ264" s="21" t="s">
        <v>1249</v>
      </c>
      <c r="BK264" s="21" t="s">
        <v>1249</v>
      </c>
      <c r="BL264" s="21" t="s">
        <v>1249</v>
      </c>
      <c r="BM264" s="21" t="s">
        <v>1249</v>
      </c>
      <c r="BN264" s="21" t="s">
        <v>1249</v>
      </c>
      <c r="BO264" s="21" t="s">
        <v>1249</v>
      </c>
      <c r="BP264" s="21" t="s">
        <v>1249</v>
      </c>
      <c r="BQ264" s="21" t="s">
        <v>1249</v>
      </c>
      <c r="BR264" s="21" t="s">
        <v>1249</v>
      </c>
      <c r="BS264" s="21" t="s">
        <v>1249</v>
      </c>
      <c r="BT264" s="21" t="s">
        <v>1249</v>
      </c>
      <c r="BU264" s="21" t="s">
        <v>1249</v>
      </c>
      <c r="BV264" s="21" t="s">
        <v>1249</v>
      </c>
      <c r="BW264" s="21" t="s">
        <v>1249</v>
      </c>
      <c r="BX264" s="21" t="s">
        <v>1249</v>
      </c>
      <c r="BY264" s="21" t="s">
        <v>1249</v>
      </c>
      <c r="BZ264" s="21" t="s">
        <v>1249</v>
      </c>
      <c r="CA264" s="21" t="s">
        <v>1249</v>
      </c>
      <c r="CB264" s="21" t="s">
        <v>1249</v>
      </c>
      <c r="CC264" s="21" t="s">
        <v>1249</v>
      </c>
      <c r="CD264" s="21" t="s">
        <v>1249</v>
      </c>
      <c r="CE264" s="21" t="s">
        <v>1249</v>
      </c>
      <c r="CF264" s="21" t="s">
        <v>1249</v>
      </c>
      <c r="CG264" s="21" t="s">
        <v>1249</v>
      </c>
      <c r="CH264" s="21" t="s">
        <v>1249</v>
      </c>
      <c r="CI264" s="21" t="s">
        <v>1249</v>
      </c>
      <c r="CJ264" s="21" t="s">
        <v>1249</v>
      </c>
    </row>
    <row r="265" spans="1:88" ht="66.75" customHeight="1" x14ac:dyDescent="0.25">
      <c r="A265" s="6">
        <v>208</v>
      </c>
      <c r="B265" s="28">
        <v>510</v>
      </c>
      <c r="C265" s="12" t="s">
        <v>1492</v>
      </c>
      <c r="D265" s="275" t="s">
        <v>18</v>
      </c>
      <c r="E265" s="12" t="s">
        <v>1493</v>
      </c>
      <c r="F265" s="271" t="s">
        <v>28</v>
      </c>
      <c r="G265" s="18" t="s">
        <v>1494</v>
      </c>
      <c r="H265" s="18" t="s">
        <v>1495</v>
      </c>
      <c r="I265" s="18" t="s">
        <v>1261</v>
      </c>
      <c r="J265" s="22" t="s">
        <v>744</v>
      </c>
      <c r="K265" s="207"/>
      <c r="L265" s="207"/>
      <c r="M265" s="207"/>
      <c r="N265" s="207"/>
      <c r="O265" s="23"/>
      <c r="P265" s="23" t="s">
        <v>21</v>
      </c>
      <c r="Q265" s="207"/>
      <c r="R265" s="207"/>
      <c r="S265" s="207"/>
      <c r="T265" s="26">
        <f t="shared" si="127"/>
        <v>1</v>
      </c>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3">
        <f>COUNTIF($BD265:$CA265,2)</f>
        <v>0</v>
      </c>
      <c r="CC265" s="32" t="e">
        <f>CB265/COUNTA($BD265:$CA265)</f>
        <v>#DIV/0!</v>
      </c>
      <c r="CD265" s="23">
        <f>COUNTIF($BD265:$CA265,1)</f>
        <v>0</v>
      </c>
      <c r="CE265" s="32" t="e">
        <f>CD265/COUNTA($BD265:$CA265)</f>
        <v>#DIV/0!</v>
      </c>
      <c r="CF265" s="23">
        <f>COUNTIF($BD265:$CA265,0)</f>
        <v>0</v>
      </c>
      <c r="CG265" s="32" t="e">
        <f>CF265/COUNTA($BD265:$CA265)</f>
        <v>#DIV/0!</v>
      </c>
      <c r="CH265" s="23" t="e">
        <f>(((CB265*2)+(CD265*1)+(CF265*0)))/COUNTA($BD265:$CA265)</f>
        <v>#DIV/0!</v>
      </c>
      <c r="CI265" s="23" t="e">
        <f t="shared" si="128"/>
        <v>#DIV/0!</v>
      </c>
      <c r="CJ265" s="37"/>
    </row>
    <row r="266" spans="1:88" ht="39" customHeight="1" x14ac:dyDescent="0.25">
      <c r="A266" s="6">
        <v>209</v>
      </c>
      <c r="B266" s="28">
        <v>511</v>
      </c>
      <c r="C266" s="12" t="s">
        <v>1496</v>
      </c>
      <c r="D266" s="275" t="s">
        <v>18</v>
      </c>
      <c r="E266" s="12" t="s">
        <v>1497</v>
      </c>
      <c r="F266" s="271" t="s">
        <v>28</v>
      </c>
      <c r="G266" s="18" t="s">
        <v>1498</v>
      </c>
      <c r="H266" s="18" t="s">
        <v>1499</v>
      </c>
      <c r="I266" s="18" t="s">
        <v>1261</v>
      </c>
      <c r="J266" s="22" t="s">
        <v>744</v>
      </c>
      <c r="K266" s="207"/>
      <c r="L266" s="207"/>
      <c r="M266" s="207"/>
      <c r="N266" s="207"/>
      <c r="O266" s="23" t="s">
        <v>21</v>
      </c>
      <c r="P266" s="23"/>
      <c r="Q266" s="207"/>
      <c r="R266" s="207"/>
      <c r="S266" s="207"/>
      <c r="T266" s="26">
        <f t="shared" si="127"/>
        <v>1</v>
      </c>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3">
        <f>COUNTIF($BD266:$CA266,2)</f>
        <v>0</v>
      </c>
      <c r="CC266" s="32" t="e">
        <f>CB266/COUNTA($BD266:$CA266)</f>
        <v>#DIV/0!</v>
      </c>
      <c r="CD266" s="23">
        <f>COUNTIF($BD266:$CA266,1)</f>
        <v>0</v>
      </c>
      <c r="CE266" s="32" t="e">
        <f>CD266/COUNTA($BD266:$CA266)</f>
        <v>#DIV/0!</v>
      </c>
      <c r="CF266" s="23">
        <f>COUNTIF($BD266:$CA266,0)</f>
        <v>0</v>
      </c>
      <c r="CG266" s="32" t="e">
        <f>CF266/COUNTA($BD266:$CA266)</f>
        <v>#DIV/0!</v>
      </c>
      <c r="CH266" s="23" t="e">
        <f>(((CB266*2)+(CD266*1)+(CF266*0)))/COUNTA($BD266:$CA266)</f>
        <v>#DIV/0!</v>
      </c>
      <c r="CI266" s="23" t="e">
        <f t="shared" si="128"/>
        <v>#DIV/0!</v>
      </c>
      <c r="CJ266" s="37"/>
    </row>
    <row r="267" spans="1:88" ht="80.25" customHeight="1" x14ac:dyDescent="0.25">
      <c r="A267" s="6">
        <v>210</v>
      </c>
      <c r="B267" s="28">
        <v>513</v>
      </c>
      <c r="C267" s="12" t="s">
        <v>855</v>
      </c>
      <c r="D267" s="275" t="s">
        <v>18</v>
      </c>
      <c r="E267" s="12" t="s">
        <v>856</v>
      </c>
      <c r="F267" s="271" t="s">
        <v>28</v>
      </c>
      <c r="G267" s="18" t="s">
        <v>1500</v>
      </c>
      <c r="H267" s="18" t="s">
        <v>1870</v>
      </c>
      <c r="I267" s="18" t="s">
        <v>1251</v>
      </c>
      <c r="J267" s="22" t="s">
        <v>744</v>
      </c>
      <c r="K267" s="207"/>
      <c r="L267" s="207"/>
      <c r="M267" s="207"/>
      <c r="N267" s="207"/>
      <c r="O267" s="207"/>
      <c r="P267" s="207" t="s">
        <v>21</v>
      </c>
      <c r="Q267" s="207"/>
      <c r="R267" s="23" t="s">
        <v>21</v>
      </c>
      <c r="S267" s="207"/>
      <c r="T267" s="26">
        <f t="shared" si="127"/>
        <v>2</v>
      </c>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3">
        <f>COUNTIF($BD267:$CA267,2)</f>
        <v>0</v>
      </c>
      <c r="CC267" s="32" t="e">
        <f>CB267/COUNTA($BD267:$CA267)</f>
        <v>#DIV/0!</v>
      </c>
      <c r="CD267" s="23">
        <f>COUNTIF($BD267:$CA267,1)</f>
        <v>0</v>
      </c>
      <c r="CE267" s="32" t="e">
        <f>CD267/COUNTA($BD267:$CA267)</f>
        <v>#DIV/0!</v>
      </c>
      <c r="CF267" s="23">
        <f>COUNTIF($BD267:$CA267,0)</f>
        <v>0</v>
      </c>
      <c r="CG267" s="32" t="e">
        <f>CF267/COUNTA($BD267:$CA267)</f>
        <v>#DIV/0!</v>
      </c>
      <c r="CH267" s="23" t="e">
        <f>(((CB267*2)+(CD267*1)+(CF267*0)))/COUNTA($BD267:$CA267)</f>
        <v>#DIV/0!</v>
      </c>
      <c r="CI267" s="23" t="e">
        <f t="shared" si="128"/>
        <v>#DIV/0!</v>
      </c>
      <c r="CJ267" s="37"/>
    </row>
    <row r="268" spans="1:88" ht="96" customHeight="1" x14ac:dyDescent="0.25">
      <c r="A268" s="6">
        <v>211</v>
      </c>
      <c r="B268" s="28">
        <v>516</v>
      </c>
      <c r="C268" s="12" t="s">
        <v>860</v>
      </c>
      <c r="D268" s="275" t="s">
        <v>18</v>
      </c>
      <c r="E268" s="12" t="s">
        <v>859</v>
      </c>
      <c r="F268" s="271" t="s">
        <v>28</v>
      </c>
      <c r="G268" s="18" t="s">
        <v>1871</v>
      </c>
      <c r="H268" s="18" t="s">
        <v>1872</v>
      </c>
      <c r="I268" s="18" t="s">
        <v>1261</v>
      </c>
      <c r="J268" s="22" t="s">
        <v>744</v>
      </c>
      <c r="K268" s="207"/>
      <c r="L268" s="207"/>
      <c r="M268" s="207"/>
      <c r="N268" s="207" t="s">
        <v>21</v>
      </c>
      <c r="O268" s="207"/>
      <c r="P268" s="207"/>
      <c r="Q268" s="207"/>
      <c r="R268" s="23" t="s">
        <v>21</v>
      </c>
      <c r="S268" s="207"/>
      <c r="T268" s="26">
        <f t="shared" si="127"/>
        <v>2</v>
      </c>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3">
        <f>COUNTIF($BD268:$CA268,2)</f>
        <v>0</v>
      </c>
      <c r="CC268" s="32" t="e">
        <f>CB268/COUNTA($BD268:$CA268)</f>
        <v>#DIV/0!</v>
      </c>
      <c r="CD268" s="23">
        <f>COUNTIF($BD268:$CA268,1)</f>
        <v>0</v>
      </c>
      <c r="CE268" s="32" t="e">
        <f>CD268/COUNTA($BD268:$CA268)</f>
        <v>#DIV/0!</v>
      </c>
      <c r="CF268" s="23">
        <f>COUNTIF($BD268:$CA268,0)</f>
        <v>0</v>
      </c>
      <c r="CG268" s="32" t="e">
        <f>CF268/COUNTA($BD268:$CA268)</f>
        <v>#DIV/0!</v>
      </c>
      <c r="CH268" s="23" t="e">
        <f>(((CB268*2)+(CD268*1)+(CF268*0)))/COUNTA($BD268:$CA268)</f>
        <v>#DIV/0!</v>
      </c>
      <c r="CI268" s="23" t="e">
        <f t="shared" si="128"/>
        <v>#DIV/0!</v>
      </c>
      <c r="CJ268" s="37"/>
    </row>
    <row r="269" spans="1:88" s="2" customFormat="1" ht="18.75" hidden="1" x14ac:dyDescent="0.25">
      <c r="A269" s="6">
        <v>212</v>
      </c>
      <c r="B269" s="7">
        <v>518</v>
      </c>
      <c r="C269" s="441" t="s">
        <v>861</v>
      </c>
      <c r="D269" s="442"/>
      <c r="E269" s="442"/>
      <c r="F269" s="442"/>
      <c r="G269" s="442"/>
      <c r="H269" s="443"/>
      <c r="I269" s="9" t="s">
        <v>1249</v>
      </c>
      <c r="J269" s="21" t="s">
        <v>1249</v>
      </c>
      <c r="K269" s="21" t="s">
        <v>1249</v>
      </c>
      <c r="L269" s="21" t="s">
        <v>1249</v>
      </c>
      <c r="M269" s="21" t="s">
        <v>1249</v>
      </c>
      <c r="N269" s="21" t="s">
        <v>1249</v>
      </c>
      <c r="O269" s="21" t="s">
        <v>1249</v>
      </c>
      <c r="P269" s="21" t="s">
        <v>1249</v>
      </c>
      <c r="Q269" s="21" t="s">
        <v>1249</v>
      </c>
      <c r="R269" s="21" t="s">
        <v>1249</v>
      </c>
      <c r="S269" s="21" t="s">
        <v>1249</v>
      </c>
      <c r="T269" s="21" t="s">
        <v>1249</v>
      </c>
      <c r="U269" s="21" t="s">
        <v>1249</v>
      </c>
      <c r="V269" s="21" t="s">
        <v>1249</v>
      </c>
      <c r="W269" s="21" t="s">
        <v>1249</v>
      </c>
      <c r="X269" s="21" t="s">
        <v>1249</v>
      </c>
      <c r="Y269" s="21" t="s">
        <v>1249</v>
      </c>
      <c r="Z269" s="21" t="s">
        <v>1249</v>
      </c>
      <c r="AA269" s="21" t="s">
        <v>1249</v>
      </c>
      <c r="AB269" s="21" t="s">
        <v>1249</v>
      </c>
      <c r="AC269" s="21" t="s">
        <v>1249</v>
      </c>
      <c r="AD269" s="21" t="s">
        <v>1249</v>
      </c>
      <c r="AE269" s="21" t="s">
        <v>1249</v>
      </c>
      <c r="AF269" s="21" t="s">
        <v>1249</v>
      </c>
      <c r="AG269" s="21" t="s">
        <v>1249</v>
      </c>
      <c r="AH269" s="21" t="s">
        <v>1249</v>
      </c>
      <c r="AI269" s="21" t="s">
        <v>1249</v>
      </c>
      <c r="AJ269" s="21" t="s">
        <v>1249</v>
      </c>
      <c r="AK269" s="21" t="s">
        <v>1249</v>
      </c>
      <c r="AL269" s="21" t="s">
        <v>1249</v>
      </c>
      <c r="AM269" s="21" t="s">
        <v>1249</v>
      </c>
      <c r="AN269" s="21" t="s">
        <v>1249</v>
      </c>
      <c r="AO269" s="21" t="s">
        <v>1249</v>
      </c>
      <c r="AP269" s="21" t="s">
        <v>1249</v>
      </c>
      <c r="AQ269" s="21" t="s">
        <v>1249</v>
      </c>
      <c r="AR269" s="21" t="s">
        <v>1249</v>
      </c>
      <c r="AS269" s="21" t="s">
        <v>1249</v>
      </c>
      <c r="AT269" s="21" t="s">
        <v>1249</v>
      </c>
      <c r="AU269" s="21" t="s">
        <v>1249</v>
      </c>
      <c r="AV269" s="21" t="s">
        <v>1249</v>
      </c>
      <c r="AW269" s="21" t="s">
        <v>1249</v>
      </c>
      <c r="AX269" s="21" t="s">
        <v>1249</v>
      </c>
      <c r="AY269" s="21" t="s">
        <v>1249</v>
      </c>
      <c r="AZ269" s="21" t="s">
        <v>1249</v>
      </c>
      <c r="BA269" s="21" t="s">
        <v>1249</v>
      </c>
      <c r="BB269" s="21"/>
      <c r="BC269" s="21" t="s">
        <v>1249</v>
      </c>
      <c r="BD269" s="21" t="s">
        <v>1249</v>
      </c>
      <c r="BE269" s="21" t="s">
        <v>1249</v>
      </c>
      <c r="BF269" s="21" t="s">
        <v>1249</v>
      </c>
      <c r="BG269" s="21" t="s">
        <v>1249</v>
      </c>
      <c r="BH269" s="21" t="s">
        <v>1249</v>
      </c>
      <c r="BI269" s="21" t="s">
        <v>1249</v>
      </c>
      <c r="BJ269" s="21" t="s">
        <v>1249</v>
      </c>
      <c r="BK269" s="21" t="s">
        <v>1249</v>
      </c>
      <c r="BL269" s="21" t="s">
        <v>1249</v>
      </c>
      <c r="BM269" s="21" t="s">
        <v>1249</v>
      </c>
      <c r="BN269" s="21" t="s">
        <v>1249</v>
      </c>
      <c r="BO269" s="21" t="s">
        <v>1249</v>
      </c>
      <c r="BP269" s="21" t="s">
        <v>1249</v>
      </c>
      <c r="BQ269" s="21" t="s">
        <v>1249</v>
      </c>
      <c r="BR269" s="21" t="s">
        <v>1249</v>
      </c>
      <c r="BS269" s="21" t="s">
        <v>1249</v>
      </c>
      <c r="BT269" s="21" t="s">
        <v>1249</v>
      </c>
      <c r="BU269" s="21" t="s">
        <v>1249</v>
      </c>
      <c r="BV269" s="21" t="s">
        <v>1249</v>
      </c>
      <c r="BW269" s="21" t="s">
        <v>1249</v>
      </c>
      <c r="BX269" s="21" t="s">
        <v>1249</v>
      </c>
      <c r="BY269" s="21" t="s">
        <v>1249</v>
      </c>
      <c r="BZ269" s="21" t="s">
        <v>1249</v>
      </c>
      <c r="CA269" s="21" t="s">
        <v>1249</v>
      </c>
      <c r="CB269" s="21" t="s">
        <v>1249</v>
      </c>
      <c r="CC269" s="21" t="s">
        <v>1249</v>
      </c>
      <c r="CD269" s="21" t="s">
        <v>1249</v>
      </c>
      <c r="CE269" s="21" t="s">
        <v>1249</v>
      </c>
      <c r="CF269" s="21" t="s">
        <v>1249</v>
      </c>
      <c r="CG269" s="21" t="s">
        <v>1249</v>
      </c>
      <c r="CH269" s="21" t="s">
        <v>1249</v>
      </c>
      <c r="CI269" s="21" t="s">
        <v>1249</v>
      </c>
      <c r="CJ269" s="21" t="s">
        <v>1249</v>
      </c>
    </row>
    <row r="270" spans="1:88" s="2" customFormat="1" ht="18.75" hidden="1" x14ac:dyDescent="0.25">
      <c r="A270" s="6">
        <v>147</v>
      </c>
      <c r="B270" s="7">
        <v>519</v>
      </c>
      <c r="C270" s="444" t="s">
        <v>863</v>
      </c>
      <c r="D270" s="445"/>
      <c r="E270" s="445"/>
      <c r="F270" s="445"/>
      <c r="G270" s="445"/>
      <c r="H270" s="446"/>
      <c r="I270" s="9" t="s">
        <v>1249</v>
      </c>
      <c r="J270" s="21" t="s">
        <v>1249</v>
      </c>
      <c r="K270" s="21" t="s">
        <v>1249</v>
      </c>
      <c r="L270" s="21" t="s">
        <v>1249</v>
      </c>
      <c r="M270" s="21" t="s">
        <v>1249</v>
      </c>
      <c r="N270" s="21" t="s">
        <v>1249</v>
      </c>
      <c r="O270" s="21" t="s">
        <v>1249</v>
      </c>
      <c r="P270" s="21" t="s">
        <v>1249</v>
      </c>
      <c r="Q270" s="21" t="s">
        <v>1249</v>
      </c>
      <c r="R270" s="21" t="s">
        <v>1249</v>
      </c>
      <c r="S270" s="21" t="s">
        <v>1249</v>
      </c>
      <c r="T270" s="21" t="s">
        <v>1249</v>
      </c>
      <c r="U270" s="21" t="s">
        <v>1249</v>
      </c>
      <c r="V270" s="21" t="s">
        <v>1249</v>
      </c>
      <c r="W270" s="21" t="s">
        <v>1249</v>
      </c>
      <c r="X270" s="21" t="s">
        <v>1249</v>
      </c>
      <c r="Y270" s="21" t="s">
        <v>1249</v>
      </c>
      <c r="Z270" s="21" t="s">
        <v>1249</v>
      </c>
      <c r="AA270" s="21" t="s">
        <v>1249</v>
      </c>
      <c r="AB270" s="21" t="s">
        <v>1249</v>
      </c>
      <c r="AC270" s="21" t="s">
        <v>1249</v>
      </c>
      <c r="AD270" s="21" t="s">
        <v>1249</v>
      </c>
      <c r="AE270" s="21" t="s">
        <v>1249</v>
      </c>
      <c r="AF270" s="21" t="s">
        <v>1249</v>
      </c>
      <c r="AG270" s="21" t="s">
        <v>1249</v>
      </c>
      <c r="AH270" s="21" t="s">
        <v>1249</v>
      </c>
      <c r="AI270" s="21" t="s">
        <v>1249</v>
      </c>
      <c r="AJ270" s="21" t="s">
        <v>1249</v>
      </c>
      <c r="AK270" s="21" t="s">
        <v>1249</v>
      </c>
      <c r="AL270" s="21" t="s">
        <v>1249</v>
      </c>
      <c r="AM270" s="21" t="s">
        <v>1249</v>
      </c>
      <c r="AN270" s="21" t="s">
        <v>1249</v>
      </c>
      <c r="AO270" s="21" t="s">
        <v>1249</v>
      </c>
      <c r="AP270" s="21" t="s">
        <v>1249</v>
      </c>
      <c r="AQ270" s="21" t="s">
        <v>1249</v>
      </c>
      <c r="AR270" s="21" t="s">
        <v>1249</v>
      </c>
      <c r="AS270" s="21" t="s">
        <v>1249</v>
      </c>
      <c r="AT270" s="21" t="s">
        <v>1249</v>
      </c>
      <c r="AU270" s="21" t="s">
        <v>1249</v>
      </c>
      <c r="AV270" s="21" t="s">
        <v>1249</v>
      </c>
      <c r="AW270" s="21" t="s">
        <v>1249</v>
      </c>
      <c r="AX270" s="21" t="s">
        <v>1249</v>
      </c>
      <c r="AY270" s="21" t="s">
        <v>1249</v>
      </c>
      <c r="AZ270" s="21" t="s">
        <v>1249</v>
      </c>
      <c r="BA270" s="21" t="s">
        <v>1249</v>
      </c>
      <c r="BB270" s="21"/>
      <c r="BC270" s="21" t="s">
        <v>1249</v>
      </c>
      <c r="BD270" s="21" t="s">
        <v>1249</v>
      </c>
      <c r="BE270" s="21" t="s">
        <v>1249</v>
      </c>
      <c r="BF270" s="21" t="s">
        <v>1249</v>
      </c>
      <c r="BG270" s="21" t="s">
        <v>1249</v>
      </c>
      <c r="BH270" s="21" t="s">
        <v>1249</v>
      </c>
      <c r="BI270" s="21" t="s">
        <v>1249</v>
      </c>
      <c r="BJ270" s="21" t="s">
        <v>1249</v>
      </c>
      <c r="BK270" s="21" t="s">
        <v>1249</v>
      </c>
      <c r="BL270" s="21" t="s">
        <v>1249</v>
      </c>
      <c r="BM270" s="21" t="s">
        <v>1249</v>
      </c>
      <c r="BN270" s="21" t="s">
        <v>1249</v>
      </c>
      <c r="BO270" s="21" t="s">
        <v>1249</v>
      </c>
      <c r="BP270" s="21" t="s">
        <v>1249</v>
      </c>
      <c r="BQ270" s="21" t="s">
        <v>1249</v>
      </c>
      <c r="BR270" s="21" t="s">
        <v>1249</v>
      </c>
      <c r="BS270" s="21" t="s">
        <v>1249</v>
      </c>
      <c r="BT270" s="21" t="s">
        <v>1249</v>
      </c>
      <c r="BU270" s="21" t="s">
        <v>1249</v>
      </c>
      <c r="BV270" s="21" t="s">
        <v>1249</v>
      </c>
      <c r="BW270" s="21" t="s">
        <v>1249</v>
      </c>
      <c r="BX270" s="21" t="s">
        <v>1249</v>
      </c>
      <c r="BY270" s="21" t="s">
        <v>1249</v>
      </c>
      <c r="BZ270" s="21" t="s">
        <v>1249</v>
      </c>
      <c r="CA270" s="21" t="s">
        <v>1249</v>
      </c>
      <c r="CB270" s="21" t="s">
        <v>1249</v>
      </c>
      <c r="CC270" s="21" t="s">
        <v>1249</v>
      </c>
      <c r="CD270" s="21" t="s">
        <v>1249</v>
      </c>
      <c r="CE270" s="21" t="s">
        <v>1249</v>
      </c>
      <c r="CF270" s="21" t="s">
        <v>1249</v>
      </c>
      <c r="CG270" s="21" t="s">
        <v>1249</v>
      </c>
      <c r="CH270" s="21" t="s">
        <v>1249</v>
      </c>
      <c r="CI270" s="21" t="s">
        <v>1249</v>
      </c>
      <c r="CJ270" s="21" t="s">
        <v>1249</v>
      </c>
    </row>
    <row r="271" spans="1:88" ht="228.75" customHeight="1" x14ac:dyDescent="0.25">
      <c r="A271" s="6">
        <v>213</v>
      </c>
      <c r="B271" s="28">
        <v>520</v>
      </c>
      <c r="C271" s="62" t="s">
        <v>866</v>
      </c>
      <c r="D271" s="275" t="s">
        <v>18</v>
      </c>
      <c r="E271" s="271" t="s">
        <v>1501</v>
      </c>
      <c r="F271" s="14" t="s">
        <v>28</v>
      </c>
      <c r="G271" s="271" t="s">
        <v>1502</v>
      </c>
      <c r="H271" s="161" t="s">
        <v>1503</v>
      </c>
      <c r="I271" s="18" t="s">
        <v>1251</v>
      </c>
      <c r="J271" s="22" t="s">
        <v>862</v>
      </c>
      <c r="K271" s="207"/>
      <c r="L271" s="207"/>
      <c r="M271" s="207"/>
      <c r="N271" s="207" t="s">
        <v>21</v>
      </c>
      <c r="O271" s="207"/>
      <c r="P271" s="207"/>
      <c r="Q271" s="207"/>
      <c r="R271" s="207"/>
      <c r="S271" s="207"/>
      <c r="T271" s="26">
        <f t="shared" si="127"/>
        <v>1</v>
      </c>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3">
        <f>COUNTIF($BD271:$CA271,2)</f>
        <v>0</v>
      </c>
      <c r="CC271" s="32" t="e">
        <f>CB271/COUNTA($BD271:$CA271)</f>
        <v>#DIV/0!</v>
      </c>
      <c r="CD271" s="23">
        <f>COUNTIF($BD271:$CA271,1)</f>
        <v>0</v>
      </c>
      <c r="CE271" s="32" t="e">
        <f>CD271/COUNTA($BD271:$CA271)</f>
        <v>#DIV/0!</v>
      </c>
      <c r="CF271" s="23">
        <f>COUNTIF($BD271:$CA271,0)</f>
        <v>0</v>
      </c>
      <c r="CG271" s="32" t="e">
        <f>CF271/COUNTA($BD271:$CA271)</f>
        <v>#DIV/0!</v>
      </c>
      <c r="CH271" s="23" t="e">
        <f>(((CB271*2)+(CD271*1)+(CF271*0)))/COUNTA($BD271:$CA271)</f>
        <v>#DIV/0!</v>
      </c>
      <c r="CI271" s="23" t="e">
        <f t="shared" si="128"/>
        <v>#DIV/0!</v>
      </c>
      <c r="CJ271" s="37"/>
    </row>
    <row r="272" spans="1:88" ht="197.25" customHeight="1" x14ac:dyDescent="0.25">
      <c r="A272" s="6">
        <v>214</v>
      </c>
      <c r="B272" s="28">
        <v>522</v>
      </c>
      <c r="C272" s="12" t="s">
        <v>868</v>
      </c>
      <c r="D272" s="275" t="s">
        <v>18</v>
      </c>
      <c r="E272" s="60" t="s">
        <v>869</v>
      </c>
      <c r="F272" s="260" t="s">
        <v>18</v>
      </c>
      <c r="G272" s="60" t="s">
        <v>1504</v>
      </c>
      <c r="H272" s="60" t="s">
        <v>1504</v>
      </c>
      <c r="I272" s="18" t="s">
        <v>1251</v>
      </c>
      <c r="J272" s="22" t="s">
        <v>862</v>
      </c>
      <c r="K272" s="207"/>
      <c r="L272" s="207"/>
      <c r="M272" s="207"/>
      <c r="N272" s="207"/>
      <c r="O272" s="207"/>
      <c r="P272" s="207" t="s">
        <v>21</v>
      </c>
      <c r="Q272" s="207"/>
      <c r="R272" s="207"/>
      <c r="S272" s="207"/>
      <c r="T272" s="26">
        <f t="shared" si="127"/>
        <v>1</v>
      </c>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3">
        <f>COUNTIF($BD272:$CA272,2)</f>
        <v>0</v>
      </c>
      <c r="CC272" s="32" t="e">
        <f>CB272/COUNTA($BD272:$CA272)</f>
        <v>#DIV/0!</v>
      </c>
      <c r="CD272" s="23">
        <f>COUNTIF($BD272:$CA272,1)</f>
        <v>0</v>
      </c>
      <c r="CE272" s="32" t="e">
        <f>CD272/COUNTA($BD272:$CA272)</f>
        <v>#DIV/0!</v>
      </c>
      <c r="CF272" s="23">
        <f>COUNTIF($BD272:$CA272,0)</f>
        <v>0</v>
      </c>
      <c r="CG272" s="32" t="e">
        <f>CF272/COUNTA($BD272:$CA272)</f>
        <v>#DIV/0!</v>
      </c>
      <c r="CH272" s="23" t="e">
        <f>(((CB272*2)+(CD272*1)+(CF272*0)))/COUNTA($BD272:$CA272)</f>
        <v>#DIV/0!</v>
      </c>
      <c r="CI272" s="23" t="e">
        <f t="shared" si="128"/>
        <v>#DIV/0!</v>
      </c>
      <c r="CJ272" s="37"/>
    </row>
    <row r="273" spans="1:88" ht="141" customHeight="1" x14ac:dyDescent="0.25">
      <c r="A273" s="6">
        <v>215</v>
      </c>
      <c r="B273" s="28">
        <v>523</v>
      </c>
      <c r="C273" s="12" t="s">
        <v>1505</v>
      </c>
      <c r="D273" s="275" t="s">
        <v>18</v>
      </c>
      <c r="E273" s="12" t="s">
        <v>871</v>
      </c>
      <c r="F273" s="271" t="s">
        <v>18</v>
      </c>
      <c r="G273" s="18" t="s">
        <v>1506</v>
      </c>
      <c r="H273" s="18" t="s">
        <v>1506</v>
      </c>
      <c r="I273" s="18" t="s">
        <v>1251</v>
      </c>
      <c r="J273" s="22" t="s">
        <v>862</v>
      </c>
      <c r="K273" s="207"/>
      <c r="L273" s="207"/>
      <c r="M273" s="207"/>
      <c r="N273" s="207"/>
      <c r="O273" s="207"/>
      <c r="P273" s="207"/>
      <c r="Q273" s="207"/>
      <c r="R273" s="207"/>
      <c r="S273" s="207" t="s">
        <v>21</v>
      </c>
      <c r="T273" s="26">
        <f t="shared" si="127"/>
        <v>1</v>
      </c>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3">
        <f>COUNTIF($BD273:$CA273,2)</f>
        <v>0</v>
      </c>
      <c r="CC273" s="32" t="e">
        <f>CB273/COUNTA($BD273:$CA273)</f>
        <v>#DIV/0!</v>
      </c>
      <c r="CD273" s="23">
        <f>COUNTIF($BD273:$CA273,1)</f>
        <v>0</v>
      </c>
      <c r="CE273" s="32" t="e">
        <f>CD273/COUNTA($BD273:$CA273)</f>
        <v>#DIV/0!</v>
      </c>
      <c r="CF273" s="23">
        <f>COUNTIF($BD273:$CA273,0)</f>
        <v>0</v>
      </c>
      <c r="CG273" s="32" t="e">
        <f>CF273/COUNTA($BD273:$CA273)</f>
        <v>#DIV/0!</v>
      </c>
      <c r="CH273" s="23" t="e">
        <f>(((CB273*2)+(CD273*1)+(CF273*0)))/COUNTA($BD273:$CA273)</f>
        <v>#DIV/0!</v>
      </c>
      <c r="CI273" s="23" t="e">
        <f t="shared" si="128"/>
        <v>#DIV/0!</v>
      </c>
      <c r="CJ273" s="37"/>
    </row>
    <row r="274" spans="1:88" s="2" customFormat="1" ht="18.75" hidden="1" x14ac:dyDescent="0.25">
      <c r="A274" s="6">
        <v>151</v>
      </c>
      <c r="B274" s="7">
        <v>525</v>
      </c>
      <c r="C274" s="440" t="s">
        <v>872</v>
      </c>
      <c r="D274" s="440"/>
      <c r="E274" s="440"/>
      <c r="F274" s="9" t="s">
        <v>1249</v>
      </c>
      <c r="G274" s="9" t="s">
        <v>1249</v>
      </c>
      <c r="H274" s="9" t="s">
        <v>1249</v>
      </c>
      <c r="I274" s="9" t="s">
        <v>1249</v>
      </c>
      <c r="J274" s="21" t="s">
        <v>1249</v>
      </c>
      <c r="K274" s="21" t="s">
        <v>1249</v>
      </c>
      <c r="L274" s="21" t="s">
        <v>1249</v>
      </c>
      <c r="M274" s="21" t="s">
        <v>1249</v>
      </c>
      <c r="N274" s="21" t="s">
        <v>1249</v>
      </c>
      <c r="O274" s="21" t="s">
        <v>1249</v>
      </c>
      <c r="P274" s="21" t="s">
        <v>1249</v>
      </c>
      <c r="Q274" s="21" t="s">
        <v>1249</v>
      </c>
      <c r="R274" s="21" t="s">
        <v>1249</v>
      </c>
      <c r="S274" s="21" t="s">
        <v>1249</v>
      </c>
      <c r="T274" s="21" t="s">
        <v>1249</v>
      </c>
      <c r="U274" s="21" t="s">
        <v>1249</v>
      </c>
      <c r="V274" s="21" t="s">
        <v>1249</v>
      </c>
      <c r="W274" s="21" t="s">
        <v>1249</v>
      </c>
      <c r="X274" s="21" t="s">
        <v>1249</v>
      </c>
      <c r="Y274" s="21" t="s">
        <v>1249</v>
      </c>
      <c r="Z274" s="21" t="s">
        <v>1249</v>
      </c>
      <c r="AA274" s="21" t="s">
        <v>1249</v>
      </c>
      <c r="AB274" s="21" t="s">
        <v>1249</v>
      </c>
      <c r="AC274" s="21" t="s">
        <v>1249</v>
      </c>
      <c r="AD274" s="21" t="s">
        <v>1249</v>
      </c>
      <c r="AE274" s="21" t="s">
        <v>1249</v>
      </c>
      <c r="AF274" s="21" t="s">
        <v>1249</v>
      </c>
      <c r="AG274" s="21" t="s">
        <v>1249</v>
      </c>
      <c r="AH274" s="21" t="s">
        <v>1249</v>
      </c>
      <c r="AI274" s="21" t="s">
        <v>1249</v>
      </c>
      <c r="AJ274" s="21" t="s">
        <v>1249</v>
      </c>
      <c r="AK274" s="21" t="s">
        <v>1249</v>
      </c>
      <c r="AL274" s="21" t="s">
        <v>1249</v>
      </c>
      <c r="AM274" s="21" t="s">
        <v>1249</v>
      </c>
      <c r="AN274" s="21" t="s">
        <v>1249</v>
      </c>
      <c r="AO274" s="21" t="s">
        <v>1249</v>
      </c>
      <c r="AP274" s="21" t="s">
        <v>1249</v>
      </c>
      <c r="AQ274" s="21" t="s">
        <v>1249</v>
      </c>
      <c r="AR274" s="21" t="s">
        <v>1249</v>
      </c>
      <c r="AS274" s="21" t="s">
        <v>1249</v>
      </c>
      <c r="AT274" s="21" t="s">
        <v>1249</v>
      </c>
      <c r="AU274" s="21" t="s">
        <v>1249</v>
      </c>
      <c r="AV274" s="21" t="s">
        <v>1249</v>
      </c>
      <c r="AW274" s="21" t="s">
        <v>1249</v>
      </c>
      <c r="AX274" s="21" t="s">
        <v>1249</v>
      </c>
      <c r="AY274" s="21" t="s">
        <v>1249</v>
      </c>
      <c r="AZ274" s="21" t="s">
        <v>1249</v>
      </c>
      <c r="BA274" s="21" t="s">
        <v>1249</v>
      </c>
      <c r="BB274" s="21"/>
      <c r="BC274" s="21" t="s">
        <v>1249</v>
      </c>
      <c r="BD274" s="21" t="s">
        <v>1249</v>
      </c>
      <c r="BE274" s="21" t="s">
        <v>1249</v>
      </c>
      <c r="BF274" s="21" t="s">
        <v>1249</v>
      </c>
      <c r="BG274" s="21" t="s">
        <v>1249</v>
      </c>
      <c r="BH274" s="21" t="s">
        <v>1249</v>
      </c>
      <c r="BI274" s="21" t="s">
        <v>1249</v>
      </c>
      <c r="BJ274" s="21" t="s">
        <v>1249</v>
      </c>
      <c r="BK274" s="21" t="s">
        <v>1249</v>
      </c>
      <c r="BL274" s="21" t="s">
        <v>1249</v>
      </c>
      <c r="BM274" s="21" t="s">
        <v>1249</v>
      </c>
      <c r="BN274" s="21" t="s">
        <v>1249</v>
      </c>
      <c r="BO274" s="21" t="s">
        <v>1249</v>
      </c>
      <c r="BP274" s="21" t="s">
        <v>1249</v>
      </c>
      <c r="BQ274" s="21" t="s">
        <v>1249</v>
      </c>
      <c r="BR274" s="21" t="s">
        <v>1249</v>
      </c>
      <c r="BS274" s="21" t="s">
        <v>1249</v>
      </c>
      <c r="BT274" s="21" t="s">
        <v>1249</v>
      </c>
      <c r="BU274" s="21" t="s">
        <v>1249</v>
      </c>
      <c r="BV274" s="21" t="s">
        <v>1249</v>
      </c>
      <c r="BW274" s="21" t="s">
        <v>1249</v>
      </c>
      <c r="BX274" s="21" t="s">
        <v>1249</v>
      </c>
      <c r="BY274" s="21" t="s">
        <v>1249</v>
      </c>
      <c r="BZ274" s="21" t="s">
        <v>1249</v>
      </c>
      <c r="CA274" s="21" t="s">
        <v>1249</v>
      </c>
      <c r="CB274" s="21" t="s">
        <v>1249</v>
      </c>
      <c r="CC274" s="21" t="s">
        <v>1249</v>
      </c>
      <c r="CD274" s="21" t="s">
        <v>1249</v>
      </c>
      <c r="CE274" s="21" t="s">
        <v>1249</v>
      </c>
      <c r="CF274" s="21" t="s">
        <v>1249</v>
      </c>
      <c r="CG274" s="21" t="s">
        <v>1249</v>
      </c>
      <c r="CH274" s="21" t="s">
        <v>1249</v>
      </c>
      <c r="CI274" s="21" t="s">
        <v>1249</v>
      </c>
      <c r="CJ274" s="21" t="s">
        <v>1249</v>
      </c>
    </row>
    <row r="275" spans="1:88" ht="72.75" customHeight="1" x14ac:dyDescent="0.25">
      <c r="A275" s="6">
        <v>216</v>
      </c>
      <c r="B275" s="28">
        <v>526</v>
      </c>
      <c r="C275" s="12" t="s">
        <v>875</v>
      </c>
      <c r="D275" s="275" t="s">
        <v>28</v>
      </c>
      <c r="E275" s="12" t="s">
        <v>876</v>
      </c>
      <c r="F275" s="271" t="s">
        <v>28</v>
      </c>
      <c r="G275" s="18" t="s">
        <v>875</v>
      </c>
      <c r="H275" s="18" t="s">
        <v>1507</v>
      </c>
      <c r="I275" s="18" t="s">
        <v>1251</v>
      </c>
      <c r="J275" s="22" t="s">
        <v>862</v>
      </c>
      <c r="K275" s="207"/>
      <c r="L275" s="207"/>
      <c r="M275" s="207"/>
      <c r="N275" s="207" t="s">
        <v>21</v>
      </c>
      <c r="O275" s="207"/>
      <c r="P275" s="207"/>
      <c r="Q275" s="207"/>
      <c r="R275" s="207"/>
      <c r="S275" s="207"/>
      <c r="T275" s="26">
        <f t="shared" si="127"/>
        <v>1</v>
      </c>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3">
        <f t="shared" ref="CB275:CB295" si="129">COUNTIF($BD275:$CA275,2)</f>
        <v>0</v>
      </c>
      <c r="CC275" s="32" t="e">
        <f t="shared" ref="CC275:CC295" si="130">CB275/COUNTA($BD275:$CA275)</f>
        <v>#DIV/0!</v>
      </c>
      <c r="CD275" s="23">
        <f t="shared" ref="CD275:CD295" si="131">COUNTIF($BD275:$CA275,1)</f>
        <v>0</v>
      </c>
      <c r="CE275" s="32" t="e">
        <f t="shared" ref="CE275:CE295" si="132">CD275/COUNTA($BD275:$CA275)</f>
        <v>#DIV/0!</v>
      </c>
      <c r="CF275" s="23">
        <f t="shared" ref="CF275:CF295" si="133">COUNTIF($BD275:$CA275,0)</f>
        <v>0</v>
      </c>
      <c r="CG275" s="32" t="e">
        <f t="shared" ref="CG275:CG295" si="134">CF275/COUNTA($BD275:$CA275)</f>
        <v>#DIV/0!</v>
      </c>
      <c r="CH275" s="23" t="e">
        <f t="shared" ref="CH275:CH295" si="135">(((CB275*2)+(CD275*1)+(CF275*0)))/COUNTA($BD275:$CA275)</f>
        <v>#DIV/0!</v>
      </c>
      <c r="CI275" s="23" t="e">
        <f t="shared" si="128"/>
        <v>#DIV/0!</v>
      </c>
      <c r="CJ275" s="37"/>
    </row>
    <row r="276" spans="1:88" ht="113.25" customHeight="1" x14ac:dyDescent="0.25">
      <c r="A276" s="6">
        <v>217</v>
      </c>
      <c r="B276" s="385">
        <v>530</v>
      </c>
      <c r="C276" s="388" t="s">
        <v>882</v>
      </c>
      <c r="D276" s="275" t="s">
        <v>18</v>
      </c>
      <c r="E276" s="12" t="s">
        <v>883</v>
      </c>
      <c r="F276" s="271" t="s">
        <v>28</v>
      </c>
      <c r="G276" s="12" t="s">
        <v>1508</v>
      </c>
      <c r="H276" s="12" t="s">
        <v>1509</v>
      </c>
      <c r="I276" s="18" t="s">
        <v>1261</v>
      </c>
      <c r="J276" s="22" t="s">
        <v>862</v>
      </c>
      <c r="K276" s="23" t="s">
        <v>21</v>
      </c>
      <c r="M276" s="23"/>
      <c r="N276" s="23"/>
      <c r="O276" s="23"/>
      <c r="P276" s="23"/>
      <c r="Q276" s="23"/>
      <c r="R276" s="23"/>
      <c r="S276" s="23"/>
      <c r="T276" s="26">
        <f t="shared" si="127"/>
        <v>1</v>
      </c>
      <c r="U276" s="207" t="s">
        <v>1389</v>
      </c>
      <c r="V276" s="207" t="s">
        <v>1389</v>
      </c>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3">
        <f t="shared" si="129"/>
        <v>0</v>
      </c>
      <c r="CC276" s="32" t="e">
        <f t="shared" si="130"/>
        <v>#DIV/0!</v>
      </c>
      <c r="CD276" s="23">
        <f t="shared" si="131"/>
        <v>0</v>
      </c>
      <c r="CE276" s="32" t="e">
        <f t="shared" si="132"/>
        <v>#DIV/0!</v>
      </c>
      <c r="CF276" s="23">
        <f t="shared" si="133"/>
        <v>0</v>
      </c>
      <c r="CG276" s="32" t="e">
        <f t="shared" si="134"/>
        <v>#DIV/0!</v>
      </c>
      <c r="CH276" s="23" t="e">
        <f t="shared" si="135"/>
        <v>#DIV/0!</v>
      </c>
      <c r="CI276" s="23" t="e">
        <f t="shared" si="128"/>
        <v>#DIV/0!</v>
      </c>
      <c r="CJ276" s="37"/>
    </row>
    <row r="277" spans="1:88" ht="90.75" customHeight="1" x14ac:dyDescent="0.25">
      <c r="A277" s="6">
        <v>218</v>
      </c>
      <c r="B277" s="386"/>
      <c r="C277" s="389"/>
      <c r="D277" s="275" t="s">
        <v>18</v>
      </c>
      <c r="E277" s="12" t="s">
        <v>883</v>
      </c>
      <c r="F277" s="271" t="s">
        <v>28</v>
      </c>
      <c r="G277" s="12" t="s">
        <v>1508</v>
      </c>
      <c r="H277" s="12" t="s">
        <v>1896</v>
      </c>
      <c r="I277" s="18" t="s">
        <v>1261</v>
      </c>
      <c r="J277" s="22" t="s">
        <v>862</v>
      </c>
      <c r="K277" s="23"/>
      <c r="L277" s="23" t="s">
        <v>21</v>
      </c>
      <c r="M277" s="23"/>
      <c r="N277" s="23"/>
      <c r="O277" s="23"/>
      <c r="P277" s="23"/>
      <c r="Q277" s="23"/>
      <c r="R277" s="23"/>
      <c r="S277" s="23"/>
      <c r="T277" s="26">
        <f t="shared" si="127"/>
        <v>1</v>
      </c>
      <c r="U277" s="207"/>
      <c r="V277" s="207"/>
      <c r="W277" s="207"/>
      <c r="X277" s="207"/>
      <c r="Y277" s="207" t="s">
        <v>1389</v>
      </c>
      <c r="Z277" s="207" t="s">
        <v>2006</v>
      </c>
      <c r="AA277" s="207" t="s">
        <v>1389</v>
      </c>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3">
        <f t="shared" si="129"/>
        <v>0</v>
      </c>
      <c r="CC277" s="32" t="e">
        <f t="shared" si="130"/>
        <v>#DIV/0!</v>
      </c>
      <c r="CD277" s="23">
        <f t="shared" si="131"/>
        <v>0</v>
      </c>
      <c r="CE277" s="32" t="e">
        <f t="shared" si="132"/>
        <v>#DIV/0!</v>
      </c>
      <c r="CF277" s="23">
        <f t="shared" si="133"/>
        <v>0</v>
      </c>
      <c r="CG277" s="32" t="e">
        <f t="shared" si="134"/>
        <v>#DIV/0!</v>
      </c>
      <c r="CH277" s="23" t="e">
        <f t="shared" si="135"/>
        <v>#DIV/0!</v>
      </c>
      <c r="CI277" s="23" t="e">
        <f t="shared" si="128"/>
        <v>#DIV/0!</v>
      </c>
      <c r="CJ277" s="37"/>
    </row>
    <row r="278" spans="1:88" ht="72.75" customHeight="1" x14ac:dyDescent="0.25">
      <c r="A278" s="6">
        <v>218</v>
      </c>
      <c r="B278" s="386"/>
      <c r="C278" s="389"/>
      <c r="D278" s="275" t="s">
        <v>18</v>
      </c>
      <c r="E278" s="12" t="s">
        <v>883</v>
      </c>
      <c r="F278" s="271" t="s">
        <v>28</v>
      </c>
      <c r="G278" s="12" t="s">
        <v>1508</v>
      </c>
      <c r="H278" s="12" t="s">
        <v>2023</v>
      </c>
      <c r="I278" s="18" t="s">
        <v>1261</v>
      </c>
      <c r="J278" s="22" t="s">
        <v>862</v>
      </c>
      <c r="K278" s="23"/>
      <c r="L278" s="23"/>
      <c r="M278" s="23" t="s">
        <v>21</v>
      </c>
      <c r="N278" s="23"/>
      <c r="O278" s="23"/>
      <c r="P278" s="23"/>
      <c r="Q278" s="23"/>
      <c r="R278" s="23"/>
      <c r="S278" s="23"/>
      <c r="T278" s="26">
        <f t="shared" si="127"/>
        <v>1</v>
      </c>
      <c r="U278" s="207"/>
      <c r="V278" s="207"/>
      <c r="W278" s="207"/>
      <c r="X278" s="207"/>
      <c r="Y278" s="207"/>
      <c r="Z278" s="207"/>
      <c r="AA278" s="207"/>
      <c r="AB278" s="207"/>
      <c r="AC278" s="207" t="s">
        <v>1389</v>
      </c>
      <c r="AD278" s="207"/>
      <c r="AE278" s="207"/>
      <c r="AF278" s="207" t="s">
        <v>1262</v>
      </c>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3">
        <f t="shared" si="129"/>
        <v>0</v>
      </c>
      <c r="CC278" s="32" t="e">
        <f t="shared" si="130"/>
        <v>#DIV/0!</v>
      </c>
      <c r="CD278" s="23">
        <f t="shared" si="131"/>
        <v>0</v>
      </c>
      <c r="CE278" s="32" t="e">
        <f t="shared" si="132"/>
        <v>#DIV/0!</v>
      </c>
      <c r="CF278" s="23">
        <f t="shared" si="133"/>
        <v>0</v>
      </c>
      <c r="CG278" s="32" t="e">
        <f t="shared" si="134"/>
        <v>#DIV/0!</v>
      </c>
      <c r="CH278" s="23" t="e">
        <f t="shared" si="135"/>
        <v>#DIV/0!</v>
      </c>
      <c r="CI278" s="23" t="e">
        <f t="shared" si="128"/>
        <v>#DIV/0!</v>
      </c>
      <c r="CJ278" s="37"/>
    </row>
    <row r="279" spans="1:88" ht="97.5" customHeight="1" x14ac:dyDescent="0.25">
      <c r="A279" s="6">
        <v>218</v>
      </c>
      <c r="B279" s="386"/>
      <c r="C279" s="389"/>
      <c r="D279" s="275" t="s">
        <v>18</v>
      </c>
      <c r="E279" s="12" t="s">
        <v>883</v>
      </c>
      <c r="F279" s="271" t="s">
        <v>28</v>
      </c>
      <c r="G279" s="12" t="s">
        <v>1508</v>
      </c>
      <c r="H279" s="12" t="s">
        <v>1643</v>
      </c>
      <c r="I279" s="18" t="s">
        <v>1261</v>
      </c>
      <c r="J279" s="22" t="s">
        <v>862</v>
      </c>
      <c r="K279" s="23"/>
      <c r="L279" s="23"/>
      <c r="M279" s="23"/>
      <c r="N279" s="23" t="s">
        <v>21</v>
      </c>
      <c r="O279" s="23"/>
      <c r="P279" s="23"/>
      <c r="Q279" s="23"/>
      <c r="R279" s="23"/>
      <c r="S279" s="23"/>
      <c r="T279" s="26">
        <f t="shared" si="127"/>
        <v>1</v>
      </c>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3">
        <f t="shared" si="129"/>
        <v>0</v>
      </c>
      <c r="CC279" s="32" t="e">
        <f t="shared" si="130"/>
        <v>#DIV/0!</v>
      </c>
      <c r="CD279" s="23">
        <f t="shared" si="131"/>
        <v>0</v>
      </c>
      <c r="CE279" s="32" t="e">
        <f t="shared" si="132"/>
        <v>#DIV/0!</v>
      </c>
      <c r="CF279" s="23">
        <f t="shared" si="133"/>
        <v>0</v>
      </c>
      <c r="CG279" s="32" t="e">
        <f t="shared" si="134"/>
        <v>#DIV/0!</v>
      </c>
      <c r="CH279" s="23" t="e">
        <f t="shared" si="135"/>
        <v>#DIV/0!</v>
      </c>
      <c r="CI279" s="23" t="e">
        <f t="shared" si="128"/>
        <v>#DIV/0!</v>
      </c>
      <c r="CJ279" s="37"/>
    </row>
    <row r="280" spans="1:88" ht="59.25" customHeight="1" x14ac:dyDescent="0.25">
      <c r="A280" s="6">
        <v>218</v>
      </c>
      <c r="B280" s="386"/>
      <c r="C280" s="389"/>
      <c r="D280" s="275" t="s">
        <v>18</v>
      </c>
      <c r="E280" s="12" t="s">
        <v>883</v>
      </c>
      <c r="F280" s="271" t="s">
        <v>28</v>
      </c>
      <c r="G280" s="12" t="s">
        <v>1508</v>
      </c>
      <c r="H280" s="12" t="s">
        <v>1510</v>
      </c>
      <c r="I280" s="18" t="s">
        <v>1261</v>
      </c>
      <c r="J280" s="22" t="s">
        <v>862</v>
      </c>
      <c r="K280" s="23"/>
      <c r="L280" s="23"/>
      <c r="M280" s="23"/>
      <c r="N280" s="23"/>
      <c r="O280" s="23"/>
      <c r="P280" s="23" t="s">
        <v>21</v>
      </c>
      <c r="Q280" s="23"/>
      <c r="R280" s="23"/>
      <c r="S280" s="23"/>
      <c r="T280" s="26">
        <f t="shared" si="127"/>
        <v>1</v>
      </c>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3">
        <f t="shared" si="129"/>
        <v>0</v>
      </c>
      <c r="CC280" s="32" t="e">
        <f t="shared" si="130"/>
        <v>#DIV/0!</v>
      </c>
      <c r="CD280" s="23">
        <f t="shared" si="131"/>
        <v>0</v>
      </c>
      <c r="CE280" s="32" t="e">
        <f t="shared" si="132"/>
        <v>#DIV/0!</v>
      </c>
      <c r="CF280" s="23">
        <f t="shared" si="133"/>
        <v>0</v>
      </c>
      <c r="CG280" s="32" t="e">
        <f t="shared" si="134"/>
        <v>#DIV/0!</v>
      </c>
      <c r="CH280" s="23" t="e">
        <f t="shared" si="135"/>
        <v>#DIV/0!</v>
      </c>
      <c r="CI280" s="23" t="e">
        <f t="shared" si="128"/>
        <v>#DIV/0!</v>
      </c>
      <c r="CJ280" s="37"/>
    </row>
    <row r="281" spans="1:88" ht="65.25" customHeight="1" x14ac:dyDescent="0.25">
      <c r="A281" s="6">
        <v>218</v>
      </c>
      <c r="B281" s="386"/>
      <c r="C281" s="389"/>
      <c r="D281" s="275" t="s">
        <v>18</v>
      </c>
      <c r="E281" s="12" t="s">
        <v>883</v>
      </c>
      <c r="F281" s="271" t="s">
        <v>28</v>
      </c>
      <c r="G281" s="12" t="s">
        <v>1508</v>
      </c>
      <c r="H281" s="12" t="s">
        <v>1655</v>
      </c>
      <c r="I281" s="18" t="s">
        <v>1261</v>
      </c>
      <c r="J281" s="22" t="s">
        <v>862</v>
      </c>
      <c r="K281" s="23"/>
      <c r="L281" s="23"/>
      <c r="M281" s="23"/>
      <c r="N281" s="23"/>
      <c r="O281" s="23" t="s">
        <v>21</v>
      </c>
      <c r="P281" s="23"/>
      <c r="Q281" s="23"/>
      <c r="R281" s="23"/>
      <c r="S281" s="23"/>
      <c r="T281" s="26">
        <f t="shared" si="127"/>
        <v>1</v>
      </c>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3">
        <f t="shared" si="129"/>
        <v>0</v>
      </c>
      <c r="CC281" s="32" t="e">
        <f t="shared" si="130"/>
        <v>#DIV/0!</v>
      </c>
      <c r="CD281" s="23">
        <f t="shared" si="131"/>
        <v>0</v>
      </c>
      <c r="CE281" s="32" t="e">
        <f t="shared" si="132"/>
        <v>#DIV/0!</v>
      </c>
      <c r="CF281" s="23">
        <f t="shared" si="133"/>
        <v>0</v>
      </c>
      <c r="CG281" s="32" t="e">
        <f t="shared" si="134"/>
        <v>#DIV/0!</v>
      </c>
      <c r="CH281" s="23" t="e">
        <f t="shared" si="135"/>
        <v>#DIV/0!</v>
      </c>
      <c r="CI281" s="23" t="e">
        <f t="shared" si="128"/>
        <v>#DIV/0!</v>
      </c>
      <c r="CJ281" s="37"/>
    </row>
    <row r="282" spans="1:88" ht="65.25" customHeight="1" x14ac:dyDescent="0.25">
      <c r="A282" s="6">
        <v>218</v>
      </c>
      <c r="B282" s="386"/>
      <c r="C282" s="389"/>
      <c r="D282" s="275" t="s">
        <v>18</v>
      </c>
      <c r="E282" s="12" t="s">
        <v>883</v>
      </c>
      <c r="F282" s="271" t="s">
        <v>28</v>
      </c>
      <c r="G282" s="12" t="s">
        <v>1508</v>
      </c>
      <c r="H282" s="12" t="s">
        <v>1511</v>
      </c>
      <c r="I282" s="18" t="s">
        <v>1261</v>
      </c>
      <c r="J282" s="22" t="s">
        <v>862</v>
      </c>
      <c r="K282" s="23"/>
      <c r="L282" s="23"/>
      <c r="M282" s="23"/>
      <c r="N282" s="23"/>
      <c r="O282" s="23"/>
      <c r="P282" s="23"/>
      <c r="Q282" s="23" t="s">
        <v>21</v>
      </c>
      <c r="R282" s="23"/>
      <c r="S282" s="23"/>
      <c r="T282" s="26">
        <f t="shared" si="127"/>
        <v>1</v>
      </c>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3">
        <f t="shared" si="129"/>
        <v>0</v>
      </c>
      <c r="CC282" s="32" t="e">
        <f t="shared" si="130"/>
        <v>#DIV/0!</v>
      </c>
      <c r="CD282" s="23">
        <f t="shared" si="131"/>
        <v>0</v>
      </c>
      <c r="CE282" s="32" t="e">
        <f t="shared" si="132"/>
        <v>#DIV/0!</v>
      </c>
      <c r="CF282" s="23">
        <f t="shared" si="133"/>
        <v>0</v>
      </c>
      <c r="CG282" s="32" t="e">
        <f t="shared" si="134"/>
        <v>#DIV/0!</v>
      </c>
      <c r="CH282" s="23" t="e">
        <f t="shared" si="135"/>
        <v>#DIV/0!</v>
      </c>
      <c r="CI282" s="23" t="e">
        <f t="shared" si="128"/>
        <v>#DIV/0!</v>
      </c>
      <c r="CJ282" s="37"/>
    </row>
    <row r="283" spans="1:88" ht="62.25" customHeight="1" x14ac:dyDescent="0.25">
      <c r="A283" s="6">
        <v>218</v>
      </c>
      <c r="B283" s="386"/>
      <c r="C283" s="389"/>
      <c r="D283" s="275" t="s">
        <v>18</v>
      </c>
      <c r="E283" s="12" t="s">
        <v>883</v>
      </c>
      <c r="F283" s="271" t="s">
        <v>28</v>
      </c>
      <c r="G283" s="12" t="s">
        <v>1508</v>
      </c>
      <c r="H283" s="12" t="s">
        <v>1667</v>
      </c>
      <c r="I283" s="18" t="s">
        <v>1261</v>
      </c>
      <c r="J283" s="22" t="s">
        <v>862</v>
      </c>
      <c r="K283" s="23"/>
      <c r="L283" s="23"/>
      <c r="M283" s="23"/>
      <c r="N283" s="23"/>
      <c r="O283" s="23"/>
      <c r="P283" s="23"/>
      <c r="Q283" s="23"/>
      <c r="R283" s="23" t="s">
        <v>21</v>
      </c>
      <c r="S283" s="23"/>
      <c r="T283" s="26">
        <f t="shared" si="127"/>
        <v>1</v>
      </c>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3">
        <f t="shared" si="129"/>
        <v>0</v>
      </c>
      <c r="CC283" s="32" t="e">
        <f t="shared" si="130"/>
        <v>#DIV/0!</v>
      </c>
      <c r="CD283" s="23">
        <f t="shared" si="131"/>
        <v>0</v>
      </c>
      <c r="CE283" s="32" t="e">
        <f t="shared" si="132"/>
        <v>#DIV/0!</v>
      </c>
      <c r="CF283" s="23">
        <f t="shared" si="133"/>
        <v>0</v>
      </c>
      <c r="CG283" s="32" t="e">
        <f t="shared" si="134"/>
        <v>#DIV/0!</v>
      </c>
      <c r="CH283" s="23" t="e">
        <f t="shared" si="135"/>
        <v>#DIV/0!</v>
      </c>
      <c r="CI283" s="23" t="e">
        <f t="shared" si="128"/>
        <v>#DIV/0!</v>
      </c>
      <c r="CJ283" s="37"/>
    </row>
    <row r="284" spans="1:88" ht="102.75" customHeight="1" x14ac:dyDescent="0.25">
      <c r="A284" s="6">
        <v>218</v>
      </c>
      <c r="B284" s="387"/>
      <c r="C284" s="390"/>
      <c r="D284" s="275" t="s">
        <v>18</v>
      </c>
      <c r="E284" s="12" t="s">
        <v>883</v>
      </c>
      <c r="F284" s="271" t="s">
        <v>28</v>
      </c>
      <c r="G284" s="12" t="s">
        <v>1508</v>
      </c>
      <c r="H284" s="12" t="s">
        <v>1512</v>
      </c>
      <c r="I284" s="18" t="s">
        <v>1261</v>
      </c>
      <c r="J284" s="22" t="s">
        <v>862</v>
      </c>
      <c r="K284" s="23"/>
      <c r="L284" s="23"/>
      <c r="M284" s="23"/>
      <c r="N284" s="23"/>
      <c r="O284" s="23"/>
      <c r="P284" s="23"/>
      <c r="Q284" s="23"/>
      <c r="R284" s="23"/>
      <c r="S284" s="23" t="s">
        <v>21</v>
      </c>
      <c r="T284" s="26">
        <f t="shared" si="127"/>
        <v>1</v>
      </c>
      <c r="U284" s="207"/>
      <c r="V284" s="207"/>
      <c r="W284" s="207"/>
      <c r="X284" s="207"/>
      <c r="Y284" s="207"/>
      <c r="Z284" s="207"/>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3">
        <f t="shared" si="129"/>
        <v>0</v>
      </c>
      <c r="CC284" s="32" t="e">
        <f t="shared" si="130"/>
        <v>#DIV/0!</v>
      </c>
      <c r="CD284" s="23">
        <f t="shared" si="131"/>
        <v>0</v>
      </c>
      <c r="CE284" s="32" t="e">
        <f t="shared" si="132"/>
        <v>#DIV/0!</v>
      </c>
      <c r="CF284" s="23">
        <f t="shared" si="133"/>
        <v>0</v>
      </c>
      <c r="CG284" s="32" t="e">
        <f t="shared" si="134"/>
        <v>#DIV/0!</v>
      </c>
      <c r="CH284" s="23" t="e">
        <f t="shared" si="135"/>
        <v>#DIV/0!</v>
      </c>
      <c r="CI284" s="23" t="e">
        <f t="shared" si="128"/>
        <v>#DIV/0!</v>
      </c>
      <c r="CJ284" s="37"/>
    </row>
    <row r="285" spans="1:88" ht="79.5" customHeight="1" x14ac:dyDescent="0.25">
      <c r="A285" s="6">
        <v>219</v>
      </c>
      <c r="B285" s="385">
        <v>533</v>
      </c>
      <c r="C285" s="414" t="s">
        <v>886</v>
      </c>
      <c r="D285" s="279" t="s">
        <v>18</v>
      </c>
      <c r="E285" s="12" t="s">
        <v>887</v>
      </c>
      <c r="F285" s="271"/>
      <c r="G285" s="12" t="s">
        <v>1873</v>
      </c>
      <c r="H285" s="12" t="s">
        <v>1513</v>
      </c>
      <c r="I285" s="18" t="s">
        <v>1261</v>
      </c>
      <c r="J285" s="22" t="s">
        <v>862</v>
      </c>
      <c r="K285" s="23" t="s">
        <v>21</v>
      </c>
      <c r="M285" s="23"/>
      <c r="N285" s="23"/>
      <c r="O285" s="23"/>
      <c r="P285" s="23"/>
      <c r="Q285" s="23"/>
      <c r="R285" s="23"/>
      <c r="S285" s="23"/>
      <c r="T285" s="26">
        <f t="shared" si="127"/>
        <v>1</v>
      </c>
      <c r="U285" s="207"/>
      <c r="V285" s="207"/>
      <c r="W285" s="207"/>
      <c r="X285" s="207" t="s">
        <v>1389</v>
      </c>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3">
        <f t="shared" si="129"/>
        <v>0</v>
      </c>
      <c r="CC285" s="32" t="e">
        <f t="shared" si="130"/>
        <v>#DIV/0!</v>
      </c>
      <c r="CD285" s="23">
        <f t="shared" si="131"/>
        <v>0</v>
      </c>
      <c r="CE285" s="32" t="e">
        <f t="shared" si="132"/>
        <v>#DIV/0!</v>
      </c>
      <c r="CF285" s="23">
        <f t="shared" si="133"/>
        <v>0</v>
      </c>
      <c r="CG285" s="32" t="e">
        <f t="shared" si="134"/>
        <v>#DIV/0!</v>
      </c>
      <c r="CH285" s="23" t="e">
        <f t="shared" si="135"/>
        <v>#DIV/0!</v>
      </c>
      <c r="CI285" s="23" t="e">
        <f t="shared" si="128"/>
        <v>#DIV/0!</v>
      </c>
      <c r="CJ285" s="37"/>
    </row>
    <row r="286" spans="1:88" ht="63" customHeight="1" x14ac:dyDescent="0.25">
      <c r="A286" s="6">
        <v>219</v>
      </c>
      <c r="B286" s="386"/>
      <c r="C286" s="414"/>
      <c r="D286" s="279" t="s">
        <v>18</v>
      </c>
      <c r="E286" s="12" t="s">
        <v>887</v>
      </c>
      <c r="F286" s="271"/>
      <c r="G286" s="12" t="s">
        <v>1873</v>
      </c>
      <c r="H286" s="12" t="s">
        <v>1897</v>
      </c>
      <c r="I286" s="18" t="s">
        <v>1261</v>
      </c>
      <c r="J286" s="22" t="s">
        <v>862</v>
      </c>
      <c r="K286" s="23"/>
      <c r="L286" s="23" t="s">
        <v>21</v>
      </c>
      <c r="M286" s="23"/>
      <c r="N286" s="23"/>
      <c r="O286" s="23"/>
      <c r="P286" s="23"/>
      <c r="Q286" s="23"/>
      <c r="R286" s="23"/>
      <c r="S286" s="23"/>
      <c r="T286" s="26">
        <f t="shared" si="127"/>
        <v>1</v>
      </c>
      <c r="U286" s="207"/>
      <c r="V286" s="207"/>
      <c r="W286" s="207"/>
      <c r="X286" s="207"/>
      <c r="Y286" s="207" t="s">
        <v>2006</v>
      </c>
      <c r="Z286" s="207" t="s">
        <v>1389</v>
      </c>
      <c r="AA286" s="207" t="s">
        <v>2006</v>
      </c>
      <c r="AB286" s="207" t="s">
        <v>1271</v>
      </c>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3">
        <f t="shared" si="129"/>
        <v>0</v>
      </c>
      <c r="CC286" s="32" t="e">
        <f t="shared" si="130"/>
        <v>#DIV/0!</v>
      </c>
      <c r="CD286" s="23">
        <f t="shared" si="131"/>
        <v>0</v>
      </c>
      <c r="CE286" s="32" t="e">
        <f t="shared" si="132"/>
        <v>#DIV/0!</v>
      </c>
      <c r="CF286" s="23">
        <f t="shared" si="133"/>
        <v>0</v>
      </c>
      <c r="CG286" s="32" t="e">
        <f t="shared" si="134"/>
        <v>#DIV/0!</v>
      </c>
      <c r="CH286" s="23" t="e">
        <f t="shared" si="135"/>
        <v>#DIV/0!</v>
      </c>
      <c r="CI286" s="23" t="e">
        <f t="shared" si="128"/>
        <v>#DIV/0!</v>
      </c>
      <c r="CJ286" s="37"/>
    </row>
    <row r="287" spans="1:88" ht="85.5" customHeight="1" x14ac:dyDescent="0.25">
      <c r="A287" s="6">
        <v>219</v>
      </c>
      <c r="B287" s="386"/>
      <c r="C287" s="414"/>
      <c r="D287" s="279" t="s">
        <v>18</v>
      </c>
      <c r="E287" s="12" t="s">
        <v>887</v>
      </c>
      <c r="F287" s="271"/>
      <c r="G287" s="12" t="s">
        <v>1873</v>
      </c>
      <c r="H287" s="12" t="s">
        <v>2021</v>
      </c>
      <c r="I287" s="18" t="s">
        <v>1261</v>
      </c>
      <c r="J287" s="22" t="s">
        <v>862</v>
      </c>
      <c r="K287" s="23"/>
      <c r="L287" s="23"/>
      <c r="M287" s="23" t="s">
        <v>21</v>
      </c>
      <c r="N287" s="23"/>
      <c r="O287" s="23"/>
      <c r="P287" s="23"/>
      <c r="Q287" s="23"/>
      <c r="R287" s="23"/>
      <c r="S287" s="23"/>
      <c r="T287" s="26">
        <f t="shared" si="127"/>
        <v>1</v>
      </c>
      <c r="U287" s="207"/>
      <c r="V287" s="207"/>
      <c r="W287" s="207"/>
      <c r="X287" s="207"/>
      <c r="Y287" s="207"/>
      <c r="Z287" s="207"/>
      <c r="AA287" s="207"/>
      <c r="AB287" s="207"/>
      <c r="AC287" s="207"/>
      <c r="AD287" s="207"/>
      <c r="AE287" s="207" t="s">
        <v>1262</v>
      </c>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3">
        <f t="shared" si="129"/>
        <v>0</v>
      </c>
      <c r="CC287" s="32" t="e">
        <f t="shared" si="130"/>
        <v>#DIV/0!</v>
      </c>
      <c r="CD287" s="23">
        <f t="shared" si="131"/>
        <v>0</v>
      </c>
      <c r="CE287" s="32" t="e">
        <f t="shared" si="132"/>
        <v>#DIV/0!</v>
      </c>
      <c r="CF287" s="23">
        <f t="shared" si="133"/>
        <v>0</v>
      </c>
      <c r="CG287" s="32" t="e">
        <f t="shared" si="134"/>
        <v>#DIV/0!</v>
      </c>
      <c r="CH287" s="23" t="e">
        <f t="shared" si="135"/>
        <v>#DIV/0!</v>
      </c>
      <c r="CI287" s="23" t="e">
        <f t="shared" si="128"/>
        <v>#DIV/0!</v>
      </c>
      <c r="CJ287" s="37"/>
    </row>
    <row r="288" spans="1:88" ht="114" customHeight="1" x14ac:dyDescent="0.25">
      <c r="A288" s="6">
        <v>219</v>
      </c>
      <c r="B288" s="386"/>
      <c r="C288" s="414"/>
      <c r="D288" s="279" t="s">
        <v>18</v>
      </c>
      <c r="E288" s="12" t="s">
        <v>887</v>
      </c>
      <c r="F288" s="271"/>
      <c r="G288" s="12" t="s">
        <v>1873</v>
      </c>
      <c r="H288" s="12" t="s">
        <v>1642</v>
      </c>
      <c r="I288" s="18" t="s">
        <v>1261</v>
      </c>
      <c r="J288" s="22" t="s">
        <v>862</v>
      </c>
      <c r="K288" s="23"/>
      <c r="L288" s="23"/>
      <c r="M288" s="23"/>
      <c r="N288" s="23" t="s">
        <v>21</v>
      </c>
      <c r="O288" s="23"/>
      <c r="P288" s="23"/>
      <c r="Q288" s="23"/>
      <c r="R288" s="23"/>
      <c r="S288" s="23"/>
      <c r="T288" s="26">
        <f t="shared" si="127"/>
        <v>1</v>
      </c>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3">
        <f t="shared" si="129"/>
        <v>0</v>
      </c>
      <c r="CC288" s="32" t="e">
        <f t="shared" si="130"/>
        <v>#DIV/0!</v>
      </c>
      <c r="CD288" s="23">
        <f t="shared" si="131"/>
        <v>0</v>
      </c>
      <c r="CE288" s="32" t="e">
        <f t="shared" si="132"/>
        <v>#DIV/0!</v>
      </c>
      <c r="CF288" s="23">
        <f t="shared" si="133"/>
        <v>0</v>
      </c>
      <c r="CG288" s="32" t="e">
        <f t="shared" si="134"/>
        <v>#DIV/0!</v>
      </c>
      <c r="CH288" s="23" t="e">
        <f t="shared" si="135"/>
        <v>#DIV/0!</v>
      </c>
      <c r="CI288" s="23" t="e">
        <f t="shared" si="128"/>
        <v>#DIV/0!</v>
      </c>
      <c r="CJ288" s="37"/>
    </row>
    <row r="289" spans="1:88" ht="65.25" customHeight="1" x14ac:dyDescent="0.25">
      <c r="A289" s="6">
        <v>219</v>
      </c>
      <c r="B289" s="386"/>
      <c r="C289" s="414"/>
      <c r="D289" s="279" t="s">
        <v>18</v>
      </c>
      <c r="E289" s="12" t="s">
        <v>887</v>
      </c>
      <c r="F289" s="271"/>
      <c r="G289" s="12" t="s">
        <v>1873</v>
      </c>
      <c r="H289" s="12" t="s">
        <v>1515</v>
      </c>
      <c r="I289" s="18" t="s">
        <v>1261</v>
      </c>
      <c r="J289" s="22" t="s">
        <v>862</v>
      </c>
      <c r="K289" s="23"/>
      <c r="L289" s="23"/>
      <c r="M289" s="23"/>
      <c r="N289" s="23"/>
      <c r="O289" s="23"/>
      <c r="P289" s="23" t="s">
        <v>21</v>
      </c>
      <c r="Q289" s="23"/>
      <c r="R289" s="23"/>
      <c r="S289" s="23"/>
      <c r="T289" s="26">
        <f t="shared" si="127"/>
        <v>1</v>
      </c>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3">
        <f t="shared" si="129"/>
        <v>0</v>
      </c>
      <c r="CC289" s="32" t="e">
        <f t="shared" si="130"/>
        <v>#DIV/0!</v>
      </c>
      <c r="CD289" s="23">
        <f t="shared" si="131"/>
        <v>0</v>
      </c>
      <c r="CE289" s="32" t="e">
        <f t="shared" si="132"/>
        <v>#DIV/0!</v>
      </c>
      <c r="CF289" s="23">
        <f t="shared" si="133"/>
        <v>0</v>
      </c>
      <c r="CG289" s="32" t="e">
        <f t="shared" si="134"/>
        <v>#DIV/0!</v>
      </c>
      <c r="CH289" s="23" t="e">
        <f t="shared" si="135"/>
        <v>#DIV/0!</v>
      </c>
      <c r="CI289" s="23" t="e">
        <f t="shared" si="128"/>
        <v>#DIV/0!</v>
      </c>
      <c r="CJ289" s="37"/>
    </row>
    <row r="290" spans="1:88" ht="65.25" customHeight="1" x14ac:dyDescent="0.25">
      <c r="A290" s="6">
        <v>219</v>
      </c>
      <c r="B290" s="386"/>
      <c r="C290" s="414"/>
      <c r="D290" s="279" t="s">
        <v>18</v>
      </c>
      <c r="E290" s="12" t="s">
        <v>887</v>
      </c>
      <c r="F290" s="271"/>
      <c r="G290" s="12" t="s">
        <v>1873</v>
      </c>
      <c r="H290" s="12" t="s">
        <v>1654</v>
      </c>
      <c r="I290" s="18" t="s">
        <v>1261</v>
      </c>
      <c r="J290" s="22" t="s">
        <v>862</v>
      </c>
      <c r="K290" s="23"/>
      <c r="L290" s="23"/>
      <c r="M290" s="23"/>
      <c r="N290" s="23"/>
      <c r="O290" s="23" t="s">
        <v>21</v>
      </c>
      <c r="P290" s="23"/>
      <c r="Q290" s="23"/>
      <c r="R290" s="23"/>
      <c r="S290" s="23"/>
      <c r="T290" s="26">
        <f t="shared" si="127"/>
        <v>1</v>
      </c>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3">
        <f t="shared" si="129"/>
        <v>0</v>
      </c>
      <c r="CC290" s="32" t="e">
        <f t="shared" si="130"/>
        <v>#DIV/0!</v>
      </c>
      <c r="CD290" s="23">
        <f t="shared" si="131"/>
        <v>0</v>
      </c>
      <c r="CE290" s="32" t="e">
        <f t="shared" si="132"/>
        <v>#DIV/0!</v>
      </c>
      <c r="CF290" s="23">
        <f t="shared" si="133"/>
        <v>0</v>
      </c>
      <c r="CG290" s="32" t="e">
        <f t="shared" si="134"/>
        <v>#DIV/0!</v>
      </c>
      <c r="CH290" s="23" t="e">
        <f t="shared" si="135"/>
        <v>#DIV/0!</v>
      </c>
      <c r="CI290" s="23" t="e">
        <f t="shared" si="128"/>
        <v>#DIV/0!</v>
      </c>
      <c r="CJ290" s="37"/>
    </row>
    <row r="291" spans="1:88" ht="69.75" customHeight="1" x14ac:dyDescent="0.25">
      <c r="A291" s="6">
        <v>219</v>
      </c>
      <c r="B291" s="386"/>
      <c r="C291" s="414"/>
      <c r="D291" s="279" t="s">
        <v>18</v>
      </c>
      <c r="E291" s="12" t="s">
        <v>887</v>
      </c>
      <c r="F291" s="271"/>
      <c r="G291" s="12" t="s">
        <v>1873</v>
      </c>
      <c r="H291" s="12" t="s">
        <v>1516</v>
      </c>
      <c r="I291" s="18" t="s">
        <v>1261</v>
      </c>
      <c r="J291" s="22" t="s">
        <v>862</v>
      </c>
      <c r="K291" s="23"/>
      <c r="L291" s="23"/>
      <c r="M291" s="23"/>
      <c r="N291" s="23"/>
      <c r="O291" s="23"/>
      <c r="P291" s="23"/>
      <c r="Q291" s="23" t="s">
        <v>21</v>
      </c>
      <c r="R291" s="23"/>
      <c r="S291" s="23"/>
      <c r="T291" s="26">
        <f t="shared" si="127"/>
        <v>1</v>
      </c>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7"/>
      <c r="BW291" s="207"/>
      <c r="BX291" s="207"/>
      <c r="BY291" s="207"/>
      <c r="BZ291" s="207"/>
      <c r="CA291" s="207"/>
      <c r="CB291" s="23">
        <f t="shared" si="129"/>
        <v>0</v>
      </c>
      <c r="CC291" s="32" t="e">
        <f t="shared" si="130"/>
        <v>#DIV/0!</v>
      </c>
      <c r="CD291" s="23">
        <f t="shared" si="131"/>
        <v>0</v>
      </c>
      <c r="CE291" s="32" t="e">
        <f t="shared" si="132"/>
        <v>#DIV/0!</v>
      </c>
      <c r="CF291" s="23">
        <f t="shared" si="133"/>
        <v>0</v>
      </c>
      <c r="CG291" s="32" t="e">
        <f t="shared" si="134"/>
        <v>#DIV/0!</v>
      </c>
      <c r="CH291" s="23" t="e">
        <f t="shared" si="135"/>
        <v>#DIV/0!</v>
      </c>
      <c r="CI291" s="23" t="e">
        <f t="shared" si="128"/>
        <v>#DIV/0!</v>
      </c>
      <c r="CJ291" s="37"/>
    </row>
    <row r="292" spans="1:88" ht="68.25" customHeight="1" x14ac:dyDescent="0.25">
      <c r="A292" s="6">
        <v>219</v>
      </c>
      <c r="B292" s="386"/>
      <c r="C292" s="414"/>
      <c r="D292" s="279" t="s">
        <v>18</v>
      </c>
      <c r="E292" s="12" t="s">
        <v>887</v>
      </c>
      <c r="F292" s="271"/>
      <c r="G292" s="12" t="s">
        <v>1873</v>
      </c>
      <c r="H292" s="39" t="s">
        <v>1668</v>
      </c>
      <c r="I292" s="18" t="s">
        <v>1261</v>
      </c>
      <c r="J292" s="22" t="s">
        <v>862</v>
      </c>
      <c r="K292" s="23"/>
      <c r="L292" s="23"/>
      <c r="M292" s="23"/>
      <c r="N292" s="23"/>
      <c r="O292" s="23"/>
      <c r="P292" s="23"/>
      <c r="Q292" s="23"/>
      <c r="R292" s="23" t="s">
        <v>21</v>
      </c>
      <c r="S292" s="23"/>
      <c r="T292" s="26">
        <f t="shared" si="127"/>
        <v>1</v>
      </c>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3">
        <f t="shared" si="129"/>
        <v>0</v>
      </c>
      <c r="CC292" s="32" t="e">
        <f t="shared" si="130"/>
        <v>#DIV/0!</v>
      </c>
      <c r="CD292" s="23">
        <f t="shared" si="131"/>
        <v>0</v>
      </c>
      <c r="CE292" s="32" t="e">
        <f t="shared" si="132"/>
        <v>#DIV/0!</v>
      </c>
      <c r="CF292" s="23">
        <f t="shared" si="133"/>
        <v>0</v>
      </c>
      <c r="CG292" s="32" t="e">
        <f t="shared" si="134"/>
        <v>#DIV/0!</v>
      </c>
      <c r="CH292" s="23" t="e">
        <f t="shared" si="135"/>
        <v>#DIV/0!</v>
      </c>
      <c r="CI292" s="23" t="e">
        <f t="shared" si="128"/>
        <v>#DIV/0!</v>
      </c>
      <c r="CJ292" s="37"/>
    </row>
    <row r="293" spans="1:88" ht="81.75" customHeight="1" x14ac:dyDescent="0.25">
      <c r="A293" s="6">
        <v>219</v>
      </c>
      <c r="B293" s="386"/>
      <c r="C293" s="388" t="s">
        <v>933</v>
      </c>
      <c r="D293" s="279" t="s">
        <v>18</v>
      </c>
      <c r="E293" s="12" t="s">
        <v>887</v>
      </c>
      <c r="F293" s="271"/>
      <c r="G293" s="12" t="s">
        <v>934</v>
      </c>
      <c r="H293" s="12" t="s">
        <v>1596</v>
      </c>
      <c r="I293" s="18" t="s">
        <v>1261</v>
      </c>
      <c r="J293" s="22" t="s">
        <v>862</v>
      </c>
      <c r="K293" s="23"/>
      <c r="L293" s="207"/>
      <c r="M293" s="23" t="s">
        <v>21</v>
      </c>
      <c r="N293" s="207"/>
      <c r="O293" s="207"/>
      <c r="P293" s="23"/>
      <c r="Q293" s="23"/>
      <c r="R293" s="23"/>
      <c r="S293" s="207"/>
      <c r="T293" s="26">
        <f t="shared" si="127"/>
        <v>1</v>
      </c>
      <c r="U293" s="207"/>
      <c r="V293" s="207"/>
      <c r="W293" s="207"/>
      <c r="X293" s="207"/>
      <c r="Y293" s="207"/>
      <c r="Z293" s="207"/>
      <c r="AA293" s="207"/>
      <c r="AB293" s="207"/>
      <c r="AC293" s="207"/>
      <c r="AD293" s="207" t="s">
        <v>1389</v>
      </c>
      <c r="AE293" s="207" t="s">
        <v>1319</v>
      </c>
      <c r="AF293" s="207" t="s">
        <v>1319</v>
      </c>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3">
        <f t="shared" si="129"/>
        <v>0</v>
      </c>
      <c r="CC293" s="32" t="e">
        <f t="shared" si="130"/>
        <v>#DIV/0!</v>
      </c>
      <c r="CD293" s="23">
        <f t="shared" si="131"/>
        <v>0</v>
      </c>
      <c r="CE293" s="32" t="e">
        <f t="shared" si="132"/>
        <v>#DIV/0!</v>
      </c>
      <c r="CF293" s="23">
        <f t="shared" si="133"/>
        <v>0</v>
      </c>
      <c r="CG293" s="32" t="e">
        <f t="shared" si="134"/>
        <v>#DIV/0!</v>
      </c>
      <c r="CH293" s="23" t="e">
        <f t="shared" si="135"/>
        <v>#DIV/0!</v>
      </c>
      <c r="CI293" s="23" t="e">
        <f t="shared" si="128"/>
        <v>#DIV/0!</v>
      </c>
      <c r="CJ293" s="37"/>
    </row>
    <row r="294" spans="1:88" ht="85.5" customHeight="1" x14ac:dyDescent="0.25">
      <c r="A294" s="6">
        <v>219</v>
      </c>
      <c r="B294" s="387"/>
      <c r="C294" s="390"/>
      <c r="D294" s="279" t="s">
        <v>18</v>
      </c>
      <c r="E294" s="12" t="s">
        <v>888</v>
      </c>
      <c r="F294" s="271"/>
      <c r="G294" s="12" t="s">
        <v>934</v>
      </c>
      <c r="H294" s="12" t="s">
        <v>1517</v>
      </c>
      <c r="I294" s="18" t="s">
        <v>1261</v>
      </c>
      <c r="J294" s="22" t="s">
        <v>862</v>
      </c>
      <c r="K294" s="23"/>
      <c r="L294" s="207"/>
      <c r="M294" s="23"/>
      <c r="N294" s="207"/>
      <c r="O294" s="207"/>
      <c r="P294" s="23"/>
      <c r="Q294" s="23"/>
      <c r="R294" s="28" t="s">
        <v>21</v>
      </c>
      <c r="S294" s="207"/>
      <c r="T294" s="26">
        <f t="shared" si="127"/>
        <v>1</v>
      </c>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3">
        <f t="shared" si="129"/>
        <v>0</v>
      </c>
      <c r="CC294" s="32" t="e">
        <f t="shared" si="130"/>
        <v>#DIV/0!</v>
      </c>
      <c r="CD294" s="23">
        <f t="shared" si="131"/>
        <v>0</v>
      </c>
      <c r="CE294" s="32" t="e">
        <f t="shared" si="132"/>
        <v>#DIV/0!</v>
      </c>
      <c r="CF294" s="23">
        <f t="shared" si="133"/>
        <v>0</v>
      </c>
      <c r="CG294" s="32" t="e">
        <f t="shared" si="134"/>
        <v>#DIV/0!</v>
      </c>
      <c r="CH294" s="23" t="e">
        <f t="shared" si="135"/>
        <v>#DIV/0!</v>
      </c>
      <c r="CI294" s="23" t="e">
        <f t="shared" si="128"/>
        <v>#DIV/0!</v>
      </c>
      <c r="CJ294" s="37"/>
    </row>
    <row r="295" spans="1:88" ht="79.5" customHeight="1" x14ac:dyDescent="0.25">
      <c r="A295" s="6">
        <v>220</v>
      </c>
      <c r="B295" s="385">
        <v>536</v>
      </c>
      <c r="C295" s="388" t="s">
        <v>892</v>
      </c>
      <c r="D295" s="275" t="s">
        <v>18</v>
      </c>
      <c r="E295" s="12" t="s">
        <v>893</v>
      </c>
      <c r="F295" s="271" t="s">
        <v>28</v>
      </c>
      <c r="G295" s="12" t="s">
        <v>1518</v>
      </c>
      <c r="H295" s="12" t="s">
        <v>1519</v>
      </c>
      <c r="I295" s="18" t="s">
        <v>1261</v>
      </c>
      <c r="J295" s="22" t="s">
        <v>862</v>
      </c>
      <c r="K295" s="23" t="s">
        <v>21</v>
      </c>
      <c r="L295" s="207"/>
      <c r="M295" s="23"/>
      <c r="N295" s="23"/>
      <c r="O295" s="23"/>
      <c r="P295" s="207"/>
      <c r="Q295" s="23"/>
      <c r="R295" s="207"/>
      <c r="S295" s="207"/>
      <c r="T295" s="26">
        <f t="shared" si="127"/>
        <v>1</v>
      </c>
      <c r="U295" s="207"/>
      <c r="V295" s="207"/>
      <c r="W295" s="207" t="s">
        <v>1262</v>
      </c>
      <c r="X295" s="207"/>
      <c r="Y295" s="207"/>
      <c r="Z295" s="207"/>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3">
        <f t="shared" si="129"/>
        <v>0</v>
      </c>
      <c r="CC295" s="32" t="e">
        <f t="shared" si="130"/>
        <v>#DIV/0!</v>
      </c>
      <c r="CD295" s="23">
        <f t="shared" si="131"/>
        <v>0</v>
      </c>
      <c r="CE295" s="32" t="e">
        <f t="shared" si="132"/>
        <v>#DIV/0!</v>
      </c>
      <c r="CF295" s="23">
        <f t="shared" si="133"/>
        <v>0</v>
      </c>
      <c r="CG295" s="32" t="e">
        <f t="shared" si="134"/>
        <v>#DIV/0!</v>
      </c>
      <c r="CH295" s="23" t="e">
        <f t="shared" si="135"/>
        <v>#DIV/0!</v>
      </c>
      <c r="CI295" s="23" t="e">
        <f t="shared" si="128"/>
        <v>#DIV/0!</v>
      </c>
      <c r="CJ295" s="37"/>
    </row>
    <row r="296" spans="1:88" ht="79.5" customHeight="1" x14ac:dyDescent="0.25">
      <c r="A296" s="6"/>
      <c r="B296" s="386"/>
      <c r="C296" s="389"/>
      <c r="D296" s="275"/>
      <c r="E296" s="12"/>
      <c r="F296" s="271"/>
      <c r="G296" s="12" t="s">
        <v>1652</v>
      </c>
      <c r="H296" s="12" t="s">
        <v>1653</v>
      </c>
      <c r="I296" s="18" t="s">
        <v>1261</v>
      </c>
      <c r="J296" s="22" t="s">
        <v>862</v>
      </c>
      <c r="K296" s="23"/>
      <c r="L296" s="207"/>
      <c r="M296" s="23"/>
      <c r="N296" s="23"/>
      <c r="O296" s="23" t="s">
        <v>21</v>
      </c>
      <c r="P296" s="207"/>
      <c r="Q296" s="23"/>
      <c r="R296" s="207"/>
      <c r="S296" s="207"/>
      <c r="T296" s="26">
        <f t="shared" si="127"/>
        <v>1</v>
      </c>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3"/>
      <c r="CC296" s="32"/>
      <c r="CD296" s="23"/>
      <c r="CE296" s="32"/>
      <c r="CF296" s="23"/>
      <c r="CG296" s="32"/>
      <c r="CH296" s="23"/>
      <c r="CI296" s="23"/>
      <c r="CJ296" s="37"/>
    </row>
    <row r="297" spans="1:88" ht="76.5" customHeight="1" x14ac:dyDescent="0.25">
      <c r="A297" s="6">
        <v>220</v>
      </c>
      <c r="B297" s="386"/>
      <c r="C297" s="389"/>
      <c r="D297" s="275" t="s">
        <v>18</v>
      </c>
      <c r="E297" s="12" t="s">
        <v>893</v>
      </c>
      <c r="F297" s="271" t="s">
        <v>28</v>
      </c>
      <c r="G297" s="12" t="s">
        <v>1520</v>
      </c>
      <c r="H297" s="12" t="s">
        <v>2025</v>
      </c>
      <c r="I297" s="18" t="s">
        <v>1261</v>
      </c>
      <c r="J297" s="22" t="s">
        <v>862</v>
      </c>
      <c r="K297" s="23"/>
      <c r="L297" s="207"/>
      <c r="M297" s="23" t="s">
        <v>21</v>
      </c>
      <c r="N297" s="23"/>
      <c r="O297" s="23"/>
      <c r="P297" s="207"/>
      <c r="Q297" s="23"/>
      <c r="R297" s="207"/>
      <c r="S297" s="207"/>
      <c r="T297" s="26">
        <f t="shared" si="127"/>
        <v>1</v>
      </c>
      <c r="U297" s="207"/>
      <c r="V297" s="207"/>
      <c r="W297" s="207"/>
      <c r="X297" s="207"/>
      <c r="Y297" s="207"/>
      <c r="Z297" s="207"/>
      <c r="AA297" s="207"/>
      <c r="AB297" s="207"/>
      <c r="AC297" s="207" t="s">
        <v>1271</v>
      </c>
      <c r="AD297" s="207" t="s">
        <v>2006</v>
      </c>
      <c r="AE297" s="207" t="s">
        <v>2008</v>
      </c>
      <c r="AF297" s="207" t="s">
        <v>2008</v>
      </c>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3">
        <f t="shared" ref="CB297:CB308" si="136">COUNTIF($BD297:$CA297,2)</f>
        <v>0</v>
      </c>
      <c r="CC297" s="32" t="e">
        <f t="shared" ref="CC297:CC308" si="137">CB297/COUNTA($BD297:$CA297)</f>
        <v>#DIV/0!</v>
      </c>
      <c r="CD297" s="23">
        <f t="shared" ref="CD297:CD308" si="138">COUNTIF($BD297:$CA297,1)</f>
        <v>0</v>
      </c>
      <c r="CE297" s="32" t="e">
        <f t="shared" ref="CE297:CE308" si="139">CD297/COUNTA($BD297:$CA297)</f>
        <v>#DIV/0!</v>
      </c>
      <c r="CF297" s="23">
        <f t="shared" ref="CF297:CF308" si="140">COUNTIF($BD297:$CA297,0)</f>
        <v>0</v>
      </c>
      <c r="CG297" s="32" t="e">
        <f t="shared" ref="CG297:CG308" si="141">CF297/COUNTA($BD297:$CA297)</f>
        <v>#DIV/0!</v>
      </c>
      <c r="CH297" s="23" t="e">
        <f t="shared" ref="CH297:CH308" si="142">(((CB297*2)+(CD297*1)+(CF297*0)))/COUNTA($BD297:$CA297)</f>
        <v>#DIV/0!</v>
      </c>
      <c r="CI297" s="23" t="e">
        <f t="shared" si="128"/>
        <v>#DIV/0!</v>
      </c>
      <c r="CJ297" s="37"/>
    </row>
    <row r="298" spans="1:88" ht="90.75" customHeight="1" x14ac:dyDescent="0.25">
      <c r="A298" s="6">
        <v>220</v>
      </c>
      <c r="B298" s="386"/>
      <c r="C298" s="389"/>
      <c r="D298" s="275" t="s">
        <v>18</v>
      </c>
      <c r="E298" s="12" t="s">
        <v>893</v>
      </c>
      <c r="F298" s="271" t="s">
        <v>28</v>
      </c>
      <c r="G298" s="12" t="s">
        <v>1522</v>
      </c>
      <c r="H298" s="12" t="s">
        <v>1874</v>
      </c>
      <c r="I298" s="18" t="s">
        <v>1261</v>
      </c>
      <c r="J298" s="22" t="s">
        <v>862</v>
      </c>
      <c r="K298" s="23"/>
      <c r="L298" s="207"/>
      <c r="M298" s="23"/>
      <c r="N298" s="23" t="s">
        <v>21</v>
      </c>
      <c r="O298" s="23"/>
      <c r="P298" s="207"/>
      <c r="Q298" s="23"/>
      <c r="R298" s="207"/>
      <c r="S298" s="207"/>
      <c r="T298" s="26">
        <f t="shared" si="127"/>
        <v>1</v>
      </c>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3">
        <f t="shared" si="136"/>
        <v>0</v>
      </c>
      <c r="CC298" s="32" t="e">
        <f t="shared" si="137"/>
        <v>#DIV/0!</v>
      </c>
      <c r="CD298" s="23">
        <f t="shared" si="138"/>
        <v>0</v>
      </c>
      <c r="CE298" s="32" t="e">
        <f t="shared" si="139"/>
        <v>#DIV/0!</v>
      </c>
      <c r="CF298" s="23">
        <f t="shared" si="140"/>
        <v>0</v>
      </c>
      <c r="CG298" s="32" t="e">
        <f t="shared" si="141"/>
        <v>#DIV/0!</v>
      </c>
      <c r="CH298" s="23" t="e">
        <f t="shared" si="142"/>
        <v>#DIV/0!</v>
      </c>
      <c r="CI298" s="23" t="e">
        <f t="shared" si="128"/>
        <v>#DIV/0!</v>
      </c>
      <c r="CJ298" s="37"/>
    </row>
    <row r="299" spans="1:88" ht="74.25" customHeight="1" x14ac:dyDescent="0.25">
      <c r="A299" s="6">
        <v>220</v>
      </c>
      <c r="B299" s="386"/>
      <c r="C299" s="389"/>
      <c r="D299" s="275" t="s">
        <v>18</v>
      </c>
      <c r="E299" s="12" t="s">
        <v>893</v>
      </c>
      <c r="F299" s="271" t="s">
        <v>28</v>
      </c>
      <c r="G299" s="12" t="s">
        <v>1522</v>
      </c>
      <c r="H299" s="12" t="s">
        <v>1523</v>
      </c>
      <c r="I299" s="18" t="s">
        <v>1261</v>
      </c>
      <c r="J299" s="22" t="s">
        <v>862</v>
      </c>
      <c r="K299" s="23"/>
      <c r="L299" s="207"/>
      <c r="M299" s="23"/>
      <c r="N299" s="23"/>
      <c r="O299" s="23"/>
      <c r="P299" s="23" t="s">
        <v>21</v>
      </c>
      <c r="Q299" s="23"/>
      <c r="R299" s="207"/>
      <c r="S299" s="207"/>
      <c r="T299" s="26">
        <f t="shared" si="127"/>
        <v>1</v>
      </c>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3">
        <f t="shared" si="136"/>
        <v>0</v>
      </c>
      <c r="CC299" s="32" t="e">
        <f t="shared" si="137"/>
        <v>#DIV/0!</v>
      </c>
      <c r="CD299" s="23">
        <f t="shared" si="138"/>
        <v>0</v>
      </c>
      <c r="CE299" s="32" t="e">
        <f t="shared" si="139"/>
        <v>#DIV/0!</v>
      </c>
      <c r="CF299" s="23">
        <f t="shared" si="140"/>
        <v>0</v>
      </c>
      <c r="CG299" s="32" t="e">
        <f t="shared" si="141"/>
        <v>#DIV/0!</v>
      </c>
      <c r="CH299" s="23" t="e">
        <f t="shared" si="142"/>
        <v>#DIV/0!</v>
      </c>
      <c r="CI299" s="23" t="e">
        <f t="shared" si="128"/>
        <v>#DIV/0!</v>
      </c>
      <c r="CJ299" s="37"/>
    </row>
    <row r="300" spans="1:88" ht="70.5" customHeight="1" x14ac:dyDescent="0.25">
      <c r="A300" s="6">
        <v>220</v>
      </c>
      <c r="B300" s="387"/>
      <c r="C300" s="390"/>
      <c r="D300" s="275" t="s">
        <v>18</v>
      </c>
      <c r="E300" s="12" t="s">
        <v>893</v>
      </c>
      <c r="F300" s="271" t="s">
        <v>28</v>
      </c>
      <c r="G300" s="12" t="s">
        <v>1522</v>
      </c>
      <c r="H300" s="12" t="s">
        <v>1524</v>
      </c>
      <c r="I300" s="18" t="s">
        <v>1261</v>
      </c>
      <c r="J300" s="22" t="s">
        <v>862</v>
      </c>
      <c r="K300" s="23"/>
      <c r="L300" s="207"/>
      <c r="M300" s="23"/>
      <c r="N300" s="23"/>
      <c r="O300" s="23"/>
      <c r="P300" s="207"/>
      <c r="Q300" s="23" t="s">
        <v>21</v>
      </c>
      <c r="R300" s="207"/>
      <c r="S300" s="207"/>
      <c r="T300" s="26">
        <f t="shared" si="127"/>
        <v>1</v>
      </c>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3">
        <f t="shared" si="136"/>
        <v>0</v>
      </c>
      <c r="CC300" s="32" t="e">
        <f t="shared" si="137"/>
        <v>#DIV/0!</v>
      </c>
      <c r="CD300" s="23">
        <f t="shared" si="138"/>
        <v>0</v>
      </c>
      <c r="CE300" s="32" t="e">
        <f t="shared" si="139"/>
        <v>#DIV/0!</v>
      </c>
      <c r="CF300" s="23">
        <f t="shared" si="140"/>
        <v>0</v>
      </c>
      <c r="CG300" s="32" t="e">
        <f t="shared" si="141"/>
        <v>#DIV/0!</v>
      </c>
      <c r="CH300" s="23" t="e">
        <f t="shared" si="142"/>
        <v>#DIV/0!</v>
      </c>
      <c r="CI300" s="23" t="e">
        <f t="shared" si="128"/>
        <v>#DIV/0!</v>
      </c>
      <c r="CJ300" s="37"/>
    </row>
    <row r="301" spans="1:88" ht="75" x14ac:dyDescent="0.25">
      <c r="A301" s="6">
        <v>221</v>
      </c>
      <c r="B301" s="385">
        <v>540</v>
      </c>
      <c r="C301" s="388" t="s">
        <v>897</v>
      </c>
      <c r="D301" s="275" t="s">
        <v>18</v>
      </c>
      <c r="E301" s="12" t="s">
        <v>898</v>
      </c>
      <c r="F301" s="271" t="s">
        <v>28</v>
      </c>
      <c r="G301" s="12" t="s">
        <v>1525</v>
      </c>
      <c r="H301" s="12" t="s">
        <v>1893</v>
      </c>
      <c r="I301" s="18" t="s">
        <v>1261</v>
      </c>
      <c r="J301" s="22" t="s">
        <v>862</v>
      </c>
      <c r="K301" s="23" t="s">
        <v>21</v>
      </c>
      <c r="L301" s="23"/>
      <c r="M301" s="23"/>
      <c r="N301" s="23"/>
      <c r="O301" s="28"/>
      <c r="P301" s="207"/>
      <c r="Q301" s="23"/>
      <c r="R301" s="23"/>
      <c r="S301" s="23"/>
      <c r="T301" s="26">
        <f t="shared" si="127"/>
        <v>1</v>
      </c>
      <c r="U301" s="207" t="s">
        <v>1262</v>
      </c>
      <c r="V301" s="207" t="s">
        <v>1389</v>
      </c>
      <c r="W301" s="207"/>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3">
        <f t="shared" si="136"/>
        <v>0</v>
      </c>
      <c r="CC301" s="32" t="e">
        <f t="shared" si="137"/>
        <v>#DIV/0!</v>
      </c>
      <c r="CD301" s="23">
        <f t="shared" si="138"/>
        <v>0</v>
      </c>
      <c r="CE301" s="32" t="e">
        <f t="shared" si="139"/>
        <v>#DIV/0!</v>
      </c>
      <c r="CF301" s="23">
        <f t="shared" si="140"/>
        <v>0</v>
      </c>
      <c r="CG301" s="32" t="e">
        <f t="shared" si="141"/>
        <v>#DIV/0!</v>
      </c>
      <c r="CH301" s="23" t="e">
        <f t="shared" si="142"/>
        <v>#DIV/0!</v>
      </c>
      <c r="CI301" s="23" t="e">
        <f t="shared" si="128"/>
        <v>#DIV/0!</v>
      </c>
      <c r="CJ301" s="37"/>
    </row>
    <row r="302" spans="1:88" ht="75" x14ac:dyDescent="0.25">
      <c r="A302" s="6">
        <v>221</v>
      </c>
      <c r="B302" s="386"/>
      <c r="C302" s="389"/>
      <c r="D302" s="275" t="s">
        <v>18</v>
      </c>
      <c r="E302" s="12" t="s">
        <v>898</v>
      </c>
      <c r="F302" s="271" t="s">
        <v>28</v>
      </c>
      <c r="G302" s="12" t="s">
        <v>1525</v>
      </c>
      <c r="H302" s="12" t="s">
        <v>2009</v>
      </c>
      <c r="I302" s="18" t="s">
        <v>1261</v>
      </c>
      <c r="J302" s="22" t="s">
        <v>862</v>
      </c>
      <c r="K302" s="23"/>
      <c r="L302" s="23" t="s">
        <v>21</v>
      </c>
      <c r="M302" s="23"/>
      <c r="N302" s="23"/>
      <c r="O302" s="28"/>
      <c r="P302" s="207"/>
      <c r="Q302" s="23"/>
      <c r="R302" s="23"/>
      <c r="S302" s="23"/>
      <c r="T302" s="26">
        <f t="shared" si="127"/>
        <v>1</v>
      </c>
      <c r="U302" s="207"/>
      <c r="V302" s="207"/>
      <c r="W302" s="207"/>
      <c r="X302" s="207"/>
      <c r="Y302" s="207" t="s">
        <v>2008</v>
      </c>
      <c r="Z302" s="207" t="s">
        <v>2006</v>
      </c>
      <c r="AA302" s="207" t="s">
        <v>2008</v>
      </c>
      <c r="AB302" s="207" t="s">
        <v>2008</v>
      </c>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3">
        <f t="shared" si="136"/>
        <v>0</v>
      </c>
      <c r="CC302" s="32" t="e">
        <f t="shared" si="137"/>
        <v>#DIV/0!</v>
      </c>
      <c r="CD302" s="23">
        <f t="shared" si="138"/>
        <v>0</v>
      </c>
      <c r="CE302" s="32" t="e">
        <f t="shared" si="139"/>
        <v>#DIV/0!</v>
      </c>
      <c r="CF302" s="23">
        <f t="shared" si="140"/>
        <v>0</v>
      </c>
      <c r="CG302" s="32" t="e">
        <f t="shared" si="141"/>
        <v>#DIV/0!</v>
      </c>
      <c r="CH302" s="23" t="e">
        <f t="shared" si="142"/>
        <v>#DIV/0!</v>
      </c>
      <c r="CI302" s="23" t="e">
        <f t="shared" si="128"/>
        <v>#DIV/0!</v>
      </c>
      <c r="CJ302" s="37"/>
    </row>
    <row r="303" spans="1:88" ht="75" x14ac:dyDescent="0.25">
      <c r="A303" s="6">
        <v>221</v>
      </c>
      <c r="B303" s="386"/>
      <c r="C303" s="389"/>
      <c r="D303" s="275" t="s">
        <v>18</v>
      </c>
      <c r="E303" s="12" t="s">
        <v>898</v>
      </c>
      <c r="F303" s="271" t="s">
        <v>28</v>
      </c>
      <c r="G303" s="12" t="s">
        <v>1525</v>
      </c>
      <c r="H303" s="12" t="s">
        <v>2024</v>
      </c>
      <c r="I303" s="18" t="s">
        <v>1261</v>
      </c>
      <c r="J303" s="22" t="s">
        <v>862</v>
      </c>
      <c r="K303" s="23"/>
      <c r="L303" s="23"/>
      <c r="M303" s="23" t="s">
        <v>21</v>
      </c>
      <c r="N303" s="58"/>
      <c r="O303" s="28"/>
      <c r="P303" s="207"/>
      <c r="Q303" s="23"/>
      <c r="R303" s="23"/>
      <c r="S303" s="23"/>
      <c r="T303" s="26">
        <f t="shared" si="127"/>
        <v>1</v>
      </c>
      <c r="U303" s="207"/>
      <c r="V303" s="207"/>
      <c r="W303" s="207"/>
      <c r="X303" s="207"/>
      <c r="Y303" s="207"/>
      <c r="Z303" s="207"/>
      <c r="AA303" s="207"/>
      <c r="AB303" s="207"/>
      <c r="AC303" s="207" t="s">
        <v>1389</v>
      </c>
      <c r="AD303" s="207" t="s">
        <v>1271</v>
      </c>
      <c r="AE303" s="207" t="s">
        <v>2011</v>
      </c>
      <c r="AF303" s="207" t="s">
        <v>2011</v>
      </c>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3">
        <f t="shared" si="136"/>
        <v>0</v>
      </c>
      <c r="CC303" s="32" t="e">
        <f t="shared" si="137"/>
        <v>#DIV/0!</v>
      </c>
      <c r="CD303" s="23">
        <f t="shared" si="138"/>
        <v>0</v>
      </c>
      <c r="CE303" s="32" t="e">
        <f t="shared" si="139"/>
        <v>#DIV/0!</v>
      </c>
      <c r="CF303" s="23">
        <f t="shared" si="140"/>
        <v>0</v>
      </c>
      <c r="CG303" s="32" t="e">
        <f t="shared" si="141"/>
        <v>#DIV/0!</v>
      </c>
      <c r="CH303" s="23" t="e">
        <f t="shared" si="142"/>
        <v>#DIV/0!</v>
      </c>
      <c r="CI303" s="23" t="e">
        <f t="shared" si="128"/>
        <v>#DIV/0!</v>
      </c>
      <c r="CJ303" s="37"/>
    </row>
    <row r="304" spans="1:88" ht="75" x14ac:dyDescent="0.25">
      <c r="A304" s="6">
        <v>221</v>
      </c>
      <c r="B304" s="386"/>
      <c r="C304" s="389"/>
      <c r="D304" s="275" t="s">
        <v>18</v>
      </c>
      <c r="E304" s="12" t="s">
        <v>898</v>
      </c>
      <c r="F304" s="271" t="s">
        <v>28</v>
      </c>
      <c r="G304" s="12" t="s">
        <v>1525</v>
      </c>
      <c r="H304" s="12" t="s">
        <v>1644</v>
      </c>
      <c r="I304" s="18" t="s">
        <v>1261</v>
      </c>
      <c r="J304" s="22" t="s">
        <v>862</v>
      </c>
      <c r="K304" s="23"/>
      <c r="L304" s="23"/>
      <c r="M304" s="23"/>
      <c r="N304" s="64" t="s">
        <v>21</v>
      </c>
      <c r="O304" s="28"/>
      <c r="P304" s="207"/>
      <c r="Q304" s="23"/>
      <c r="R304" s="23"/>
      <c r="S304" s="23"/>
      <c r="T304" s="26">
        <f t="shared" si="127"/>
        <v>1</v>
      </c>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3">
        <f t="shared" si="136"/>
        <v>0</v>
      </c>
      <c r="CC304" s="32" t="e">
        <f t="shared" si="137"/>
        <v>#DIV/0!</v>
      </c>
      <c r="CD304" s="23">
        <f t="shared" si="138"/>
        <v>0</v>
      </c>
      <c r="CE304" s="32" t="e">
        <f t="shared" si="139"/>
        <v>#DIV/0!</v>
      </c>
      <c r="CF304" s="23">
        <f t="shared" si="140"/>
        <v>0</v>
      </c>
      <c r="CG304" s="32" t="e">
        <f t="shared" si="141"/>
        <v>#DIV/0!</v>
      </c>
      <c r="CH304" s="23" t="e">
        <f t="shared" si="142"/>
        <v>#DIV/0!</v>
      </c>
      <c r="CI304" s="23" t="e">
        <f t="shared" si="128"/>
        <v>#DIV/0!</v>
      </c>
      <c r="CJ304" s="37"/>
    </row>
    <row r="305" spans="1:88" ht="75" x14ac:dyDescent="0.25">
      <c r="A305" s="6">
        <v>221</v>
      </c>
      <c r="B305" s="386"/>
      <c r="C305" s="389"/>
      <c r="D305" s="275" t="s">
        <v>18</v>
      </c>
      <c r="E305" s="12" t="s">
        <v>898</v>
      </c>
      <c r="F305" s="271" t="s">
        <v>28</v>
      </c>
      <c r="G305" s="12" t="s">
        <v>1525</v>
      </c>
      <c r="H305" s="12" t="s">
        <v>1527</v>
      </c>
      <c r="I305" s="18" t="s">
        <v>1261</v>
      </c>
      <c r="J305" s="22" t="s">
        <v>862</v>
      </c>
      <c r="K305" s="23"/>
      <c r="L305" s="23"/>
      <c r="M305" s="23"/>
      <c r="N305" s="23"/>
      <c r="O305" s="28"/>
      <c r="P305" s="28" t="s">
        <v>21</v>
      </c>
      <c r="Q305" s="23"/>
      <c r="R305" s="23"/>
      <c r="S305" s="23"/>
      <c r="T305" s="26">
        <f t="shared" si="127"/>
        <v>1</v>
      </c>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3">
        <f t="shared" si="136"/>
        <v>0</v>
      </c>
      <c r="CC305" s="32" t="e">
        <f t="shared" si="137"/>
        <v>#DIV/0!</v>
      </c>
      <c r="CD305" s="23">
        <f t="shared" si="138"/>
        <v>0</v>
      </c>
      <c r="CE305" s="32" t="e">
        <f t="shared" si="139"/>
        <v>#DIV/0!</v>
      </c>
      <c r="CF305" s="23">
        <f t="shared" si="140"/>
        <v>0</v>
      </c>
      <c r="CG305" s="32" t="e">
        <f t="shared" si="141"/>
        <v>#DIV/0!</v>
      </c>
      <c r="CH305" s="23" t="e">
        <f t="shared" si="142"/>
        <v>#DIV/0!</v>
      </c>
      <c r="CI305" s="23" t="e">
        <f t="shared" si="128"/>
        <v>#DIV/0!</v>
      </c>
      <c r="CJ305" s="37"/>
    </row>
    <row r="306" spans="1:88" ht="75" x14ac:dyDescent="0.25">
      <c r="A306" s="6">
        <v>221</v>
      </c>
      <c r="B306" s="386"/>
      <c r="C306" s="389"/>
      <c r="D306" s="275" t="s">
        <v>18</v>
      </c>
      <c r="E306" s="12" t="s">
        <v>898</v>
      </c>
      <c r="F306" s="271" t="s">
        <v>28</v>
      </c>
      <c r="G306" s="12" t="s">
        <v>1525</v>
      </c>
      <c r="H306" s="12" t="s">
        <v>1528</v>
      </c>
      <c r="I306" s="18" t="s">
        <v>1261</v>
      </c>
      <c r="J306" s="22" t="s">
        <v>862</v>
      </c>
      <c r="K306" s="23"/>
      <c r="L306" s="23"/>
      <c r="M306" s="23"/>
      <c r="N306" s="23"/>
      <c r="O306" s="28"/>
      <c r="P306" s="207"/>
      <c r="Q306" s="23" t="s">
        <v>21</v>
      </c>
      <c r="R306" s="23"/>
      <c r="S306" s="23"/>
      <c r="T306" s="26">
        <f t="shared" si="127"/>
        <v>1</v>
      </c>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3">
        <f t="shared" si="136"/>
        <v>0</v>
      </c>
      <c r="CC306" s="32" t="e">
        <f t="shared" si="137"/>
        <v>#DIV/0!</v>
      </c>
      <c r="CD306" s="23">
        <f t="shared" si="138"/>
        <v>0</v>
      </c>
      <c r="CE306" s="32" t="e">
        <f t="shared" si="139"/>
        <v>#DIV/0!</v>
      </c>
      <c r="CF306" s="23">
        <f t="shared" si="140"/>
        <v>0</v>
      </c>
      <c r="CG306" s="32" t="e">
        <f t="shared" si="141"/>
        <v>#DIV/0!</v>
      </c>
      <c r="CH306" s="23" t="e">
        <f t="shared" si="142"/>
        <v>#DIV/0!</v>
      </c>
      <c r="CI306" s="23" t="e">
        <f t="shared" si="128"/>
        <v>#DIV/0!</v>
      </c>
      <c r="CJ306" s="37"/>
    </row>
    <row r="307" spans="1:88" ht="75" x14ac:dyDescent="0.25">
      <c r="A307" s="6">
        <v>221</v>
      </c>
      <c r="B307" s="387"/>
      <c r="C307" s="390"/>
      <c r="D307" s="275" t="s">
        <v>18</v>
      </c>
      <c r="E307" s="12" t="s">
        <v>898</v>
      </c>
      <c r="F307" s="271" t="s">
        <v>28</v>
      </c>
      <c r="G307" s="12" t="s">
        <v>1525</v>
      </c>
      <c r="H307" s="12" t="s">
        <v>1529</v>
      </c>
      <c r="I307" s="18" t="s">
        <v>1261</v>
      </c>
      <c r="J307" s="22" t="s">
        <v>862</v>
      </c>
      <c r="K307" s="23"/>
      <c r="L307" s="23"/>
      <c r="M307" s="23"/>
      <c r="N307" s="23"/>
      <c r="O307" s="28"/>
      <c r="P307" s="207"/>
      <c r="Q307" s="23"/>
      <c r="R307" s="23"/>
      <c r="S307" s="23" t="s">
        <v>21</v>
      </c>
      <c r="T307" s="26">
        <f t="shared" si="127"/>
        <v>1</v>
      </c>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3">
        <f t="shared" si="136"/>
        <v>0</v>
      </c>
      <c r="CC307" s="32" t="e">
        <f t="shared" si="137"/>
        <v>#DIV/0!</v>
      </c>
      <c r="CD307" s="23">
        <f t="shared" si="138"/>
        <v>0</v>
      </c>
      <c r="CE307" s="32" t="e">
        <f t="shared" si="139"/>
        <v>#DIV/0!</v>
      </c>
      <c r="CF307" s="23">
        <f t="shared" si="140"/>
        <v>0</v>
      </c>
      <c r="CG307" s="32" t="e">
        <f t="shared" si="141"/>
        <v>#DIV/0!</v>
      </c>
      <c r="CH307" s="23" t="e">
        <f t="shared" si="142"/>
        <v>#DIV/0!</v>
      </c>
      <c r="CI307" s="23" t="e">
        <f t="shared" si="128"/>
        <v>#DIV/0!</v>
      </c>
      <c r="CJ307" s="37"/>
    </row>
    <row r="308" spans="1:88" ht="75" x14ac:dyDescent="0.25">
      <c r="A308" s="6">
        <v>222</v>
      </c>
      <c r="B308" s="385">
        <v>543</v>
      </c>
      <c r="C308" s="388" t="s">
        <v>901</v>
      </c>
      <c r="D308" s="275" t="s">
        <v>18</v>
      </c>
      <c r="E308" s="12" t="s">
        <v>902</v>
      </c>
      <c r="F308" s="271" t="s">
        <v>28</v>
      </c>
      <c r="G308" s="18" t="s">
        <v>1530</v>
      </c>
      <c r="H308" s="18" t="s">
        <v>1531</v>
      </c>
      <c r="I308" s="18" t="s">
        <v>1261</v>
      </c>
      <c r="J308" s="22" t="s">
        <v>862</v>
      </c>
      <c r="K308" s="207"/>
      <c r="L308" s="207"/>
      <c r="M308" s="23"/>
      <c r="N308" s="23"/>
      <c r="O308" s="23"/>
      <c r="P308" s="23" t="s">
        <v>21</v>
      </c>
      <c r="Q308" s="23"/>
      <c r="R308" s="23"/>
      <c r="S308" s="207"/>
      <c r="T308" s="26">
        <f t="shared" si="127"/>
        <v>1</v>
      </c>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3">
        <f t="shared" si="136"/>
        <v>0</v>
      </c>
      <c r="CC308" s="32" t="e">
        <f t="shared" si="137"/>
        <v>#DIV/0!</v>
      </c>
      <c r="CD308" s="23">
        <f t="shared" si="138"/>
        <v>0</v>
      </c>
      <c r="CE308" s="32" t="e">
        <f t="shared" si="139"/>
        <v>#DIV/0!</v>
      </c>
      <c r="CF308" s="23">
        <f t="shared" si="140"/>
        <v>0</v>
      </c>
      <c r="CG308" s="32" t="e">
        <f t="shared" si="141"/>
        <v>#DIV/0!</v>
      </c>
      <c r="CH308" s="23" t="e">
        <f t="shared" si="142"/>
        <v>#DIV/0!</v>
      </c>
      <c r="CI308" s="23" t="e">
        <f t="shared" si="128"/>
        <v>#DIV/0!</v>
      </c>
      <c r="CJ308" s="37"/>
    </row>
    <row r="309" spans="1:88" ht="48.75" x14ac:dyDescent="0.25">
      <c r="A309" s="6"/>
      <c r="B309" s="386"/>
      <c r="C309" s="389"/>
      <c r="D309" s="275"/>
      <c r="E309" s="12"/>
      <c r="F309" s="271"/>
      <c r="G309" s="18" t="s">
        <v>1672</v>
      </c>
      <c r="H309" s="18" t="s">
        <v>1673</v>
      </c>
      <c r="I309" s="18" t="s">
        <v>1261</v>
      </c>
      <c r="J309" s="22" t="s">
        <v>862</v>
      </c>
      <c r="K309" s="207"/>
      <c r="L309" s="207"/>
      <c r="M309" s="23"/>
      <c r="N309" s="23"/>
      <c r="O309" s="23"/>
      <c r="P309" s="23"/>
      <c r="Q309" s="23"/>
      <c r="R309" s="23"/>
      <c r="S309" s="23" t="s">
        <v>21</v>
      </c>
      <c r="T309" s="26">
        <v>1</v>
      </c>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3"/>
      <c r="CC309" s="32"/>
      <c r="CD309" s="23"/>
      <c r="CE309" s="32"/>
      <c r="CF309" s="23"/>
      <c r="CG309" s="32"/>
      <c r="CH309" s="23"/>
      <c r="CI309" s="23"/>
      <c r="CJ309" s="37"/>
    </row>
    <row r="310" spans="1:88" ht="75" x14ac:dyDescent="0.25">
      <c r="A310" s="6">
        <v>222</v>
      </c>
      <c r="B310" s="386"/>
      <c r="C310" s="389"/>
      <c r="D310" s="275" t="s">
        <v>18</v>
      </c>
      <c r="E310" s="12" t="s">
        <v>902</v>
      </c>
      <c r="F310" s="271" t="s">
        <v>28</v>
      </c>
      <c r="G310" s="18" t="s">
        <v>1530</v>
      </c>
      <c r="H310" s="18" t="s">
        <v>1651</v>
      </c>
      <c r="I310" s="18" t="s">
        <v>1261</v>
      </c>
      <c r="J310" s="22" t="s">
        <v>862</v>
      </c>
      <c r="K310" s="207"/>
      <c r="L310" s="207"/>
      <c r="M310" s="23"/>
      <c r="N310" s="23"/>
      <c r="O310" s="23" t="s">
        <v>21</v>
      </c>
      <c r="P310" s="23"/>
      <c r="Q310" s="23"/>
      <c r="R310" s="23"/>
      <c r="S310" s="207"/>
      <c r="T310" s="26">
        <f t="shared" si="127"/>
        <v>1</v>
      </c>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3">
        <f t="shared" ref="CB310:CB317" si="143">COUNTIF($BD310:$CA310,2)</f>
        <v>0</v>
      </c>
      <c r="CC310" s="32" t="e">
        <f t="shared" ref="CC310:CC317" si="144">CB310/COUNTA($BD310:$CA310)</f>
        <v>#DIV/0!</v>
      </c>
      <c r="CD310" s="23">
        <f t="shared" ref="CD310:CD317" si="145">COUNTIF($BD310:$CA310,1)</f>
        <v>0</v>
      </c>
      <c r="CE310" s="32" t="e">
        <f t="shared" ref="CE310:CE317" si="146">CD310/COUNTA($BD310:$CA310)</f>
        <v>#DIV/0!</v>
      </c>
      <c r="CF310" s="23">
        <f t="shared" ref="CF310:CF317" si="147">COUNTIF($BD310:$CA310,0)</f>
        <v>0</v>
      </c>
      <c r="CG310" s="32" t="e">
        <f t="shared" ref="CG310:CG317" si="148">CF310/COUNTA($BD310:$CA310)</f>
        <v>#DIV/0!</v>
      </c>
      <c r="CH310" s="23" t="e">
        <f t="shared" ref="CH310:CH317" si="149">(((CB310*2)+(CD310*1)+(CF310*0)))/COUNTA($BD310:$CA310)</f>
        <v>#DIV/0!</v>
      </c>
      <c r="CI310" s="23" t="e">
        <f t="shared" si="128"/>
        <v>#DIV/0!</v>
      </c>
      <c r="CJ310" s="37"/>
    </row>
    <row r="311" spans="1:88" ht="75" x14ac:dyDescent="0.25">
      <c r="A311" s="6">
        <v>222</v>
      </c>
      <c r="B311" s="386"/>
      <c r="C311" s="389"/>
      <c r="D311" s="275" t="s">
        <v>18</v>
      </c>
      <c r="E311" s="12" t="s">
        <v>902</v>
      </c>
      <c r="F311" s="271" t="s">
        <v>28</v>
      </c>
      <c r="G311" s="18" t="s">
        <v>1530</v>
      </c>
      <c r="H311" s="18" t="s">
        <v>1532</v>
      </c>
      <c r="I311" s="18" t="s">
        <v>1261</v>
      </c>
      <c r="J311" s="22" t="s">
        <v>862</v>
      </c>
      <c r="K311" s="207"/>
      <c r="L311" s="207"/>
      <c r="M311" s="23"/>
      <c r="N311" s="23"/>
      <c r="O311" s="23"/>
      <c r="P311" s="23"/>
      <c r="Q311" s="23" t="s">
        <v>21</v>
      </c>
      <c r="R311" s="23"/>
      <c r="S311" s="207"/>
      <c r="T311" s="26">
        <f t="shared" si="127"/>
        <v>1</v>
      </c>
      <c r="U311" s="207"/>
      <c r="V311" s="207"/>
      <c r="W311" s="207"/>
      <c r="X311" s="207"/>
      <c r="Y311" s="207"/>
      <c r="Z311" s="207"/>
      <c r="AA311" s="207"/>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3">
        <f t="shared" si="143"/>
        <v>0</v>
      </c>
      <c r="CC311" s="32" t="e">
        <f t="shared" si="144"/>
        <v>#DIV/0!</v>
      </c>
      <c r="CD311" s="23">
        <f t="shared" si="145"/>
        <v>0</v>
      </c>
      <c r="CE311" s="32" t="e">
        <f t="shared" si="146"/>
        <v>#DIV/0!</v>
      </c>
      <c r="CF311" s="23">
        <f t="shared" si="147"/>
        <v>0</v>
      </c>
      <c r="CG311" s="32" t="e">
        <f t="shared" si="148"/>
        <v>#DIV/0!</v>
      </c>
      <c r="CH311" s="23" t="e">
        <f t="shared" si="149"/>
        <v>#DIV/0!</v>
      </c>
      <c r="CI311" s="23" t="e">
        <f t="shared" si="128"/>
        <v>#DIV/0!</v>
      </c>
      <c r="CJ311" s="37"/>
    </row>
    <row r="312" spans="1:88" ht="75" x14ac:dyDescent="0.25">
      <c r="A312" s="6">
        <v>222</v>
      </c>
      <c r="B312" s="387"/>
      <c r="C312" s="390"/>
      <c r="D312" s="275" t="s">
        <v>18</v>
      </c>
      <c r="E312" s="12" t="s">
        <v>902</v>
      </c>
      <c r="F312" s="271" t="s">
        <v>28</v>
      </c>
      <c r="G312" s="18" t="s">
        <v>1530</v>
      </c>
      <c r="H312" s="18" t="s">
        <v>1670</v>
      </c>
      <c r="I312" s="18" t="s">
        <v>1261</v>
      </c>
      <c r="J312" s="22" t="s">
        <v>862</v>
      </c>
      <c r="K312" s="207"/>
      <c r="L312" s="207"/>
      <c r="M312" s="23"/>
      <c r="N312" s="23"/>
      <c r="O312" s="23"/>
      <c r="P312" s="23"/>
      <c r="Q312" s="23"/>
      <c r="R312" s="23" t="s">
        <v>21</v>
      </c>
      <c r="S312" s="207"/>
      <c r="T312" s="26">
        <f t="shared" si="127"/>
        <v>1</v>
      </c>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3">
        <f t="shared" si="143"/>
        <v>0</v>
      </c>
      <c r="CC312" s="32" t="e">
        <f t="shared" si="144"/>
        <v>#DIV/0!</v>
      </c>
      <c r="CD312" s="23">
        <f t="shared" si="145"/>
        <v>0</v>
      </c>
      <c r="CE312" s="32" t="e">
        <f t="shared" si="146"/>
        <v>#DIV/0!</v>
      </c>
      <c r="CF312" s="23">
        <f t="shared" si="147"/>
        <v>0</v>
      </c>
      <c r="CG312" s="32" t="e">
        <f t="shared" si="148"/>
        <v>#DIV/0!</v>
      </c>
      <c r="CH312" s="23" t="e">
        <f t="shared" si="149"/>
        <v>#DIV/0!</v>
      </c>
      <c r="CI312" s="23" t="e">
        <f t="shared" si="128"/>
        <v>#DIV/0!</v>
      </c>
      <c r="CJ312" s="37"/>
    </row>
    <row r="313" spans="1:88" ht="75" x14ac:dyDescent="0.25">
      <c r="A313" s="6">
        <v>223</v>
      </c>
      <c r="B313" s="385">
        <v>546</v>
      </c>
      <c r="C313" s="388" t="s">
        <v>906</v>
      </c>
      <c r="D313" s="275" t="s">
        <v>18</v>
      </c>
      <c r="E313" s="12" t="s">
        <v>907</v>
      </c>
      <c r="F313" s="271" t="s">
        <v>28</v>
      </c>
      <c r="G313" s="12" t="s">
        <v>1533</v>
      </c>
      <c r="H313" s="18" t="s">
        <v>1534</v>
      </c>
      <c r="I313" s="18" t="s">
        <v>1261</v>
      </c>
      <c r="J313" s="22" t="s">
        <v>862</v>
      </c>
      <c r="K313" s="207"/>
      <c r="L313" s="23"/>
      <c r="M313" s="207"/>
      <c r="N313" s="207"/>
      <c r="O313" s="23" t="s">
        <v>21</v>
      </c>
      <c r="P313" s="23"/>
      <c r="Q313" s="207"/>
      <c r="R313" s="207"/>
      <c r="S313" s="207"/>
      <c r="T313" s="26">
        <f t="shared" si="127"/>
        <v>1</v>
      </c>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3">
        <f t="shared" si="143"/>
        <v>0</v>
      </c>
      <c r="CC313" s="32" t="e">
        <f t="shared" si="144"/>
        <v>#DIV/0!</v>
      </c>
      <c r="CD313" s="23">
        <f t="shared" si="145"/>
        <v>0</v>
      </c>
      <c r="CE313" s="32" t="e">
        <f t="shared" si="146"/>
        <v>#DIV/0!</v>
      </c>
      <c r="CF313" s="23">
        <f t="shared" si="147"/>
        <v>0</v>
      </c>
      <c r="CG313" s="32" t="e">
        <f t="shared" si="148"/>
        <v>#DIV/0!</v>
      </c>
      <c r="CH313" s="23" t="e">
        <f t="shared" si="149"/>
        <v>#DIV/0!</v>
      </c>
      <c r="CI313" s="23" t="e">
        <f t="shared" si="128"/>
        <v>#DIV/0!</v>
      </c>
      <c r="CJ313" s="37"/>
    </row>
    <row r="314" spans="1:88" ht="75" x14ac:dyDescent="0.25">
      <c r="A314" s="6">
        <v>223</v>
      </c>
      <c r="B314" s="386"/>
      <c r="C314" s="389"/>
      <c r="D314" s="275" t="s">
        <v>18</v>
      </c>
      <c r="E314" s="12" t="s">
        <v>907</v>
      </c>
      <c r="F314" s="271" t="s">
        <v>28</v>
      </c>
      <c r="G314" s="12" t="s">
        <v>1533</v>
      </c>
      <c r="H314" s="18" t="s">
        <v>1535</v>
      </c>
      <c r="I314" s="18" t="s">
        <v>1261</v>
      </c>
      <c r="J314" s="22" t="s">
        <v>862</v>
      </c>
      <c r="K314" s="207"/>
      <c r="L314" s="23"/>
      <c r="M314" s="207"/>
      <c r="N314" s="207"/>
      <c r="O314" s="23"/>
      <c r="P314" s="23" t="s">
        <v>21</v>
      </c>
      <c r="Q314" s="207"/>
      <c r="R314" s="207"/>
      <c r="S314" s="207"/>
      <c r="T314" s="26">
        <f t="shared" si="127"/>
        <v>1</v>
      </c>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3">
        <f t="shared" si="143"/>
        <v>0</v>
      </c>
      <c r="CC314" s="32" t="e">
        <f t="shared" si="144"/>
        <v>#DIV/0!</v>
      </c>
      <c r="CD314" s="23">
        <f t="shared" si="145"/>
        <v>0</v>
      </c>
      <c r="CE314" s="32" t="e">
        <f t="shared" si="146"/>
        <v>#DIV/0!</v>
      </c>
      <c r="CF314" s="23">
        <f t="shared" si="147"/>
        <v>0</v>
      </c>
      <c r="CG314" s="32" t="e">
        <f t="shared" si="148"/>
        <v>#DIV/0!</v>
      </c>
      <c r="CH314" s="23" t="e">
        <f t="shared" si="149"/>
        <v>#DIV/0!</v>
      </c>
      <c r="CI314" s="23" t="e">
        <f t="shared" si="128"/>
        <v>#DIV/0!</v>
      </c>
      <c r="CJ314" s="37"/>
    </row>
    <row r="315" spans="1:88" ht="93.75" x14ac:dyDescent="0.25">
      <c r="A315" s="6">
        <v>224</v>
      </c>
      <c r="B315" s="207">
        <v>549</v>
      </c>
      <c r="C315" s="12" t="s">
        <v>912</v>
      </c>
      <c r="D315" s="275" t="s">
        <v>18</v>
      </c>
      <c r="E315" s="12" t="s">
        <v>913</v>
      </c>
      <c r="F315" s="271" t="s">
        <v>28</v>
      </c>
      <c r="G315" s="12" t="s">
        <v>1536</v>
      </c>
      <c r="H315" s="18" t="s">
        <v>1639</v>
      </c>
      <c r="I315" s="18" t="s">
        <v>1251</v>
      </c>
      <c r="J315" s="22" t="s">
        <v>862</v>
      </c>
      <c r="K315" s="207"/>
      <c r="L315" s="207"/>
      <c r="M315" s="23" t="s">
        <v>21</v>
      </c>
      <c r="N315" s="207"/>
      <c r="O315" s="207"/>
      <c r="P315" s="207"/>
      <c r="Q315" s="207"/>
      <c r="R315" s="207"/>
      <c r="S315" s="207"/>
      <c r="T315" s="26">
        <f t="shared" si="127"/>
        <v>1</v>
      </c>
      <c r="U315" s="207"/>
      <c r="V315" s="207"/>
      <c r="W315" s="207"/>
      <c r="X315" s="207"/>
      <c r="Y315" s="207"/>
      <c r="Z315" s="207"/>
      <c r="AA315" s="207"/>
      <c r="AB315" s="207"/>
      <c r="AC315" s="207" t="s">
        <v>2006</v>
      </c>
      <c r="AD315" s="207" t="s">
        <v>1319</v>
      </c>
      <c r="AE315" s="207" t="s">
        <v>1271</v>
      </c>
      <c r="AF315" s="207"/>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3">
        <f t="shared" si="143"/>
        <v>0</v>
      </c>
      <c r="CC315" s="32" t="e">
        <f t="shared" si="144"/>
        <v>#DIV/0!</v>
      </c>
      <c r="CD315" s="23">
        <f t="shared" si="145"/>
        <v>0</v>
      </c>
      <c r="CE315" s="32" t="e">
        <f t="shared" si="146"/>
        <v>#DIV/0!</v>
      </c>
      <c r="CF315" s="23">
        <f t="shared" si="147"/>
        <v>0</v>
      </c>
      <c r="CG315" s="32" t="e">
        <f t="shared" si="148"/>
        <v>#DIV/0!</v>
      </c>
      <c r="CH315" s="23" t="e">
        <f t="shared" si="149"/>
        <v>#DIV/0!</v>
      </c>
      <c r="CI315" s="23" t="e">
        <f t="shared" si="128"/>
        <v>#DIV/0!</v>
      </c>
      <c r="CJ315" s="37"/>
    </row>
    <row r="316" spans="1:88" ht="72.75" customHeight="1" x14ac:dyDescent="0.25">
      <c r="A316" s="6">
        <v>225</v>
      </c>
      <c r="B316" s="207">
        <v>552</v>
      </c>
      <c r="C316" s="12" t="s">
        <v>918</v>
      </c>
      <c r="D316" s="275" t="s">
        <v>71</v>
      </c>
      <c r="E316" s="12" t="s">
        <v>919</v>
      </c>
      <c r="F316" s="271" t="s">
        <v>71</v>
      </c>
      <c r="G316" s="12" t="s">
        <v>1537</v>
      </c>
      <c r="H316" s="18" t="s">
        <v>1538</v>
      </c>
      <c r="I316" s="18" t="s">
        <v>1251</v>
      </c>
      <c r="J316" s="22" t="s">
        <v>862</v>
      </c>
      <c r="K316" s="207"/>
      <c r="L316" s="207"/>
      <c r="M316" s="207" t="s">
        <v>21</v>
      </c>
      <c r="N316" s="207"/>
      <c r="O316" s="207"/>
      <c r="P316" s="207"/>
      <c r="Q316" s="207"/>
      <c r="R316" s="207"/>
      <c r="S316" s="207"/>
      <c r="T316" s="26">
        <f t="shared" si="127"/>
        <v>1</v>
      </c>
      <c r="U316" s="207"/>
      <c r="V316" s="207"/>
      <c r="W316" s="207"/>
      <c r="X316" s="207"/>
      <c r="Y316" s="207"/>
      <c r="Z316" s="207"/>
      <c r="AA316" s="207"/>
      <c r="AB316" s="207"/>
      <c r="AC316" s="207" t="s">
        <v>1271</v>
      </c>
      <c r="AD316" s="207"/>
      <c r="AE316" s="207" t="s">
        <v>1271</v>
      </c>
      <c r="AF316" s="207" t="s">
        <v>1271</v>
      </c>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3">
        <f t="shared" si="143"/>
        <v>0</v>
      </c>
      <c r="CC316" s="32" t="e">
        <f t="shared" si="144"/>
        <v>#DIV/0!</v>
      </c>
      <c r="CD316" s="23">
        <f t="shared" si="145"/>
        <v>0</v>
      </c>
      <c r="CE316" s="32" t="e">
        <f t="shared" si="146"/>
        <v>#DIV/0!</v>
      </c>
      <c r="CF316" s="23">
        <f t="shared" si="147"/>
        <v>0</v>
      </c>
      <c r="CG316" s="32" t="e">
        <f t="shared" si="148"/>
        <v>#DIV/0!</v>
      </c>
      <c r="CH316" s="23" t="e">
        <f t="shared" si="149"/>
        <v>#DIV/0!</v>
      </c>
      <c r="CI316" s="23" t="e">
        <f t="shared" si="128"/>
        <v>#DIV/0!</v>
      </c>
      <c r="CJ316" s="37"/>
    </row>
    <row r="317" spans="1:88" ht="75" x14ac:dyDescent="0.25">
      <c r="A317" s="6">
        <v>226</v>
      </c>
      <c r="B317" s="207">
        <v>554</v>
      </c>
      <c r="C317" s="12" t="s">
        <v>922</v>
      </c>
      <c r="D317" s="275" t="s">
        <v>18</v>
      </c>
      <c r="E317" s="12" t="s">
        <v>923</v>
      </c>
      <c r="F317" s="271" t="s">
        <v>28</v>
      </c>
      <c r="G317" s="18" t="s">
        <v>1539</v>
      </c>
      <c r="H317" s="18" t="s">
        <v>1539</v>
      </c>
      <c r="I317" s="18" t="s">
        <v>1265</v>
      </c>
      <c r="J317" s="22" t="s">
        <v>862</v>
      </c>
      <c r="K317" s="207"/>
      <c r="L317" s="207"/>
      <c r="M317" s="207"/>
      <c r="N317" s="207"/>
      <c r="O317" s="207" t="s">
        <v>21</v>
      </c>
      <c r="P317" s="207" t="s">
        <v>21</v>
      </c>
      <c r="Q317" s="207"/>
      <c r="R317" s="207"/>
      <c r="S317" s="207"/>
      <c r="T317" s="26">
        <f t="shared" si="127"/>
        <v>2</v>
      </c>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3">
        <f t="shared" si="143"/>
        <v>0</v>
      </c>
      <c r="CC317" s="32" t="e">
        <f t="shared" si="144"/>
        <v>#DIV/0!</v>
      </c>
      <c r="CD317" s="23">
        <f t="shared" si="145"/>
        <v>0</v>
      </c>
      <c r="CE317" s="32" t="e">
        <f t="shared" si="146"/>
        <v>#DIV/0!</v>
      </c>
      <c r="CF317" s="23">
        <f t="shared" si="147"/>
        <v>0</v>
      </c>
      <c r="CG317" s="32" t="e">
        <f t="shared" si="148"/>
        <v>#DIV/0!</v>
      </c>
      <c r="CH317" s="23" t="e">
        <f t="shared" si="149"/>
        <v>#DIV/0!</v>
      </c>
      <c r="CI317" s="23" t="e">
        <f t="shared" si="128"/>
        <v>#DIV/0!</v>
      </c>
      <c r="CJ317" s="37"/>
    </row>
    <row r="318" spans="1:88" s="2" customFormat="1" ht="75" hidden="1" x14ac:dyDescent="0.25">
      <c r="A318" s="6">
        <v>163</v>
      </c>
      <c r="B318" s="263">
        <v>559</v>
      </c>
      <c r="C318" s="262" t="s">
        <v>926</v>
      </c>
      <c r="D318" s="281" t="s">
        <v>1249</v>
      </c>
      <c r="E318" s="9" t="s">
        <v>1249</v>
      </c>
      <c r="F318" s="9" t="s">
        <v>1249</v>
      </c>
      <c r="G318" s="9" t="s">
        <v>1249</v>
      </c>
      <c r="H318" s="9" t="s">
        <v>1249</v>
      </c>
      <c r="I318" s="9" t="s">
        <v>1249</v>
      </c>
      <c r="J318" s="21" t="s">
        <v>1249</v>
      </c>
      <c r="K318" s="21" t="s">
        <v>1249</v>
      </c>
      <c r="L318" s="21" t="s">
        <v>1249</v>
      </c>
      <c r="M318" s="21" t="s">
        <v>1249</v>
      </c>
      <c r="N318" s="21" t="s">
        <v>1249</v>
      </c>
      <c r="O318" s="21" t="s">
        <v>1249</v>
      </c>
      <c r="P318" s="21" t="s">
        <v>1249</v>
      </c>
      <c r="Q318" s="21" t="s">
        <v>1249</v>
      </c>
      <c r="R318" s="21" t="s">
        <v>1249</v>
      </c>
      <c r="S318" s="21" t="s">
        <v>1249</v>
      </c>
      <c r="T318" s="21" t="s">
        <v>1249</v>
      </c>
      <c r="U318" s="21" t="s">
        <v>1249</v>
      </c>
      <c r="V318" s="21" t="s">
        <v>1249</v>
      </c>
      <c r="W318" s="21" t="s">
        <v>1249</v>
      </c>
      <c r="X318" s="21" t="s">
        <v>1249</v>
      </c>
      <c r="Y318" s="21" t="s">
        <v>1249</v>
      </c>
      <c r="Z318" s="21" t="s">
        <v>1249</v>
      </c>
      <c r="AA318" s="21" t="s">
        <v>1249</v>
      </c>
      <c r="AB318" s="21" t="s">
        <v>1249</v>
      </c>
      <c r="AC318" s="21" t="s">
        <v>1249</v>
      </c>
      <c r="AD318" s="21" t="s">
        <v>1249</v>
      </c>
      <c r="AE318" s="21" t="s">
        <v>1249</v>
      </c>
      <c r="AF318" s="21" t="s">
        <v>1249</v>
      </c>
      <c r="AG318" s="21" t="s">
        <v>1249</v>
      </c>
      <c r="AH318" s="21" t="s">
        <v>1249</v>
      </c>
      <c r="AI318" s="21" t="s">
        <v>1249</v>
      </c>
      <c r="AJ318" s="21" t="s">
        <v>1249</v>
      </c>
      <c r="AK318" s="21" t="s">
        <v>1249</v>
      </c>
      <c r="AL318" s="21" t="s">
        <v>1249</v>
      </c>
      <c r="AM318" s="21" t="s">
        <v>1249</v>
      </c>
      <c r="AN318" s="21" t="s">
        <v>1249</v>
      </c>
      <c r="AO318" s="21" t="s">
        <v>1249</v>
      </c>
      <c r="AP318" s="21" t="s">
        <v>1249</v>
      </c>
      <c r="AQ318" s="21" t="s">
        <v>1249</v>
      </c>
      <c r="AR318" s="21" t="s">
        <v>1249</v>
      </c>
      <c r="AS318" s="21" t="s">
        <v>1249</v>
      </c>
      <c r="AT318" s="21" t="s">
        <v>1249</v>
      </c>
      <c r="AU318" s="21" t="s">
        <v>1249</v>
      </c>
      <c r="AV318" s="21" t="s">
        <v>1249</v>
      </c>
      <c r="AW318" s="21" t="s">
        <v>1249</v>
      </c>
      <c r="AX318" s="21" t="s">
        <v>1249</v>
      </c>
      <c r="AY318" s="21" t="s">
        <v>1249</v>
      </c>
      <c r="AZ318" s="21" t="s">
        <v>1249</v>
      </c>
      <c r="BA318" s="21" t="s">
        <v>1249</v>
      </c>
      <c r="BB318" s="21"/>
      <c r="BC318" s="21" t="s">
        <v>1249</v>
      </c>
      <c r="BD318" s="21" t="s">
        <v>1249</v>
      </c>
      <c r="BE318" s="21" t="s">
        <v>1249</v>
      </c>
      <c r="BF318" s="21" t="s">
        <v>1249</v>
      </c>
      <c r="BG318" s="21" t="s">
        <v>1249</v>
      </c>
      <c r="BH318" s="21" t="s">
        <v>1249</v>
      </c>
      <c r="BI318" s="21" t="s">
        <v>1249</v>
      </c>
      <c r="BJ318" s="21" t="s">
        <v>1249</v>
      </c>
      <c r="BK318" s="21" t="s">
        <v>1249</v>
      </c>
      <c r="BL318" s="21" t="s">
        <v>1249</v>
      </c>
      <c r="BM318" s="21" t="s">
        <v>1249</v>
      </c>
      <c r="BN318" s="21" t="s">
        <v>1249</v>
      </c>
      <c r="BO318" s="21" t="s">
        <v>1249</v>
      </c>
      <c r="BP318" s="21" t="s">
        <v>1249</v>
      </c>
      <c r="BQ318" s="21" t="s">
        <v>1249</v>
      </c>
      <c r="BR318" s="21" t="s">
        <v>1249</v>
      </c>
      <c r="BS318" s="21" t="s">
        <v>1249</v>
      </c>
      <c r="BT318" s="21" t="s">
        <v>1249</v>
      </c>
      <c r="BU318" s="21" t="s">
        <v>1249</v>
      </c>
      <c r="BV318" s="21" t="s">
        <v>1249</v>
      </c>
      <c r="BW318" s="21" t="s">
        <v>1249</v>
      </c>
      <c r="BX318" s="21" t="s">
        <v>1249</v>
      </c>
      <c r="BY318" s="21" t="s">
        <v>1249</v>
      </c>
      <c r="BZ318" s="21" t="s">
        <v>1249</v>
      </c>
      <c r="CA318" s="21" t="s">
        <v>1249</v>
      </c>
      <c r="CB318" s="21" t="s">
        <v>1249</v>
      </c>
      <c r="CC318" s="21" t="s">
        <v>1249</v>
      </c>
      <c r="CD318" s="21" t="s">
        <v>1249</v>
      </c>
      <c r="CE318" s="21" t="s">
        <v>1249</v>
      </c>
      <c r="CF318" s="21" t="s">
        <v>1249</v>
      </c>
      <c r="CG318" s="21" t="s">
        <v>1249</v>
      </c>
      <c r="CH318" s="21" t="s">
        <v>1249</v>
      </c>
      <c r="CI318" s="21" t="s">
        <v>1249</v>
      </c>
      <c r="CJ318" s="21" t="s">
        <v>1249</v>
      </c>
    </row>
    <row r="319" spans="1:88" ht="56.25" x14ac:dyDescent="0.25">
      <c r="A319" s="6">
        <v>227</v>
      </c>
      <c r="B319" s="385">
        <v>558</v>
      </c>
      <c r="C319" s="388" t="s">
        <v>929</v>
      </c>
      <c r="D319" s="275" t="s">
        <v>18</v>
      </c>
      <c r="E319" s="12" t="s">
        <v>930</v>
      </c>
      <c r="F319" s="271" t="s">
        <v>28</v>
      </c>
      <c r="G319" s="12" t="s">
        <v>1540</v>
      </c>
      <c r="H319" s="65" t="s">
        <v>1876</v>
      </c>
      <c r="I319" s="18"/>
      <c r="J319" s="22" t="s">
        <v>862</v>
      </c>
      <c r="K319" s="23"/>
      <c r="L319" s="23" t="s">
        <v>21</v>
      </c>
      <c r="M319" s="23"/>
      <c r="N319" s="23"/>
      <c r="O319" s="23"/>
      <c r="P319" s="23"/>
      <c r="Q319" s="23"/>
      <c r="R319" s="23"/>
      <c r="S319" s="207"/>
      <c r="T319" s="26"/>
      <c r="U319" s="207"/>
      <c r="V319" s="207"/>
      <c r="W319" s="207"/>
      <c r="X319" s="207"/>
      <c r="Y319" s="207" t="s">
        <v>2006</v>
      </c>
      <c r="Z319" s="207" t="s">
        <v>2006</v>
      </c>
      <c r="AA319" s="207" t="s">
        <v>2006</v>
      </c>
      <c r="AB319" s="207" t="s">
        <v>2006</v>
      </c>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3"/>
      <c r="CC319" s="32"/>
      <c r="CD319" s="23"/>
      <c r="CE319" s="32"/>
      <c r="CF319" s="23"/>
      <c r="CG319" s="32"/>
      <c r="CH319" s="23"/>
      <c r="CI319" s="23"/>
      <c r="CJ319" s="37"/>
    </row>
    <row r="320" spans="1:88" ht="72" customHeight="1" x14ac:dyDescent="0.25">
      <c r="A320" s="6">
        <v>227</v>
      </c>
      <c r="B320" s="386"/>
      <c r="C320" s="389"/>
      <c r="D320" s="275" t="s">
        <v>18</v>
      </c>
      <c r="E320" s="12" t="s">
        <v>930</v>
      </c>
      <c r="F320" s="271" t="s">
        <v>28</v>
      </c>
      <c r="G320" s="12" t="s">
        <v>1540</v>
      </c>
      <c r="H320" s="65" t="s">
        <v>1877</v>
      </c>
      <c r="I320" s="18" t="s">
        <v>1261</v>
      </c>
      <c r="J320" s="22" t="s">
        <v>862</v>
      </c>
      <c r="K320" s="23"/>
      <c r="L320" s="23"/>
      <c r="M320" s="23" t="s">
        <v>21</v>
      </c>
      <c r="N320" s="23"/>
      <c r="O320" s="23"/>
      <c r="P320" s="23"/>
      <c r="Q320" s="23"/>
      <c r="R320" s="23"/>
      <c r="S320" s="207"/>
      <c r="T320" s="26">
        <f t="shared" si="127"/>
        <v>1</v>
      </c>
      <c r="U320" s="207"/>
      <c r="V320" s="207"/>
      <c r="W320" s="207"/>
      <c r="X320" s="207"/>
      <c r="Y320" s="207"/>
      <c r="Z320" s="207"/>
      <c r="AA320" s="207"/>
      <c r="AB320" s="207"/>
      <c r="AC320" s="207"/>
      <c r="AD320" s="207" t="s">
        <v>1319</v>
      </c>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3">
        <f t="shared" ref="CB320:CB327" si="150">COUNTIF($BD320:$CA320,2)</f>
        <v>0</v>
      </c>
      <c r="CC320" s="32" t="e">
        <f t="shared" ref="CC320:CC327" si="151">CB320/COUNTA($BD320:$CA320)</f>
        <v>#DIV/0!</v>
      </c>
      <c r="CD320" s="23">
        <f t="shared" ref="CD320:CD327" si="152">COUNTIF($BD320:$CA320,1)</f>
        <v>0</v>
      </c>
      <c r="CE320" s="32" t="e">
        <f t="shared" ref="CE320:CE327" si="153">CD320/COUNTA($BD320:$CA320)</f>
        <v>#DIV/0!</v>
      </c>
      <c r="CF320" s="23">
        <f t="shared" ref="CF320:CF327" si="154">COUNTIF($BD320:$CA320,0)</f>
        <v>0</v>
      </c>
      <c r="CG320" s="32" t="e">
        <f t="shared" ref="CG320:CG327" si="155">CF320/COUNTA($BD320:$CA320)</f>
        <v>#DIV/0!</v>
      </c>
      <c r="CH320" s="23" t="e">
        <f t="shared" ref="CH320:CH327" si="156">(((CB320*2)+(CD320*1)+(CF320*0)))/COUNTA($BD320:$CA320)</f>
        <v>#DIV/0!</v>
      </c>
      <c r="CI320" s="23" t="e">
        <f t="shared" si="128"/>
        <v>#DIV/0!</v>
      </c>
      <c r="CJ320" s="37"/>
    </row>
    <row r="321" spans="1:88" ht="56.25" x14ac:dyDescent="0.25">
      <c r="A321" s="6">
        <v>227</v>
      </c>
      <c r="B321" s="386"/>
      <c r="C321" s="389"/>
      <c r="D321" s="275" t="s">
        <v>18</v>
      </c>
      <c r="E321" s="12" t="s">
        <v>930</v>
      </c>
      <c r="F321" s="271" t="s">
        <v>28</v>
      </c>
      <c r="G321" s="12" t="s">
        <v>1540</v>
      </c>
      <c r="H321" s="65" t="s">
        <v>1878</v>
      </c>
      <c r="I321" s="18" t="s">
        <v>1261</v>
      </c>
      <c r="J321" s="22" t="s">
        <v>862</v>
      </c>
      <c r="K321" s="23"/>
      <c r="L321" s="23"/>
      <c r="M321" s="23"/>
      <c r="N321" s="23" t="s">
        <v>21</v>
      </c>
      <c r="O321" s="23"/>
      <c r="P321" s="23"/>
      <c r="Q321" s="23"/>
      <c r="R321" s="23"/>
      <c r="S321" s="207"/>
      <c r="T321" s="26">
        <f t="shared" si="127"/>
        <v>1</v>
      </c>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3">
        <f t="shared" si="150"/>
        <v>0</v>
      </c>
      <c r="CC321" s="32" t="e">
        <f t="shared" si="151"/>
        <v>#DIV/0!</v>
      </c>
      <c r="CD321" s="23">
        <f t="shared" si="152"/>
        <v>0</v>
      </c>
      <c r="CE321" s="32" t="e">
        <f t="shared" si="153"/>
        <v>#DIV/0!</v>
      </c>
      <c r="CF321" s="23">
        <f t="shared" si="154"/>
        <v>0</v>
      </c>
      <c r="CG321" s="32" t="e">
        <f t="shared" si="155"/>
        <v>#DIV/0!</v>
      </c>
      <c r="CH321" s="23" t="e">
        <f t="shared" si="156"/>
        <v>#DIV/0!</v>
      </c>
      <c r="CI321" s="23" t="e">
        <f t="shared" si="128"/>
        <v>#DIV/0!</v>
      </c>
      <c r="CJ321" s="37"/>
    </row>
    <row r="322" spans="1:88" ht="56.25" x14ac:dyDescent="0.25">
      <c r="A322" s="6">
        <v>227</v>
      </c>
      <c r="B322" s="386"/>
      <c r="C322" s="389"/>
      <c r="D322" s="275" t="s">
        <v>18</v>
      </c>
      <c r="E322" s="12" t="s">
        <v>930</v>
      </c>
      <c r="F322" s="271" t="s">
        <v>28</v>
      </c>
      <c r="G322" s="12" t="s">
        <v>1540</v>
      </c>
      <c r="H322" s="65" t="s">
        <v>1879</v>
      </c>
      <c r="I322" s="18" t="s">
        <v>1261</v>
      </c>
      <c r="J322" s="22" t="s">
        <v>862</v>
      </c>
      <c r="K322" s="23"/>
      <c r="L322" s="23"/>
      <c r="M322" s="23"/>
      <c r="N322" s="23"/>
      <c r="O322" s="23"/>
      <c r="P322" s="23" t="s">
        <v>21</v>
      </c>
      <c r="Q322" s="23"/>
      <c r="R322" s="23"/>
      <c r="S322" s="207"/>
      <c r="T322" s="26">
        <f t="shared" si="127"/>
        <v>1</v>
      </c>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3">
        <f t="shared" si="150"/>
        <v>0</v>
      </c>
      <c r="CC322" s="32" t="e">
        <f t="shared" si="151"/>
        <v>#DIV/0!</v>
      </c>
      <c r="CD322" s="23">
        <f t="shared" si="152"/>
        <v>0</v>
      </c>
      <c r="CE322" s="32" t="e">
        <f t="shared" si="153"/>
        <v>#DIV/0!</v>
      </c>
      <c r="CF322" s="23">
        <f t="shared" si="154"/>
        <v>0</v>
      </c>
      <c r="CG322" s="32" t="e">
        <f t="shared" si="155"/>
        <v>#DIV/0!</v>
      </c>
      <c r="CH322" s="23" t="e">
        <f t="shared" si="156"/>
        <v>#DIV/0!</v>
      </c>
      <c r="CI322" s="23" t="e">
        <f t="shared" si="128"/>
        <v>#DIV/0!</v>
      </c>
      <c r="CJ322" s="37"/>
    </row>
    <row r="323" spans="1:88" ht="56.25" x14ac:dyDescent="0.25">
      <c r="A323" s="6">
        <v>227</v>
      </c>
      <c r="B323" s="386"/>
      <c r="C323" s="389"/>
      <c r="D323" s="275" t="s">
        <v>18</v>
      </c>
      <c r="E323" s="12" t="s">
        <v>930</v>
      </c>
      <c r="F323" s="271" t="s">
        <v>28</v>
      </c>
      <c r="G323" s="12" t="s">
        <v>1540</v>
      </c>
      <c r="H323" s="65" t="s">
        <v>1880</v>
      </c>
      <c r="I323" s="18" t="s">
        <v>1261</v>
      </c>
      <c r="J323" s="22" t="s">
        <v>862</v>
      </c>
      <c r="K323" s="23"/>
      <c r="L323" s="23"/>
      <c r="M323" s="23"/>
      <c r="N323" s="23"/>
      <c r="O323" s="23" t="s">
        <v>21</v>
      </c>
      <c r="P323" s="23"/>
      <c r="Q323" s="23"/>
      <c r="R323" s="23"/>
      <c r="S323" s="207"/>
      <c r="T323" s="26">
        <f t="shared" si="127"/>
        <v>1</v>
      </c>
      <c r="U323" s="207"/>
      <c r="V323" s="207"/>
      <c r="W323" s="207"/>
      <c r="X323" s="207"/>
      <c r="Y323" s="207"/>
      <c r="Z323" s="207"/>
      <c r="AA323" s="207"/>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7"/>
      <c r="BW323" s="207"/>
      <c r="BX323" s="207"/>
      <c r="BY323" s="207"/>
      <c r="BZ323" s="207"/>
      <c r="CA323" s="207"/>
      <c r="CB323" s="23">
        <f t="shared" si="150"/>
        <v>0</v>
      </c>
      <c r="CC323" s="32" t="e">
        <f t="shared" si="151"/>
        <v>#DIV/0!</v>
      </c>
      <c r="CD323" s="23">
        <f t="shared" si="152"/>
        <v>0</v>
      </c>
      <c r="CE323" s="32" t="e">
        <f t="shared" si="153"/>
        <v>#DIV/0!</v>
      </c>
      <c r="CF323" s="23">
        <f t="shared" si="154"/>
        <v>0</v>
      </c>
      <c r="CG323" s="32" t="e">
        <f t="shared" si="155"/>
        <v>#DIV/0!</v>
      </c>
      <c r="CH323" s="23" t="e">
        <f t="shared" si="156"/>
        <v>#DIV/0!</v>
      </c>
      <c r="CI323" s="23" t="e">
        <f t="shared" si="128"/>
        <v>#DIV/0!</v>
      </c>
      <c r="CJ323" s="37"/>
    </row>
    <row r="324" spans="1:88" ht="56.25" x14ac:dyDescent="0.25">
      <c r="A324" s="6">
        <v>227</v>
      </c>
      <c r="B324" s="386"/>
      <c r="C324" s="389"/>
      <c r="D324" s="275" t="s">
        <v>18</v>
      </c>
      <c r="E324" s="12" t="s">
        <v>930</v>
      </c>
      <c r="F324" s="271" t="s">
        <v>28</v>
      </c>
      <c r="G324" s="12" t="s">
        <v>1540</v>
      </c>
      <c r="H324" s="65" t="s">
        <v>1881</v>
      </c>
      <c r="I324" s="18" t="s">
        <v>1261</v>
      </c>
      <c r="J324" s="22" t="s">
        <v>862</v>
      </c>
      <c r="K324" s="23"/>
      <c r="L324" s="23"/>
      <c r="M324" s="23"/>
      <c r="N324" s="23"/>
      <c r="O324" s="23"/>
      <c r="P324" s="23"/>
      <c r="Q324" s="23" t="s">
        <v>21</v>
      </c>
      <c r="R324" s="23"/>
      <c r="S324" s="207"/>
      <c r="T324" s="26">
        <f t="shared" si="127"/>
        <v>1</v>
      </c>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c r="BI324" s="207"/>
      <c r="BJ324" s="207"/>
      <c r="BK324" s="207"/>
      <c r="BL324" s="207"/>
      <c r="BM324" s="207"/>
      <c r="BN324" s="207"/>
      <c r="BO324" s="207"/>
      <c r="BP324" s="207"/>
      <c r="BQ324" s="207"/>
      <c r="BR324" s="207"/>
      <c r="BS324" s="207"/>
      <c r="BT324" s="207"/>
      <c r="BU324" s="207"/>
      <c r="BV324" s="207"/>
      <c r="BW324" s="207"/>
      <c r="BX324" s="207"/>
      <c r="BY324" s="207"/>
      <c r="BZ324" s="207"/>
      <c r="CA324" s="207"/>
      <c r="CB324" s="23">
        <f t="shared" si="150"/>
        <v>0</v>
      </c>
      <c r="CC324" s="32" t="e">
        <f t="shared" si="151"/>
        <v>#DIV/0!</v>
      </c>
      <c r="CD324" s="23">
        <f t="shared" si="152"/>
        <v>0</v>
      </c>
      <c r="CE324" s="32" t="e">
        <f t="shared" si="153"/>
        <v>#DIV/0!</v>
      </c>
      <c r="CF324" s="23">
        <f t="shared" si="154"/>
        <v>0</v>
      </c>
      <c r="CG324" s="32" t="e">
        <f t="shared" si="155"/>
        <v>#DIV/0!</v>
      </c>
      <c r="CH324" s="23" t="e">
        <f t="shared" si="156"/>
        <v>#DIV/0!</v>
      </c>
      <c r="CI324" s="23" t="e">
        <f t="shared" si="128"/>
        <v>#DIV/0!</v>
      </c>
      <c r="CJ324" s="37"/>
    </row>
    <row r="325" spans="1:88" ht="56.25" x14ac:dyDescent="0.25">
      <c r="A325" s="6">
        <v>227</v>
      </c>
      <c r="B325" s="387"/>
      <c r="C325" s="390"/>
      <c r="D325" s="275" t="s">
        <v>18</v>
      </c>
      <c r="E325" s="12" t="s">
        <v>930</v>
      </c>
      <c r="F325" s="271" t="s">
        <v>28</v>
      </c>
      <c r="G325" s="12" t="s">
        <v>1540</v>
      </c>
      <c r="H325" s="65" t="s">
        <v>1669</v>
      </c>
      <c r="I325" s="18" t="s">
        <v>1261</v>
      </c>
      <c r="J325" s="22" t="s">
        <v>862</v>
      </c>
      <c r="K325" s="23"/>
      <c r="L325" s="23"/>
      <c r="M325" s="23"/>
      <c r="N325" s="23"/>
      <c r="O325" s="23"/>
      <c r="P325" s="23"/>
      <c r="Q325" s="23"/>
      <c r="R325" s="23" t="s">
        <v>21</v>
      </c>
      <c r="S325" s="207"/>
      <c r="T325" s="26">
        <f t="shared" ref="T325:T332" si="157">COUNTIF(K325:S325,"x")</f>
        <v>1</v>
      </c>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7"/>
      <c r="BW325" s="207"/>
      <c r="BX325" s="207"/>
      <c r="BY325" s="207"/>
      <c r="BZ325" s="207"/>
      <c r="CA325" s="207"/>
      <c r="CB325" s="23">
        <f t="shared" si="150"/>
        <v>0</v>
      </c>
      <c r="CC325" s="32" t="e">
        <f t="shared" si="151"/>
        <v>#DIV/0!</v>
      </c>
      <c r="CD325" s="23">
        <f t="shared" si="152"/>
        <v>0</v>
      </c>
      <c r="CE325" s="32" t="e">
        <f t="shared" si="153"/>
        <v>#DIV/0!</v>
      </c>
      <c r="CF325" s="23">
        <f t="shared" si="154"/>
        <v>0</v>
      </c>
      <c r="CG325" s="32" t="e">
        <f t="shared" si="155"/>
        <v>#DIV/0!</v>
      </c>
      <c r="CH325" s="23" t="e">
        <f t="shared" si="156"/>
        <v>#DIV/0!</v>
      </c>
      <c r="CI325" s="23" t="e">
        <f t="shared" ref="CI325:CI332" si="158">IF(CH325&gt;=1.6,"Đạt mục tiêu",IF(CH325&gt;=1,"Cần cố gắng","Chưa đạt"))</f>
        <v>#DIV/0!</v>
      </c>
      <c r="CJ325" s="37"/>
    </row>
    <row r="326" spans="1:88" ht="56.25" x14ac:dyDescent="0.25">
      <c r="A326" s="6">
        <v>228</v>
      </c>
      <c r="B326" s="207">
        <v>560</v>
      </c>
      <c r="C326" s="12" t="s">
        <v>933</v>
      </c>
      <c r="D326" s="275" t="s">
        <v>18</v>
      </c>
      <c r="E326" s="12" t="s">
        <v>934</v>
      </c>
      <c r="F326" s="271" t="s">
        <v>28</v>
      </c>
      <c r="G326" s="18" t="s">
        <v>1541</v>
      </c>
      <c r="H326" s="18" t="s">
        <v>1542</v>
      </c>
      <c r="I326" s="18" t="s">
        <v>1329</v>
      </c>
      <c r="J326" s="22" t="s">
        <v>862</v>
      </c>
      <c r="K326" s="207"/>
      <c r="L326" s="207"/>
      <c r="M326" s="207"/>
      <c r="N326" s="207"/>
      <c r="O326" s="207"/>
      <c r="P326" s="207" t="s">
        <v>21</v>
      </c>
      <c r="Q326" s="207"/>
      <c r="R326" s="207"/>
      <c r="S326" s="207"/>
      <c r="T326" s="26">
        <f t="shared" si="157"/>
        <v>1</v>
      </c>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7"/>
      <c r="BW326" s="207"/>
      <c r="BX326" s="207"/>
      <c r="BY326" s="207"/>
      <c r="BZ326" s="207"/>
      <c r="CA326" s="207"/>
      <c r="CB326" s="23">
        <f t="shared" si="150"/>
        <v>0</v>
      </c>
      <c r="CC326" s="32" t="e">
        <f t="shared" si="151"/>
        <v>#DIV/0!</v>
      </c>
      <c r="CD326" s="23">
        <f t="shared" si="152"/>
        <v>0</v>
      </c>
      <c r="CE326" s="32" t="e">
        <f t="shared" si="153"/>
        <v>#DIV/0!</v>
      </c>
      <c r="CF326" s="23">
        <f t="shared" si="154"/>
        <v>0</v>
      </c>
      <c r="CG326" s="32" t="e">
        <f t="shared" si="155"/>
        <v>#DIV/0!</v>
      </c>
      <c r="CH326" s="23" t="e">
        <f t="shared" si="156"/>
        <v>#DIV/0!</v>
      </c>
      <c r="CI326" s="23" t="e">
        <f t="shared" si="158"/>
        <v>#DIV/0!</v>
      </c>
      <c r="CJ326" s="37"/>
    </row>
    <row r="327" spans="1:88" ht="56.25" x14ac:dyDescent="0.25">
      <c r="A327" s="6">
        <v>229</v>
      </c>
      <c r="B327" s="385">
        <v>564</v>
      </c>
      <c r="C327" s="388" t="s">
        <v>940</v>
      </c>
      <c r="D327" s="275" t="s">
        <v>28</v>
      </c>
      <c r="E327" s="12" t="s">
        <v>941</v>
      </c>
      <c r="F327" s="271" t="s">
        <v>28</v>
      </c>
      <c r="G327" s="18" t="s">
        <v>1543</v>
      </c>
      <c r="H327" s="18" t="s">
        <v>1658</v>
      </c>
      <c r="I327" s="18" t="s">
        <v>1261</v>
      </c>
      <c r="J327" s="22" t="s">
        <v>862</v>
      </c>
      <c r="K327" s="207"/>
      <c r="L327" s="207"/>
      <c r="M327" s="207"/>
      <c r="N327" s="207"/>
      <c r="O327" s="207"/>
      <c r="P327" s="23" t="s">
        <v>21</v>
      </c>
      <c r="Q327" s="207"/>
      <c r="R327" s="207"/>
      <c r="S327" s="23"/>
      <c r="T327" s="26">
        <f t="shared" si="157"/>
        <v>1</v>
      </c>
      <c r="U327" s="207"/>
      <c r="V327" s="207"/>
      <c r="W327" s="207"/>
      <c r="X327" s="207"/>
      <c r="Y327" s="207"/>
      <c r="Z327" s="207"/>
      <c r="AA327" s="207"/>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7"/>
      <c r="BW327" s="207"/>
      <c r="BX327" s="207"/>
      <c r="BY327" s="207"/>
      <c r="BZ327" s="207"/>
      <c r="CA327" s="207"/>
      <c r="CB327" s="23">
        <f t="shared" si="150"/>
        <v>0</v>
      </c>
      <c r="CC327" s="32" t="e">
        <f t="shared" si="151"/>
        <v>#DIV/0!</v>
      </c>
      <c r="CD327" s="23">
        <f t="shared" si="152"/>
        <v>0</v>
      </c>
      <c r="CE327" s="32" t="e">
        <f t="shared" si="153"/>
        <v>#DIV/0!</v>
      </c>
      <c r="CF327" s="23">
        <f t="shared" si="154"/>
        <v>0</v>
      </c>
      <c r="CG327" s="32" t="e">
        <f t="shared" si="155"/>
        <v>#DIV/0!</v>
      </c>
      <c r="CH327" s="23" t="e">
        <f t="shared" si="156"/>
        <v>#DIV/0!</v>
      </c>
      <c r="CI327" s="23" t="e">
        <f t="shared" si="158"/>
        <v>#DIV/0!</v>
      </c>
      <c r="CJ327" s="37"/>
    </row>
    <row r="328" spans="1:88" ht="37.5" x14ac:dyDescent="0.25">
      <c r="A328" s="6"/>
      <c r="B328" s="386"/>
      <c r="C328" s="389"/>
      <c r="D328" s="275"/>
      <c r="E328" s="12"/>
      <c r="F328" s="271"/>
      <c r="G328" s="18" t="s">
        <v>1543</v>
      </c>
      <c r="H328" s="18" t="s">
        <v>1671</v>
      </c>
      <c r="I328" s="18"/>
      <c r="J328" s="22"/>
      <c r="K328" s="207"/>
      <c r="L328" s="207"/>
      <c r="M328" s="207"/>
      <c r="N328" s="207"/>
      <c r="O328" s="207"/>
      <c r="P328" s="23"/>
      <c r="Q328" s="207"/>
      <c r="R328" s="23" t="s">
        <v>21</v>
      </c>
      <c r="S328" s="23"/>
      <c r="T328" s="26">
        <f t="shared" si="157"/>
        <v>1</v>
      </c>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7"/>
      <c r="BW328" s="207"/>
      <c r="BX328" s="207"/>
      <c r="BY328" s="207"/>
      <c r="BZ328" s="207"/>
      <c r="CA328" s="207"/>
      <c r="CB328" s="23"/>
      <c r="CC328" s="32"/>
      <c r="CD328" s="23"/>
      <c r="CE328" s="32"/>
      <c r="CF328" s="23"/>
      <c r="CG328" s="32"/>
      <c r="CH328" s="23"/>
      <c r="CI328" s="23"/>
      <c r="CJ328" s="37"/>
    </row>
    <row r="329" spans="1:88" ht="56.25" x14ac:dyDescent="0.25">
      <c r="A329" s="6">
        <v>229</v>
      </c>
      <c r="B329" s="387"/>
      <c r="C329" s="390"/>
      <c r="D329" s="275" t="s">
        <v>28</v>
      </c>
      <c r="E329" s="12" t="s">
        <v>941</v>
      </c>
      <c r="F329" s="271" t="s">
        <v>28</v>
      </c>
      <c r="G329" s="18" t="s">
        <v>1543</v>
      </c>
      <c r="H329" s="18" t="s">
        <v>1659</v>
      </c>
      <c r="I329" s="18" t="s">
        <v>1261</v>
      </c>
      <c r="J329" s="22" t="s">
        <v>862</v>
      </c>
      <c r="K329" s="207"/>
      <c r="L329" s="207"/>
      <c r="M329" s="207"/>
      <c r="N329" s="207"/>
      <c r="O329" s="207"/>
      <c r="P329" s="23"/>
      <c r="Q329" s="23" t="s">
        <v>21</v>
      </c>
      <c r="R329" s="207"/>
      <c r="S329" s="23"/>
      <c r="T329" s="26">
        <f t="shared" si="157"/>
        <v>1</v>
      </c>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7"/>
      <c r="BW329" s="207"/>
      <c r="BX329" s="207"/>
      <c r="BY329" s="207"/>
      <c r="BZ329" s="207"/>
      <c r="CA329" s="207"/>
      <c r="CB329" s="23">
        <f>COUNTIF($BD329:$CA329,2)</f>
        <v>0</v>
      </c>
      <c r="CC329" s="32" t="e">
        <f>CB329/COUNTA($BD329:$CA329)</f>
        <v>#DIV/0!</v>
      </c>
      <c r="CD329" s="23">
        <f>COUNTIF($BD329:$CA329,1)</f>
        <v>0</v>
      </c>
      <c r="CE329" s="32" t="e">
        <f>CD329/COUNTA($BD329:$CA329)</f>
        <v>#DIV/0!</v>
      </c>
      <c r="CF329" s="23">
        <f>COUNTIF($BD329:$CA329,0)</f>
        <v>0</v>
      </c>
      <c r="CG329" s="32" t="e">
        <f>CF329/COUNTA($BD329:$CA329)</f>
        <v>#DIV/0!</v>
      </c>
      <c r="CH329" s="23" t="e">
        <f>(((CB329*2)+(CD329*1)+(CF329*0)))/COUNTA($BD329:$CA329)</f>
        <v>#DIV/0!</v>
      </c>
      <c r="CI329" s="23" t="e">
        <f t="shared" si="158"/>
        <v>#DIV/0!</v>
      </c>
      <c r="CJ329" s="37"/>
    </row>
    <row r="330" spans="1:88" ht="56.25" x14ac:dyDescent="0.25">
      <c r="A330" s="6">
        <v>229</v>
      </c>
      <c r="B330" s="207">
        <v>564</v>
      </c>
      <c r="C330" s="12" t="s">
        <v>940</v>
      </c>
      <c r="D330" s="275" t="s">
        <v>28</v>
      </c>
      <c r="E330" s="12" t="s">
        <v>941</v>
      </c>
      <c r="F330" s="271" t="s">
        <v>28</v>
      </c>
      <c r="G330" s="18" t="s">
        <v>1543</v>
      </c>
      <c r="H330" s="18" t="s">
        <v>1544</v>
      </c>
      <c r="I330" s="18" t="s">
        <v>1261</v>
      </c>
      <c r="J330" s="22" t="s">
        <v>862</v>
      </c>
      <c r="K330" s="207"/>
      <c r="L330" s="207"/>
      <c r="M330" s="207"/>
      <c r="N330" s="207"/>
      <c r="O330" s="207"/>
      <c r="P330" s="23"/>
      <c r="Q330" s="207"/>
      <c r="R330" s="207"/>
      <c r="S330" s="23" t="s">
        <v>21</v>
      </c>
      <c r="T330" s="26">
        <f t="shared" si="157"/>
        <v>1</v>
      </c>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c r="BI330" s="207"/>
      <c r="BJ330" s="207"/>
      <c r="BK330" s="207"/>
      <c r="BL330" s="207"/>
      <c r="BM330" s="207"/>
      <c r="BN330" s="207"/>
      <c r="BO330" s="207"/>
      <c r="BP330" s="207"/>
      <c r="BQ330" s="207"/>
      <c r="BR330" s="207"/>
      <c r="BS330" s="207"/>
      <c r="BT330" s="207"/>
      <c r="BU330" s="207"/>
      <c r="BV330" s="207"/>
      <c r="BW330" s="207"/>
      <c r="BX330" s="207"/>
      <c r="BY330" s="207"/>
      <c r="BZ330" s="207"/>
      <c r="CA330" s="207"/>
      <c r="CB330" s="23">
        <f>COUNTIF($BD330:$CA330,2)</f>
        <v>0</v>
      </c>
      <c r="CC330" s="32" t="e">
        <f>CB330/COUNTA($BD330:$CA330)</f>
        <v>#DIV/0!</v>
      </c>
      <c r="CD330" s="23">
        <f>COUNTIF($BD330:$CA330,1)</f>
        <v>0</v>
      </c>
      <c r="CE330" s="32" t="e">
        <f>CD330/COUNTA($BD330:$CA330)</f>
        <v>#DIV/0!</v>
      </c>
      <c r="CF330" s="23">
        <f>COUNTIF($BD330:$CA330,0)</f>
        <v>0</v>
      </c>
      <c r="CG330" s="32" t="e">
        <f>CF330/COUNTA($BD330:$CA330)</f>
        <v>#DIV/0!</v>
      </c>
      <c r="CH330" s="23" t="e">
        <f>(((CB330*2)+(CD330*1)+(CF330*0)))/COUNTA($BD330:$CA330)</f>
        <v>#DIV/0!</v>
      </c>
      <c r="CI330" s="23" t="e">
        <f t="shared" si="158"/>
        <v>#DIV/0!</v>
      </c>
      <c r="CJ330" s="37"/>
    </row>
    <row r="331" spans="1:88" ht="75" x14ac:dyDescent="0.25">
      <c r="A331" s="6">
        <v>229</v>
      </c>
      <c r="B331" s="207">
        <v>566</v>
      </c>
      <c r="C331" s="12" t="s">
        <v>943</v>
      </c>
      <c r="D331" s="275" t="s">
        <v>18</v>
      </c>
      <c r="E331" s="12" t="s">
        <v>944</v>
      </c>
      <c r="F331" s="271" t="s">
        <v>28</v>
      </c>
      <c r="G331" s="18" t="s">
        <v>1545</v>
      </c>
      <c r="H331" s="18" t="s">
        <v>944</v>
      </c>
      <c r="I331" s="18" t="s">
        <v>1265</v>
      </c>
      <c r="J331" s="22" t="s">
        <v>862</v>
      </c>
      <c r="K331" s="207"/>
      <c r="L331" s="207"/>
      <c r="M331" s="207"/>
      <c r="N331" s="207" t="s">
        <v>21</v>
      </c>
      <c r="O331" s="207"/>
      <c r="P331" s="207"/>
      <c r="Q331" s="207"/>
      <c r="R331" s="207"/>
      <c r="S331" s="207"/>
      <c r="T331" s="26">
        <f t="shared" si="157"/>
        <v>1</v>
      </c>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c r="BI331" s="207"/>
      <c r="BJ331" s="207"/>
      <c r="BK331" s="207"/>
      <c r="BL331" s="207"/>
      <c r="BM331" s="207"/>
      <c r="BN331" s="207"/>
      <c r="BO331" s="207"/>
      <c r="BP331" s="207"/>
      <c r="BQ331" s="207"/>
      <c r="BR331" s="207"/>
      <c r="BS331" s="207"/>
      <c r="BT331" s="207"/>
      <c r="BU331" s="207"/>
      <c r="BV331" s="207"/>
      <c r="BW331" s="207"/>
      <c r="BX331" s="207"/>
      <c r="BY331" s="207"/>
      <c r="BZ331" s="207"/>
      <c r="CA331" s="207"/>
      <c r="CB331" s="23">
        <f>COUNTIF($BD331:$CA331,2)</f>
        <v>0</v>
      </c>
      <c r="CC331" s="32" t="e">
        <f>CB331/COUNTA($BD331:$CA331)</f>
        <v>#DIV/0!</v>
      </c>
      <c r="CD331" s="23">
        <f>COUNTIF($BD331:$CA331,1)</f>
        <v>0</v>
      </c>
      <c r="CE331" s="32" t="e">
        <f>CD331/COUNTA($BD331:$CA331)</f>
        <v>#DIV/0!</v>
      </c>
      <c r="CF331" s="23">
        <f>COUNTIF($BD331:$CA331,0)</f>
        <v>0</v>
      </c>
      <c r="CG331" s="32" t="e">
        <f>CF331/COUNTA($BD331:$CA331)</f>
        <v>#DIV/0!</v>
      </c>
      <c r="CH331" s="23" t="e">
        <f>(((CB331*2)+(CD331*1)+(CF331*0)))/COUNTA($BD331:$CA331)</f>
        <v>#DIV/0!</v>
      </c>
      <c r="CI331" s="23" t="e">
        <f t="shared" si="158"/>
        <v>#DIV/0!</v>
      </c>
      <c r="CJ331" s="37"/>
    </row>
    <row r="332" spans="1:88" ht="56.25" x14ac:dyDescent="0.25">
      <c r="A332" s="6">
        <v>230</v>
      </c>
      <c r="B332" s="207">
        <v>568</v>
      </c>
      <c r="C332" s="12" t="s">
        <v>947</v>
      </c>
      <c r="D332" s="275" t="s">
        <v>18</v>
      </c>
      <c r="E332" s="66" t="s">
        <v>947</v>
      </c>
      <c r="F332" s="67" t="s">
        <v>28</v>
      </c>
      <c r="G332" s="18" t="s">
        <v>1546</v>
      </c>
      <c r="H332" s="18" t="s">
        <v>947</v>
      </c>
      <c r="I332" s="18" t="s">
        <v>1265</v>
      </c>
      <c r="J332" s="22" t="s">
        <v>862</v>
      </c>
      <c r="K332" s="207"/>
      <c r="L332" s="207"/>
      <c r="M332" s="207"/>
      <c r="N332" s="207" t="s">
        <v>21</v>
      </c>
      <c r="O332" s="207"/>
      <c r="P332" s="207"/>
      <c r="Q332" s="207"/>
      <c r="R332" s="207"/>
      <c r="S332" s="207"/>
      <c r="T332" s="26">
        <f t="shared" si="157"/>
        <v>1</v>
      </c>
      <c r="U332" s="207" t="s">
        <v>1277</v>
      </c>
      <c r="V332" s="207"/>
      <c r="W332" s="207"/>
      <c r="X332" s="207"/>
      <c r="Y332" s="207"/>
      <c r="Z332" s="207"/>
      <c r="AA332" s="207"/>
      <c r="AB332" s="207"/>
      <c r="AC332" s="207"/>
      <c r="AD332" s="207"/>
      <c r="AE332" s="207"/>
      <c r="AF332" s="207"/>
      <c r="AG332" s="207"/>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c r="BI332" s="207"/>
      <c r="BJ332" s="207"/>
      <c r="BK332" s="207"/>
      <c r="BL332" s="207"/>
      <c r="BM332" s="207"/>
      <c r="BN332" s="207"/>
      <c r="BO332" s="207"/>
      <c r="BP332" s="207"/>
      <c r="BQ332" s="207"/>
      <c r="BR332" s="207"/>
      <c r="BS332" s="207"/>
      <c r="BT332" s="207"/>
      <c r="BU332" s="207"/>
      <c r="BV332" s="207"/>
      <c r="BW332" s="207"/>
      <c r="BX332" s="207"/>
      <c r="BY332" s="207"/>
      <c r="BZ332" s="207"/>
      <c r="CA332" s="207"/>
      <c r="CB332" s="23">
        <f>COUNTIF($BD332:$CA332,2)</f>
        <v>0</v>
      </c>
      <c r="CC332" s="32" t="e">
        <f>CB332/COUNTA($BD332:$CA332)</f>
        <v>#DIV/0!</v>
      </c>
      <c r="CD332" s="23">
        <f>COUNTIF($BD332:$CA332,1)</f>
        <v>0</v>
      </c>
      <c r="CE332" s="32" t="e">
        <f>CD332/COUNTA($BD332:$CA332)</f>
        <v>#DIV/0!</v>
      </c>
      <c r="CF332" s="23">
        <f>COUNTIF($BD332:$CA332,0)</f>
        <v>0</v>
      </c>
      <c r="CG332" s="32" t="e">
        <f>CF332/COUNTA($BD332:$CA332)</f>
        <v>#DIV/0!</v>
      </c>
      <c r="CH332" s="23" t="e">
        <f>(((CB332*2)+(CD332*1)+(CF332*0)))/COUNTA($BD332:$CA332)</f>
        <v>#DIV/0!</v>
      </c>
      <c r="CI332" s="23" t="e">
        <f t="shared" si="158"/>
        <v>#DIV/0!</v>
      </c>
      <c r="CJ332" s="37"/>
    </row>
    <row r="333" spans="1:88" ht="15.75" hidden="1" customHeight="1" x14ac:dyDescent="0.25">
      <c r="A333" s="68"/>
      <c r="B333" s="69"/>
      <c r="C333" s="69"/>
      <c r="D333" s="282"/>
      <c r="E333" s="489" t="s">
        <v>1547</v>
      </c>
      <c r="F333" s="490"/>
      <c r="G333" s="435" t="s">
        <v>1547</v>
      </c>
      <c r="H333" s="435"/>
      <c r="I333" s="202"/>
      <c r="J333" s="7">
        <f>SUM(J334:J338)</f>
        <v>271</v>
      </c>
      <c r="K333" s="7">
        <f>SUM(K334:K338)</f>
        <v>28</v>
      </c>
      <c r="L333" s="7">
        <f t="shared" ref="L333:S333" si="159">SUM(L334:L338)</f>
        <v>34</v>
      </c>
      <c r="M333" s="7">
        <f t="shared" si="159"/>
        <v>32</v>
      </c>
      <c r="N333" s="7">
        <f t="shared" si="159"/>
        <v>32</v>
      </c>
      <c r="O333" s="7">
        <f t="shared" si="159"/>
        <v>37</v>
      </c>
      <c r="P333" s="7">
        <f t="shared" si="159"/>
        <v>34</v>
      </c>
      <c r="Q333" s="7">
        <f t="shared" si="159"/>
        <v>31</v>
      </c>
      <c r="R333" s="203">
        <f t="shared" si="159"/>
        <v>31</v>
      </c>
      <c r="S333" s="203">
        <f t="shared" si="159"/>
        <v>29</v>
      </c>
      <c r="T333" s="204">
        <f>SUM(T9:T332)</f>
        <v>285</v>
      </c>
      <c r="U333" s="88">
        <v>0</v>
      </c>
      <c r="V333" s="88">
        <v>0</v>
      </c>
      <c r="W333" s="88">
        <v>0</v>
      </c>
      <c r="X333" s="88">
        <v>0</v>
      </c>
      <c r="Y333" s="88">
        <v>0</v>
      </c>
      <c r="Z333" s="88">
        <v>0</v>
      </c>
      <c r="AA333" s="88">
        <v>0</v>
      </c>
      <c r="AB333" s="88">
        <v>0</v>
      </c>
      <c r="AC333" s="88">
        <v>0</v>
      </c>
      <c r="AD333" s="88">
        <v>0</v>
      </c>
      <c r="AE333" s="88">
        <v>0</v>
      </c>
      <c r="AF333" s="88">
        <v>0</v>
      </c>
      <c r="AG333" s="88">
        <v>0</v>
      </c>
      <c r="AH333" s="88">
        <v>0</v>
      </c>
      <c r="AI333" s="88">
        <v>0</v>
      </c>
      <c r="AJ333" s="88">
        <v>0</v>
      </c>
      <c r="AK333" s="88">
        <v>0</v>
      </c>
      <c r="AL333" s="88">
        <v>0</v>
      </c>
      <c r="AM333" s="88">
        <v>0</v>
      </c>
      <c r="AN333" s="88">
        <v>0</v>
      </c>
      <c r="AO333" s="88">
        <v>0</v>
      </c>
      <c r="AP333" s="88">
        <v>0</v>
      </c>
      <c r="AQ333" s="88">
        <v>0</v>
      </c>
      <c r="AR333" s="88">
        <v>0</v>
      </c>
      <c r="AS333" s="88">
        <v>0</v>
      </c>
      <c r="AT333" s="88">
        <v>0</v>
      </c>
      <c r="AU333" s="88">
        <v>0</v>
      </c>
      <c r="AV333" s="88">
        <v>0</v>
      </c>
      <c r="AW333" s="88">
        <v>0</v>
      </c>
      <c r="AX333" s="88">
        <v>0</v>
      </c>
      <c r="AY333" s="88">
        <v>0</v>
      </c>
      <c r="AZ333" s="88">
        <v>0</v>
      </c>
      <c r="BA333" s="91">
        <v>0</v>
      </c>
      <c r="BB333" s="88"/>
      <c r="BC333" s="88">
        <v>0</v>
      </c>
      <c r="BD333" s="92"/>
      <c r="CB333" s="99"/>
      <c r="CC333" s="100"/>
      <c r="CD333" s="100"/>
      <c r="CE333" s="100"/>
      <c r="CF333" s="100"/>
      <c r="CG333" s="100"/>
      <c r="CH333" s="100"/>
      <c r="CI333" s="100"/>
      <c r="CJ333" s="100"/>
    </row>
    <row r="334" spans="1:88" ht="15.75" hidden="1" customHeight="1" x14ac:dyDescent="0.25">
      <c r="A334" s="68"/>
      <c r="B334" s="70"/>
      <c r="C334" s="70"/>
      <c r="D334" s="283"/>
      <c r="E334" s="489" t="s">
        <v>1548</v>
      </c>
      <c r="F334" s="490"/>
      <c r="G334" s="435" t="s">
        <v>1548</v>
      </c>
      <c r="H334" s="435"/>
      <c r="I334" s="202"/>
      <c r="J334" s="205">
        <f>COUNTIF(J$8:J$111,"Thể chất")</f>
        <v>91</v>
      </c>
      <c r="K334" s="205">
        <f t="shared" ref="K334:S334" si="160">COUNTIF(K$8:K$111,"x")</f>
        <v>12</v>
      </c>
      <c r="L334" s="205">
        <f t="shared" si="160"/>
        <v>13</v>
      </c>
      <c r="M334" s="205">
        <f t="shared" si="160"/>
        <v>13</v>
      </c>
      <c r="N334" s="205">
        <f t="shared" si="160"/>
        <v>8</v>
      </c>
      <c r="O334" s="205">
        <f t="shared" si="160"/>
        <v>11</v>
      </c>
      <c r="P334" s="205">
        <f t="shared" si="160"/>
        <v>8</v>
      </c>
      <c r="Q334" s="205">
        <f t="shared" si="160"/>
        <v>11</v>
      </c>
      <c r="R334" s="205">
        <f t="shared" si="160"/>
        <v>11</v>
      </c>
      <c r="S334" s="205">
        <f t="shared" si="160"/>
        <v>8</v>
      </c>
      <c r="T334" s="263"/>
      <c r="U334" s="49">
        <v>0</v>
      </c>
      <c r="V334" s="49">
        <v>0</v>
      </c>
      <c r="W334" s="49">
        <v>0</v>
      </c>
      <c r="X334" s="49">
        <v>0</v>
      </c>
      <c r="Y334" s="49">
        <v>0</v>
      </c>
      <c r="Z334" s="49">
        <v>0</v>
      </c>
      <c r="AA334" s="49">
        <v>0</v>
      </c>
      <c r="AB334" s="49">
        <v>0</v>
      </c>
      <c r="AC334" s="49">
        <v>0</v>
      </c>
      <c r="AD334" s="49">
        <v>0</v>
      </c>
      <c r="AE334" s="49">
        <v>0</v>
      </c>
      <c r="AF334" s="49">
        <v>0</v>
      </c>
      <c r="AG334" s="49">
        <v>0</v>
      </c>
      <c r="AH334" s="49">
        <v>0</v>
      </c>
      <c r="AI334" s="49">
        <v>0</v>
      </c>
      <c r="AJ334" s="49">
        <v>0</v>
      </c>
      <c r="AK334" s="49">
        <v>0</v>
      </c>
      <c r="AL334" s="49">
        <v>0</v>
      </c>
      <c r="AM334" s="49">
        <v>0</v>
      </c>
      <c r="AN334" s="49">
        <v>0</v>
      </c>
      <c r="AO334" s="49">
        <v>0</v>
      </c>
      <c r="AP334" s="49">
        <v>0</v>
      </c>
      <c r="AQ334" s="49">
        <v>0</v>
      </c>
      <c r="AR334" s="49">
        <v>0</v>
      </c>
      <c r="AS334" s="49">
        <v>0</v>
      </c>
      <c r="AT334" s="49">
        <v>0</v>
      </c>
      <c r="AU334" s="49">
        <v>0</v>
      </c>
      <c r="AV334" s="49">
        <v>0</v>
      </c>
      <c r="AW334" s="49">
        <v>0</v>
      </c>
      <c r="AX334" s="49">
        <v>0</v>
      </c>
      <c r="AY334" s="49">
        <v>0</v>
      </c>
      <c r="AZ334" s="49">
        <v>0</v>
      </c>
      <c r="BA334" s="93">
        <v>0</v>
      </c>
      <c r="BB334" s="49"/>
      <c r="BC334" s="49">
        <v>0</v>
      </c>
      <c r="CB334" s="99"/>
      <c r="CC334" s="100"/>
      <c r="CD334" s="100"/>
      <c r="CE334" s="100"/>
      <c r="CF334" s="100"/>
      <c r="CG334" s="100"/>
      <c r="CH334" s="100"/>
      <c r="CI334" s="100"/>
      <c r="CJ334" s="100"/>
    </row>
    <row r="335" spans="1:88" ht="15.75" hidden="1" customHeight="1" x14ac:dyDescent="0.25">
      <c r="A335" s="68"/>
      <c r="B335" s="70"/>
      <c r="C335" s="70"/>
      <c r="D335" s="283"/>
      <c r="E335" s="489" t="s">
        <v>1549</v>
      </c>
      <c r="F335" s="490"/>
      <c r="G335" s="435" t="s">
        <v>1549</v>
      </c>
      <c r="H335" s="435"/>
      <c r="I335" s="202"/>
      <c r="J335" s="205">
        <f>COUNTIF(J$115:J$189,"Nhận thức")</f>
        <v>54</v>
      </c>
      <c r="K335" s="205">
        <f t="shared" ref="K335:S335" si="161">COUNTIF(K$115:K$189,"x")</f>
        <v>5</v>
      </c>
      <c r="L335" s="205">
        <f t="shared" si="161"/>
        <v>8</v>
      </c>
      <c r="M335" s="205">
        <f t="shared" si="161"/>
        <v>6</v>
      </c>
      <c r="N335" s="205">
        <f t="shared" si="161"/>
        <v>4</v>
      </c>
      <c r="O335" s="205">
        <f t="shared" si="161"/>
        <v>9</v>
      </c>
      <c r="P335" s="205">
        <f t="shared" si="161"/>
        <v>5</v>
      </c>
      <c r="Q335" s="205">
        <f t="shared" si="161"/>
        <v>6</v>
      </c>
      <c r="R335" s="205">
        <f t="shared" si="161"/>
        <v>9</v>
      </c>
      <c r="S335" s="205">
        <f t="shared" si="161"/>
        <v>6</v>
      </c>
      <c r="T335" s="263"/>
      <c r="U335" s="49">
        <v>0</v>
      </c>
      <c r="V335" s="49">
        <v>0</v>
      </c>
      <c r="W335" s="49">
        <v>0</v>
      </c>
      <c r="X335" s="49">
        <v>0</v>
      </c>
      <c r="Y335" s="49">
        <v>0</v>
      </c>
      <c r="Z335" s="49">
        <v>0</v>
      </c>
      <c r="AA335" s="49">
        <v>0</v>
      </c>
      <c r="AB335" s="49">
        <v>0</v>
      </c>
      <c r="AC335" s="49">
        <v>0</v>
      </c>
      <c r="AD335" s="49">
        <v>0</v>
      </c>
      <c r="AE335" s="49">
        <v>0</v>
      </c>
      <c r="AF335" s="49">
        <v>0</v>
      </c>
      <c r="AG335" s="49">
        <v>0</v>
      </c>
      <c r="AH335" s="49">
        <v>0</v>
      </c>
      <c r="AI335" s="49">
        <v>0</v>
      </c>
      <c r="AJ335" s="49">
        <v>0</v>
      </c>
      <c r="AK335" s="49">
        <v>0</v>
      </c>
      <c r="AL335" s="49">
        <v>0</v>
      </c>
      <c r="AM335" s="49">
        <v>0</v>
      </c>
      <c r="AN335" s="49">
        <v>0</v>
      </c>
      <c r="AO335" s="49">
        <v>0</v>
      </c>
      <c r="AP335" s="49">
        <v>0</v>
      </c>
      <c r="AQ335" s="49">
        <v>0</v>
      </c>
      <c r="AR335" s="49">
        <v>0</v>
      </c>
      <c r="AS335" s="49">
        <v>0</v>
      </c>
      <c r="AT335" s="49">
        <v>0</v>
      </c>
      <c r="AU335" s="49">
        <v>0</v>
      </c>
      <c r="AV335" s="49">
        <v>0</v>
      </c>
      <c r="AW335" s="49">
        <v>0</v>
      </c>
      <c r="AX335" s="49">
        <v>0</v>
      </c>
      <c r="AY335" s="49">
        <v>0</v>
      </c>
      <c r="AZ335" s="49">
        <v>0</v>
      </c>
      <c r="BA335" s="93">
        <v>0</v>
      </c>
      <c r="BB335" s="49"/>
      <c r="BC335" s="49">
        <v>0</v>
      </c>
      <c r="CB335" s="99"/>
      <c r="CC335" s="100"/>
      <c r="CD335" s="100"/>
      <c r="CE335" s="100"/>
      <c r="CF335" s="100"/>
      <c r="CG335" s="100"/>
      <c r="CH335" s="100"/>
      <c r="CI335" s="100"/>
      <c r="CJ335" s="100"/>
    </row>
    <row r="336" spans="1:88" ht="15.75" hidden="1" customHeight="1" x14ac:dyDescent="0.25">
      <c r="A336" s="68"/>
      <c r="B336" s="70"/>
      <c r="C336" s="70"/>
      <c r="D336" s="283"/>
      <c r="E336" s="489" t="s">
        <v>1550</v>
      </c>
      <c r="F336" s="490"/>
      <c r="G336" s="435" t="s">
        <v>1550</v>
      </c>
      <c r="H336" s="435"/>
      <c r="I336" s="202"/>
      <c r="J336" s="205">
        <f>COUNTIF(J$192:J$241,"Ngôn ngữ")</f>
        <v>48</v>
      </c>
      <c r="K336" s="205">
        <f t="shared" ref="K336:S336" si="162">COUNTIF(K$192:K$241,"x")</f>
        <v>6</v>
      </c>
      <c r="L336" s="205">
        <f t="shared" si="162"/>
        <v>5</v>
      </c>
      <c r="M336" s="205">
        <f t="shared" si="162"/>
        <v>3</v>
      </c>
      <c r="N336" s="205">
        <f t="shared" si="162"/>
        <v>7</v>
      </c>
      <c r="O336" s="205">
        <f t="shared" si="162"/>
        <v>4</v>
      </c>
      <c r="P336" s="205">
        <f t="shared" si="162"/>
        <v>8</v>
      </c>
      <c r="Q336" s="205">
        <f t="shared" si="162"/>
        <v>5</v>
      </c>
      <c r="R336" s="205">
        <f t="shared" si="162"/>
        <v>3</v>
      </c>
      <c r="S336" s="205">
        <f t="shared" si="162"/>
        <v>8</v>
      </c>
      <c r="T336" s="263"/>
      <c r="U336" s="49">
        <v>0</v>
      </c>
      <c r="V336" s="49">
        <v>0</v>
      </c>
      <c r="W336" s="49">
        <v>0</v>
      </c>
      <c r="X336" s="49">
        <v>0</v>
      </c>
      <c r="Y336" s="49">
        <v>0</v>
      </c>
      <c r="Z336" s="49">
        <v>0</v>
      </c>
      <c r="AA336" s="49">
        <v>0</v>
      </c>
      <c r="AB336" s="49">
        <v>0</v>
      </c>
      <c r="AC336" s="49">
        <v>0</v>
      </c>
      <c r="AD336" s="49">
        <v>0</v>
      </c>
      <c r="AE336" s="49">
        <v>0</v>
      </c>
      <c r="AF336" s="49">
        <v>0</v>
      </c>
      <c r="AG336" s="49">
        <v>0</v>
      </c>
      <c r="AH336" s="49">
        <v>0</v>
      </c>
      <c r="AI336" s="49">
        <v>0</v>
      </c>
      <c r="AJ336" s="49">
        <v>0</v>
      </c>
      <c r="AK336" s="49">
        <v>0</v>
      </c>
      <c r="AL336" s="49">
        <v>0</v>
      </c>
      <c r="AM336" s="49">
        <v>0</v>
      </c>
      <c r="AN336" s="49">
        <v>0</v>
      </c>
      <c r="AO336" s="49">
        <v>0</v>
      </c>
      <c r="AP336" s="49">
        <v>0</v>
      </c>
      <c r="AQ336" s="49">
        <v>0</v>
      </c>
      <c r="AR336" s="49">
        <v>0</v>
      </c>
      <c r="AS336" s="49">
        <v>0</v>
      </c>
      <c r="AT336" s="49">
        <v>0</v>
      </c>
      <c r="AU336" s="49">
        <v>0</v>
      </c>
      <c r="AV336" s="49">
        <v>0</v>
      </c>
      <c r="AW336" s="49">
        <v>0</v>
      </c>
      <c r="AX336" s="49">
        <v>0</v>
      </c>
      <c r="AY336" s="49">
        <v>0</v>
      </c>
      <c r="AZ336" s="49">
        <v>0</v>
      </c>
      <c r="BA336" s="93">
        <v>0</v>
      </c>
      <c r="BB336" s="49"/>
      <c r="BC336" s="49">
        <v>0</v>
      </c>
      <c r="CB336" s="99"/>
      <c r="CC336" s="100"/>
      <c r="CD336" s="100"/>
      <c r="CE336" s="100"/>
      <c r="CF336" s="100"/>
      <c r="CG336" s="100"/>
      <c r="CH336" s="100"/>
      <c r="CI336" s="100"/>
      <c r="CJ336" s="100"/>
    </row>
    <row r="337" spans="1:88" ht="15.75" hidden="1" customHeight="1" x14ac:dyDescent="0.25">
      <c r="A337" s="68"/>
      <c r="B337" s="70"/>
      <c r="C337" s="70"/>
      <c r="D337" s="283"/>
      <c r="E337" s="489" t="s">
        <v>1551</v>
      </c>
      <c r="F337" s="490"/>
      <c r="G337" s="435" t="s">
        <v>1551</v>
      </c>
      <c r="H337" s="435"/>
      <c r="I337" s="202"/>
      <c r="J337" s="205">
        <f>COUNTIF(J$245:J$268,"TCKNXH")</f>
        <v>19</v>
      </c>
      <c r="K337" s="205">
        <f t="shared" ref="K337:S337" si="163">COUNTIF(K$245:K$268,"x")</f>
        <v>1</v>
      </c>
      <c r="L337" s="205">
        <f t="shared" si="163"/>
        <v>4</v>
      </c>
      <c r="M337" s="205">
        <f t="shared" si="163"/>
        <v>2</v>
      </c>
      <c r="N337" s="205">
        <f t="shared" si="163"/>
        <v>4</v>
      </c>
      <c r="O337" s="205">
        <f t="shared" si="163"/>
        <v>6</v>
      </c>
      <c r="P337" s="205">
        <f t="shared" si="163"/>
        <v>2</v>
      </c>
      <c r="Q337" s="205">
        <f t="shared" si="163"/>
        <v>2</v>
      </c>
      <c r="R337" s="205">
        <f t="shared" si="163"/>
        <v>2</v>
      </c>
      <c r="S337" s="205">
        <f t="shared" si="163"/>
        <v>2</v>
      </c>
      <c r="T337" s="263"/>
      <c r="U337" s="49">
        <v>0</v>
      </c>
      <c r="V337" s="49">
        <v>0</v>
      </c>
      <c r="W337" s="49">
        <v>0</v>
      </c>
      <c r="X337" s="49">
        <v>0</v>
      </c>
      <c r="Y337" s="49">
        <v>0</v>
      </c>
      <c r="Z337" s="49">
        <v>0</v>
      </c>
      <c r="AA337" s="49">
        <v>0</v>
      </c>
      <c r="AB337" s="49">
        <v>0</v>
      </c>
      <c r="AC337" s="49">
        <v>0</v>
      </c>
      <c r="AD337" s="49">
        <v>0</v>
      </c>
      <c r="AE337" s="49">
        <v>0</v>
      </c>
      <c r="AF337" s="49">
        <v>0</v>
      </c>
      <c r="AG337" s="49">
        <v>0</v>
      </c>
      <c r="AH337" s="49">
        <v>0</v>
      </c>
      <c r="AI337" s="49">
        <v>0</v>
      </c>
      <c r="AJ337" s="49">
        <v>0</v>
      </c>
      <c r="AK337" s="49">
        <v>0</v>
      </c>
      <c r="AL337" s="49">
        <v>0</v>
      </c>
      <c r="AM337" s="49">
        <v>0</v>
      </c>
      <c r="AN337" s="49">
        <v>0</v>
      </c>
      <c r="AO337" s="49">
        <v>0</v>
      </c>
      <c r="AP337" s="49">
        <v>0</v>
      </c>
      <c r="AQ337" s="49">
        <v>0</v>
      </c>
      <c r="AR337" s="49">
        <v>0</v>
      </c>
      <c r="AS337" s="49">
        <v>0</v>
      </c>
      <c r="AT337" s="49">
        <v>0</v>
      </c>
      <c r="AU337" s="49">
        <v>0</v>
      </c>
      <c r="AV337" s="49">
        <v>0</v>
      </c>
      <c r="AW337" s="49">
        <v>0</v>
      </c>
      <c r="AX337" s="49">
        <v>0</v>
      </c>
      <c r="AY337" s="49">
        <v>0</v>
      </c>
      <c r="AZ337" s="49">
        <v>0</v>
      </c>
      <c r="BA337" s="93">
        <v>0</v>
      </c>
      <c r="BB337" s="49"/>
      <c r="BC337" s="49">
        <v>0</v>
      </c>
      <c r="CB337" s="99"/>
      <c r="CC337" s="100"/>
      <c r="CD337" s="100"/>
      <c r="CE337" s="100"/>
      <c r="CF337" s="100"/>
      <c r="CG337" s="100"/>
      <c r="CH337" s="100"/>
      <c r="CI337" s="100"/>
      <c r="CJ337" s="100"/>
    </row>
    <row r="338" spans="1:88" ht="15.75" hidden="1" customHeight="1" x14ac:dyDescent="0.25">
      <c r="A338" s="68"/>
      <c r="B338" s="70"/>
      <c r="C338" s="70"/>
      <c r="D338" s="283"/>
      <c r="E338" s="489" t="s">
        <v>1552</v>
      </c>
      <c r="F338" s="490"/>
      <c r="G338" s="435" t="s">
        <v>1552</v>
      </c>
      <c r="H338" s="435"/>
      <c r="I338" s="202"/>
      <c r="J338" s="205">
        <f>COUNTIF(J$271:J$332,"Thẩm mỹ")</f>
        <v>59</v>
      </c>
      <c r="K338" s="205">
        <f t="shared" ref="K338:S338" si="164">COUNTIF(K$271:K$332,"x")</f>
        <v>4</v>
      </c>
      <c r="L338" s="205">
        <f t="shared" si="164"/>
        <v>4</v>
      </c>
      <c r="M338" s="205">
        <f t="shared" si="164"/>
        <v>8</v>
      </c>
      <c r="N338" s="205">
        <f t="shared" si="164"/>
        <v>9</v>
      </c>
      <c r="O338" s="205">
        <f t="shared" si="164"/>
        <v>7</v>
      </c>
      <c r="P338" s="205">
        <f t="shared" si="164"/>
        <v>11</v>
      </c>
      <c r="Q338" s="205">
        <f t="shared" si="164"/>
        <v>7</v>
      </c>
      <c r="R338" s="205">
        <f t="shared" si="164"/>
        <v>6</v>
      </c>
      <c r="S338" s="205">
        <f t="shared" si="164"/>
        <v>5</v>
      </c>
      <c r="T338" s="263"/>
      <c r="U338" s="49">
        <v>0</v>
      </c>
      <c r="V338" s="49">
        <v>0</v>
      </c>
      <c r="W338" s="49">
        <v>0</v>
      </c>
      <c r="X338" s="49">
        <v>0</v>
      </c>
      <c r="Y338" s="49">
        <v>0</v>
      </c>
      <c r="Z338" s="49">
        <v>0</v>
      </c>
      <c r="AA338" s="49">
        <v>0</v>
      </c>
      <c r="AB338" s="49">
        <v>0</v>
      </c>
      <c r="AC338" s="49">
        <v>0</v>
      </c>
      <c r="AD338" s="49">
        <v>0</v>
      </c>
      <c r="AE338" s="49">
        <v>0</v>
      </c>
      <c r="AF338" s="49">
        <v>0</v>
      </c>
      <c r="AG338" s="49">
        <v>0</v>
      </c>
      <c r="AH338" s="49">
        <v>0</v>
      </c>
      <c r="AI338" s="49">
        <v>0</v>
      </c>
      <c r="AJ338" s="49">
        <v>0</v>
      </c>
      <c r="AK338" s="49">
        <v>0</v>
      </c>
      <c r="AL338" s="49">
        <v>0</v>
      </c>
      <c r="AM338" s="49">
        <v>0</v>
      </c>
      <c r="AN338" s="49">
        <v>0</v>
      </c>
      <c r="AO338" s="49">
        <v>0</v>
      </c>
      <c r="AP338" s="49">
        <v>0</v>
      </c>
      <c r="AQ338" s="49">
        <v>0</v>
      </c>
      <c r="AR338" s="49">
        <v>0</v>
      </c>
      <c r="AS338" s="49">
        <v>0</v>
      </c>
      <c r="AT338" s="49">
        <v>0</v>
      </c>
      <c r="AU338" s="49">
        <v>0</v>
      </c>
      <c r="AV338" s="49">
        <v>0</v>
      </c>
      <c r="AW338" s="49">
        <v>0</v>
      </c>
      <c r="AX338" s="49">
        <v>0</v>
      </c>
      <c r="AY338" s="49">
        <v>0</v>
      </c>
      <c r="AZ338" s="49">
        <v>0</v>
      </c>
      <c r="BA338" s="93">
        <v>0</v>
      </c>
      <c r="BB338" s="49"/>
      <c r="BC338" s="49">
        <v>0</v>
      </c>
      <c r="CB338" s="99"/>
      <c r="CC338" s="100"/>
      <c r="CD338" s="100"/>
      <c r="CE338" s="100"/>
      <c r="CF338" s="100"/>
      <c r="CG338" s="100"/>
      <c r="CH338" s="100"/>
      <c r="CI338" s="100"/>
      <c r="CJ338" s="100"/>
    </row>
    <row r="339" spans="1:88" ht="15.75" x14ac:dyDescent="0.25">
      <c r="A339" s="58"/>
      <c r="B339" s="58"/>
      <c r="C339" s="71"/>
      <c r="D339" s="284"/>
      <c r="E339" s="58"/>
      <c r="F339" s="58"/>
      <c r="G339" s="58"/>
      <c r="H339" s="58"/>
      <c r="I339" s="58"/>
      <c r="J339" s="86"/>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207"/>
      <c r="BC339" s="207"/>
      <c r="CB339" s="99"/>
      <c r="CC339" s="100"/>
      <c r="CD339" s="100"/>
      <c r="CE339" s="100"/>
      <c r="CF339" s="100"/>
      <c r="CG339" s="100"/>
      <c r="CH339" s="100"/>
      <c r="CI339" s="100"/>
      <c r="CJ339" s="100"/>
    </row>
    <row r="340" spans="1:88" ht="15.75" hidden="1" customHeight="1" x14ac:dyDescent="0.25">
      <c r="A340" s="58"/>
      <c r="B340" s="58"/>
      <c r="C340" s="71"/>
      <c r="D340" s="284"/>
      <c r="E340" s="436" t="s">
        <v>1553</v>
      </c>
      <c r="F340" s="437"/>
      <c r="G340" s="436" t="s">
        <v>1553</v>
      </c>
      <c r="H340" s="437"/>
      <c r="I340" s="263"/>
      <c r="J340" s="206"/>
      <c r="K340" s="7"/>
      <c r="L340" s="7">
        <f t="shared" ref="L340:T340" si="165">SUM(L341:L349)</f>
        <v>0</v>
      </c>
      <c r="M340" s="7">
        <f t="shared" si="165"/>
        <v>0</v>
      </c>
      <c r="N340" s="7">
        <f t="shared" si="165"/>
        <v>0</v>
      </c>
      <c r="O340" s="7">
        <f t="shared" si="165"/>
        <v>0</v>
      </c>
      <c r="P340" s="7">
        <f t="shared" si="165"/>
        <v>0</v>
      </c>
      <c r="Q340" s="7">
        <f t="shared" si="165"/>
        <v>0</v>
      </c>
      <c r="R340" s="7">
        <f t="shared" si="165"/>
        <v>0</v>
      </c>
      <c r="S340" s="7">
        <f t="shared" si="165"/>
        <v>0</v>
      </c>
      <c r="T340" s="7">
        <f t="shared" si="165"/>
        <v>0</v>
      </c>
      <c r="U340" s="49">
        <f ca="1">SUM(U341:U348)</f>
        <v>29</v>
      </c>
      <c r="V340" s="49">
        <f t="shared" ref="V340:BC340" si="166">SUM(V341:V349)</f>
        <v>32</v>
      </c>
      <c r="W340" s="49">
        <f t="shared" si="166"/>
        <v>31</v>
      </c>
      <c r="X340" s="49">
        <f t="shared" si="166"/>
        <v>31</v>
      </c>
      <c r="Y340" s="49">
        <f t="shared" si="166"/>
        <v>25</v>
      </c>
      <c r="Z340" s="49">
        <f t="shared" si="166"/>
        <v>25</v>
      </c>
      <c r="AA340" s="49">
        <f t="shared" si="166"/>
        <v>26</v>
      </c>
      <c r="AB340" s="49">
        <f t="shared" si="166"/>
        <v>25</v>
      </c>
      <c r="AC340" s="49">
        <f t="shared" si="166"/>
        <v>25</v>
      </c>
      <c r="AD340" s="49">
        <f t="shared" si="166"/>
        <v>25</v>
      </c>
      <c r="AE340" s="49">
        <f t="shared" si="166"/>
        <v>24</v>
      </c>
      <c r="AF340" s="49">
        <f t="shared" si="166"/>
        <v>25</v>
      </c>
      <c r="AG340" s="49">
        <f t="shared" si="166"/>
        <v>6</v>
      </c>
      <c r="AH340" s="49">
        <f t="shared" si="166"/>
        <v>6</v>
      </c>
      <c r="AI340" s="49">
        <f t="shared" si="166"/>
        <v>6</v>
      </c>
      <c r="AJ340" s="49">
        <f t="shared" si="166"/>
        <v>6</v>
      </c>
      <c r="AK340" s="49">
        <f t="shared" si="166"/>
        <v>6</v>
      </c>
      <c r="AL340" s="49">
        <f t="shared" si="166"/>
        <v>6</v>
      </c>
      <c r="AM340" s="49">
        <f t="shared" si="166"/>
        <v>6</v>
      </c>
      <c r="AN340" s="49">
        <f t="shared" si="166"/>
        <v>6</v>
      </c>
      <c r="AO340" s="49">
        <f t="shared" si="166"/>
        <v>6</v>
      </c>
      <c r="AP340" s="49">
        <f t="shared" si="166"/>
        <v>6</v>
      </c>
      <c r="AQ340" s="49">
        <f t="shared" si="166"/>
        <v>6</v>
      </c>
      <c r="AR340" s="49">
        <f t="shared" si="166"/>
        <v>6</v>
      </c>
      <c r="AS340" s="49">
        <f t="shared" si="166"/>
        <v>6</v>
      </c>
      <c r="AT340" s="49">
        <f t="shared" si="166"/>
        <v>6</v>
      </c>
      <c r="AU340" s="49">
        <f t="shared" si="166"/>
        <v>6</v>
      </c>
      <c r="AV340" s="49">
        <f t="shared" si="166"/>
        <v>6</v>
      </c>
      <c r="AW340" s="49">
        <f t="shared" si="166"/>
        <v>6</v>
      </c>
      <c r="AX340" s="49">
        <f t="shared" si="166"/>
        <v>6</v>
      </c>
      <c r="AY340" s="49">
        <f t="shared" si="166"/>
        <v>6</v>
      </c>
      <c r="AZ340" s="49">
        <f t="shared" si="166"/>
        <v>6</v>
      </c>
      <c r="BA340" s="93">
        <f t="shared" si="166"/>
        <v>6</v>
      </c>
      <c r="BB340" s="49"/>
      <c r="BC340" s="49">
        <f t="shared" si="166"/>
        <v>6</v>
      </c>
      <c r="CB340" s="99"/>
      <c r="CC340" s="100"/>
      <c r="CD340" s="100"/>
      <c r="CE340" s="100"/>
      <c r="CF340" s="100"/>
      <c r="CG340" s="100"/>
      <c r="CH340" s="100"/>
      <c r="CI340" s="100"/>
      <c r="CJ340" s="100"/>
    </row>
    <row r="341" spans="1:88" ht="15.75" x14ac:dyDescent="0.25">
      <c r="A341" s="58"/>
      <c r="B341" s="58"/>
      <c r="C341" s="71"/>
      <c r="D341" s="284"/>
      <c r="E341" s="438" t="s">
        <v>1554</v>
      </c>
      <c r="F341" s="439"/>
      <c r="G341" s="438" t="s">
        <v>1554</v>
      </c>
      <c r="H341" s="439"/>
      <c r="I341" s="207"/>
      <c r="J341" s="87"/>
      <c r="K341" s="207"/>
      <c r="L341" s="207"/>
      <c r="M341" s="207"/>
      <c r="N341" s="207"/>
      <c r="O341" s="207"/>
      <c r="P341" s="207"/>
      <c r="Q341" s="207"/>
      <c r="R341" s="207"/>
      <c r="S341" s="207"/>
      <c r="T341" s="207"/>
      <c r="U341" s="23">
        <f>COUNTIF(U$8:U$332,"ĐTT")</f>
        <v>3</v>
      </c>
      <c r="V341" s="23">
        <f t="shared" ref="V341:BA341" si="167">COUNTIF(V$8:V$334,"ĐTT")</f>
        <v>3</v>
      </c>
      <c r="W341" s="23">
        <f t="shared" si="167"/>
        <v>3</v>
      </c>
      <c r="X341" s="23">
        <f t="shared" si="167"/>
        <v>2</v>
      </c>
      <c r="Y341" s="23">
        <f t="shared" si="167"/>
        <v>2</v>
      </c>
      <c r="Z341" s="23">
        <f t="shared" si="167"/>
        <v>2</v>
      </c>
      <c r="AA341" s="23">
        <f t="shared" si="167"/>
        <v>2</v>
      </c>
      <c r="AB341" s="23">
        <f t="shared" si="167"/>
        <v>2</v>
      </c>
      <c r="AC341" s="23">
        <f t="shared" si="167"/>
        <v>1</v>
      </c>
      <c r="AD341" s="23">
        <f t="shared" si="167"/>
        <v>1</v>
      </c>
      <c r="AE341" s="23">
        <f t="shared" si="167"/>
        <v>1</v>
      </c>
      <c r="AF341" s="23">
        <f t="shared" si="167"/>
        <v>1</v>
      </c>
      <c r="AG341" s="23">
        <f t="shared" si="167"/>
        <v>0</v>
      </c>
      <c r="AH341" s="23">
        <f t="shared" si="167"/>
        <v>0</v>
      </c>
      <c r="AI341" s="23">
        <f t="shared" si="167"/>
        <v>0</v>
      </c>
      <c r="AJ341" s="23">
        <f t="shared" si="167"/>
        <v>0</v>
      </c>
      <c r="AK341" s="23">
        <f t="shared" si="167"/>
        <v>0</v>
      </c>
      <c r="AL341" s="23">
        <f t="shared" si="167"/>
        <v>0</v>
      </c>
      <c r="AM341" s="23">
        <f t="shared" si="167"/>
        <v>0</v>
      </c>
      <c r="AN341" s="23">
        <f t="shared" si="167"/>
        <v>0</v>
      </c>
      <c r="AO341" s="23">
        <f t="shared" si="167"/>
        <v>0</v>
      </c>
      <c r="AP341" s="23">
        <f t="shared" si="167"/>
        <v>0</v>
      </c>
      <c r="AQ341" s="23">
        <f t="shared" si="167"/>
        <v>0</v>
      </c>
      <c r="AR341" s="23">
        <f t="shared" si="167"/>
        <v>0</v>
      </c>
      <c r="AS341" s="23">
        <f t="shared" si="167"/>
        <v>0</v>
      </c>
      <c r="AT341" s="23">
        <f t="shared" si="167"/>
        <v>0</v>
      </c>
      <c r="AU341" s="23">
        <f t="shared" si="167"/>
        <v>0</v>
      </c>
      <c r="AV341" s="23">
        <f t="shared" si="167"/>
        <v>0</v>
      </c>
      <c r="AW341" s="23">
        <f t="shared" si="167"/>
        <v>0</v>
      </c>
      <c r="AX341" s="23">
        <f t="shared" si="167"/>
        <v>0</v>
      </c>
      <c r="AY341" s="23">
        <f t="shared" si="167"/>
        <v>0</v>
      </c>
      <c r="AZ341" s="23">
        <f t="shared" si="167"/>
        <v>0</v>
      </c>
      <c r="BA341" s="94">
        <f t="shared" si="167"/>
        <v>0</v>
      </c>
      <c r="BB341" s="23"/>
      <c r="BC341" s="23">
        <f>COUNTIF(BC$8:BC$334,"ĐTT")</f>
        <v>0</v>
      </c>
      <c r="CB341" s="99"/>
      <c r="CC341" s="100"/>
      <c r="CD341" s="100"/>
      <c r="CE341" s="100"/>
      <c r="CF341" s="100"/>
      <c r="CG341" s="100"/>
      <c r="CH341" s="100"/>
      <c r="CI341" s="100"/>
      <c r="CJ341" s="100"/>
    </row>
    <row r="342" spans="1:88" ht="15.75" x14ac:dyDescent="0.25">
      <c r="A342" s="58"/>
      <c r="B342" s="58"/>
      <c r="C342" s="71"/>
      <c r="D342" s="284"/>
      <c r="E342" s="438" t="s">
        <v>1555</v>
      </c>
      <c r="F342" s="439"/>
      <c r="G342" s="438" t="s">
        <v>1555</v>
      </c>
      <c r="H342" s="439"/>
      <c r="I342" s="207"/>
      <c r="J342" s="87"/>
      <c r="K342" s="207"/>
      <c r="L342" s="207"/>
      <c r="M342" s="207"/>
      <c r="N342" s="207"/>
      <c r="O342" s="207"/>
      <c r="P342" s="207"/>
      <c r="Q342" s="207"/>
      <c r="R342" s="207"/>
      <c r="S342" s="207"/>
      <c r="T342" s="207"/>
      <c r="U342" s="23">
        <f t="shared" ref="U342:BA342" si="168">COUNTIF(U$8:U$332,"TDS")</f>
        <v>16</v>
      </c>
      <c r="V342" s="23">
        <f t="shared" si="168"/>
        <v>16</v>
      </c>
      <c r="W342" s="23">
        <f t="shared" si="168"/>
        <v>16</v>
      </c>
      <c r="X342" s="23">
        <f t="shared" si="168"/>
        <v>16</v>
      </c>
      <c r="Y342" s="23">
        <f t="shared" si="168"/>
        <v>1</v>
      </c>
      <c r="Z342" s="23">
        <f t="shared" si="168"/>
        <v>1</v>
      </c>
      <c r="AA342" s="23">
        <f t="shared" si="168"/>
        <v>1</v>
      </c>
      <c r="AB342" s="23">
        <f t="shared" si="168"/>
        <v>1</v>
      </c>
      <c r="AC342" s="23">
        <f t="shared" si="168"/>
        <v>1</v>
      </c>
      <c r="AD342" s="23">
        <f t="shared" si="168"/>
        <v>1</v>
      </c>
      <c r="AE342" s="23">
        <f t="shared" si="168"/>
        <v>1</v>
      </c>
      <c r="AF342" s="23">
        <f t="shared" si="168"/>
        <v>1</v>
      </c>
      <c r="AG342" s="23">
        <f t="shared" si="168"/>
        <v>0</v>
      </c>
      <c r="AH342" s="23">
        <f t="shared" si="168"/>
        <v>0</v>
      </c>
      <c r="AI342" s="23">
        <f t="shared" si="168"/>
        <v>0</v>
      </c>
      <c r="AJ342" s="23">
        <f t="shared" si="168"/>
        <v>0</v>
      </c>
      <c r="AK342" s="23">
        <f t="shared" si="168"/>
        <v>0</v>
      </c>
      <c r="AL342" s="23">
        <f t="shared" si="168"/>
        <v>0</v>
      </c>
      <c r="AM342" s="23">
        <f t="shared" si="168"/>
        <v>0</v>
      </c>
      <c r="AN342" s="23">
        <f t="shared" si="168"/>
        <v>0</v>
      </c>
      <c r="AO342" s="23">
        <f t="shared" si="168"/>
        <v>0</v>
      </c>
      <c r="AP342" s="23">
        <f t="shared" si="168"/>
        <v>0</v>
      </c>
      <c r="AQ342" s="23">
        <f t="shared" si="168"/>
        <v>0</v>
      </c>
      <c r="AR342" s="23">
        <f t="shared" si="168"/>
        <v>0</v>
      </c>
      <c r="AS342" s="23">
        <f t="shared" si="168"/>
        <v>0</v>
      </c>
      <c r="AT342" s="23">
        <f t="shared" si="168"/>
        <v>0</v>
      </c>
      <c r="AU342" s="23">
        <f t="shared" si="168"/>
        <v>0</v>
      </c>
      <c r="AV342" s="23">
        <f t="shared" si="168"/>
        <v>0</v>
      </c>
      <c r="AW342" s="23">
        <f t="shared" si="168"/>
        <v>0</v>
      </c>
      <c r="AX342" s="23">
        <f t="shared" si="168"/>
        <v>0</v>
      </c>
      <c r="AY342" s="23">
        <f t="shared" si="168"/>
        <v>0</v>
      </c>
      <c r="AZ342" s="23">
        <f t="shared" si="168"/>
        <v>0</v>
      </c>
      <c r="BA342" s="94">
        <f t="shared" si="168"/>
        <v>0</v>
      </c>
      <c r="BB342" s="23"/>
      <c r="BC342" s="23">
        <f>COUNTIF(BC$8:BC$332,"TDS")</f>
        <v>0</v>
      </c>
      <c r="CB342" s="99"/>
      <c r="CC342" s="100"/>
      <c r="CD342" s="100"/>
      <c r="CE342" s="100"/>
      <c r="CF342" s="100"/>
      <c r="CG342" s="100"/>
      <c r="CH342" s="100"/>
      <c r="CI342" s="100"/>
      <c r="CJ342" s="100"/>
    </row>
    <row r="343" spans="1:88" ht="15.75" x14ac:dyDescent="0.25">
      <c r="A343" s="58"/>
      <c r="B343" s="58"/>
      <c r="C343" s="71"/>
      <c r="D343" s="284"/>
      <c r="E343" s="438" t="s">
        <v>1556</v>
      </c>
      <c r="F343" s="439"/>
      <c r="G343" s="438" t="s">
        <v>1556</v>
      </c>
      <c r="H343" s="439"/>
      <c r="I343" s="207"/>
      <c r="J343" s="87"/>
      <c r="K343" s="207"/>
      <c r="L343" s="207"/>
      <c r="M343" s="207"/>
      <c r="N343" s="207"/>
      <c r="O343" s="207"/>
      <c r="P343" s="207"/>
      <c r="Q343" s="207"/>
      <c r="R343" s="207"/>
      <c r="S343" s="207"/>
      <c r="T343" s="207"/>
      <c r="U343" s="23">
        <f t="shared" ref="U343:AA343" si="169">SUM(COUNTIF(U$8:U$332,"HĐG"),COUNTIF(U$8:U$332,"HĐH+HĐG"))</f>
        <v>0</v>
      </c>
      <c r="V343" s="23">
        <f t="shared" si="169"/>
        <v>0</v>
      </c>
      <c r="W343" s="23">
        <f t="shared" si="169"/>
        <v>0</v>
      </c>
      <c r="X343" s="23">
        <f t="shared" si="169"/>
        <v>0</v>
      </c>
      <c r="Y343" s="23">
        <f t="shared" si="169"/>
        <v>5</v>
      </c>
      <c r="Z343" s="23">
        <f t="shared" si="169"/>
        <v>5</v>
      </c>
      <c r="AA343" s="23">
        <f t="shared" si="169"/>
        <v>5</v>
      </c>
      <c r="AB343" s="23">
        <f>SUM(COUNTIF(AB$8:AB$332,"HĐG"),COUNTIF(AB$8:AB$332,"HĐH+HĐG"),COUNTIF(AA$8:AA$332,"HĐG+HĐC"))</f>
        <v>5</v>
      </c>
      <c r="AC343" s="23">
        <f t="shared" ref="AC343:BA343" si="170">SUM(COUNTIF(AC$8:AC$332,"HĐG"),COUNTIF(AC$8:AC$332,"HĐH+HĐG"))</f>
        <v>5</v>
      </c>
      <c r="AD343" s="23">
        <f>SUM(COUNTIF(AD$8:AD$332,"HĐG"),COUNTIF(AD$8:AD$332,"HĐH+HĐG"),COUNTIF(AD$8:AD$332,"HĐG+HĐC"))</f>
        <v>5</v>
      </c>
      <c r="AE343" s="23">
        <f t="shared" si="170"/>
        <v>5</v>
      </c>
      <c r="AF343" s="23">
        <f>SUM(COUNTIF(AF$8:AF$332,"HĐG"),COUNTIF(AF$8:AF$332,"HĐH+HĐG"),COUNTIF(AF$8:AF$332,"HĐG+HĐNT"),COUNTIF(AF$8:AF$332,"HĐG+HĐC"))</f>
        <v>5</v>
      </c>
      <c r="AG343" s="23">
        <f t="shared" si="170"/>
        <v>0</v>
      </c>
      <c r="AH343" s="23">
        <f t="shared" si="170"/>
        <v>0</v>
      </c>
      <c r="AI343" s="23">
        <f t="shared" si="170"/>
        <v>0</v>
      </c>
      <c r="AJ343" s="23">
        <f t="shared" si="170"/>
        <v>0</v>
      </c>
      <c r="AK343" s="23">
        <f t="shared" si="170"/>
        <v>0</v>
      </c>
      <c r="AL343" s="23">
        <f t="shared" si="170"/>
        <v>0</v>
      </c>
      <c r="AM343" s="23">
        <f t="shared" si="170"/>
        <v>0</v>
      </c>
      <c r="AN343" s="23">
        <f t="shared" si="170"/>
        <v>0</v>
      </c>
      <c r="AO343" s="23">
        <f t="shared" si="170"/>
        <v>0</v>
      </c>
      <c r="AP343" s="23">
        <f t="shared" si="170"/>
        <v>0</v>
      </c>
      <c r="AQ343" s="23">
        <f t="shared" si="170"/>
        <v>0</v>
      </c>
      <c r="AR343" s="23">
        <f t="shared" si="170"/>
        <v>0</v>
      </c>
      <c r="AS343" s="23">
        <f t="shared" si="170"/>
        <v>0</v>
      </c>
      <c r="AT343" s="23">
        <f t="shared" si="170"/>
        <v>0</v>
      </c>
      <c r="AU343" s="23">
        <f t="shared" si="170"/>
        <v>0</v>
      </c>
      <c r="AV343" s="23">
        <f t="shared" si="170"/>
        <v>0</v>
      </c>
      <c r="AW343" s="23">
        <f t="shared" si="170"/>
        <v>0</v>
      </c>
      <c r="AX343" s="23">
        <f t="shared" si="170"/>
        <v>0</v>
      </c>
      <c r="AY343" s="23">
        <f t="shared" si="170"/>
        <v>0</v>
      </c>
      <c r="AZ343" s="23">
        <f t="shared" si="170"/>
        <v>0</v>
      </c>
      <c r="BA343" s="94">
        <f t="shared" si="170"/>
        <v>0</v>
      </c>
      <c r="BB343" s="23"/>
      <c r="BC343" s="23">
        <f>SUM(COUNTIF(BC$8:BC$332,"HĐG"),COUNTIF(BC$8:BC$332,"HĐH+HĐG"))</f>
        <v>0</v>
      </c>
      <c r="CB343" s="99"/>
      <c r="CC343" s="100"/>
      <c r="CD343" s="100"/>
      <c r="CE343" s="100"/>
      <c r="CF343" s="100"/>
      <c r="CG343" s="100"/>
      <c r="CH343" s="100"/>
      <c r="CI343" s="100"/>
      <c r="CJ343" s="100"/>
    </row>
    <row r="344" spans="1:88" ht="15.75" x14ac:dyDescent="0.25">
      <c r="A344" s="58"/>
      <c r="B344" s="58"/>
      <c r="C344" s="71"/>
      <c r="D344" s="284"/>
      <c r="E344" s="438" t="s">
        <v>1557</v>
      </c>
      <c r="F344" s="439"/>
      <c r="G344" s="438" t="s">
        <v>1557</v>
      </c>
      <c r="H344" s="439"/>
      <c r="I344" s="207"/>
      <c r="J344" s="87"/>
      <c r="K344" s="207"/>
      <c r="L344" s="207"/>
      <c r="M344" s="207"/>
      <c r="N344" s="207"/>
      <c r="O344" s="207"/>
      <c r="P344" s="207"/>
      <c r="Q344" s="207"/>
      <c r="R344" s="207"/>
      <c r="S344" s="207"/>
      <c r="T344" s="207"/>
      <c r="U344" s="23">
        <f t="shared" ref="U344:BA344" si="171">SUM(COUNTIF(U$8:U$332,"HĐNT"),COUNTIF(U$8:U$332,"HĐH+HĐNT"))</f>
        <v>4</v>
      </c>
      <c r="V344" s="23">
        <f t="shared" si="171"/>
        <v>0</v>
      </c>
      <c r="W344" s="23">
        <f t="shared" si="171"/>
        <v>1</v>
      </c>
      <c r="X344" s="23">
        <f t="shared" si="171"/>
        <v>2</v>
      </c>
      <c r="Y344" s="23">
        <f t="shared" si="171"/>
        <v>5</v>
      </c>
      <c r="Z344" s="23">
        <f t="shared" si="171"/>
        <v>5</v>
      </c>
      <c r="AA344" s="23">
        <f t="shared" si="171"/>
        <v>5</v>
      </c>
      <c r="AB344" s="23">
        <f t="shared" si="171"/>
        <v>5</v>
      </c>
      <c r="AC344" s="23">
        <f t="shared" si="171"/>
        <v>5</v>
      </c>
      <c r="AD344" s="23">
        <f t="shared" si="171"/>
        <v>5</v>
      </c>
      <c r="AE344" s="23">
        <f t="shared" si="171"/>
        <v>5</v>
      </c>
      <c r="AF344" s="23">
        <f>SUM(COUNTIF(AF$8:AF$332,"HĐNT"),COUNTIF(AF$8:AF$332,"HĐH+HĐNT"),COUNTIF(AF$8:AF$332,"HĐG+HĐNT"))</f>
        <v>5</v>
      </c>
      <c r="AG344" s="23">
        <f t="shared" si="171"/>
        <v>0</v>
      </c>
      <c r="AH344" s="23">
        <f t="shared" si="171"/>
        <v>0</v>
      </c>
      <c r="AI344" s="23">
        <f t="shared" si="171"/>
        <v>0</v>
      </c>
      <c r="AJ344" s="23">
        <f t="shared" si="171"/>
        <v>0</v>
      </c>
      <c r="AK344" s="23">
        <f t="shared" si="171"/>
        <v>0</v>
      </c>
      <c r="AL344" s="23">
        <f t="shared" si="171"/>
        <v>0</v>
      </c>
      <c r="AM344" s="23">
        <f t="shared" si="171"/>
        <v>0</v>
      </c>
      <c r="AN344" s="23">
        <f t="shared" si="171"/>
        <v>0</v>
      </c>
      <c r="AO344" s="23">
        <f t="shared" si="171"/>
        <v>0</v>
      </c>
      <c r="AP344" s="23">
        <f t="shared" si="171"/>
        <v>0</v>
      </c>
      <c r="AQ344" s="23">
        <f t="shared" si="171"/>
        <v>0</v>
      </c>
      <c r="AR344" s="23">
        <f t="shared" si="171"/>
        <v>0</v>
      </c>
      <c r="AS344" s="23">
        <f t="shared" si="171"/>
        <v>0</v>
      </c>
      <c r="AT344" s="23">
        <f t="shared" si="171"/>
        <v>0</v>
      </c>
      <c r="AU344" s="23">
        <f t="shared" si="171"/>
        <v>0</v>
      </c>
      <c r="AV344" s="23">
        <f t="shared" si="171"/>
        <v>0</v>
      </c>
      <c r="AW344" s="23">
        <f t="shared" si="171"/>
        <v>0</v>
      </c>
      <c r="AX344" s="23">
        <f t="shared" si="171"/>
        <v>0</v>
      </c>
      <c r="AY344" s="23">
        <f t="shared" si="171"/>
        <v>0</v>
      </c>
      <c r="AZ344" s="23">
        <f t="shared" si="171"/>
        <v>0</v>
      </c>
      <c r="BA344" s="94">
        <f t="shared" si="171"/>
        <v>0</v>
      </c>
      <c r="BB344" s="23"/>
      <c r="BC344" s="23">
        <f>SUM(COUNTIF(BC$8:BC$332,"HĐNT"),COUNTIF(BC$8:BC$332,"HĐH+HĐNT"))</f>
        <v>0</v>
      </c>
      <c r="CB344" s="99"/>
      <c r="CC344" s="100"/>
      <c r="CD344" s="100"/>
      <c r="CE344" s="100"/>
      <c r="CF344" s="100"/>
      <c r="CG344" s="100"/>
      <c r="CH344" s="100"/>
      <c r="CI344" s="100"/>
      <c r="CJ344" s="100"/>
    </row>
    <row r="345" spans="1:88" ht="15.75" x14ac:dyDescent="0.25">
      <c r="A345" s="58"/>
      <c r="B345" s="58"/>
      <c r="C345" s="71"/>
      <c r="D345" s="284"/>
      <c r="E345" s="438" t="s">
        <v>1558</v>
      </c>
      <c r="F345" s="439"/>
      <c r="G345" s="438" t="s">
        <v>1558</v>
      </c>
      <c r="H345" s="439"/>
      <c r="I345" s="207"/>
      <c r="J345" s="87"/>
      <c r="K345" s="207"/>
      <c r="L345" s="207"/>
      <c r="M345" s="207"/>
      <c r="N345" s="207"/>
      <c r="O345" s="207"/>
      <c r="P345" s="207"/>
      <c r="Q345" s="207"/>
      <c r="R345" s="207"/>
      <c r="S345" s="207"/>
      <c r="T345" s="207"/>
      <c r="U345" s="23">
        <f t="shared" ref="U345:BA345" si="172">COUNTIF(U$8:U$332,"VS-AN")</f>
        <v>3</v>
      </c>
      <c r="V345" s="23">
        <f t="shared" si="172"/>
        <v>3</v>
      </c>
      <c r="W345" s="23">
        <f t="shared" si="172"/>
        <v>3</v>
      </c>
      <c r="X345" s="23">
        <f t="shared" si="172"/>
        <v>3</v>
      </c>
      <c r="Y345" s="23">
        <f t="shared" si="172"/>
        <v>2</v>
      </c>
      <c r="Z345" s="23">
        <f t="shared" si="172"/>
        <v>2</v>
      </c>
      <c r="AA345" s="23">
        <f t="shared" si="172"/>
        <v>2</v>
      </c>
      <c r="AB345" s="23">
        <f t="shared" si="172"/>
        <v>2</v>
      </c>
      <c r="AC345" s="23">
        <f t="shared" si="172"/>
        <v>3</v>
      </c>
      <c r="AD345" s="23">
        <f t="shared" si="172"/>
        <v>3</v>
      </c>
      <c r="AE345" s="23">
        <f t="shared" si="172"/>
        <v>2</v>
      </c>
      <c r="AF345" s="23">
        <f t="shared" si="172"/>
        <v>3</v>
      </c>
      <c r="AG345" s="23">
        <f t="shared" si="172"/>
        <v>0</v>
      </c>
      <c r="AH345" s="23">
        <f t="shared" si="172"/>
        <v>0</v>
      </c>
      <c r="AI345" s="23">
        <f t="shared" si="172"/>
        <v>0</v>
      </c>
      <c r="AJ345" s="23">
        <f t="shared" si="172"/>
        <v>0</v>
      </c>
      <c r="AK345" s="23">
        <f t="shared" si="172"/>
        <v>0</v>
      </c>
      <c r="AL345" s="23">
        <f t="shared" si="172"/>
        <v>0</v>
      </c>
      <c r="AM345" s="23">
        <f t="shared" si="172"/>
        <v>0</v>
      </c>
      <c r="AN345" s="23">
        <f t="shared" si="172"/>
        <v>0</v>
      </c>
      <c r="AO345" s="23">
        <f t="shared" si="172"/>
        <v>0</v>
      </c>
      <c r="AP345" s="23">
        <f t="shared" si="172"/>
        <v>0</v>
      </c>
      <c r="AQ345" s="23">
        <f t="shared" si="172"/>
        <v>0</v>
      </c>
      <c r="AR345" s="23">
        <f t="shared" si="172"/>
        <v>0</v>
      </c>
      <c r="AS345" s="23">
        <f t="shared" si="172"/>
        <v>0</v>
      </c>
      <c r="AT345" s="23">
        <f t="shared" si="172"/>
        <v>0</v>
      </c>
      <c r="AU345" s="23">
        <f t="shared" si="172"/>
        <v>0</v>
      </c>
      <c r="AV345" s="23">
        <f t="shared" si="172"/>
        <v>0</v>
      </c>
      <c r="AW345" s="23">
        <f t="shared" si="172"/>
        <v>0</v>
      </c>
      <c r="AX345" s="23">
        <f t="shared" si="172"/>
        <v>0</v>
      </c>
      <c r="AY345" s="23">
        <f t="shared" si="172"/>
        <v>0</v>
      </c>
      <c r="AZ345" s="23">
        <f t="shared" si="172"/>
        <v>0</v>
      </c>
      <c r="BA345" s="94">
        <f t="shared" si="172"/>
        <v>0</v>
      </c>
      <c r="BB345" s="23"/>
      <c r="BC345" s="23">
        <f>COUNTIF(BC$8:BC$332,"VS-AN")</f>
        <v>0</v>
      </c>
      <c r="BD345" s="95"/>
      <c r="CB345" s="99"/>
      <c r="CC345" s="100"/>
      <c r="CD345" s="100"/>
      <c r="CE345" s="100"/>
      <c r="CF345" s="100"/>
      <c r="CG345" s="100"/>
      <c r="CH345" s="100"/>
      <c r="CI345" s="100"/>
      <c r="CJ345" s="100"/>
    </row>
    <row r="346" spans="1:88" ht="15.75" x14ac:dyDescent="0.25">
      <c r="A346" s="58"/>
      <c r="B346" s="58"/>
      <c r="C346" s="71"/>
      <c r="D346" s="284"/>
      <c r="E346" s="438" t="s">
        <v>1559</v>
      </c>
      <c r="F346" s="439"/>
      <c r="G346" s="438" t="s">
        <v>1559</v>
      </c>
      <c r="H346" s="439"/>
      <c r="I346" s="207"/>
      <c r="J346" s="87"/>
      <c r="K346" s="207"/>
      <c r="L346" s="207"/>
      <c r="M346" s="207"/>
      <c r="N346" s="207"/>
      <c r="O346" s="207"/>
      <c r="P346" s="207"/>
      <c r="Q346" s="207"/>
      <c r="R346" s="207"/>
      <c r="S346" s="207"/>
      <c r="T346" s="207"/>
      <c r="U346" s="23">
        <f t="shared" ref="U346:Z346" si="173">SUM(COUNTIF(U$8:U$332,"HĐC"),COUNTIF(U$8:U$332,"HĐH+HĐC"))</f>
        <v>3</v>
      </c>
      <c r="V346" s="23">
        <f t="shared" si="173"/>
        <v>6</v>
      </c>
      <c r="W346" s="23">
        <f t="shared" si="173"/>
        <v>3</v>
      </c>
      <c r="X346" s="23">
        <f t="shared" si="173"/>
        <v>4</v>
      </c>
      <c r="Y346" s="23">
        <f t="shared" si="173"/>
        <v>5</v>
      </c>
      <c r="Z346" s="23">
        <f t="shared" si="173"/>
        <v>5</v>
      </c>
      <c r="AA346" s="23">
        <f>SUM(COUNTIF(AA$8:AA$332,"HĐC"),COUNTIF(AA$8:AA$332,"HĐH+HĐC"),COUNTIF(AA$8:AA$332,"HĐG+HĐC"))</f>
        <v>5</v>
      </c>
      <c r="AB346" s="23">
        <f>SUM(COUNTIF(AB$8:AB$332,"HĐC"),COUNTIF(AB$8:AB$332,"HĐH+HĐC"),COUNTIF(AB$8:AB$332,"HĐG+HĐC"),COUNTIF(AB$8:AB$332,"HĐC+HĐNT"))</f>
        <v>5</v>
      </c>
      <c r="AC346" s="23">
        <f t="shared" ref="AC346:BA346" si="174">SUM(COUNTIF(AC$8:AC$332,"HĐC"),COUNTIF(AC$8:AC$332,"HĐH+HĐC"))</f>
        <v>5</v>
      </c>
      <c r="AD346" s="23">
        <f t="shared" si="174"/>
        <v>5</v>
      </c>
      <c r="AE346" s="23">
        <f>SUM(COUNTIF(AE$8:AE$332,"HĐC"),COUNTIF(AE$8:AE$332,"HĐH+HĐC"),COUNTIF(AE$8:AE$332,"HĐG+HĐC"))</f>
        <v>5</v>
      </c>
      <c r="AF346" s="23">
        <f t="shared" si="174"/>
        <v>5</v>
      </c>
      <c r="AG346" s="23">
        <f t="shared" si="174"/>
        <v>0</v>
      </c>
      <c r="AH346" s="23">
        <f t="shared" si="174"/>
        <v>0</v>
      </c>
      <c r="AI346" s="23">
        <f t="shared" si="174"/>
        <v>0</v>
      </c>
      <c r="AJ346" s="23">
        <f t="shared" si="174"/>
        <v>0</v>
      </c>
      <c r="AK346" s="23">
        <f t="shared" si="174"/>
        <v>0</v>
      </c>
      <c r="AL346" s="23">
        <f t="shared" si="174"/>
        <v>0</v>
      </c>
      <c r="AM346" s="23">
        <f t="shared" si="174"/>
        <v>0</v>
      </c>
      <c r="AN346" s="23">
        <f t="shared" si="174"/>
        <v>0</v>
      </c>
      <c r="AO346" s="23">
        <f t="shared" si="174"/>
        <v>0</v>
      </c>
      <c r="AP346" s="23">
        <f t="shared" si="174"/>
        <v>0</v>
      </c>
      <c r="AQ346" s="23">
        <f t="shared" si="174"/>
        <v>0</v>
      </c>
      <c r="AR346" s="23">
        <f t="shared" si="174"/>
        <v>0</v>
      </c>
      <c r="AS346" s="23">
        <f t="shared" si="174"/>
        <v>0</v>
      </c>
      <c r="AT346" s="23">
        <f t="shared" si="174"/>
        <v>0</v>
      </c>
      <c r="AU346" s="23">
        <f t="shared" si="174"/>
        <v>0</v>
      </c>
      <c r="AV346" s="23">
        <f t="shared" si="174"/>
        <v>0</v>
      </c>
      <c r="AW346" s="23">
        <f t="shared" si="174"/>
        <v>0</v>
      </c>
      <c r="AX346" s="23">
        <f t="shared" si="174"/>
        <v>0</v>
      </c>
      <c r="AY346" s="23">
        <f t="shared" si="174"/>
        <v>0</v>
      </c>
      <c r="AZ346" s="23">
        <f t="shared" si="174"/>
        <v>0</v>
      </c>
      <c r="BA346" s="94">
        <f t="shared" si="174"/>
        <v>0</v>
      </c>
      <c r="BB346" s="23"/>
      <c r="BC346" s="23">
        <f>SUM(COUNTIF(BC$8:BC$332,"HĐC"),COUNTIF(BC$8:BC$332,"HĐH+HĐC"))</f>
        <v>0</v>
      </c>
      <c r="BD346" s="95"/>
      <c r="CB346" s="99"/>
      <c r="CC346" s="100"/>
      <c r="CD346" s="100"/>
      <c r="CE346" s="100"/>
      <c r="CF346" s="100"/>
      <c r="CG346" s="100"/>
      <c r="CH346" s="100"/>
      <c r="CI346" s="100"/>
      <c r="CJ346" s="100"/>
    </row>
    <row r="347" spans="1:88" ht="15.75" x14ac:dyDescent="0.25">
      <c r="A347" s="58"/>
      <c r="B347" s="58"/>
      <c r="C347" s="71"/>
      <c r="D347" s="284"/>
      <c r="E347" s="438" t="s">
        <v>1560</v>
      </c>
      <c r="F347" s="439"/>
      <c r="G347" s="438" t="s">
        <v>1560</v>
      </c>
      <c r="H347" s="439"/>
      <c r="I347" s="207"/>
      <c r="J347" s="87"/>
      <c r="K347" s="207"/>
      <c r="L347" s="207"/>
      <c r="M347" s="207"/>
      <c r="N347" s="207"/>
      <c r="O347" s="207"/>
      <c r="P347" s="207"/>
      <c r="Q347" s="207"/>
      <c r="R347" s="207"/>
      <c r="S347" s="207"/>
      <c r="T347" s="207"/>
      <c r="U347" s="23">
        <f t="shared" ref="U347:BA347" si="175">COUNTIF(U$8:U$332,"TQDN")</f>
        <v>0</v>
      </c>
      <c r="V347" s="23">
        <f t="shared" si="175"/>
        <v>0</v>
      </c>
      <c r="W347" s="23">
        <f t="shared" si="175"/>
        <v>0</v>
      </c>
      <c r="X347" s="23">
        <f t="shared" si="175"/>
        <v>0</v>
      </c>
      <c r="Y347" s="23">
        <f t="shared" si="175"/>
        <v>0</v>
      </c>
      <c r="Z347" s="23">
        <f t="shared" si="175"/>
        <v>0</v>
      </c>
      <c r="AA347" s="23">
        <f t="shared" si="175"/>
        <v>0</v>
      </c>
      <c r="AB347" s="23">
        <f t="shared" si="175"/>
        <v>0</v>
      </c>
      <c r="AC347" s="23">
        <f t="shared" si="175"/>
        <v>0</v>
      </c>
      <c r="AD347" s="23">
        <f t="shared" si="175"/>
        <v>0</v>
      </c>
      <c r="AE347" s="23">
        <f t="shared" si="175"/>
        <v>0</v>
      </c>
      <c r="AF347" s="23">
        <f t="shared" si="175"/>
        <v>0</v>
      </c>
      <c r="AG347" s="23">
        <f t="shared" si="175"/>
        <v>0</v>
      </c>
      <c r="AH347" s="23">
        <f t="shared" si="175"/>
        <v>0</v>
      </c>
      <c r="AI347" s="23">
        <f t="shared" si="175"/>
        <v>0</v>
      </c>
      <c r="AJ347" s="23">
        <f t="shared" si="175"/>
        <v>0</v>
      </c>
      <c r="AK347" s="23">
        <f t="shared" si="175"/>
        <v>0</v>
      </c>
      <c r="AL347" s="23">
        <f t="shared" si="175"/>
        <v>0</v>
      </c>
      <c r="AM347" s="23">
        <f t="shared" si="175"/>
        <v>0</v>
      </c>
      <c r="AN347" s="23">
        <f t="shared" si="175"/>
        <v>0</v>
      </c>
      <c r="AO347" s="23">
        <f t="shared" si="175"/>
        <v>0</v>
      </c>
      <c r="AP347" s="23">
        <f t="shared" si="175"/>
        <v>0</v>
      </c>
      <c r="AQ347" s="23">
        <f t="shared" si="175"/>
        <v>0</v>
      </c>
      <c r="AR347" s="23">
        <f t="shared" si="175"/>
        <v>0</v>
      </c>
      <c r="AS347" s="23">
        <f t="shared" si="175"/>
        <v>0</v>
      </c>
      <c r="AT347" s="23">
        <f t="shared" si="175"/>
        <v>0</v>
      </c>
      <c r="AU347" s="23">
        <f t="shared" si="175"/>
        <v>0</v>
      </c>
      <c r="AV347" s="23">
        <f t="shared" si="175"/>
        <v>0</v>
      </c>
      <c r="AW347" s="23">
        <f t="shared" si="175"/>
        <v>0</v>
      </c>
      <c r="AX347" s="23">
        <f t="shared" si="175"/>
        <v>0</v>
      </c>
      <c r="AY347" s="23">
        <f t="shared" si="175"/>
        <v>0</v>
      </c>
      <c r="AZ347" s="23">
        <f t="shared" si="175"/>
        <v>0</v>
      </c>
      <c r="BA347" s="94">
        <f t="shared" si="175"/>
        <v>0</v>
      </c>
      <c r="BB347" s="23"/>
      <c r="BC347" s="23">
        <f>COUNTIF(BC$8:BC$332,"TQDN")</f>
        <v>0</v>
      </c>
      <c r="CB347" s="99"/>
      <c r="CC347" s="100"/>
      <c r="CD347" s="100"/>
      <c r="CE347" s="100"/>
      <c r="CF347" s="100"/>
      <c r="CG347" s="100"/>
      <c r="CH347" s="100"/>
      <c r="CI347" s="100"/>
      <c r="CJ347" s="100"/>
    </row>
    <row r="348" spans="1:88" ht="15.75" x14ac:dyDescent="0.25">
      <c r="A348" s="58"/>
      <c r="B348" s="58"/>
      <c r="C348" s="71"/>
      <c r="D348" s="284"/>
      <c r="E348" s="438" t="s">
        <v>1561</v>
      </c>
      <c r="F348" s="439"/>
      <c r="G348" s="438" t="s">
        <v>1561</v>
      </c>
      <c r="H348" s="439"/>
      <c r="I348" s="207"/>
      <c r="J348" s="87"/>
      <c r="K348" s="207"/>
      <c r="L348" s="207"/>
      <c r="M348" s="207"/>
      <c r="N348" s="207"/>
      <c r="O348" s="207"/>
      <c r="P348" s="207"/>
      <c r="Q348" s="207"/>
      <c r="R348" s="207"/>
      <c r="S348" s="207"/>
      <c r="T348" s="207"/>
      <c r="U348" s="23">
        <f ca="1">COUNTIF(U$8:U$392,"LH")</f>
        <v>0</v>
      </c>
      <c r="V348" s="23">
        <f>COUNTIF(V$8:V$334,"LH")</f>
        <v>0</v>
      </c>
      <c r="W348" s="23">
        <f>COUNTIF(W$8:W$334,"LH")</f>
        <v>0</v>
      </c>
      <c r="X348" s="23">
        <f>COUNTIF(X$8:X$334,"LH")</f>
        <v>0</v>
      </c>
      <c r="Y348" s="23">
        <f>COUNTIF(Y$8:Y$334,"LH")</f>
        <v>0</v>
      </c>
      <c r="Z348" s="23">
        <f>COUNTIF(Z$8:Z$334,"LH")</f>
        <v>0</v>
      </c>
      <c r="AA348" s="23">
        <f>SUM(COUNTIF(AA$8:AA$334,"LH"),COUNTIF(AA$8:AA$334,"HĐH+LH"))</f>
        <v>1</v>
      </c>
      <c r="AB348" s="23">
        <f t="shared" ref="AB348:BA348" si="176">COUNTIF(AB$8:AB$334,"LH")</f>
        <v>0</v>
      </c>
      <c r="AC348" s="23">
        <f t="shared" si="176"/>
        <v>0</v>
      </c>
      <c r="AD348" s="23">
        <f t="shared" si="176"/>
        <v>0</v>
      </c>
      <c r="AE348" s="23">
        <f t="shared" si="176"/>
        <v>0</v>
      </c>
      <c r="AF348" s="23">
        <f t="shared" si="176"/>
        <v>0</v>
      </c>
      <c r="AG348" s="23">
        <f t="shared" si="176"/>
        <v>6</v>
      </c>
      <c r="AH348" s="23">
        <f t="shared" si="176"/>
        <v>6</v>
      </c>
      <c r="AI348" s="23">
        <f t="shared" si="176"/>
        <v>6</v>
      </c>
      <c r="AJ348" s="23">
        <f t="shared" si="176"/>
        <v>6</v>
      </c>
      <c r="AK348" s="23">
        <f t="shared" si="176"/>
        <v>6</v>
      </c>
      <c r="AL348" s="23">
        <f t="shared" si="176"/>
        <v>6</v>
      </c>
      <c r="AM348" s="23">
        <f t="shared" si="176"/>
        <v>6</v>
      </c>
      <c r="AN348" s="23">
        <f t="shared" si="176"/>
        <v>6</v>
      </c>
      <c r="AO348" s="23">
        <f t="shared" si="176"/>
        <v>6</v>
      </c>
      <c r="AP348" s="23">
        <f t="shared" si="176"/>
        <v>6</v>
      </c>
      <c r="AQ348" s="23">
        <f t="shared" si="176"/>
        <v>6</v>
      </c>
      <c r="AR348" s="23">
        <f t="shared" si="176"/>
        <v>6</v>
      </c>
      <c r="AS348" s="23">
        <f t="shared" si="176"/>
        <v>6</v>
      </c>
      <c r="AT348" s="23">
        <f t="shared" si="176"/>
        <v>6</v>
      </c>
      <c r="AU348" s="23">
        <f t="shared" si="176"/>
        <v>6</v>
      </c>
      <c r="AV348" s="23">
        <f t="shared" si="176"/>
        <v>6</v>
      </c>
      <c r="AW348" s="23">
        <f t="shared" si="176"/>
        <v>6</v>
      </c>
      <c r="AX348" s="23">
        <f t="shared" si="176"/>
        <v>6</v>
      </c>
      <c r="AY348" s="23">
        <f t="shared" si="176"/>
        <v>6</v>
      </c>
      <c r="AZ348" s="23">
        <f t="shared" si="176"/>
        <v>6</v>
      </c>
      <c r="BA348" s="94">
        <f t="shared" si="176"/>
        <v>6</v>
      </c>
      <c r="BB348" s="23"/>
      <c r="BC348" s="23">
        <f>COUNTIF(BC$8:BC$334,"LH")</f>
        <v>6</v>
      </c>
      <c r="CB348" s="99"/>
      <c r="CC348" s="100"/>
      <c r="CD348" s="100"/>
      <c r="CE348" s="100"/>
      <c r="CF348" s="100"/>
      <c r="CG348" s="100"/>
      <c r="CH348" s="100"/>
      <c r="CI348" s="100"/>
      <c r="CJ348" s="100"/>
    </row>
    <row r="349" spans="1:88" ht="15.75" x14ac:dyDescent="0.25">
      <c r="A349" s="58"/>
      <c r="B349" s="58"/>
      <c r="C349" s="71"/>
      <c r="D349" s="284"/>
      <c r="E349" s="447" t="s">
        <v>1562</v>
      </c>
      <c r="F349" s="448"/>
      <c r="G349" s="447" t="s">
        <v>1562</v>
      </c>
      <c r="H349" s="448"/>
      <c r="I349" s="207"/>
      <c r="J349" s="87"/>
      <c r="K349" s="207"/>
      <c r="L349" s="207"/>
      <c r="M349" s="207"/>
      <c r="N349" s="207"/>
      <c r="O349" s="207"/>
      <c r="P349" s="207"/>
      <c r="Q349" s="207"/>
      <c r="R349" s="207"/>
      <c r="S349" s="207"/>
      <c r="T349" s="207"/>
      <c r="U349" s="49">
        <f>SUM(U350:U354)</f>
        <v>6</v>
      </c>
      <c r="V349" s="49">
        <f t="shared" ref="V349:BC349" si="177">SUM(V350:V354)</f>
        <v>4</v>
      </c>
      <c r="W349" s="49">
        <f t="shared" si="177"/>
        <v>5</v>
      </c>
      <c r="X349" s="49">
        <f t="shared" si="177"/>
        <v>4</v>
      </c>
      <c r="Y349" s="49">
        <f t="shared" si="177"/>
        <v>5</v>
      </c>
      <c r="Z349" s="49">
        <f t="shared" si="177"/>
        <v>5</v>
      </c>
      <c r="AA349" s="49">
        <f>SUM(AA350:AA354)</f>
        <v>5</v>
      </c>
      <c r="AB349" s="49">
        <f t="shared" si="177"/>
        <v>5</v>
      </c>
      <c r="AC349" s="49">
        <f t="shared" si="177"/>
        <v>5</v>
      </c>
      <c r="AD349" s="49">
        <f t="shared" si="177"/>
        <v>5</v>
      </c>
      <c r="AE349" s="49">
        <f t="shared" si="177"/>
        <v>5</v>
      </c>
      <c r="AF349" s="49">
        <f t="shared" si="177"/>
        <v>5</v>
      </c>
      <c r="AG349" s="49">
        <f t="shared" si="177"/>
        <v>0</v>
      </c>
      <c r="AH349" s="49">
        <f t="shared" si="177"/>
        <v>0</v>
      </c>
      <c r="AI349" s="49">
        <f t="shared" si="177"/>
        <v>0</v>
      </c>
      <c r="AJ349" s="49">
        <f t="shared" si="177"/>
        <v>0</v>
      </c>
      <c r="AK349" s="49">
        <f t="shared" si="177"/>
        <v>0</v>
      </c>
      <c r="AL349" s="49">
        <f t="shared" si="177"/>
        <v>0</v>
      </c>
      <c r="AM349" s="49">
        <f t="shared" si="177"/>
        <v>0</v>
      </c>
      <c r="AN349" s="49">
        <f t="shared" si="177"/>
        <v>0</v>
      </c>
      <c r="AO349" s="49">
        <f t="shared" si="177"/>
        <v>0</v>
      </c>
      <c r="AP349" s="49">
        <f t="shared" si="177"/>
        <v>0</v>
      </c>
      <c r="AQ349" s="49">
        <f t="shared" si="177"/>
        <v>0</v>
      </c>
      <c r="AR349" s="49">
        <f t="shared" si="177"/>
        <v>0</v>
      </c>
      <c r="AS349" s="49">
        <f t="shared" si="177"/>
        <v>0</v>
      </c>
      <c r="AT349" s="49">
        <f t="shared" si="177"/>
        <v>0</v>
      </c>
      <c r="AU349" s="49">
        <f t="shared" si="177"/>
        <v>0</v>
      </c>
      <c r="AV349" s="49">
        <f t="shared" si="177"/>
        <v>0</v>
      </c>
      <c r="AW349" s="49">
        <f t="shared" si="177"/>
        <v>0</v>
      </c>
      <c r="AX349" s="49">
        <f t="shared" si="177"/>
        <v>0</v>
      </c>
      <c r="AY349" s="49">
        <f t="shared" si="177"/>
        <v>0</v>
      </c>
      <c r="AZ349" s="49">
        <f t="shared" si="177"/>
        <v>0</v>
      </c>
      <c r="BA349" s="93">
        <f t="shared" si="177"/>
        <v>0</v>
      </c>
      <c r="BB349" s="49"/>
      <c r="BC349" s="49">
        <f t="shared" si="177"/>
        <v>0</v>
      </c>
      <c r="CB349" s="99"/>
      <c r="CC349" s="100"/>
      <c r="CD349" s="100"/>
      <c r="CE349" s="100"/>
      <c r="CF349" s="100"/>
      <c r="CG349" s="100"/>
      <c r="CH349" s="100"/>
      <c r="CI349" s="100"/>
      <c r="CJ349" s="100"/>
    </row>
    <row r="350" spans="1:88" ht="15.75" x14ac:dyDescent="0.25">
      <c r="A350" s="58"/>
      <c r="B350" s="58"/>
      <c r="C350" s="71"/>
      <c r="D350" s="284"/>
      <c r="E350" s="449" t="s">
        <v>1563</v>
      </c>
      <c r="F350" s="491"/>
      <c r="G350" s="449" t="s">
        <v>1563</v>
      </c>
      <c r="H350" s="434"/>
      <c r="I350" s="207"/>
      <c r="J350" s="87"/>
      <c r="K350" s="207"/>
      <c r="L350" s="207"/>
      <c r="M350" s="207"/>
      <c r="N350" s="207"/>
      <c r="O350" s="207"/>
      <c r="P350" s="207"/>
      <c r="Q350" s="207"/>
      <c r="R350" s="207"/>
      <c r="S350" s="207"/>
      <c r="T350" s="207"/>
      <c r="U350" s="89">
        <f t="shared" ref="U350:BC350" si="178">SUM(COUNTIF(U$8:U$111,"HĐH"),COUNTIF(U$8:U$111,"HĐH+HĐNT"),COUNTIF(U$8:U$111,"HĐH+HĐG"),COUNTIF(U$8:U$111,"HĐH+HĐC"))</f>
        <v>1</v>
      </c>
      <c r="V350" s="89">
        <f t="shared" si="178"/>
        <v>1</v>
      </c>
      <c r="W350" s="89">
        <f t="shared" si="178"/>
        <v>1</v>
      </c>
      <c r="X350" s="89">
        <f t="shared" si="178"/>
        <v>1</v>
      </c>
      <c r="Y350" s="89">
        <f t="shared" si="178"/>
        <v>1</v>
      </c>
      <c r="Z350" s="89">
        <f t="shared" si="178"/>
        <v>1</v>
      </c>
      <c r="AA350" s="89">
        <f t="shared" si="178"/>
        <v>1</v>
      </c>
      <c r="AB350" s="89">
        <f t="shared" si="178"/>
        <v>1</v>
      </c>
      <c r="AC350" s="89">
        <f t="shared" si="178"/>
        <v>1</v>
      </c>
      <c r="AD350" s="89">
        <f t="shared" si="178"/>
        <v>1</v>
      </c>
      <c r="AE350" s="89">
        <f t="shared" si="178"/>
        <v>1</v>
      </c>
      <c r="AF350" s="89">
        <f t="shared" si="178"/>
        <v>1</v>
      </c>
      <c r="AG350" s="89">
        <f t="shared" si="178"/>
        <v>0</v>
      </c>
      <c r="AH350" s="89">
        <f t="shared" si="178"/>
        <v>0</v>
      </c>
      <c r="AI350" s="89">
        <f t="shared" si="178"/>
        <v>0</v>
      </c>
      <c r="AJ350" s="89">
        <f t="shared" si="178"/>
        <v>0</v>
      </c>
      <c r="AK350" s="89">
        <f t="shared" si="178"/>
        <v>0</v>
      </c>
      <c r="AL350" s="89">
        <f t="shared" si="178"/>
        <v>0</v>
      </c>
      <c r="AM350" s="89">
        <f t="shared" si="178"/>
        <v>0</v>
      </c>
      <c r="AN350" s="89">
        <f t="shared" si="178"/>
        <v>0</v>
      </c>
      <c r="AO350" s="89">
        <f t="shared" si="178"/>
        <v>0</v>
      </c>
      <c r="AP350" s="89">
        <f t="shared" si="178"/>
        <v>0</v>
      </c>
      <c r="AQ350" s="89">
        <f t="shared" si="178"/>
        <v>0</v>
      </c>
      <c r="AR350" s="89">
        <f t="shared" si="178"/>
        <v>0</v>
      </c>
      <c r="AS350" s="89">
        <f t="shared" si="178"/>
        <v>0</v>
      </c>
      <c r="AT350" s="89">
        <f t="shared" si="178"/>
        <v>0</v>
      </c>
      <c r="AU350" s="89">
        <f t="shared" si="178"/>
        <v>0</v>
      </c>
      <c r="AV350" s="89">
        <f t="shared" si="178"/>
        <v>0</v>
      </c>
      <c r="AW350" s="89">
        <f t="shared" si="178"/>
        <v>0</v>
      </c>
      <c r="AX350" s="89">
        <f t="shared" si="178"/>
        <v>0</v>
      </c>
      <c r="AY350" s="89">
        <f t="shared" si="178"/>
        <v>0</v>
      </c>
      <c r="AZ350" s="89">
        <f t="shared" si="178"/>
        <v>0</v>
      </c>
      <c r="BA350" s="96">
        <f t="shared" si="178"/>
        <v>0</v>
      </c>
      <c r="BB350" s="89"/>
      <c r="BC350" s="89">
        <f t="shared" si="178"/>
        <v>0</v>
      </c>
      <c r="CB350" s="99"/>
      <c r="CC350" s="100"/>
      <c r="CD350" s="100"/>
      <c r="CE350" s="100"/>
      <c r="CF350" s="100"/>
      <c r="CG350" s="100"/>
      <c r="CH350" s="100"/>
      <c r="CI350" s="100"/>
      <c r="CJ350" s="100"/>
    </row>
    <row r="351" spans="1:88" ht="15.75" x14ac:dyDescent="0.25">
      <c r="A351" s="58"/>
      <c r="B351" s="58"/>
      <c r="C351" s="71"/>
      <c r="D351" s="284"/>
      <c r="E351" s="433" t="s">
        <v>1564</v>
      </c>
      <c r="F351" s="434"/>
      <c r="G351" s="433" t="s">
        <v>1564</v>
      </c>
      <c r="H351" s="434"/>
      <c r="I351" s="207"/>
      <c r="J351" s="87"/>
      <c r="K351" s="207"/>
      <c r="L351" s="207"/>
      <c r="M351" s="207"/>
      <c r="N351" s="207"/>
      <c r="O351" s="207"/>
      <c r="P351" s="207"/>
      <c r="Q351" s="207"/>
      <c r="R351" s="207"/>
      <c r="S351" s="207"/>
      <c r="T351" s="207"/>
      <c r="U351" s="89">
        <f t="shared" ref="U351:Z351" si="179">SUM(COUNTIF(U$115:U$189,"HĐH"),COUNTIF(U$115:U$189,"HĐH+HĐNT"),COUNTIF(U$115:U$189,"HĐH+HĐG"),COUNTIF(U$115:U$189,"HĐH+HĐC"))</f>
        <v>1</v>
      </c>
      <c r="V351" s="89">
        <f t="shared" si="179"/>
        <v>1</v>
      </c>
      <c r="W351" s="89">
        <f t="shared" si="179"/>
        <v>1</v>
      </c>
      <c r="X351" s="89">
        <f t="shared" si="179"/>
        <v>2</v>
      </c>
      <c r="Y351" s="89">
        <f t="shared" si="179"/>
        <v>1</v>
      </c>
      <c r="Z351" s="89">
        <f t="shared" si="179"/>
        <v>2</v>
      </c>
      <c r="AA351" s="89">
        <f>SUM(COUNTIF(AA$115:AA$189,"HĐH"),COUNTIF(AA$115:AA$189,"HĐH+HĐNT"),COUNTIF(AA$115:AA$189,"HĐH+HĐG"),COUNTIF(AA$115:AA$189,"HĐH+HĐC"),COUNTIF(AA$115:AA$189,"HĐH+LH"))</f>
        <v>1</v>
      </c>
      <c r="AB351" s="89">
        <f t="shared" ref="AB351:BA351" si="180">SUM(COUNTIF(AB$115:AB$189,"HĐH"),COUNTIF(AB$115:AB$189,"HĐH+HĐNT"),COUNTIF(AB$115:AB$189,"HĐH+HĐG"),COUNTIF(AB$115:AB$189,"HĐH+HĐC"))</f>
        <v>1</v>
      </c>
      <c r="AC351" s="89">
        <f t="shared" si="180"/>
        <v>1</v>
      </c>
      <c r="AD351" s="89">
        <f t="shared" si="180"/>
        <v>1</v>
      </c>
      <c r="AE351" s="89">
        <f t="shared" si="180"/>
        <v>1</v>
      </c>
      <c r="AF351" s="89">
        <f t="shared" si="180"/>
        <v>1</v>
      </c>
      <c r="AG351" s="89">
        <f t="shared" si="180"/>
        <v>0</v>
      </c>
      <c r="AH351" s="89">
        <f t="shared" si="180"/>
        <v>0</v>
      </c>
      <c r="AI351" s="89">
        <f t="shared" si="180"/>
        <v>0</v>
      </c>
      <c r="AJ351" s="89">
        <f t="shared" si="180"/>
        <v>0</v>
      </c>
      <c r="AK351" s="89">
        <f t="shared" si="180"/>
        <v>0</v>
      </c>
      <c r="AL351" s="89">
        <f t="shared" si="180"/>
        <v>0</v>
      </c>
      <c r="AM351" s="89">
        <f t="shared" si="180"/>
        <v>0</v>
      </c>
      <c r="AN351" s="89">
        <f t="shared" si="180"/>
        <v>0</v>
      </c>
      <c r="AO351" s="89">
        <f t="shared" si="180"/>
        <v>0</v>
      </c>
      <c r="AP351" s="89">
        <f t="shared" si="180"/>
        <v>0</v>
      </c>
      <c r="AQ351" s="89">
        <f t="shared" si="180"/>
        <v>0</v>
      </c>
      <c r="AR351" s="89">
        <f t="shared" si="180"/>
        <v>0</v>
      </c>
      <c r="AS351" s="89">
        <f t="shared" si="180"/>
        <v>0</v>
      </c>
      <c r="AT351" s="89">
        <f t="shared" si="180"/>
        <v>0</v>
      </c>
      <c r="AU351" s="89">
        <f t="shared" si="180"/>
        <v>0</v>
      </c>
      <c r="AV351" s="89">
        <f t="shared" si="180"/>
        <v>0</v>
      </c>
      <c r="AW351" s="89">
        <f t="shared" si="180"/>
        <v>0</v>
      </c>
      <c r="AX351" s="89">
        <f t="shared" si="180"/>
        <v>0</v>
      </c>
      <c r="AY351" s="89">
        <f t="shared" si="180"/>
        <v>0</v>
      </c>
      <c r="AZ351" s="89">
        <f t="shared" si="180"/>
        <v>0</v>
      </c>
      <c r="BA351" s="96">
        <f t="shared" si="180"/>
        <v>0</v>
      </c>
      <c r="BB351" s="89"/>
      <c r="BC351" s="89">
        <f>SUM(COUNTIF(BC$115:BC$189,"HĐH"),COUNTIF(BC$115:BC$189,"HĐH+HĐNT"),COUNTIF(BC$115:BC$189,"HĐH+HĐG"),COUNTIF(BC$115:BC$189,"HĐH+HĐC"))</f>
        <v>0</v>
      </c>
      <c r="CB351" s="99"/>
      <c r="CC351" s="100"/>
      <c r="CD351" s="100"/>
      <c r="CE351" s="100"/>
      <c r="CF351" s="100"/>
      <c r="CG351" s="100"/>
      <c r="CH351" s="100"/>
      <c r="CI351" s="100"/>
      <c r="CJ351" s="100"/>
    </row>
    <row r="352" spans="1:88" ht="15.75" x14ac:dyDescent="0.25">
      <c r="A352" s="58"/>
      <c r="B352" s="58"/>
      <c r="C352" s="71"/>
      <c r="D352" s="284"/>
      <c r="E352" s="433" t="s">
        <v>1565</v>
      </c>
      <c r="F352" s="434"/>
      <c r="G352" s="433" t="s">
        <v>1565</v>
      </c>
      <c r="H352" s="434"/>
      <c r="I352" s="207"/>
      <c r="J352" s="87"/>
      <c r="K352" s="207"/>
      <c r="L352" s="207"/>
      <c r="M352" s="207"/>
      <c r="N352" s="207"/>
      <c r="O352" s="207"/>
      <c r="P352" s="207"/>
      <c r="Q352" s="207"/>
      <c r="R352" s="207"/>
      <c r="S352" s="207"/>
      <c r="T352" s="207"/>
      <c r="U352" s="89">
        <f t="shared" ref="U352:BA352" si="181">SUM(COUNTIF(U$192:U$241,"HĐH"),COUNTIF(U$192:U$241,"HĐH+HĐNT"),COUNTIF(U$192:U$241,"HĐH+HĐG"),COUNTIF(U$192:U$241,"HĐH+HĐC"))</f>
        <v>1</v>
      </c>
      <c r="V352" s="89">
        <f t="shared" si="181"/>
        <v>0</v>
      </c>
      <c r="W352" s="89">
        <f t="shared" si="181"/>
        <v>1</v>
      </c>
      <c r="X352" s="89">
        <f t="shared" si="181"/>
        <v>0</v>
      </c>
      <c r="Y352" s="89">
        <f t="shared" si="181"/>
        <v>1</v>
      </c>
      <c r="Z352" s="89">
        <f t="shared" si="181"/>
        <v>1</v>
      </c>
      <c r="AA352" s="89">
        <f t="shared" si="181"/>
        <v>1</v>
      </c>
      <c r="AB352" s="89">
        <f t="shared" si="181"/>
        <v>1</v>
      </c>
      <c r="AC352" s="89">
        <f t="shared" si="181"/>
        <v>1</v>
      </c>
      <c r="AD352" s="89">
        <f t="shared" si="181"/>
        <v>1</v>
      </c>
      <c r="AE352" s="89">
        <f t="shared" si="181"/>
        <v>1</v>
      </c>
      <c r="AF352" s="89">
        <f t="shared" si="181"/>
        <v>1</v>
      </c>
      <c r="AG352" s="89">
        <f t="shared" si="181"/>
        <v>0</v>
      </c>
      <c r="AH352" s="89">
        <f t="shared" si="181"/>
        <v>0</v>
      </c>
      <c r="AI352" s="89">
        <f t="shared" si="181"/>
        <v>0</v>
      </c>
      <c r="AJ352" s="89">
        <f t="shared" si="181"/>
        <v>0</v>
      </c>
      <c r="AK352" s="89">
        <f t="shared" si="181"/>
        <v>0</v>
      </c>
      <c r="AL352" s="89">
        <f t="shared" si="181"/>
        <v>0</v>
      </c>
      <c r="AM352" s="89">
        <f t="shared" si="181"/>
        <v>0</v>
      </c>
      <c r="AN352" s="89">
        <f t="shared" si="181"/>
        <v>0</v>
      </c>
      <c r="AO352" s="89">
        <f t="shared" si="181"/>
        <v>0</v>
      </c>
      <c r="AP352" s="89">
        <f t="shared" si="181"/>
        <v>0</v>
      </c>
      <c r="AQ352" s="89">
        <f t="shared" si="181"/>
        <v>0</v>
      </c>
      <c r="AR352" s="89">
        <f t="shared" si="181"/>
        <v>0</v>
      </c>
      <c r="AS352" s="89">
        <f t="shared" si="181"/>
        <v>0</v>
      </c>
      <c r="AT352" s="89">
        <f t="shared" si="181"/>
        <v>0</v>
      </c>
      <c r="AU352" s="89">
        <f t="shared" si="181"/>
        <v>0</v>
      </c>
      <c r="AV352" s="89">
        <f t="shared" si="181"/>
        <v>0</v>
      </c>
      <c r="AW352" s="89">
        <f t="shared" si="181"/>
        <v>0</v>
      </c>
      <c r="AX352" s="89">
        <f t="shared" si="181"/>
        <v>0</v>
      </c>
      <c r="AY352" s="89">
        <f t="shared" si="181"/>
        <v>0</v>
      </c>
      <c r="AZ352" s="89">
        <f t="shared" si="181"/>
        <v>0</v>
      </c>
      <c r="BA352" s="96">
        <f t="shared" si="181"/>
        <v>0</v>
      </c>
      <c r="BB352" s="89"/>
      <c r="BC352" s="89">
        <f>SUM(COUNTIF(BC$192:BC$241,"HĐH"),COUNTIF(BC$192:BC$241,"HĐH+HĐNT"),COUNTIF(BC$192:BC$241,"HĐH+HĐG"),COUNTIF(BC$192:BC$241,"HĐH+HĐC"))</f>
        <v>0</v>
      </c>
      <c r="CB352" s="99"/>
      <c r="CC352" s="100"/>
      <c r="CD352" s="100"/>
      <c r="CE352" s="100"/>
      <c r="CF352" s="100"/>
      <c r="CG352" s="100"/>
      <c r="CH352" s="100"/>
      <c r="CI352" s="100"/>
      <c r="CJ352" s="100"/>
    </row>
    <row r="353" spans="1:88" ht="15.75" x14ac:dyDescent="0.25">
      <c r="A353" s="58"/>
      <c r="B353" s="58"/>
      <c r="C353" s="71"/>
      <c r="D353" s="284"/>
      <c r="E353" s="433" t="s">
        <v>1566</v>
      </c>
      <c r="F353" s="434"/>
      <c r="G353" s="433" t="s">
        <v>1566</v>
      </c>
      <c r="H353" s="434"/>
      <c r="I353" s="207"/>
      <c r="J353" s="87"/>
      <c r="K353" s="207"/>
      <c r="L353" s="207"/>
      <c r="M353" s="207"/>
      <c r="N353" s="207"/>
      <c r="O353" s="207"/>
      <c r="P353" s="207"/>
      <c r="Q353" s="207"/>
      <c r="R353" s="207"/>
      <c r="S353" s="207"/>
      <c r="T353" s="207"/>
      <c r="U353" s="89">
        <f t="shared" ref="U353:BA353" si="182">SUM(COUNTIF(U$245:U$268,"HĐH"),COUNTIF(U$245:U$268,"HĐH+HĐNT"),COUNTIF(U$245:U$268,"HĐH+HĐC"),COUNTIF(U$245:U$268,"HĐH+HĐC"))</f>
        <v>0</v>
      </c>
      <c r="V353" s="89">
        <f t="shared" si="182"/>
        <v>0</v>
      </c>
      <c r="W353" s="89">
        <f t="shared" si="182"/>
        <v>1</v>
      </c>
      <c r="X353" s="89">
        <f t="shared" si="182"/>
        <v>0</v>
      </c>
      <c r="Y353" s="89">
        <f t="shared" si="182"/>
        <v>0</v>
      </c>
      <c r="Z353" s="89">
        <f t="shared" si="182"/>
        <v>0</v>
      </c>
      <c r="AA353" s="89">
        <f t="shared" si="182"/>
        <v>0</v>
      </c>
      <c r="AB353" s="89">
        <f t="shared" si="182"/>
        <v>1</v>
      </c>
      <c r="AC353" s="89">
        <f t="shared" si="182"/>
        <v>0</v>
      </c>
      <c r="AD353" s="89">
        <f t="shared" si="182"/>
        <v>1</v>
      </c>
      <c r="AE353" s="89">
        <f t="shared" si="182"/>
        <v>0</v>
      </c>
      <c r="AF353" s="89">
        <f t="shared" si="182"/>
        <v>0</v>
      </c>
      <c r="AG353" s="89">
        <f t="shared" si="182"/>
        <v>0</v>
      </c>
      <c r="AH353" s="89">
        <f t="shared" si="182"/>
        <v>0</v>
      </c>
      <c r="AI353" s="89">
        <f t="shared" si="182"/>
        <v>0</v>
      </c>
      <c r="AJ353" s="89">
        <f t="shared" si="182"/>
        <v>0</v>
      </c>
      <c r="AK353" s="89">
        <f t="shared" si="182"/>
        <v>0</v>
      </c>
      <c r="AL353" s="89">
        <f t="shared" si="182"/>
        <v>0</v>
      </c>
      <c r="AM353" s="89">
        <f t="shared" si="182"/>
        <v>0</v>
      </c>
      <c r="AN353" s="89">
        <f t="shared" si="182"/>
        <v>0</v>
      </c>
      <c r="AO353" s="89">
        <f t="shared" si="182"/>
        <v>0</v>
      </c>
      <c r="AP353" s="89">
        <f t="shared" si="182"/>
        <v>0</v>
      </c>
      <c r="AQ353" s="89">
        <f t="shared" si="182"/>
        <v>0</v>
      </c>
      <c r="AR353" s="89">
        <f t="shared" si="182"/>
        <v>0</v>
      </c>
      <c r="AS353" s="89">
        <f t="shared" si="182"/>
        <v>0</v>
      </c>
      <c r="AT353" s="89">
        <f t="shared" si="182"/>
        <v>0</v>
      </c>
      <c r="AU353" s="89">
        <f t="shared" si="182"/>
        <v>0</v>
      </c>
      <c r="AV353" s="89">
        <f t="shared" si="182"/>
        <v>0</v>
      </c>
      <c r="AW353" s="89">
        <f t="shared" si="182"/>
        <v>0</v>
      </c>
      <c r="AX353" s="89">
        <f t="shared" si="182"/>
        <v>0</v>
      </c>
      <c r="AY353" s="89">
        <f t="shared" si="182"/>
        <v>0</v>
      </c>
      <c r="AZ353" s="89">
        <f t="shared" si="182"/>
        <v>0</v>
      </c>
      <c r="BA353" s="96">
        <f t="shared" si="182"/>
        <v>0</v>
      </c>
      <c r="BB353" s="89"/>
      <c r="BC353" s="89">
        <f>SUM(COUNTIF(BC$245:BC$268,"HĐH"),COUNTIF(BC$245:BC$268,"HĐH+HĐNT"),COUNTIF(BC$245:BC$268,"HĐH+HĐC"),COUNTIF(BC$245:BC$268,"HĐH+HĐC"))</f>
        <v>0</v>
      </c>
      <c r="CB353" s="99"/>
      <c r="CC353" s="100"/>
      <c r="CD353" s="100"/>
      <c r="CE353" s="100"/>
      <c r="CF353" s="100"/>
      <c r="CG353" s="100"/>
      <c r="CH353" s="100"/>
      <c r="CI353" s="100"/>
      <c r="CJ353" s="100"/>
    </row>
    <row r="354" spans="1:88" ht="15.75" x14ac:dyDescent="0.25">
      <c r="A354" s="58"/>
      <c r="B354" s="58"/>
      <c r="C354" s="71"/>
      <c r="D354" s="284"/>
      <c r="E354" s="433" t="s">
        <v>1567</v>
      </c>
      <c r="F354" s="434"/>
      <c r="G354" s="433" t="s">
        <v>1567</v>
      </c>
      <c r="H354" s="434"/>
      <c r="I354" s="207"/>
      <c r="J354" s="87"/>
      <c r="K354" s="207"/>
      <c r="L354" s="207"/>
      <c r="M354" s="207"/>
      <c r="N354" s="207"/>
      <c r="O354" s="207"/>
      <c r="P354" s="207"/>
      <c r="Q354" s="207"/>
      <c r="R354" s="207"/>
      <c r="S354" s="207"/>
      <c r="T354" s="207"/>
      <c r="U354" s="89">
        <f t="shared" ref="U354:BA354" si="183">SUM(COUNTIF(U$271:U$332,"HĐH"),COUNTIF(U$271:U$332,"HĐH+HĐC"),COUNTIF(U$271:U$332,"HĐH+HĐG"),COUNTIF(U$271:U$332,"HĐH+HĐNT"))</f>
        <v>3</v>
      </c>
      <c r="V354" s="89">
        <f t="shared" si="183"/>
        <v>2</v>
      </c>
      <c r="W354" s="89">
        <f t="shared" si="183"/>
        <v>1</v>
      </c>
      <c r="X354" s="89">
        <f t="shared" si="183"/>
        <v>1</v>
      </c>
      <c r="Y354" s="89">
        <f t="shared" si="183"/>
        <v>2</v>
      </c>
      <c r="Z354" s="89">
        <f t="shared" si="183"/>
        <v>1</v>
      </c>
      <c r="AA354" s="89">
        <f t="shared" si="183"/>
        <v>2</v>
      </c>
      <c r="AB354" s="89">
        <f t="shared" si="183"/>
        <v>1</v>
      </c>
      <c r="AC354" s="89">
        <f t="shared" si="183"/>
        <v>2</v>
      </c>
      <c r="AD354" s="89">
        <f t="shared" si="183"/>
        <v>1</v>
      </c>
      <c r="AE354" s="89">
        <f t="shared" si="183"/>
        <v>2</v>
      </c>
      <c r="AF354" s="89">
        <f t="shared" si="183"/>
        <v>2</v>
      </c>
      <c r="AG354" s="89">
        <f t="shared" si="183"/>
        <v>0</v>
      </c>
      <c r="AH354" s="89">
        <f t="shared" si="183"/>
        <v>0</v>
      </c>
      <c r="AI354" s="89">
        <f t="shared" si="183"/>
        <v>0</v>
      </c>
      <c r="AJ354" s="89">
        <f t="shared" si="183"/>
        <v>0</v>
      </c>
      <c r="AK354" s="89">
        <f t="shared" si="183"/>
        <v>0</v>
      </c>
      <c r="AL354" s="89">
        <f t="shared" si="183"/>
        <v>0</v>
      </c>
      <c r="AM354" s="89">
        <f t="shared" si="183"/>
        <v>0</v>
      </c>
      <c r="AN354" s="89">
        <f t="shared" si="183"/>
        <v>0</v>
      </c>
      <c r="AO354" s="89">
        <f t="shared" si="183"/>
        <v>0</v>
      </c>
      <c r="AP354" s="89">
        <f t="shared" si="183"/>
        <v>0</v>
      </c>
      <c r="AQ354" s="89">
        <f t="shared" si="183"/>
        <v>0</v>
      </c>
      <c r="AR354" s="89">
        <f t="shared" si="183"/>
        <v>0</v>
      </c>
      <c r="AS354" s="89">
        <f t="shared" si="183"/>
        <v>0</v>
      </c>
      <c r="AT354" s="89">
        <f t="shared" si="183"/>
        <v>0</v>
      </c>
      <c r="AU354" s="89">
        <f t="shared" si="183"/>
        <v>0</v>
      </c>
      <c r="AV354" s="89">
        <f t="shared" si="183"/>
        <v>0</v>
      </c>
      <c r="AW354" s="89">
        <f t="shared" si="183"/>
        <v>0</v>
      </c>
      <c r="AX354" s="89">
        <f t="shared" si="183"/>
        <v>0</v>
      </c>
      <c r="AY354" s="89">
        <f t="shared" si="183"/>
        <v>0</v>
      </c>
      <c r="AZ354" s="89">
        <f t="shared" si="183"/>
        <v>0</v>
      </c>
      <c r="BA354" s="96">
        <f t="shared" si="183"/>
        <v>0</v>
      </c>
      <c r="BB354" s="89"/>
      <c r="BC354" s="89">
        <f>SUM(COUNTIF(BC$271:BC$332,"HĐH"),COUNTIF(BC$271:BC$332,"HĐH+HĐC"),COUNTIF(BC$271:BC$332,"HĐH+HĐG"),COUNTIF(BC$271:BC$332,"HĐH+HĐNT"))</f>
        <v>0</v>
      </c>
      <c r="CB354" s="99"/>
      <c r="CC354" s="100"/>
      <c r="CD354" s="100"/>
      <c r="CE354" s="100"/>
      <c r="CF354" s="100"/>
      <c r="CG354" s="100"/>
      <c r="CH354" s="100"/>
      <c r="CI354" s="100"/>
      <c r="CJ354" s="100"/>
    </row>
    <row r="355" spans="1:88" ht="15.75" x14ac:dyDescent="0.25">
      <c r="A355" s="58"/>
      <c r="B355" s="58"/>
      <c r="C355" s="71"/>
      <c r="D355" s="284"/>
      <c r="E355" s="71"/>
      <c r="F355" s="73"/>
      <c r="G355" s="58"/>
      <c r="H355" s="58"/>
      <c r="I355" s="58"/>
      <c r="J355" s="86"/>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CB355" s="99"/>
      <c r="CC355" s="100"/>
      <c r="CD355" s="100"/>
      <c r="CE355" s="100"/>
      <c r="CF355" s="100"/>
      <c r="CG355" s="100"/>
      <c r="CH355" s="100"/>
      <c r="CI355" s="100"/>
      <c r="CJ355" s="100"/>
    </row>
    <row r="356" spans="1:88" ht="31.5" x14ac:dyDescent="0.25">
      <c r="A356" s="430" t="s">
        <v>1568</v>
      </c>
      <c r="B356" s="266"/>
      <c r="C356" s="75" t="s">
        <v>1569</v>
      </c>
      <c r="D356" s="285"/>
      <c r="E356" s="77"/>
      <c r="F356" s="78"/>
      <c r="G356" s="207"/>
      <c r="H356" s="207"/>
      <c r="I356" s="207"/>
      <c r="J356" s="87"/>
      <c r="K356" s="207"/>
      <c r="L356" s="207"/>
      <c r="M356" s="207"/>
      <c r="N356" s="207"/>
      <c r="O356" s="207"/>
      <c r="P356" s="207"/>
      <c r="Q356" s="207"/>
      <c r="R356" s="207"/>
      <c r="S356" s="207"/>
      <c r="T356" s="207"/>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7">
        <f t="shared" ref="BD356:CA356" si="184">COUNTIFS($K$9:$K$332,"x",BD$9:BD$332,"2")</f>
        <v>1</v>
      </c>
      <c r="BE356" s="97">
        <f t="shared" si="184"/>
        <v>0</v>
      </c>
      <c r="BF356" s="97">
        <f t="shared" si="184"/>
        <v>0</v>
      </c>
      <c r="BG356" s="97">
        <f t="shared" si="184"/>
        <v>0</v>
      </c>
      <c r="BH356" s="97">
        <f t="shared" si="184"/>
        <v>0</v>
      </c>
      <c r="BI356" s="97">
        <f t="shared" si="184"/>
        <v>0</v>
      </c>
      <c r="BJ356" s="97">
        <f t="shared" si="184"/>
        <v>0</v>
      </c>
      <c r="BK356" s="97">
        <f t="shared" si="184"/>
        <v>0</v>
      </c>
      <c r="BL356" s="97">
        <f t="shared" si="184"/>
        <v>0</v>
      </c>
      <c r="BM356" s="97">
        <f t="shared" si="184"/>
        <v>0</v>
      </c>
      <c r="BN356" s="97">
        <f t="shared" si="184"/>
        <v>0</v>
      </c>
      <c r="BO356" s="97">
        <f t="shared" si="184"/>
        <v>0</v>
      </c>
      <c r="BP356" s="97">
        <f t="shared" si="184"/>
        <v>0</v>
      </c>
      <c r="BQ356" s="97">
        <f t="shared" si="184"/>
        <v>0</v>
      </c>
      <c r="BR356" s="97">
        <f t="shared" si="184"/>
        <v>0</v>
      </c>
      <c r="BS356" s="97">
        <f t="shared" si="184"/>
        <v>0</v>
      </c>
      <c r="BT356" s="97">
        <f t="shared" si="184"/>
        <v>0</v>
      </c>
      <c r="BU356" s="97">
        <f t="shared" si="184"/>
        <v>0</v>
      </c>
      <c r="BV356" s="97">
        <f t="shared" si="184"/>
        <v>0</v>
      </c>
      <c r="BW356" s="97">
        <f t="shared" si="184"/>
        <v>0</v>
      </c>
      <c r="BX356" s="97">
        <f t="shared" si="184"/>
        <v>0</v>
      </c>
      <c r="BY356" s="97">
        <f t="shared" si="184"/>
        <v>0</v>
      </c>
      <c r="BZ356" s="97">
        <f t="shared" si="184"/>
        <v>0</v>
      </c>
      <c r="CA356" s="97">
        <f t="shared" si="184"/>
        <v>0</v>
      </c>
      <c r="CB356" s="267"/>
      <c r="CC356" s="267"/>
      <c r="CD356" s="267"/>
      <c r="CE356" s="267"/>
      <c r="CF356" s="267"/>
      <c r="CG356" s="267"/>
      <c r="CH356" s="267"/>
      <c r="CI356" s="267"/>
      <c r="CJ356" s="267"/>
    </row>
    <row r="357" spans="1:88" ht="31.5" x14ac:dyDescent="0.25">
      <c r="A357" s="431"/>
      <c r="B357" s="266"/>
      <c r="C357" s="75" t="s">
        <v>1570</v>
      </c>
      <c r="D357" s="285"/>
      <c r="E357" s="77"/>
      <c r="F357" s="78"/>
      <c r="G357" s="207"/>
      <c r="H357" s="207"/>
      <c r="I357" s="207"/>
      <c r="J357" s="87"/>
      <c r="K357" s="207"/>
      <c r="L357" s="207"/>
      <c r="M357" s="207"/>
      <c r="N357" s="207"/>
      <c r="O357" s="207"/>
      <c r="P357" s="207"/>
      <c r="Q357" s="207"/>
      <c r="R357" s="207"/>
      <c r="S357" s="207"/>
      <c r="T357" s="207"/>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7">
        <f t="shared" ref="BD357:CA357" si="185">COUNTIFS($K$9:$K$332,"x",BD$9:BD$332,"1")</f>
        <v>0</v>
      </c>
      <c r="BE357" s="97">
        <f t="shared" si="185"/>
        <v>0</v>
      </c>
      <c r="BF357" s="97">
        <f t="shared" si="185"/>
        <v>0</v>
      </c>
      <c r="BG357" s="97">
        <f t="shared" si="185"/>
        <v>0</v>
      </c>
      <c r="BH357" s="97">
        <f t="shared" si="185"/>
        <v>0</v>
      </c>
      <c r="BI357" s="97">
        <f t="shared" si="185"/>
        <v>0</v>
      </c>
      <c r="BJ357" s="97">
        <f t="shared" si="185"/>
        <v>0</v>
      </c>
      <c r="BK357" s="97">
        <f t="shared" si="185"/>
        <v>0</v>
      </c>
      <c r="BL357" s="97">
        <f t="shared" si="185"/>
        <v>0</v>
      </c>
      <c r="BM357" s="97">
        <f t="shared" si="185"/>
        <v>0</v>
      </c>
      <c r="BN357" s="97">
        <f t="shared" si="185"/>
        <v>0</v>
      </c>
      <c r="BO357" s="97">
        <f t="shared" si="185"/>
        <v>0</v>
      </c>
      <c r="BP357" s="97">
        <f t="shared" si="185"/>
        <v>0</v>
      </c>
      <c r="BQ357" s="97">
        <f t="shared" si="185"/>
        <v>0</v>
      </c>
      <c r="BR357" s="97">
        <f t="shared" si="185"/>
        <v>0</v>
      </c>
      <c r="BS357" s="97">
        <f t="shared" si="185"/>
        <v>0</v>
      </c>
      <c r="BT357" s="97">
        <f t="shared" si="185"/>
        <v>0</v>
      </c>
      <c r="BU357" s="97">
        <f t="shared" si="185"/>
        <v>0</v>
      </c>
      <c r="BV357" s="97">
        <f t="shared" si="185"/>
        <v>0</v>
      </c>
      <c r="BW357" s="97">
        <f t="shared" si="185"/>
        <v>0</v>
      </c>
      <c r="BX357" s="97">
        <f t="shared" si="185"/>
        <v>0</v>
      </c>
      <c r="BY357" s="97">
        <f t="shared" si="185"/>
        <v>0</v>
      </c>
      <c r="BZ357" s="97">
        <f t="shared" si="185"/>
        <v>0</v>
      </c>
      <c r="CA357" s="97">
        <f t="shared" si="185"/>
        <v>0</v>
      </c>
      <c r="CB357" s="267"/>
      <c r="CC357" s="267"/>
      <c r="CD357" s="267"/>
      <c r="CE357" s="267"/>
      <c r="CF357" s="267"/>
      <c r="CG357" s="267"/>
      <c r="CH357" s="267"/>
      <c r="CI357" s="267"/>
      <c r="CJ357" s="267"/>
    </row>
    <row r="358" spans="1:88" ht="31.5" x14ac:dyDescent="0.25">
      <c r="A358" s="431"/>
      <c r="B358" s="266"/>
      <c r="C358" s="79" t="s">
        <v>1571</v>
      </c>
      <c r="D358" s="286"/>
      <c r="E358" s="77"/>
      <c r="F358" s="78"/>
      <c r="G358" s="207"/>
      <c r="H358" s="207"/>
      <c r="I358" s="207"/>
      <c r="J358" s="87"/>
      <c r="K358" s="207"/>
      <c r="L358" s="207"/>
      <c r="M358" s="207"/>
      <c r="N358" s="207"/>
      <c r="O358" s="207"/>
      <c r="P358" s="207"/>
      <c r="Q358" s="207"/>
      <c r="R358" s="207"/>
      <c r="S358" s="207"/>
      <c r="T358" s="207"/>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7">
        <f t="shared" ref="BD358:CA358" si="186">COUNTIFS($K$9:$K$332,"x",BD$9:BD$332,"0")</f>
        <v>0</v>
      </c>
      <c r="BE358" s="97">
        <f t="shared" si="186"/>
        <v>0</v>
      </c>
      <c r="BF358" s="97">
        <f t="shared" si="186"/>
        <v>0</v>
      </c>
      <c r="BG358" s="97">
        <f t="shared" si="186"/>
        <v>0</v>
      </c>
      <c r="BH358" s="97">
        <f t="shared" si="186"/>
        <v>0</v>
      </c>
      <c r="BI358" s="97">
        <f t="shared" si="186"/>
        <v>0</v>
      </c>
      <c r="BJ358" s="97">
        <f t="shared" si="186"/>
        <v>0</v>
      </c>
      <c r="BK358" s="97">
        <f t="shared" si="186"/>
        <v>0</v>
      </c>
      <c r="BL358" s="97">
        <f t="shared" si="186"/>
        <v>0</v>
      </c>
      <c r="BM358" s="97">
        <f t="shared" si="186"/>
        <v>0</v>
      </c>
      <c r="BN358" s="97">
        <f t="shared" si="186"/>
        <v>0</v>
      </c>
      <c r="BO358" s="97">
        <f t="shared" si="186"/>
        <v>0</v>
      </c>
      <c r="BP358" s="97">
        <f t="shared" si="186"/>
        <v>0</v>
      </c>
      <c r="BQ358" s="97">
        <f t="shared" si="186"/>
        <v>0</v>
      </c>
      <c r="BR358" s="97">
        <f t="shared" si="186"/>
        <v>0</v>
      </c>
      <c r="BS358" s="97">
        <f t="shared" si="186"/>
        <v>0</v>
      </c>
      <c r="BT358" s="97">
        <f t="shared" si="186"/>
        <v>0</v>
      </c>
      <c r="BU358" s="97">
        <f t="shared" si="186"/>
        <v>0</v>
      </c>
      <c r="BV358" s="97">
        <f t="shared" si="186"/>
        <v>0</v>
      </c>
      <c r="BW358" s="97">
        <f t="shared" si="186"/>
        <v>0</v>
      </c>
      <c r="BX358" s="97">
        <f t="shared" si="186"/>
        <v>0</v>
      </c>
      <c r="BY358" s="97">
        <f t="shared" si="186"/>
        <v>0</v>
      </c>
      <c r="BZ358" s="97">
        <f t="shared" si="186"/>
        <v>0</v>
      </c>
      <c r="CA358" s="97">
        <f t="shared" si="186"/>
        <v>0</v>
      </c>
      <c r="CB358" s="267"/>
      <c r="CC358" s="267"/>
      <c r="CD358" s="267"/>
      <c r="CE358" s="267"/>
      <c r="CF358" s="267"/>
      <c r="CG358" s="267"/>
      <c r="CH358" s="267"/>
      <c r="CI358" s="267"/>
      <c r="CJ358" s="267"/>
    </row>
    <row r="359" spans="1:88" ht="15.75" x14ac:dyDescent="0.25">
      <c r="A359" s="431"/>
      <c r="B359" s="266"/>
      <c r="C359" s="422" t="s">
        <v>1572</v>
      </c>
      <c r="D359" s="287"/>
      <c r="E359" s="82"/>
      <c r="F359" s="83"/>
      <c r="G359" s="207"/>
      <c r="H359" s="207"/>
      <c r="I359" s="207"/>
      <c r="J359" s="87"/>
      <c r="K359" s="207"/>
      <c r="L359" s="207"/>
      <c r="M359" s="207"/>
      <c r="N359" s="207"/>
      <c r="O359" s="207"/>
      <c r="P359" s="207"/>
      <c r="Q359" s="207"/>
      <c r="R359" s="207"/>
      <c r="S359" s="207"/>
      <c r="T359" s="207"/>
      <c r="U359" s="263"/>
      <c r="V359" s="263"/>
      <c r="W359" s="263"/>
      <c r="X359" s="263"/>
      <c r="Y359" s="263"/>
      <c r="Z359" s="263"/>
      <c r="AA359" s="263"/>
      <c r="AB359" s="263"/>
      <c r="AC359" s="263"/>
      <c r="AD359" s="263"/>
      <c r="AE359" s="263"/>
      <c r="AF359" s="263"/>
      <c r="AG359" s="263"/>
      <c r="AH359" s="263"/>
      <c r="AI359" s="263"/>
      <c r="AJ359" s="263"/>
      <c r="AK359" s="263"/>
      <c r="AL359" s="263"/>
      <c r="AM359" s="263"/>
      <c r="AN359" s="263"/>
      <c r="AO359" s="263"/>
      <c r="AP359" s="263"/>
      <c r="AQ359" s="263"/>
      <c r="AR359" s="263"/>
      <c r="AS359" s="263"/>
      <c r="AT359" s="263"/>
      <c r="AU359" s="263"/>
      <c r="AV359" s="263"/>
      <c r="AW359" s="263"/>
      <c r="AX359" s="263"/>
      <c r="AY359" s="263"/>
      <c r="AZ359" s="263"/>
      <c r="BA359" s="263"/>
      <c r="BB359" s="263"/>
      <c r="BC359" s="263"/>
      <c r="BD359" s="98">
        <f>(((BD356*2)+(BD357*1)+(BD358*0)))/(BD356+BD357+BD358)</f>
        <v>2</v>
      </c>
      <c r="BE359" s="98" t="e">
        <f t="shared" ref="BE359:CA359" si="187">(((BE356*2)+(BE357*1)+(BE358*0)))/(BE356+BE357+BE358)</f>
        <v>#DIV/0!</v>
      </c>
      <c r="BF359" s="98" t="e">
        <f t="shared" si="187"/>
        <v>#DIV/0!</v>
      </c>
      <c r="BG359" s="98" t="e">
        <f t="shared" si="187"/>
        <v>#DIV/0!</v>
      </c>
      <c r="BH359" s="98" t="e">
        <f t="shared" si="187"/>
        <v>#DIV/0!</v>
      </c>
      <c r="BI359" s="98" t="e">
        <f t="shared" si="187"/>
        <v>#DIV/0!</v>
      </c>
      <c r="BJ359" s="98" t="e">
        <f t="shared" si="187"/>
        <v>#DIV/0!</v>
      </c>
      <c r="BK359" s="98" t="e">
        <f t="shared" si="187"/>
        <v>#DIV/0!</v>
      </c>
      <c r="BL359" s="98" t="e">
        <f t="shared" si="187"/>
        <v>#DIV/0!</v>
      </c>
      <c r="BM359" s="98" t="e">
        <f t="shared" si="187"/>
        <v>#DIV/0!</v>
      </c>
      <c r="BN359" s="98" t="e">
        <f t="shared" si="187"/>
        <v>#DIV/0!</v>
      </c>
      <c r="BO359" s="98" t="e">
        <f t="shared" si="187"/>
        <v>#DIV/0!</v>
      </c>
      <c r="BP359" s="98" t="e">
        <f t="shared" si="187"/>
        <v>#DIV/0!</v>
      </c>
      <c r="BQ359" s="98" t="e">
        <f t="shared" si="187"/>
        <v>#DIV/0!</v>
      </c>
      <c r="BR359" s="98" t="e">
        <f t="shared" si="187"/>
        <v>#DIV/0!</v>
      </c>
      <c r="BS359" s="98" t="e">
        <f t="shared" si="187"/>
        <v>#DIV/0!</v>
      </c>
      <c r="BT359" s="98" t="e">
        <f t="shared" si="187"/>
        <v>#DIV/0!</v>
      </c>
      <c r="BU359" s="98" t="e">
        <f t="shared" si="187"/>
        <v>#DIV/0!</v>
      </c>
      <c r="BV359" s="98" t="e">
        <f t="shared" si="187"/>
        <v>#DIV/0!</v>
      </c>
      <c r="BW359" s="98" t="e">
        <f t="shared" si="187"/>
        <v>#DIV/0!</v>
      </c>
      <c r="BX359" s="98" t="e">
        <f t="shared" si="187"/>
        <v>#DIV/0!</v>
      </c>
      <c r="BY359" s="98" t="e">
        <f t="shared" si="187"/>
        <v>#DIV/0!</v>
      </c>
      <c r="BZ359" s="98" t="e">
        <f t="shared" si="187"/>
        <v>#DIV/0!</v>
      </c>
      <c r="CA359" s="98" t="e">
        <f t="shared" si="187"/>
        <v>#DIV/0!</v>
      </c>
      <c r="CB359" s="415">
        <f>COUNTIF($BD360:$CA360,"Đ")</f>
        <v>1</v>
      </c>
      <c r="CC359" s="419">
        <f>CB359/COUNTA($BD360:$CA360)</f>
        <v>4.1666666666666664E-2</v>
      </c>
      <c r="CD359" s="415">
        <f>COUNTIF($BD360:$CA360,"CCG")</f>
        <v>0</v>
      </c>
      <c r="CE359" s="419">
        <f>CD359/COUNTA($BD360:$CA360)</f>
        <v>0</v>
      </c>
      <c r="CF359" s="415">
        <f>COUNTIF($BD360:$CA360,"CĐ")</f>
        <v>0</v>
      </c>
      <c r="CG359" s="419">
        <f>CF359/COUNTA($BD360:$CA360)</f>
        <v>0</v>
      </c>
      <c r="CH359" s="413">
        <f>(((CB359*2)+(CD359*1)+(CF359*0)))/(CB359+CD359+CF359)</f>
        <v>2</v>
      </c>
      <c r="CI359" s="413" t="str">
        <f>IF(CH359&gt;=1.6,"Đạt mục tiêu",IF(CH359&gt;=1,"Cần cố gắng","Chưa đạt"))</f>
        <v>Đạt mục tiêu</v>
      </c>
      <c r="CJ359" s="397"/>
    </row>
    <row r="360" spans="1:88" ht="15.75" x14ac:dyDescent="0.25">
      <c r="A360" s="432"/>
      <c r="B360" s="266"/>
      <c r="C360" s="423"/>
      <c r="D360" s="287"/>
      <c r="E360" s="82"/>
      <c r="F360" s="83"/>
      <c r="G360" s="207"/>
      <c r="H360" s="207"/>
      <c r="I360" s="207"/>
      <c r="J360" s="87"/>
      <c r="K360" s="207"/>
      <c r="L360" s="207"/>
      <c r="M360" s="207"/>
      <c r="N360" s="207"/>
      <c r="O360" s="207"/>
      <c r="P360" s="207"/>
      <c r="Q360" s="207"/>
      <c r="R360" s="207"/>
      <c r="S360" s="207"/>
      <c r="T360" s="207"/>
      <c r="U360" s="263"/>
      <c r="V360" s="263"/>
      <c r="W360" s="263"/>
      <c r="X360" s="263"/>
      <c r="Y360" s="263"/>
      <c r="Z360" s="263"/>
      <c r="AA360" s="263"/>
      <c r="AB360" s="263"/>
      <c r="AC360" s="263"/>
      <c r="AD360" s="263"/>
      <c r="AE360" s="263"/>
      <c r="AF360" s="263"/>
      <c r="AG360" s="263"/>
      <c r="AH360" s="263"/>
      <c r="AI360" s="263"/>
      <c r="AJ360" s="263"/>
      <c r="AK360" s="263"/>
      <c r="AL360" s="263"/>
      <c r="AM360" s="263"/>
      <c r="AN360" s="263"/>
      <c r="AO360" s="263"/>
      <c r="AP360" s="263"/>
      <c r="AQ360" s="263"/>
      <c r="AR360" s="263"/>
      <c r="AS360" s="263"/>
      <c r="AT360" s="263"/>
      <c r="AU360" s="263"/>
      <c r="AV360" s="263"/>
      <c r="AW360" s="263"/>
      <c r="AX360" s="263"/>
      <c r="AY360" s="263"/>
      <c r="AZ360" s="263"/>
      <c r="BA360" s="263"/>
      <c r="BB360" s="263"/>
      <c r="BC360" s="263"/>
      <c r="BD360" s="98" t="str">
        <f>IF(BD359&lt;1,"CĐ",IF(BD359&lt;1.6,"CCG","Đ"))</f>
        <v>Đ</v>
      </c>
      <c r="BE360" s="98" t="e">
        <f t="shared" ref="BE360:CA360" si="188">IF(BE359&lt;1,"CĐ",IF(BE359&lt;1.6,"CCG","Đ"))</f>
        <v>#DIV/0!</v>
      </c>
      <c r="BF360" s="98" t="e">
        <f t="shared" si="188"/>
        <v>#DIV/0!</v>
      </c>
      <c r="BG360" s="98" t="e">
        <f t="shared" si="188"/>
        <v>#DIV/0!</v>
      </c>
      <c r="BH360" s="98" t="e">
        <f t="shared" si="188"/>
        <v>#DIV/0!</v>
      </c>
      <c r="BI360" s="98" t="e">
        <f t="shared" si="188"/>
        <v>#DIV/0!</v>
      </c>
      <c r="BJ360" s="98" t="e">
        <f t="shared" si="188"/>
        <v>#DIV/0!</v>
      </c>
      <c r="BK360" s="98" t="e">
        <f t="shared" si="188"/>
        <v>#DIV/0!</v>
      </c>
      <c r="BL360" s="98" t="e">
        <f t="shared" si="188"/>
        <v>#DIV/0!</v>
      </c>
      <c r="BM360" s="98" t="e">
        <f t="shared" si="188"/>
        <v>#DIV/0!</v>
      </c>
      <c r="BN360" s="98" t="e">
        <f t="shared" si="188"/>
        <v>#DIV/0!</v>
      </c>
      <c r="BO360" s="98" t="e">
        <f t="shared" si="188"/>
        <v>#DIV/0!</v>
      </c>
      <c r="BP360" s="98" t="e">
        <f t="shared" si="188"/>
        <v>#DIV/0!</v>
      </c>
      <c r="BQ360" s="98" t="e">
        <f t="shared" si="188"/>
        <v>#DIV/0!</v>
      </c>
      <c r="BR360" s="98" t="e">
        <f t="shared" si="188"/>
        <v>#DIV/0!</v>
      </c>
      <c r="BS360" s="98" t="e">
        <f t="shared" si="188"/>
        <v>#DIV/0!</v>
      </c>
      <c r="BT360" s="98" t="e">
        <f t="shared" si="188"/>
        <v>#DIV/0!</v>
      </c>
      <c r="BU360" s="98" t="e">
        <f t="shared" si="188"/>
        <v>#DIV/0!</v>
      </c>
      <c r="BV360" s="98" t="e">
        <f t="shared" si="188"/>
        <v>#DIV/0!</v>
      </c>
      <c r="BW360" s="98" t="e">
        <f t="shared" si="188"/>
        <v>#DIV/0!</v>
      </c>
      <c r="BX360" s="98" t="e">
        <f t="shared" si="188"/>
        <v>#DIV/0!</v>
      </c>
      <c r="BY360" s="98" t="e">
        <f t="shared" si="188"/>
        <v>#DIV/0!</v>
      </c>
      <c r="BZ360" s="98" t="e">
        <f t="shared" si="188"/>
        <v>#DIV/0!</v>
      </c>
      <c r="CA360" s="98" t="e">
        <f t="shared" si="188"/>
        <v>#DIV/0!</v>
      </c>
      <c r="CB360" s="415"/>
      <c r="CC360" s="419"/>
      <c r="CD360" s="415"/>
      <c r="CE360" s="419"/>
      <c r="CF360" s="415"/>
      <c r="CG360" s="419"/>
      <c r="CH360" s="413"/>
      <c r="CI360" s="413"/>
      <c r="CJ360" s="398"/>
    </row>
    <row r="361" spans="1:88" ht="31.5" x14ac:dyDescent="0.25">
      <c r="A361" s="427" t="s">
        <v>1573</v>
      </c>
      <c r="B361" s="266"/>
      <c r="C361" s="84" t="s">
        <v>1569</v>
      </c>
      <c r="D361" s="288"/>
      <c r="E361" s="85"/>
      <c r="F361" s="5"/>
      <c r="G361" s="207"/>
      <c r="H361" s="207"/>
      <c r="I361" s="207"/>
      <c r="J361" s="87"/>
      <c r="K361" s="207"/>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97">
        <f t="shared" ref="BD361:CA361" si="189">COUNTIFS($L$9:$L$332,"x",BD$9:BD$332,"2")</f>
        <v>0</v>
      </c>
      <c r="BE361" s="97">
        <f t="shared" si="189"/>
        <v>0</v>
      </c>
      <c r="BF361" s="97">
        <f t="shared" si="189"/>
        <v>0</v>
      </c>
      <c r="BG361" s="97">
        <f t="shared" si="189"/>
        <v>0</v>
      </c>
      <c r="BH361" s="97">
        <f t="shared" si="189"/>
        <v>0</v>
      </c>
      <c r="BI361" s="97">
        <f t="shared" si="189"/>
        <v>0</v>
      </c>
      <c r="BJ361" s="97">
        <f t="shared" si="189"/>
        <v>0</v>
      </c>
      <c r="BK361" s="97">
        <f t="shared" si="189"/>
        <v>0</v>
      </c>
      <c r="BL361" s="97">
        <f t="shared" si="189"/>
        <v>0</v>
      </c>
      <c r="BM361" s="97">
        <f t="shared" si="189"/>
        <v>0</v>
      </c>
      <c r="BN361" s="97">
        <f t="shared" si="189"/>
        <v>0</v>
      </c>
      <c r="BO361" s="97">
        <f t="shared" si="189"/>
        <v>0</v>
      </c>
      <c r="BP361" s="97">
        <f t="shared" si="189"/>
        <v>0</v>
      </c>
      <c r="BQ361" s="97">
        <f t="shared" si="189"/>
        <v>0</v>
      </c>
      <c r="BR361" s="97">
        <f t="shared" si="189"/>
        <v>0</v>
      </c>
      <c r="BS361" s="97">
        <f t="shared" si="189"/>
        <v>0</v>
      </c>
      <c r="BT361" s="97">
        <f t="shared" si="189"/>
        <v>0</v>
      </c>
      <c r="BU361" s="97">
        <f t="shared" si="189"/>
        <v>0</v>
      </c>
      <c r="BV361" s="97">
        <f t="shared" si="189"/>
        <v>0</v>
      </c>
      <c r="BW361" s="97">
        <f t="shared" si="189"/>
        <v>0</v>
      </c>
      <c r="BX361" s="97">
        <f t="shared" si="189"/>
        <v>0</v>
      </c>
      <c r="BY361" s="97">
        <f t="shared" si="189"/>
        <v>0</v>
      </c>
      <c r="BZ361" s="97">
        <f t="shared" si="189"/>
        <v>0</v>
      </c>
      <c r="CA361" s="97">
        <f t="shared" si="189"/>
        <v>0</v>
      </c>
      <c r="CB361" s="37"/>
      <c r="CC361" s="37"/>
      <c r="CD361" s="37"/>
      <c r="CE361" s="37"/>
      <c r="CF361" s="37"/>
      <c r="CG361" s="37"/>
      <c r="CH361" s="37"/>
      <c r="CI361" s="37"/>
      <c r="CJ361" s="37"/>
    </row>
    <row r="362" spans="1:88" ht="31.5" x14ac:dyDescent="0.25">
      <c r="A362" s="428"/>
      <c r="B362" s="266"/>
      <c r="C362" s="84" t="s">
        <v>1570</v>
      </c>
      <c r="D362" s="288"/>
      <c r="E362" s="85"/>
      <c r="F362" s="5"/>
      <c r="G362" s="207"/>
      <c r="H362" s="207"/>
      <c r="I362" s="207"/>
      <c r="J362" s="87"/>
      <c r="K362" s="207"/>
      <c r="L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97">
        <f t="shared" ref="BD362:CA362" si="190">COUNTIFS($L$9:$L$332,"x",BD$9:BD$332,"1")</f>
        <v>0</v>
      </c>
      <c r="BE362" s="97">
        <f t="shared" si="190"/>
        <v>0</v>
      </c>
      <c r="BF362" s="97">
        <f t="shared" si="190"/>
        <v>0</v>
      </c>
      <c r="BG362" s="97">
        <f t="shared" si="190"/>
        <v>0</v>
      </c>
      <c r="BH362" s="97">
        <f t="shared" si="190"/>
        <v>0</v>
      </c>
      <c r="BI362" s="97">
        <f t="shared" si="190"/>
        <v>0</v>
      </c>
      <c r="BJ362" s="97">
        <f t="shared" si="190"/>
        <v>0</v>
      </c>
      <c r="BK362" s="97">
        <f t="shared" si="190"/>
        <v>0</v>
      </c>
      <c r="BL362" s="97">
        <f t="shared" si="190"/>
        <v>0</v>
      </c>
      <c r="BM362" s="97">
        <f t="shared" si="190"/>
        <v>0</v>
      </c>
      <c r="BN362" s="97">
        <f t="shared" si="190"/>
        <v>0</v>
      </c>
      <c r="BO362" s="97">
        <f t="shared" si="190"/>
        <v>0</v>
      </c>
      <c r="BP362" s="97">
        <f t="shared" si="190"/>
        <v>0</v>
      </c>
      <c r="BQ362" s="97">
        <f t="shared" si="190"/>
        <v>0</v>
      </c>
      <c r="BR362" s="97">
        <f t="shared" si="190"/>
        <v>0</v>
      </c>
      <c r="BS362" s="97">
        <f t="shared" si="190"/>
        <v>0</v>
      </c>
      <c r="BT362" s="97">
        <f t="shared" si="190"/>
        <v>0</v>
      </c>
      <c r="BU362" s="97">
        <f t="shared" si="190"/>
        <v>0</v>
      </c>
      <c r="BV362" s="97">
        <f t="shared" si="190"/>
        <v>0</v>
      </c>
      <c r="BW362" s="97">
        <f t="shared" si="190"/>
        <v>0</v>
      </c>
      <c r="BX362" s="97">
        <f t="shared" si="190"/>
        <v>0</v>
      </c>
      <c r="BY362" s="97">
        <f t="shared" si="190"/>
        <v>0</v>
      </c>
      <c r="BZ362" s="97">
        <f t="shared" si="190"/>
        <v>0</v>
      </c>
      <c r="CA362" s="97">
        <f t="shared" si="190"/>
        <v>0</v>
      </c>
      <c r="CB362" s="37"/>
      <c r="CC362" s="37"/>
      <c r="CD362" s="37"/>
      <c r="CE362" s="37"/>
      <c r="CF362" s="37"/>
      <c r="CG362" s="37"/>
      <c r="CH362" s="37"/>
      <c r="CI362" s="37"/>
      <c r="CJ362" s="37"/>
    </row>
    <row r="363" spans="1:88" ht="31.5" x14ac:dyDescent="0.25">
      <c r="A363" s="428"/>
      <c r="B363" s="266"/>
      <c r="C363" s="84" t="s">
        <v>1571</v>
      </c>
      <c r="D363" s="288"/>
      <c r="E363" s="85"/>
      <c r="F363" s="5"/>
      <c r="G363" s="207"/>
      <c r="H363" s="207"/>
      <c r="I363" s="207"/>
      <c r="J363" s="87"/>
      <c r="K363" s="207"/>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97">
        <f t="shared" ref="BD363:CA363" si="191">COUNTIFS($L$9:$L$332,"x",BD$9:BD$332,"0")</f>
        <v>0</v>
      </c>
      <c r="BE363" s="97">
        <f t="shared" si="191"/>
        <v>0</v>
      </c>
      <c r="BF363" s="97">
        <f t="shared" si="191"/>
        <v>0</v>
      </c>
      <c r="BG363" s="97">
        <f t="shared" si="191"/>
        <v>0</v>
      </c>
      <c r="BH363" s="97">
        <f t="shared" si="191"/>
        <v>0</v>
      </c>
      <c r="BI363" s="97">
        <f t="shared" si="191"/>
        <v>0</v>
      </c>
      <c r="BJ363" s="97">
        <f t="shared" si="191"/>
        <v>0</v>
      </c>
      <c r="BK363" s="97">
        <f t="shared" si="191"/>
        <v>0</v>
      </c>
      <c r="BL363" s="97">
        <f t="shared" si="191"/>
        <v>0</v>
      </c>
      <c r="BM363" s="97">
        <f t="shared" si="191"/>
        <v>0</v>
      </c>
      <c r="BN363" s="97">
        <f t="shared" si="191"/>
        <v>0</v>
      </c>
      <c r="BO363" s="97">
        <f t="shared" si="191"/>
        <v>0</v>
      </c>
      <c r="BP363" s="97">
        <f t="shared" si="191"/>
        <v>0</v>
      </c>
      <c r="BQ363" s="97">
        <f t="shared" si="191"/>
        <v>0</v>
      </c>
      <c r="BR363" s="97">
        <f t="shared" si="191"/>
        <v>0</v>
      </c>
      <c r="BS363" s="97">
        <f t="shared" si="191"/>
        <v>0</v>
      </c>
      <c r="BT363" s="97">
        <f t="shared" si="191"/>
        <v>0</v>
      </c>
      <c r="BU363" s="97">
        <f t="shared" si="191"/>
        <v>0</v>
      </c>
      <c r="BV363" s="97">
        <f t="shared" si="191"/>
        <v>0</v>
      </c>
      <c r="BW363" s="97">
        <f t="shared" si="191"/>
        <v>0</v>
      </c>
      <c r="BX363" s="97">
        <f t="shared" si="191"/>
        <v>0</v>
      </c>
      <c r="BY363" s="97">
        <f t="shared" si="191"/>
        <v>0</v>
      </c>
      <c r="BZ363" s="97">
        <f t="shared" si="191"/>
        <v>0</v>
      </c>
      <c r="CA363" s="97">
        <f t="shared" si="191"/>
        <v>0</v>
      </c>
      <c r="CB363" s="37"/>
      <c r="CC363" s="37"/>
      <c r="CD363" s="37"/>
      <c r="CE363" s="37"/>
      <c r="CF363" s="37"/>
      <c r="CG363" s="37"/>
      <c r="CH363" s="37"/>
      <c r="CI363" s="37"/>
      <c r="CJ363" s="37"/>
    </row>
    <row r="364" spans="1:88" ht="15.75" x14ac:dyDescent="0.25">
      <c r="A364" s="428"/>
      <c r="B364" s="266"/>
      <c r="C364" s="424" t="s">
        <v>1572</v>
      </c>
      <c r="D364" s="288"/>
      <c r="E364" s="85"/>
      <c r="F364" s="5"/>
      <c r="G364" s="207"/>
      <c r="H364" s="207"/>
      <c r="I364" s="207"/>
      <c r="J364" s="87"/>
      <c r="K364" s="207"/>
      <c r="L364" s="207"/>
      <c r="M364" s="207"/>
      <c r="N364" s="207"/>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98" t="e">
        <f>(((BD361*2)+(BD362*1)+(BD363*0)))/(BD361+BD362+BD363)</f>
        <v>#DIV/0!</v>
      </c>
      <c r="BE364" s="98" t="e">
        <f t="shared" ref="BE364:CA364" si="192">(((BE361*2)+(BE362*1)+(BE363*0)))/(BE361+BE362+BE363)</f>
        <v>#DIV/0!</v>
      </c>
      <c r="BF364" s="98" t="e">
        <f t="shared" si="192"/>
        <v>#DIV/0!</v>
      </c>
      <c r="BG364" s="98" t="e">
        <f t="shared" si="192"/>
        <v>#DIV/0!</v>
      </c>
      <c r="BH364" s="98" t="e">
        <f t="shared" si="192"/>
        <v>#DIV/0!</v>
      </c>
      <c r="BI364" s="98" t="e">
        <f t="shared" si="192"/>
        <v>#DIV/0!</v>
      </c>
      <c r="BJ364" s="98" t="e">
        <f t="shared" si="192"/>
        <v>#DIV/0!</v>
      </c>
      <c r="BK364" s="98" t="e">
        <f t="shared" si="192"/>
        <v>#DIV/0!</v>
      </c>
      <c r="BL364" s="98" t="e">
        <f t="shared" si="192"/>
        <v>#DIV/0!</v>
      </c>
      <c r="BM364" s="98" t="e">
        <f t="shared" si="192"/>
        <v>#DIV/0!</v>
      </c>
      <c r="BN364" s="98" t="e">
        <f t="shared" si="192"/>
        <v>#DIV/0!</v>
      </c>
      <c r="BO364" s="98" t="e">
        <f t="shared" si="192"/>
        <v>#DIV/0!</v>
      </c>
      <c r="BP364" s="98" t="e">
        <f t="shared" si="192"/>
        <v>#DIV/0!</v>
      </c>
      <c r="BQ364" s="98" t="e">
        <f t="shared" si="192"/>
        <v>#DIV/0!</v>
      </c>
      <c r="BR364" s="98" t="e">
        <f t="shared" si="192"/>
        <v>#DIV/0!</v>
      </c>
      <c r="BS364" s="98" t="e">
        <f t="shared" si="192"/>
        <v>#DIV/0!</v>
      </c>
      <c r="BT364" s="98" t="e">
        <f t="shared" si="192"/>
        <v>#DIV/0!</v>
      </c>
      <c r="BU364" s="98" t="e">
        <f t="shared" si="192"/>
        <v>#DIV/0!</v>
      </c>
      <c r="BV364" s="98" t="e">
        <f t="shared" si="192"/>
        <v>#DIV/0!</v>
      </c>
      <c r="BW364" s="98" t="e">
        <f t="shared" si="192"/>
        <v>#DIV/0!</v>
      </c>
      <c r="BX364" s="98" t="e">
        <f t="shared" si="192"/>
        <v>#DIV/0!</v>
      </c>
      <c r="BY364" s="98" t="e">
        <f t="shared" si="192"/>
        <v>#DIV/0!</v>
      </c>
      <c r="BZ364" s="98" t="e">
        <f t="shared" si="192"/>
        <v>#DIV/0!</v>
      </c>
      <c r="CA364" s="98" t="e">
        <f t="shared" si="192"/>
        <v>#DIV/0!</v>
      </c>
      <c r="CB364" s="415">
        <f>COUNTIF($BD365:$CA365,"Đ")</f>
        <v>0</v>
      </c>
      <c r="CC364" s="419">
        <f>CB364/COUNTA($BD365:$CA365)</f>
        <v>0</v>
      </c>
      <c r="CD364" s="415">
        <f>COUNTIF($BD365:$CA365,"CCG")</f>
        <v>0</v>
      </c>
      <c r="CE364" s="419">
        <f>CD364/COUNTA($BD365:$CA365)</f>
        <v>0</v>
      </c>
      <c r="CF364" s="415">
        <f>COUNTIF($BD365:$CA365,"CĐ")</f>
        <v>0</v>
      </c>
      <c r="CG364" s="419">
        <f>CF364/COUNTA($BD365:$CA365)</f>
        <v>0</v>
      </c>
      <c r="CH364" s="413" t="e">
        <f>(((CB364*2)+(CD364*1)+(CF364*0)))/(CB364+CD364+CF364)</f>
        <v>#DIV/0!</v>
      </c>
      <c r="CI364" s="413" t="e">
        <f>IF(CH364&gt;=1.6,"Đạt mục tiêu",IF(CH364&gt;=1,"Cần cố gắng","Chưa đạt"))</f>
        <v>#DIV/0!</v>
      </c>
      <c r="CJ364" s="37"/>
    </row>
    <row r="365" spans="1:88" ht="15.75" x14ac:dyDescent="0.25">
      <c r="A365" s="429"/>
      <c r="B365" s="266"/>
      <c r="C365" s="424"/>
      <c r="D365" s="288"/>
      <c r="E365" s="85"/>
      <c r="F365" s="5"/>
      <c r="G365" s="207"/>
      <c r="H365" s="207"/>
      <c r="I365" s="207"/>
      <c r="J365" s="87"/>
      <c r="K365" s="207"/>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98" t="e">
        <f>IF(BD364&lt;1,"CĐ",IF(BD364&lt;1.6,"CCG","Đ"))</f>
        <v>#DIV/0!</v>
      </c>
      <c r="BE365" s="98" t="e">
        <f t="shared" ref="BE365:CA365" si="193">IF(BE364&lt;1,"CĐ",IF(BE364&lt;1.6,"CCG","Đ"))</f>
        <v>#DIV/0!</v>
      </c>
      <c r="BF365" s="98" t="e">
        <f t="shared" si="193"/>
        <v>#DIV/0!</v>
      </c>
      <c r="BG365" s="98" t="e">
        <f t="shared" si="193"/>
        <v>#DIV/0!</v>
      </c>
      <c r="BH365" s="98" t="e">
        <f t="shared" si="193"/>
        <v>#DIV/0!</v>
      </c>
      <c r="BI365" s="98" t="e">
        <f t="shared" si="193"/>
        <v>#DIV/0!</v>
      </c>
      <c r="BJ365" s="98" t="e">
        <f t="shared" si="193"/>
        <v>#DIV/0!</v>
      </c>
      <c r="BK365" s="98" t="e">
        <f t="shared" si="193"/>
        <v>#DIV/0!</v>
      </c>
      <c r="BL365" s="98" t="e">
        <f t="shared" si="193"/>
        <v>#DIV/0!</v>
      </c>
      <c r="BM365" s="98" t="e">
        <f t="shared" si="193"/>
        <v>#DIV/0!</v>
      </c>
      <c r="BN365" s="98" t="e">
        <f t="shared" si="193"/>
        <v>#DIV/0!</v>
      </c>
      <c r="BO365" s="98" t="e">
        <f t="shared" si="193"/>
        <v>#DIV/0!</v>
      </c>
      <c r="BP365" s="98" t="e">
        <f t="shared" si="193"/>
        <v>#DIV/0!</v>
      </c>
      <c r="BQ365" s="98" t="e">
        <f t="shared" si="193"/>
        <v>#DIV/0!</v>
      </c>
      <c r="BR365" s="98" t="e">
        <f t="shared" si="193"/>
        <v>#DIV/0!</v>
      </c>
      <c r="BS365" s="98" t="e">
        <f t="shared" si="193"/>
        <v>#DIV/0!</v>
      </c>
      <c r="BT365" s="98" t="e">
        <f t="shared" si="193"/>
        <v>#DIV/0!</v>
      </c>
      <c r="BU365" s="98" t="e">
        <f t="shared" si="193"/>
        <v>#DIV/0!</v>
      </c>
      <c r="BV365" s="98" t="e">
        <f t="shared" si="193"/>
        <v>#DIV/0!</v>
      </c>
      <c r="BW365" s="98" t="e">
        <f t="shared" si="193"/>
        <v>#DIV/0!</v>
      </c>
      <c r="BX365" s="98" t="e">
        <f t="shared" si="193"/>
        <v>#DIV/0!</v>
      </c>
      <c r="BY365" s="98" t="e">
        <f t="shared" si="193"/>
        <v>#DIV/0!</v>
      </c>
      <c r="BZ365" s="98" t="e">
        <f t="shared" si="193"/>
        <v>#DIV/0!</v>
      </c>
      <c r="CA365" s="98" t="e">
        <f t="shared" si="193"/>
        <v>#DIV/0!</v>
      </c>
      <c r="CB365" s="415"/>
      <c r="CC365" s="419"/>
      <c r="CD365" s="415"/>
      <c r="CE365" s="419"/>
      <c r="CF365" s="415"/>
      <c r="CG365" s="419"/>
      <c r="CH365" s="413"/>
      <c r="CI365" s="413"/>
      <c r="CJ365" s="37"/>
    </row>
    <row r="366" spans="1:88" ht="31.5" x14ac:dyDescent="0.25">
      <c r="A366" s="430" t="s">
        <v>1574</v>
      </c>
      <c r="B366" s="266"/>
      <c r="C366" s="84" t="s">
        <v>1569</v>
      </c>
      <c r="D366" s="288"/>
      <c r="E366" s="85"/>
      <c r="F366" s="5"/>
      <c r="G366" s="207"/>
      <c r="H366" s="207"/>
      <c r="I366" s="207"/>
      <c r="J366" s="87"/>
      <c r="K366" s="207"/>
      <c r="L366" s="207"/>
      <c r="M366" s="207"/>
      <c r="N366" s="207"/>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97">
        <f t="shared" ref="BD366:CA366" si="194">COUNTIFS($M$9:$M$332,"x",BD$9:BD$332,"2")</f>
        <v>0</v>
      </c>
      <c r="BE366" s="97">
        <f t="shared" si="194"/>
        <v>0</v>
      </c>
      <c r="BF366" s="97">
        <f t="shared" si="194"/>
        <v>0</v>
      </c>
      <c r="BG366" s="97">
        <f t="shared" si="194"/>
        <v>0</v>
      </c>
      <c r="BH366" s="97">
        <f t="shared" si="194"/>
        <v>0</v>
      </c>
      <c r="BI366" s="97">
        <f t="shared" si="194"/>
        <v>0</v>
      </c>
      <c r="BJ366" s="97">
        <f t="shared" si="194"/>
        <v>0</v>
      </c>
      <c r="BK366" s="97">
        <f t="shared" si="194"/>
        <v>0</v>
      </c>
      <c r="BL366" s="97">
        <f t="shared" si="194"/>
        <v>0</v>
      </c>
      <c r="BM366" s="97">
        <f t="shared" si="194"/>
        <v>0</v>
      </c>
      <c r="BN366" s="97">
        <f t="shared" si="194"/>
        <v>0</v>
      </c>
      <c r="BO366" s="97">
        <f t="shared" si="194"/>
        <v>0</v>
      </c>
      <c r="BP366" s="97">
        <f t="shared" si="194"/>
        <v>0</v>
      </c>
      <c r="BQ366" s="97">
        <f t="shared" si="194"/>
        <v>0</v>
      </c>
      <c r="BR366" s="97">
        <f t="shared" si="194"/>
        <v>0</v>
      </c>
      <c r="BS366" s="97">
        <f t="shared" si="194"/>
        <v>0</v>
      </c>
      <c r="BT366" s="97">
        <f t="shared" si="194"/>
        <v>0</v>
      </c>
      <c r="BU366" s="97">
        <f t="shared" si="194"/>
        <v>0</v>
      </c>
      <c r="BV366" s="97">
        <f t="shared" si="194"/>
        <v>0</v>
      </c>
      <c r="BW366" s="97">
        <f t="shared" si="194"/>
        <v>0</v>
      </c>
      <c r="BX366" s="97">
        <f t="shared" si="194"/>
        <v>0</v>
      </c>
      <c r="BY366" s="97">
        <f t="shared" si="194"/>
        <v>0</v>
      </c>
      <c r="BZ366" s="97">
        <f t="shared" si="194"/>
        <v>0</v>
      </c>
      <c r="CA366" s="97">
        <f t="shared" si="194"/>
        <v>0</v>
      </c>
      <c r="CB366" s="37"/>
      <c r="CC366" s="37"/>
      <c r="CD366" s="37"/>
      <c r="CE366" s="37"/>
      <c r="CF366" s="37"/>
      <c r="CG366" s="37"/>
      <c r="CH366" s="37"/>
      <c r="CI366" s="37"/>
      <c r="CJ366" s="37"/>
    </row>
    <row r="367" spans="1:88" ht="31.5" x14ac:dyDescent="0.25">
      <c r="A367" s="431"/>
      <c r="B367" s="266"/>
      <c r="C367" s="84" t="s">
        <v>1570</v>
      </c>
      <c r="D367" s="288"/>
      <c r="E367" s="85"/>
      <c r="F367" s="5"/>
      <c r="G367" s="207"/>
      <c r="H367" s="207"/>
      <c r="I367" s="207"/>
      <c r="J367" s="87"/>
      <c r="K367" s="207"/>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97">
        <f t="shared" ref="BD367:CA367" si="195">COUNTIFS($M$9:$M$332,"x",BD$9:BD$332,"1")</f>
        <v>0</v>
      </c>
      <c r="BE367" s="97">
        <f t="shared" si="195"/>
        <v>0</v>
      </c>
      <c r="BF367" s="97">
        <f t="shared" si="195"/>
        <v>0</v>
      </c>
      <c r="BG367" s="97">
        <f t="shared" si="195"/>
        <v>0</v>
      </c>
      <c r="BH367" s="97">
        <f t="shared" si="195"/>
        <v>0</v>
      </c>
      <c r="BI367" s="97">
        <f t="shared" si="195"/>
        <v>0</v>
      </c>
      <c r="BJ367" s="97">
        <f t="shared" si="195"/>
        <v>0</v>
      </c>
      <c r="BK367" s="97">
        <f t="shared" si="195"/>
        <v>0</v>
      </c>
      <c r="BL367" s="97">
        <f t="shared" si="195"/>
        <v>0</v>
      </c>
      <c r="BM367" s="97">
        <f t="shared" si="195"/>
        <v>0</v>
      </c>
      <c r="BN367" s="97">
        <f t="shared" si="195"/>
        <v>0</v>
      </c>
      <c r="BO367" s="97">
        <f t="shared" si="195"/>
        <v>0</v>
      </c>
      <c r="BP367" s="97">
        <f t="shared" si="195"/>
        <v>0</v>
      </c>
      <c r="BQ367" s="97">
        <f t="shared" si="195"/>
        <v>0</v>
      </c>
      <c r="BR367" s="97">
        <f t="shared" si="195"/>
        <v>0</v>
      </c>
      <c r="BS367" s="97">
        <f t="shared" si="195"/>
        <v>0</v>
      </c>
      <c r="BT367" s="97">
        <f t="shared" si="195"/>
        <v>0</v>
      </c>
      <c r="BU367" s="97">
        <f t="shared" si="195"/>
        <v>0</v>
      </c>
      <c r="BV367" s="97">
        <f t="shared" si="195"/>
        <v>0</v>
      </c>
      <c r="BW367" s="97">
        <f t="shared" si="195"/>
        <v>0</v>
      </c>
      <c r="BX367" s="97">
        <f t="shared" si="195"/>
        <v>0</v>
      </c>
      <c r="BY367" s="97">
        <f t="shared" si="195"/>
        <v>0</v>
      </c>
      <c r="BZ367" s="97">
        <f t="shared" si="195"/>
        <v>0</v>
      </c>
      <c r="CA367" s="97">
        <f t="shared" si="195"/>
        <v>0</v>
      </c>
      <c r="CB367" s="37"/>
      <c r="CC367" s="37"/>
      <c r="CD367" s="37"/>
      <c r="CE367" s="37"/>
      <c r="CF367" s="37"/>
      <c r="CG367" s="37"/>
      <c r="CH367" s="37"/>
      <c r="CI367" s="37"/>
      <c r="CJ367" s="37"/>
    </row>
    <row r="368" spans="1:88" ht="31.5" x14ac:dyDescent="0.25">
      <c r="A368" s="431"/>
      <c r="B368" s="266"/>
      <c r="C368" s="84" t="s">
        <v>1571</v>
      </c>
      <c r="D368" s="288"/>
      <c r="E368" s="85"/>
      <c r="F368" s="5"/>
      <c r="G368" s="207"/>
      <c r="H368" s="207"/>
      <c r="I368" s="207"/>
      <c r="J368" s="87"/>
      <c r="K368" s="207"/>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97">
        <f t="shared" ref="BD368:CA368" si="196">COUNTIFS($M$9:$M$332,"x",BD$9:BD$332,"0")</f>
        <v>0</v>
      </c>
      <c r="BE368" s="97">
        <f t="shared" si="196"/>
        <v>0</v>
      </c>
      <c r="BF368" s="97">
        <f t="shared" si="196"/>
        <v>0</v>
      </c>
      <c r="BG368" s="97">
        <f t="shared" si="196"/>
        <v>0</v>
      </c>
      <c r="BH368" s="97">
        <f t="shared" si="196"/>
        <v>0</v>
      </c>
      <c r="BI368" s="97">
        <f t="shared" si="196"/>
        <v>0</v>
      </c>
      <c r="BJ368" s="97">
        <f t="shared" si="196"/>
        <v>0</v>
      </c>
      <c r="BK368" s="97">
        <f t="shared" si="196"/>
        <v>0</v>
      </c>
      <c r="BL368" s="97">
        <f t="shared" si="196"/>
        <v>0</v>
      </c>
      <c r="BM368" s="97">
        <f t="shared" si="196"/>
        <v>0</v>
      </c>
      <c r="BN368" s="97">
        <f t="shared" si="196"/>
        <v>0</v>
      </c>
      <c r="BO368" s="97">
        <f t="shared" si="196"/>
        <v>0</v>
      </c>
      <c r="BP368" s="97">
        <f t="shared" si="196"/>
        <v>0</v>
      </c>
      <c r="BQ368" s="97">
        <f t="shared" si="196"/>
        <v>0</v>
      </c>
      <c r="BR368" s="97">
        <f t="shared" si="196"/>
        <v>0</v>
      </c>
      <c r="BS368" s="97">
        <f t="shared" si="196"/>
        <v>0</v>
      </c>
      <c r="BT368" s="97">
        <f t="shared" si="196"/>
        <v>0</v>
      </c>
      <c r="BU368" s="97">
        <f t="shared" si="196"/>
        <v>0</v>
      </c>
      <c r="BV368" s="97">
        <f t="shared" si="196"/>
        <v>0</v>
      </c>
      <c r="BW368" s="97">
        <f t="shared" si="196"/>
        <v>0</v>
      </c>
      <c r="BX368" s="97">
        <f t="shared" si="196"/>
        <v>0</v>
      </c>
      <c r="BY368" s="97">
        <f t="shared" si="196"/>
        <v>0</v>
      </c>
      <c r="BZ368" s="97">
        <f t="shared" si="196"/>
        <v>0</v>
      </c>
      <c r="CA368" s="97">
        <f t="shared" si="196"/>
        <v>0</v>
      </c>
      <c r="CB368" s="37"/>
      <c r="CC368" s="37"/>
      <c r="CD368" s="37"/>
      <c r="CE368" s="37"/>
      <c r="CF368" s="37"/>
      <c r="CG368" s="37"/>
      <c r="CH368" s="37"/>
      <c r="CI368" s="37"/>
      <c r="CJ368" s="37"/>
    </row>
    <row r="369" spans="1:88" ht="15.75" x14ac:dyDescent="0.25">
      <c r="A369" s="431"/>
      <c r="B369" s="266"/>
      <c r="C369" s="424" t="s">
        <v>1572</v>
      </c>
      <c r="D369" s="288"/>
      <c r="E369" s="85"/>
      <c r="F369" s="5"/>
      <c r="G369" s="207"/>
      <c r="H369" s="207"/>
      <c r="I369" s="207"/>
      <c r="J369" s="87"/>
      <c r="K369" s="207"/>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98" t="e">
        <f>(((BD366*2)+(BD367*1)+(BD368*0)))/(BD366+BD367+BD368)</f>
        <v>#DIV/0!</v>
      </c>
      <c r="BE369" s="98" t="e">
        <f t="shared" ref="BE369:CA369" si="197">(((BE366*2)+(BE367*1)+(BE368*0)))/(BE366+BE367+BE368)</f>
        <v>#DIV/0!</v>
      </c>
      <c r="BF369" s="98" t="e">
        <f t="shared" si="197"/>
        <v>#DIV/0!</v>
      </c>
      <c r="BG369" s="98" t="e">
        <f t="shared" si="197"/>
        <v>#DIV/0!</v>
      </c>
      <c r="BH369" s="98" t="e">
        <f t="shared" si="197"/>
        <v>#DIV/0!</v>
      </c>
      <c r="BI369" s="98" t="e">
        <f t="shared" si="197"/>
        <v>#DIV/0!</v>
      </c>
      <c r="BJ369" s="98" t="e">
        <f t="shared" si="197"/>
        <v>#DIV/0!</v>
      </c>
      <c r="BK369" s="98" t="e">
        <f t="shared" si="197"/>
        <v>#DIV/0!</v>
      </c>
      <c r="BL369" s="98" t="e">
        <f t="shared" si="197"/>
        <v>#DIV/0!</v>
      </c>
      <c r="BM369" s="98" t="e">
        <f t="shared" si="197"/>
        <v>#DIV/0!</v>
      </c>
      <c r="BN369" s="98" t="e">
        <f t="shared" si="197"/>
        <v>#DIV/0!</v>
      </c>
      <c r="BO369" s="98" t="e">
        <f t="shared" si="197"/>
        <v>#DIV/0!</v>
      </c>
      <c r="BP369" s="98" t="e">
        <f t="shared" si="197"/>
        <v>#DIV/0!</v>
      </c>
      <c r="BQ369" s="98" t="e">
        <f t="shared" si="197"/>
        <v>#DIV/0!</v>
      </c>
      <c r="BR369" s="98" t="e">
        <f t="shared" si="197"/>
        <v>#DIV/0!</v>
      </c>
      <c r="BS369" s="98" t="e">
        <f t="shared" si="197"/>
        <v>#DIV/0!</v>
      </c>
      <c r="BT369" s="98" t="e">
        <f t="shared" si="197"/>
        <v>#DIV/0!</v>
      </c>
      <c r="BU369" s="98" t="e">
        <f t="shared" si="197"/>
        <v>#DIV/0!</v>
      </c>
      <c r="BV369" s="98" t="e">
        <f t="shared" si="197"/>
        <v>#DIV/0!</v>
      </c>
      <c r="BW369" s="98" t="e">
        <f t="shared" si="197"/>
        <v>#DIV/0!</v>
      </c>
      <c r="BX369" s="98" t="e">
        <f t="shared" si="197"/>
        <v>#DIV/0!</v>
      </c>
      <c r="BY369" s="98" t="e">
        <f t="shared" si="197"/>
        <v>#DIV/0!</v>
      </c>
      <c r="BZ369" s="98" t="e">
        <f t="shared" si="197"/>
        <v>#DIV/0!</v>
      </c>
      <c r="CA369" s="98" t="e">
        <f t="shared" si="197"/>
        <v>#DIV/0!</v>
      </c>
      <c r="CB369" s="415">
        <f>COUNTIF($BD370:$CA370,"Đ")</f>
        <v>0</v>
      </c>
      <c r="CC369" s="419">
        <f>CB369/COUNTA($BD370:$CA370)</f>
        <v>0</v>
      </c>
      <c r="CD369" s="415">
        <f>COUNTIF($BD370:$CA370,"CCG")</f>
        <v>0</v>
      </c>
      <c r="CE369" s="419">
        <f>CD369/COUNTA($BD370:$CA370)</f>
        <v>0</v>
      </c>
      <c r="CF369" s="415">
        <f>COUNTIF($BD370:$CA370,"CĐ")</f>
        <v>0</v>
      </c>
      <c r="CG369" s="419">
        <f>CF369/COUNTA($BD370:$CA370)</f>
        <v>0</v>
      </c>
      <c r="CH369" s="413" t="e">
        <f>(((CB369*2)+(CD369*1)+(CF369*0)))/(CB369+CD369+CF369)</f>
        <v>#DIV/0!</v>
      </c>
      <c r="CI369" s="413" t="e">
        <f>IF(CH369&gt;=1.6,"Đạt mục tiêu",IF(CH369&gt;=1,"Cần cố gắng","Chưa đạt"))</f>
        <v>#DIV/0!</v>
      </c>
      <c r="CJ369" s="37"/>
    </row>
    <row r="370" spans="1:88" ht="15.75" x14ac:dyDescent="0.25">
      <c r="A370" s="432"/>
      <c r="B370" s="266"/>
      <c r="C370" s="424"/>
      <c r="D370" s="288"/>
      <c r="E370" s="85"/>
      <c r="F370" s="5"/>
      <c r="G370" s="207"/>
      <c r="H370" s="207"/>
      <c r="I370" s="207"/>
      <c r="J370" s="87"/>
      <c r="K370" s="207"/>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98" t="e">
        <f>IF(BD369&lt;1,"CĐ",IF(BD369&lt;1.6,"CCG","Đ"))</f>
        <v>#DIV/0!</v>
      </c>
      <c r="BE370" s="98" t="e">
        <f t="shared" ref="BE370:CA370" si="198">IF(BE369&lt;1,"CĐ",IF(BE369&lt;1.6,"CCG","Đ"))</f>
        <v>#DIV/0!</v>
      </c>
      <c r="BF370" s="98" t="e">
        <f t="shared" si="198"/>
        <v>#DIV/0!</v>
      </c>
      <c r="BG370" s="98" t="e">
        <f t="shared" si="198"/>
        <v>#DIV/0!</v>
      </c>
      <c r="BH370" s="98" t="e">
        <f t="shared" si="198"/>
        <v>#DIV/0!</v>
      </c>
      <c r="BI370" s="98" t="e">
        <f t="shared" si="198"/>
        <v>#DIV/0!</v>
      </c>
      <c r="BJ370" s="98" t="e">
        <f t="shared" si="198"/>
        <v>#DIV/0!</v>
      </c>
      <c r="BK370" s="98" t="e">
        <f t="shared" si="198"/>
        <v>#DIV/0!</v>
      </c>
      <c r="BL370" s="98" t="e">
        <f t="shared" si="198"/>
        <v>#DIV/0!</v>
      </c>
      <c r="BM370" s="98" t="e">
        <f t="shared" si="198"/>
        <v>#DIV/0!</v>
      </c>
      <c r="BN370" s="98" t="e">
        <f t="shared" si="198"/>
        <v>#DIV/0!</v>
      </c>
      <c r="BO370" s="98" t="e">
        <f t="shared" si="198"/>
        <v>#DIV/0!</v>
      </c>
      <c r="BP370" s="98" t="e">
        <f t="shared" si="198"/>
        <v>#DIV/0!</v>
      </c>
      <c r="BQ370" s="98" t="e">
        <f t="shared" si="198"/>
        <v>#DIV/0!</v>
      </c>
      <c r="BR370" s="98" t="e">
        <f t="shared" si="198"/>
        <v>#DIV/0!</v>
      </c>
      <c r="BS370" s="98" t="e">
        <f t="shared" si="198"/>
        <v>#DIV/0!</v>
      </c>
      <c r="BT370" s="98" t="e">
        <f t="shared" si="198"/>
        <v>#DIV/0!</v>
      </c>
      <c r="BU370" s="98" t="e">
        <f t="shared" si="198"/>
        <v>#DIV/0!</v>
      </c>
      <c r="BV370" s="98" t="e">
        <f t="shared" si="198"/>
        <v>#DIV/0!</v>
      </c>
      <c r="BW370" s="98" t="e">
        <f t="shared" si="198"/>
        <v>#DIV/0!</v>
      </c>
      <c r="BX370" s="98" t="e">
        <f t="shared" si="198"/>
        <v>#DIV/0!</v>
      </c>
      <c r="BY370" s="98" t="e">
        <f t="shared" si="198"/>
        <v>#DIV/0!</v>
      </c>
      <c r="BZ370" s="98" t="e">
        <f t="shared" si="198"/>
        <v>#DIV/0!</v>
      </c>
      <c r="CA370" s="98" t="e">
        <f t="shared" si="198"/>
        <v>#DIV/0!</v>
      </c>
      <c r="CB370" s="415"/>
      <c r="CC370" s="419"/>
      <c r="CD370" s="415"/>
      <c r="CE370" s="419"/>
      <c r="CF370" s="415"/>
      <c r="CG370" s="419"/>
      <c r="CH370" s="413"/>
      <c r="CI370" s="413"/>
      <c r="CJ370" s="37"/>
    </row>
    <row r="371" spans="1:88" ht="31.5" x14ac:dyDescent="0.25">
      <c r="A371" s="430" t="s">
        <v>1575</v>
      </c>
      <c r="B371" s="266"/>
      <c r="C371" s="84" t="s">
        <v>1569</v>
      </c>
      <c r="D371" s="288"/>
      <c r="E371" s="85"/>
      <c r="F371" s="5"/>
      <c r="G371" s="207"/>
      <c r="H371" s="207"/>
      <c r="I371" s="207"/>
      <c r="J371" s="87"/>
      <c r="K371" s="207"/>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97">
        <f t="shared" ref="BD371:CA371" si="199">COUNTIFS($N$9:$N$332,"x",BD$9:BD$332,"2")</f>
        <v>0</v>
      </c>
      <c r="BE371" s="97">
        <f t="shared" si="199"/>
        <v>0</v>
      </c>
      <c r="BF371" s="97">
        <f t="shared" si="199"/>
        <v>0</v>
      </c>
      <c r="BG371" s="97">
        <f t="shared" si="199"/>
        <v>0</v>
      </c>
      <c r="BH371" s="97">
        <f t="shared" si="199"/>
        <v>0</v>
      </c>
      <c r="BI371" s="97">
        <f t="shared" si="199"/>
        <v>0</v>
      </c>
      <c r="BJ371" s="97">
        <f t="shared" si="199"/>
        <v>0</v>
      </c>
      <c r="BK371" s="97">
        <f t="shared" si="199"/>
        <v>0</v>
      </c>
      <c r="BL371" s="97">
        <f t="shared" si="199"/>
        <v>0</v>
      </c>
      <c r="BM371" s="97">
        <f t="shared" si="199"/>
        <v>0</v>
      </c>
      <c r="BN371" s="97">
        <f t="shared" si="199"/>
        <v>0</v>
      </c>
      <c r="BO371" s="97">
        <f t="shared" si="199"/>
        <v>0</v>
      </c>
      <c r="BP371" s="97">
        <f t="shared" si="199"/>
        <v>0</v>
      </c>
      <c r="BQ371" s="97">
        <f t="shared" si="199"/>
        <v>0</v>
      </c>
      <c r="BR371" s="97">
        <f t="shared" si="199"/>
        <v>0</v>
      </c>
      <c r="BS371" s="97">
        <f t="shared" si="199"/>
        <v>0</v>
      </c>
      <c r="BT371" s="97">
        <f t="shared" si="199"/>
        <v>0</v>
      </c>
      <c r="BU371" s="97">
        <f t="shared" si="199"/>
        <v>0</v>
      </c>
      <c r="BV371" s="97">
        <f t="shared" si="199"/>
        <v>0</v>
      </c>
      <c r="BW371" s="97">
        <f t="shared" si="199"/>
        <v>0</v>
      </c>
      <c r="BX371" s="97">
        <f t="shared" si="199"/>
        <v>0</v>
      </c>
      <c r="BY371" s="97">
        <f t="shared" si="199"/>
        <v>0</v>
      </c>
      <c r="BZ371" s="97">
        <f t="shared" si="199"/>
        <v>0</v>
      </c>
      <c r="CA371" s="97">
        <f t="shared" si="199"/>
        <v>0</v>
      </c>
      <c r="CB371" s="37"/>
      <c r="CC371" s="37"/>
      <c r="CD371" s="37"/>
      <c r="CE371" s="37"/>
      <c r="CF371" s="37"/>
      <c r="CG371" s="37"/>
      <c r="CH371" s="37"/>
      <c r="CI371" s="37"/>
      <c r="CJ371" s="37"/>
    </row>
    <row r="372" spans="1:88" ht="31.5" x14ac:dyDescent="0.25">
      <c r="A372" s="431"/>
      <c r="B372" s="266"/>
      <c r="C372" s="84" t="s">
        <v>1570</v>
      </c>
      <c r="D372" s="288"/>
      <c r="E372" s="85"/>
      <c r="F372" s="5"/>
      <c r="G372" s="207"/>
      <c r="H372" s="207"/>
      <c r="I372" s="207"/>
      <c r="J372" s="87"/>
      <c r="K372" s="207"/>
      <c r="L372" s="207"/>
      <c r="M372" s="207"/>
      <c r="N372" s="207"/>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97">
        <f t="shared" ref="BD372:CA372" si="200">COUNTIFS($N$9:$N$332,"x",BD$9:BD$332,"1")</f>
        <v>0</v>
      </c>
      <c r="BE372" s="97">
        <f t="shared" si="200"/>
        <v>0</v>
      </c>
      <c r="BF372" s="97">
        <f t="shared" si="200"/>
        <v>0</v>
      </c>
      <c r="BG372" s="97">
        <f t="shared" si="200"/>
        <v>0</v>
      </c>
      <c r="BH372" s="97">
        <f t="shared" si="200"/>
        <v>0</v>
      </c>
      <c r="BI372" s="97">
        <f t="shared" si="200"/>
        <v>0</v>
      </c>
      <c r="BJ372" s="97">
        <f t="shared" si="200"/>
        <v>0</v>
      </c>
      <c r="BK372" s="97">
        <f t="shared" si="200"/>
        <v>0</v>
      </c>
      <c r="BL372" s="97">
        <f t="shared" si="200"/>
        <v>0</v>
      </c>
      <c r="BM372" s="97">
        <f t="shared" si="200"/>
        <v>0</v>
      </c>
      <c r="BN372" s="97">
        <f t="shared" si="200"/>
        <v>0</v>
      </c>
      <c r="BO372" s="97">
        <f t="shared" si="200"/>
        <v>0</v>
      </c>
      <c r="BP372" s="97">
        <f t="shared" si="200"/>
        <v>0</v>
      </c>
      <c r="BQ372" s="97">
        <f t="shared" si="200"/>
        <v>0</v>
      </c>
      <c r="BR372" s="97">
        <f t="shared" si="200"/>
        <v>0</v>
      </c>
      <c r="BS372" s="97">
        <f t="shared" si="200"/>
        <v>0</v>
      </c>
      <c r="BT372" s="97">
        <f t="shared" si="200"/>
        <v>0</v>
      </c>
      <c r="BU372" s="97">
        <f t="shared" si="200"/>
        <v>0</v>
      </c>
      <c r="BV372" s="97">
        <f t="shared" si="200"/>
        <v>0</v>
      </c>
      <c r="BW372" s="97">
        <f t="shared" si="200"/>
        <v>0</v>
      </c>
      <c r="BX372" s="97">
        <f t="shared" si="200"/>
        <v>0</v>
      </c>
      <c r="BY372" s="97">
        <f t="shared" si="200"/>
        <v>0</v>
      </c>
      <c r="BZ372" s="97">
        <f t="shared" si="200"/>
        <v>0</v>
      </c>
      <c r="CA372" s="97">
        <f t="shared" si="200"/>
        <v>0</v>
      </c>
      <c r="CB372" s="37"/>
      <c r="CC372" s="37"/>
      <c r="CD372" s="37"/>
      <c r="CE372" s="37"/>
      <c r="CF372" s="37"/>
      <c r="CG372" s="37"/>
      <c r="CH372" s="37"/>
      <c r="CI372" s="37"/>
      <c r="CJ372" s="37"/>
    </row>
    <row r="373" spans="1:88" ht="31.5" x14ac:dyDescent="0.25">
      <c r="A373" s="431"/>
      <c r="B373" s="266"/>
      <c r="C373" s="84" t="s">
        <v>1571</v>
      </c>
      <c r="D373" s="288"/>
      <c r="E373" s="85"/>
      <c r="F373" s="5"/>
      <c r="G373" s="207"/>
      <c r="H373" s="207"/>
      <c r="I373" s="207"/>
      <c r="J373" s="87"/>
      <c r="K373" s="207"/>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97">
        <f t="shared" ref="BD373:CA373" si="201">COUNTIFS($M$9:$M$332,"x",BD$9:BD$332,"0")</f>
        <v>0</v>
      </c>
      <c r="BE373" s="97">
        <f t="shared" si="201"/>
        <v>0</v>
      </c>
      <c r="BF373" s="97">
        <f t="shared" si="201"/>
        <v>0</v>
      </c>
      <c r="BG373" s="97">
        <f t="shared" si="201"/>
        <v>0</v>
      </c>
      <c r="BH373" s="97">
        <f t="shared" si="201"/>
        <v>0</v>
      </c>
      <c r="BI373" s="97">
        <f t="shared" si="201"/>
        <v>0</v>
      </c>
      <c r="BJ373" s="97">
        <f t="shared" si="201"/>
        <v>0</v>
      </c>
      <c r="BK373" s="97">
        <f t="shared" si="201"/>
        <v>0</v>
      </c>
      <c r="BL373" s="97">
        <f t="shared" si="201"/>
        <v>0</v>
      </c>
      <c r="BM373" s="97">
        <f t="shared" si="201"/>
        <v>0</v>
      </c>
      <c r="BN373" s="97">
        <f t="shared" si="201"/>
        <v>0</v>
      </c>
      <c r="BO373" s="97">
        <f t="shared" si="201"/>
        <v>0</v>
      </c>
      <c r="BP373" s="97">
        <f t="shared" si="201"/>
        <v>0</v>
      </c>
      <c r="BQ373" s="97">
        <f t="shared" si="201"/>
        <v>0</v>
      </c>
      <c r="BR373" s="97">
        <f t="shared" si="201"/>
        <v>0</v>
      </c>
      <c r="BS373" s="97">
        <f t="shared" si="201"/>
        <v>0</v>
      </c>
      <c r="BT373" s="97">
        <f t="shared" si="201"/>
        <v>0</v>
      </c>
      <c r="BU373" s="97">
        <f t="shared" si="201"/>
        <v>0</v>
      </c>
      <c r="BV373" s="97">
        <f t="shared" si="201"/>
        <v>0</v>
      </c>
      <c r="BW373" s="97">
        <f t="shared" si="201"/>
        <v>0</v>
      </c>
      <c r="BX373" s="97">
        <f t="shared" si="201"/>
        <v>0</v>
      </c>
      <c r="BY373" s="97">
        <f t="shared" si="201"/>
        <v>0</v>
      </c>
      <c r="BZ373" s="97">
        <f t="shared" si="201"/>
        <v>0</v>
      </c>
      <c r="CA373" s="97">
        <f t="shared" si="201"/>
        <v>0</v>
      </c>
      <c r="CB373" s="37"/>
      <c r="CC373" s="37"/>
      <c r="CD373" s="37"/>
      <c r="CE373" s="37"/>
      <c r="CF373" s="37"/>
      <c r="CG373" s="37"/>
      <c r="CH373" s="37"/>
      <c r="CI373" s="37"/>
      <c r="CJ373" s="37"/>
    </row>
    <row r="374" spans="1:88" ht="15.75" x14ac:dyDescent="0.25">
      <c r="A374" s="431"/>
      <c r="B374" s="266"/>
      <c r="C374" s="424" t="s">
        <v>1572</v>
      </c>
      <c r="D374" s="288"/>
      <c r="E374" s="85"/>
      <c r="F374" s="5"/>
      <c r="G374" s="207"/>
      <c r="H374" s="207"/>
      <c r="I374" s="207"/>
      <c r="J374" s="87"/>
      <c r="K374" s="207"/>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98" t="e">
        <f>(((BD371*2)+(BD372*1)+(BD373*0)))/(BD371+BD372+BD373)</f>
        <v>#DIV/0!</v>
      </c>
      <c r="BE374" s="98" t="e">
        <f t="shared" ref="BE374:CA374" si="202">(((BE371*2)+(BE372*1)+(BE373*0)))/(BE371+BE372+BE373)</f>
        <v>#DIV/0!</v>
      </c>
      <c r="BF374" s="98" t="e">
        <f t="shared" si="202"/>
        <v>#DIV/0!</v>
      </c>
      <c r="BG374" s="98" t="e">
        <f t="shared" si="202"/>
        <v>#DIV/0!</v>
      </c>
      <c r="BH374" s="98" t="e">
        <f t="shared" si="202"/>
        <v>#DIV/0!</v>
      </c>
      <c r="BI374" s="98" t="e">
        <f t="shared" si="202"/>
        <v>#DIV/0!</v>
      </c>
      <c r="BJ374" s="98" t="e">
        <f t="shared" si="202"/>
        <v>#DIV/0!</v>
      </c>
      <c r="BK374" s="98" t="e">
        <f t="shared" si="202"/>
        <v>#DIV/0!</v>
      </c>
      <c r="BL374" s="98" t="e">
        <f t="shared" si="202"/>
        <v>#DIV/0!</v>
      </c>
      <c r="BM374" s="98" t="e">
        <f t="shared" si="202"/>
        <v>#DIV/0!</v>
      </c>
      <c r="BN374" s="98" t="e">
        <f t="shared" si="202"/>
        <v>#DIV/0!</v>
      </c>
      <c r="BO374" s="98" t="e">
        <f t="shared" si="202"/>
        <v>#DIV/0!</v>
      </c>
      <c r="BP374" s="98" t="e">
        <f t="shared" si="202"/>
        <v>#DIV/0!</v>
      </c>
      <c r="BQ374" s="98" t="e">
        <f t="shared" si="202"/>
        <v>#DIV/0!</v>
      </c>
      <c r="BR374" s="98" t="e">
        <f t="shared" si="202"/>
        <v>#DIV/0!</v>
      </c>
      <c r="BS374" s="98" t="e">
        <f t="shared" si="202"/>
        <v>#DIV/0!</v>
      </c>
      <c r="BT374" s="98" t="e">
        <f t="shared" si="202"/>
        <v>#DIV/0!</v>
      </c>
      <c r="BU374" s="98" t="e">
        <f t="shared" si="202"/>
        <v>#DIV/0!</v>
      </c>
      <c r="BV374" s="98" t="e">
        <f t="shared" si="202"/>
        <v>#DIV/0!</v>
      </c>
      <c r="BW374" s="98" t="e">
        <f t="shared" si="202"/>
        <v>#DIV/0!</v>
      </c>
      <c r="BX374" s="98" t="e">
        <f t="shared" si="202"/>
        <v>#DIV/0!</v>
      </c>
      <c r="BY374" s="98" t="e">
        <f t="shared" si="202"/>
        <v>#DIV/0!</v>
      </c>
      <c r="BZ374" s="98" t="e">
        <f t="shared" si="202"/>
        <v>#DIV/0!</v>
      </c>
      <c r="CA374" s="98" t="e">
        <f t="shared" si="202"/>
        <v>#DIV/0!</v>
      </c>
      <c r="CB374" s="415">
        <f>COUNTIF($BD375:$CA375,"Đ")</f>
        <v>0</v>
      </c>
      <c r="CC374" s="419">
        <f>CB374/COUNTA($BD375:$CA375)</f>
        <v>0</v>
      </c>
      <c r="CD374" s="415">
        <f>COUNTIF($BD375:$CA375,"CCG")</f>
        <v>0</v>
      </c>
      <c r="CE374" s="419">
        <f>CD374/COUNTA($BD375:$CA375)</f>
        <v>0</v>
      </c>
      <c r="CF374" s="415">
        <f>COUNTIF($BD375:$CA375,"CĐ")</f>
        <v>0</v>
      </c>
      <c r="CG374" s="419">
        <f>CF374/COUNTA($BD375:$CA375)</f>
        <v>0</v>
      </c>
      <c r="CH374" s="413" t="e">
        <f>(((CB374*2)+(CD374*1)+(CF374*0)))/(CB374+CD374+CF374)</f>
        <v>#DIV/0!</v>
      </c>
      <c r="CI374" s="413" t="e">
        <f>IF(CH374&gt;=1.6,"Đạt mục tiêu",IF(CH374&gt;=1,"Cần cố gắng","Chưa đạt"))</f>
        <v>#DIV/0!</v>
      </c>
      <c r="CJ374" s="37"/>
    </row>
    <row r="375" spans="1:88" ht="15.75" x14ac:dyDescent="0.25">
      <c r="A375" s="432"/>
      <c r="B375" s="266"/>
      <c r="C375" s="424"/>
      <c r="D375" s="288"/>
      <c r="E375" s="85"/>
      <c r="F375" s="5"/>
      <c r="G375" s="207"/>
      <c r="H375" s="207"/>
      <c r="I375" s="207"/>
      <c r="J375" s="87"/>
      <c r="K375" s="207"/>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98" t="e">
        <f>IF(BD374&lt;1,"CĐ",IF(BD374&lt;1.6,"CCG","Đ"))</f>
        <v>#DIV/0!</v>
      </c>
      <c r="BE375" s="98" t="e">
        <f t="shared" ref="BE375:CA375" si="203">IF(BE374&lt;1,"CĐ",IF(BE374&lt;1.6,"CCG","Đ"))</f>
        <v>#DIV/0!</v>
      </c>
      <c r="BF375" s="98" t="e">
        <f t="shared" si="203"/>
        <v>#DIV/0!</v>
      </c>
      <c r="BG375" s="98" t="e">
        <f t="shared" si="203"/>
        <v>#DIV/0!</v>
      </c>
      <c r="BH375" s="98" t="e">
        <f t="shared" si="203"/>
        <v>#DIV/0!</v>
      </c>
      <c r="BI375" s="98" t="e">
        <f t="shared" si="203"/>
        <v>#DIV/0!</v>
      </c>
      <c r="BJ375" s="98" t="e">
        <f t="shared" si="203"/>
        <v>#DIV/0!</v>
      </c>
      <c r="BK375" s="98" t="e">
        <f t="shared" si="203"/>
        <v>#DIV/0!</v>
      </c>
      <c r="BL375" s="98" t="e">
        <f t="shared" si="203"/>
        <v>#DIV/0!</v>
      </c>
      <c r="BM375" s="98" t="e">
        <f t="shared" si="203"/>
        <v>#DIV/0!</v>
      </c>
      <c r="BN375" s="98" t="e">
        <f t="shared" si="203"/>
        <v>#DIV/0!</v>
      </c>
      <c r="BO375" s="98" t="e">
        <f t="shared" si="203"/>
        <v>#DIV/0!</v>
      </c>
      <c r="BP375" s="98" t="e">
        <f t="shared" si="203"/>
        <v>#DIV/0!</v>
      </c>
      <c r="BQ375" s="98" t="e">
        <f t="shared" si="203"/>
        <v>#DIV/0!</v>
      </c>
      <c r="BR375" s="98" t="e">
        <f t="shared" si="203"/>
        <v>#DIV/0!</v>
      </c>
      <c r="BS375" s="98" t="e">
        <f t="shared" si="203"/>
        <v>#DIV/0!</v>
      </c>
      <c r="BT375" s="98" t="e">
        <f t="shared" si="203"/>
        <v>#DIV/0!</v>
      </c>
      <c r="BU375" s="98" t="e">
        <f t="shared" si="203"/>
        <v>#DIV/0!</v>
      </c>
      <c r="BV375" s="98" t="e">
        <f t="shared" si="203"/>
        <v>#DIV/0!</v>
      </c>
      <c r="BW375" s="98" t="e">
        <f t="shared" si="203"/>
        <v>#DIV/0!</v>
      </c>
      <c r="BX375" s="98" t="e">
        <f t="shared" si="203"/>
        <v>#DIV/0!</v>
      </c>
      <c r="BY375" s="98" t="e">
        <f t="shared" si="203"/>
        <v>#DIV/0!</v>
      </c>
      <c r="BZ375" s="98" t="e">
        <f t="shared" si="203"/>
        <v>#DIV/0!</v>
      </c>
      <c r="CA375" s="98" t="e">
        <f t="shared" si="203"/>
        <v>#DIV/0!</v>
      </c>
      <c r="CB375" s="415"/>
      <c r="CC375" s="419"/>
      <c r="CD375" s="415"/>
      <c r="CE375" s="419"/>
      <c r="CF375" s="415"/>
      <c r="CG375" s="419"/>
      <c r="CH375" s="413"/>
      <c r="CI375" s="413"/>
      <c r="CJ375" s="37"/>
    </row>
    <row r="376" spans="1:88" ht="31.5" x14ac:dyDescent="0.25">
      <c r="A376" s="430" t="s">
        <v>1576</v>
      </c>
      <c r="B376" s="266"/>
      <c r="C376" s="84" t="s">
        <v>1569</v>
      </c>
      <c r="D376" s="288"/>
      <c r="E376" s="85"/>
      <c r="F376" s="5"/>
      <c r="G376" s="207"/>
      <c r="H376" s="207"/>
      <c r="I376" s="207"/>
      <c r="J376" s="87"/>
      <c r="K376" s="207"/>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97">
        <f t="shared" ref="BD376:CA376" si="204">COUNTIFS($O$9:$O$332,"x",BD$9:BD$332,"2")</f>
        <v>0</v>
      </c>
      <c r="BE376" s="97">
        <f t="shared" si="204"/>
        <v>0</v>
      </c>
      <c r="BF376" s="97">
        <f t="shared" si="204"/>
        <v>0</v>
      </c>
      <c r="BG376" s="97">
        <f t="shared" si="204"/>
        <v>0</v>
      </c>
      <c r="BH376" s="97">
        <f t="shared" si="204"/>
        <v>0</v>
      </c>
      <c r="BI376" s="97">
        <f t="shared" si="204"/>
        <v>0</v>
      </c>
      <c r="BJ376" s="97">
        <f t="shared" si="204"/>
        <v>0</v>
      </c>
      <c r="BK376" s="97">
        <f t="shared" si="204"/>
        <v>0</v>
      </c>
      <c r="BL376" s="97">
        <f t="shared" si="204"/>
        <v>0</v>
      </c>
      <c r="BM376" s="97">
        <f t="shared" si="204"/>
        <v>0</v>
      </c>
      <c r="BN376" s="97">
        <f t="shared" si="204"/>
        <v>0</v>
      </c>
      <c r="BO376" s="97">
        <f t="shared" si="204"/>
        <v>0</v>
      </c>
      <c r="BP376" s="97">
        <f t="shared" si="204"/>
        <v>0</v>
      </c>
      <c r="BQ376" s="97">
        <f t="shared" si="204"/>
        <v>0</v>
      </c>
      <c r="BR376" s="97">
        <f t="shared" si="204"/>
        <v>0</v>
      </c>
      <c r="BS376" s="97">
        <f t="shared" si="204"/>
        <v>0</v>
      </c>
      <c r="BT376" s="97">
        <f t="shared" si="204"/>
        <v>0</v>
      </c>
      <c r="BU376" s="97">
        <f t="shared" si="204"/>
        <v>0</v>
      </c>
      <c r="BV376" s="97">
        <f t="shared" si="204"/>
        <v>0</v>
      </c>
      <c r="BW376" s="97">
        <f t="shared" si="204"/>
        <v>0</v>
      </c>
      <c r="BX376" s="97">
        <f t="shared" si="204"/>
        <v>0</v>
      </c>
      <c r="BY376" s="97">
        <f t="shared" si="204"/>
        <v>0</v>
      </c>
      <c r="BZ376" s="97">
        <f t="shared" si="204"/>
        <v>0</v>
      </c>
      <c r="CA376" s="97">
        <f t="shared" si="204"/>
        <v>0</v>
      </c>
      <c r="CB376" s="37"/>
      <c r="CC376" s="37"/>
      <c r="CD376" s="37"/>
      <c r="CE376" s="37"/>
      <c r="CF376" s="37"/>
      <c r="CG376" s="37"/>
      <c r="CH376" s="37"/>
      <c r="CI376" s="37"/>
      <c r="CJ376" s="37"/>
    </row>
    <row r="377" spans="1:88" ht="31.5" x14ac:dyDescent="0.25">
      <c r="A377" s="431"/>
      <c r="B377" s="266"/>
      <c r="C377" s="84" t="s">
        <v>1570</v>
      </c>
      <c r="D377" s="288"/>
      <c r="E377" s="85"/>
      <c r="F377" s="5"/>
      <c r="G377" s="207"/>
      <c r="H377" s="207"/>
      <c r="I377" s="207"/>
      <c r="J377" s="87"/>
      <c r="K377" s="207"/>
      <c r="L377" s="207"/>
      <c r="M377" s="207"/>
      <c r="N377" s="207"/>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97">
        <f t="shared" ref="BD377:CA377" si="205">COUNTIFS($O$9:$O$332,"x",BD$9:BD$332,"1")</f>
        <v>0</v>
      </c>
      <c r="BE377" s="97">
        <f t="shared" si="205"/>
        <v>0</v>
      </c>
      <c r="BF377" s="97">
        <f t="shared" si="205"/>
        <v>0</v>
      </c>
      <c r="BG377" s="97">
        <f t="shared" si="205"/>
        <v>0</v>
      </c>
      <c r="BH377" s="97">
        <f t="shared" si="205"/>
        <v>0</v>
      </c>
      <c r="BI377" s="97">
        <f t="shared" si="205"/>
        <v>0</v>
      </c>
      <c r="BJ377" s="97">
        <f t="shared" si="205"/>
        <v>0</v>
      </c>
      <c r="BK377" s="97">
        <f t="shared" si="205"/>
        <v>0</v>
      </c>
      <c r="BL377" s="97">
        <f t="shared" si="205"/>
        <v>0</v>
      </c>
      <c r="BM377" s="97">
        <f t="shared" si="205"/>
        <v>0</v>
      </c>
      <c r="BN377" s="97">
        <f t="shared" si="205"/>
        <v>0</v>
      </c>
      <c r="BO377" s="97">
        <f t="shared" si="205"/>
        <v>0</v>
      </c>
      <c r="BP377" s="97">
        <f t="shared" si="205"/>
        <v>0</v>
      </c>
      <c r="BQ377" s="97">
        <f t="shared" si="205"/>
        <v>0</v>
      </c>
      <c r="BR377" s="97">
        <f t="shared" si="205"/>
        <v>0</v>
      </c>
      <c r="BS377" s="97">
        <f t="shared" si="205"/>
        <v>0</v>
      </c>
      <c r="BT377" s="97">
        <f t="shared" si="205"/>
        <v>0</v>
      </c>
      <c r="BU377" s="97">
        <f t="shared" si="205"/>
        <v>0</v>
      </c>
      <c r="BV377" s="97">
        <f t="shared" si="205"/>
        <v>0</v>
      </c>
      <c r="BW377" s="97">
        <f t="shared" si="205"/>
        <v>0</v>
      </c>
      <c r="BX377" s="97">
        <f t="shared" si="205"/>
        <v>0</v>
      </c>
      <c r="BY377" s="97">
        <f t="shared" si="205"/>
        <v>0</v>
      </c>
      <c r="BZ377" s="97">
        <f t="shared" si="205"/>
        <v>0</v>
      </c>
      <c r="CA377" s="97">
        <f t="shared" si="205"/>
        <v>0</v>
      </c>
      <c r="CB377" s="37"/>
      <c r="CC377" s="37"/>
      <c r="CD377" s="37"/>
      <c r="CE377" s="37"/>
      <c r="CF377" s="37"/>
      <c r="CG377" s="37"/>
      <c r="CH377" s="37"/>
      <c r="CI377" s="37"/>
      <c r="CJ377" s="37"/>
    </row>
    <row r="378" spans="1:88" ht="31.5" x14ac:dyDescent="0.25">
      <c r="A378" s="431"/>
      <c r="B378" s="266"/>
      <c r="C378" s="84" t="s">
        <v>1571</v>
      </c>
      <c r="D378" s="288"/>
      <c r="E378" s="85"/>
      <c r="F378" s="5"/>
      <c r="G378" s="207"/>
      <c r="H378" s="207"/>
      <c r="I378" s="207"/>
      <c r="J378" s="87"/>
      <c r="K378" s="207"/>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97">
        <f t="shared" ref="BD378:CA378" si="206">COUNTIFS($O$9:$O$332,"x",BD$9:BD$332,"0")</f>
        <v>0</v>
      </c>
      <c r="BE378" s="97">
        <f t="shared" si="206"/>
        <v>0</v>
      </c>
      <c r="BF378" s="97">
        <f t="shared" si="206"/>
        <v>0</v>
      </c>
      <c r="BG378" s="97">
        <f t="shared" si="206"/>
        <v>0</v>
      </c>
      <c r="BH378" s="97">
        <f t="shared" si="206"/>
        <v>0</v>
      </c>
      <c r="BI378" s="97">
        <f t="shared" si="206"/>
        <v>0</v>
      </c>
      <c r="BJ378" s="97">
        <f t="shared" si="206"/>
        <v>0</v>
      </c>
      <c r="BK378" s="97">
        <f t="shared" si="206"/>
        <v>0</v>
      </c>
      <c r="BL378" s="97">
        <f t="shared" si="206"/>
        <v>0</v>
      </c>
      <c r="BM378" s="97">
        <f t="shared" si="206"/>
        <v>0</v>
      </c>
      <c r="BN378" s="97">
        <f t="shared" si="206"/>
        <v>0</v>
      </c>
      <c r="BO378" s="97">
        <f t="shared" si="206"/>
        <v>0</v>
      </c>
      <c r="BP378" s="97">
        <f t="shared" si="206"/>
        <v>0</v>
      </c>
      <c r="BQ378" s="97">
        <f t="shared" si="206"/>
        <v>0</v>
      </c>
      <c r="BR378" s="97">
        <f t="shared" si="206"/>
        <v>0</v>
      </c>
      <c r="BS378" s="97">
        <f t="shared" si="206"/>
        <v>0</v>
      </c>
      <c r="BT378" s="97">
        <f t="shared" si="206"/>
        <v>0</v>
      </c>
      <c r="BU378" s="97">
        <f t="shared" si="206"/>
        <v>0</v>
      </c>
      <c r="BV378" s="97">
        <f t="shared" si="206"/>
        <v>0</v>
      </c>
      <c r="BW378" s="97">
        <f t="shared" si="206"/>
        <v>0</v>
      </c>
      <c r="BX378" s="97">
        <f t="shared" si="206"/>
        <v>0</v>
      </c>
      <c r="BY378" s="97">
        <f t="shared" si="206"/>
        <v>0</v>
      </c>
      <c r="BZ378" s="97">
        <f t="shared" si="206"/>
        <v>0</v>
      </c>
      <c r="CA378" s="97">
        <f t="shared" si="206"/>
        <v>0</v>
      </c>
      <c r="CB378" s="37"/>
      <c r="CC378" s="37"/>
      <c r="CD378" s="37"/>
      <c r="CE378" s="37"/>
      <c r="CF378" s="37"/>
      <c r="CG378" s="37"/>
      <c r="CH378" s="37"/>
      <c r="CI378" s="37"/>
      <c r="CJ378" s="37"/>
    </row>
    <row r="379" spans="1:88" ht="15.75" x14ac:dyDescent="0.25">
      <c r="A379" s="431"/>
      <c r="B379" s="266"/>
      <c r="C379" s="424" t="s">
        <v>1572</v>
      </c>
      <c r="D379" s="288"/>
      <c r="E379" s="85"/>
      <c r="F379" s="5"/>
      <c r="G379" s="207"/>
      <c r="H379" s="207"/>
      <c r="I379" s="207"/>
      <c r="J379" s="87"/>
      <c r="K379" s="207"/>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98" t="e">
        <f>(((BD376*2)+(BD377*1)+(BD378*0)))/(BD376+BD377+BD378)</f>
        <v>#DIV/0!</v>
      </c>
      <c r="BE379" s="98" t="e">
        <f t="shared" ref="BE379:CA379" si="207">(((BE376*2)+(BE377*1)+(BE378*0)))/(BE376+BE377+BE378)</f>
        <v>#DIV/0!</v>
      </c>
      <c r="BF379" s="98" t="e">
        <f t="shared" si="207"/>
        <v>#DIV/0!</v>
      </c>
      <c r="BG379" s="98" t="e">
        <f t="shared" si="207"/>
        <v>#DIV/0!</v>
      </c>
      <c r="BH379" s="98" t="e">
        <f t="shared" si="207"/>
        <v>#DIV/0!</v>
      </c>
      <c r="BI379" s="98" t="e">
        <f t="shared" si="207"/>
        <v>#DIV/0!</v>
      </c>
      <c r="BJ379" s="98" t="e">
        <f t="shared" si="207"/>
        <v>#DIV/0!</v>
      </c>
      <c r="BK379" s="98" t="e">
        <f t="shared" si="207"/>
        <v>#DIV/0!</v>
      </c>
      <c r="BL379" s="98" t="e">
        <f t="shared" si="207"/>
        <v>#DIV/0!</v>
      </c>
      <c r="BM379" s="98" t="e">
        <f t="shared" si="207"/>
        <v>#DIV/0!</v>
      </c>
      <c r="BN379" s="98" t="e">
        <f t="shared" si="207"/>
        <v>#DIV/0!</v>
      </c>
      <c r="BO379" s="98" t="e">
        <f t="shared" si="207"/>
        <v>#DIV/0!</v>
      </c>
      <c r="BP379" s="98" t="e">
        <f t="shared" si="207"/>
        <v>#DIV/0!</v>
      </c>
      <c r="BQ379" s="98" t="e">
        <f t="shared" si="207"/>
        <v>#DIV/0!</v>
      </c>
      <c r="BR379" s="98" t="e">
        <f t="shared" si="207"/>
        <v>#DIV/0!</v>
      </c>
      <c r="BS379" s="98" t="e">
        <f t="shared" si="207"/>
        <v>#DIV/0!</v>
      </c>
      <c r="BT379" s="98" t="e">
        <f t="shared" si="207"/>
        <v>#DIV/0!</v>
      </c>
      <c r="BU379" s="98" t="e">
        <f t="shared" si="207"/>
        <v>#DIV/0!</v>
      </c>
      <c r="BV379" s="98" t="e">
        <f t="shared" si="207"/>
        <v>#DIV/0!</v>
      </c>
      <c r="BW379" s="98" t="e">
        <f t="shared" si="207"/>
        <v>#DIV/0!</v>
      </c>
      <c r="BX379" s="98" t="e">
        <f t="shared" si="207"/>
        <v>#DIV/0!</v>
      </c>
      <c r="BY379" s="98" t="e">
        <f t="shared" si="207"/>
        <v>#DIV/0!</v>
      </c>
      <c r="BZ379" s="98" t="e">
        <f t="shared" si="207"/>
        <v>#DIV/0!</v>
      </c>
      <c r="CA379" s="98" t="e">
        <f t="shared" si="207"/>
        <v>#DIV/0!</v>
      </c>
      <c r="CB379" s="415">
        <f>COUNTIF($BD380:$CA380,"Đ")</f>
        <v>0</v>
      </c>
      <c r="CC379" s="419">
        <f>CB379/COUNTA($BD380:$CA380)</f>
        <v>0</v>
      </c>
      <c r="CD379" s="415">
        <f>COUNTIF($BD380:$CA380,"CCG")</f>
        <v>0</v>
      </c>
      <c r="CE379" s="419">
        <f>CD379/COUNTA($BD380:$CA380)</f>
        <v>0</v>
      </c>
      <c r="CF379" s="415">
        <f>COUNTIF($BD380:$CA380,"CĐ")</f>
        <v>0</v>
      </c>
      <c r="CG379" s="419">
        <f>CF379/COUNTA($BD380:$CA380)</f>
        <v>0</v>
      </c>
      <c r="CH379" s="413" t="e">
        <f>(((CB379*2)+(CD379*1)+(CF379*0)))/(CB379+CD379+CF379)</f>
        <v>#DIV/0!</v>
      </c>
      <c r="CI379" s="413" t="e">
        <f>IF(CH379&gt;=1.6,"Đạt mục tiêu",IF(CH379&gt;=1,"Cần cố gắng","Chưa đạt"))</f>
        <v>#DIV/0!</v>
      </c>
      <c r="CJ379" s="37"/>
    </row>
    <row r="380" spans="1:88" ht="15.75" x14ac:dyDescent="0.25">
      <c r="A380" s="432"/>
      <c r="B380" s="266"/>
      <c r="C380" s="424"/>
      <c r="D380" s="288"/>
      <c r="E380" s="85"/>
      <c r="F380" s="5"/>
      <c r="G380" s="207"/>
      <c r="H380" s="207"/>
      <c r="I380" s="207"/>
      <c r="J380" s="87"/>
      <c r="K380" s="207"/>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98" t="e">
        <f>IF(BD379&lt;1,"CĐ",IF(BD379&lt;1.6,"CCG","Đ"))</f>
        <v>#DIV/0!</v>
      </c>
      <c r="BE380" s="98" t="e">
        <f t="shared" ref="BE380:CA380" si="208">IF(BE379&lt;1,"CĐ",IF(BE379&lt;1.6,"CCG","Đ"))</f>
        <v>#DIV/0!</v>
      </c>
      <c r="BF380" s="98" t="e">
        <f t="shared" si="208"/>
        <v>#DIV/0!</v>
      </c>
      <c r="BG380" s="98" t="e">
        <f t="shared" si="208"/>
        <v>#DIV/0!</v>
      </c>
      <c r="BH380" s="98" t="e">
        <f t="shared" si="208"/>
        <v>#DIV/0!</v>
      </c>
      <c r="BI380" s="98" t="e">
        <f t="shared" si="208"/>
        <v>#DIV/0!</v>
      </c>
      <c r="BJ380" s="98" t="e">
        <f t="shared" si="208"/>
        <v>#DIV/0!</v>
      </c>
      <c r="BK380" s="98" t="e">
        <f t="shared" si="208"/>
        <v>#DIV/0!</v>
      </c>
      <c r="BL380" s="98" t="e">
        <f t="shared" si="208"/>
        <v>#DIV/0!</v>
      </c>
      <c r="BM380" s="98" t="e">
        <f t="shared" si="208"/>
        <v>#DIV/0!</v>
      </c>
      <c r="BN380" s="98" t="e">
        <f t="shared" si="208"/>
        <v>#DIV/0!</v>
      </c>
      <c r="BO380" s="98" t="e">
        <f t="shared" si="208"/>
        <v>#DIV/0!</v>
      </c>
      <c r="BP380" s="98" t="e">
        <f t="shared" si="208"/>
        <v>#DIV/0!</v>
      </c>
      <c r="BQ380" s="98" t="e">
        <f t="shared" si="208"/>
        <v>#DIV/0!</v>
      </c>
      <c r="BR380" s="98" t="e">
        <f t="shared" si="208"/>
        <v>#DIV/0!</v>
      </c>
      <c r="BS380" s="98" t="e">
        <f t="shared" si="208"/>
        <v>#DIV/0!</v>
      </c>
      <c r="BT380" s="98" t="e">
        <f t="shared" si="208"/>
        <v>#DIV/0!</v>
      </c>
      <c r="BU380" s="98" t="e">
        <f t="shared" si="208"/>
        <v>#DIV/0!</v>
      </c>
      <c r="BV380" s="98" t="e">
        <f t="shared" si="208"/>
        <v>#DIV/0!</v>
      </c>
      <c r="BW380" s="98" t="e">
        <f t="shared" si="208"/>
        <v>#DIV/0!</v>
      </c>
      <c r="BX380" s="98" t="e">
        <f t="shared" si="208"/>
        <v>#DIV/0!</v>
      </c>
      <c r="BY380" s="98" t="e">
        <f t="shared" si="208"/>
        <v>#DIV/0!</v>
      </c>
      <c r="BZ380" s="98" t="e">
        <f t="shared" si="208"/>
        <v>#DIV/0!</v>
      </c>
      <c r="CA380" s="98" t="e">
        <f t="shared" si="208"/>
        <v>#DIV/0!</v>
      </c>
      <c r="CB380" s="415"/>
      <c r="CC380" s="419"/>
      <c r="CD380" s="415"/>
      <c r="CE380" s="419"/>
      <c r="CF380" s="415"/>
      <c r="CG380" s="419"/>
      <c r="CH380" s="413"/>
      <c r="CI380" s="413"/>
      <c r="CJ380" s="37"/>
    </row>
    <row r="381" spans="1:88" ht="31.5" x14ac:dyDescent="0.25">
      <c r="A381" s="430" t="s">
        <v>1577</v>
      </c>
      <c r="B381" s="266"/>
      <c r="C381" s="84" t="s">
        <v>1569</v>
      </c>
      <c r="D381" s="288"/>
      <c r="E381" s="85"/>
      <c r="F381" s="5"/>
      <c r="G381" s="207"/>
      <c r="H381" s="207"/>
      <c r="I381" s="207"/>
      <c r="J381" s="87"/>
      <c r="K381" s="207"/>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97">
        <f t="shared" ref="BD381:CA381" si="209">COUNTIFS($P$9:$P$332,"x",BD$9:BD$332,"2")</f>
        <v>0</v>
      </c>
      <c r="BE381" s="97">
        <f t="shared" si="209"/>
        <v>0</v>
      </c>
      <c r="BF381" s="97">
        <f t="shared" si="209"/>
        <v>0</v>
      </c>
      <c r="BG381" s="97">
        <f t="shared" si="209"/>
        <v>0</v>
      </c>
      <c r="BH381" s="97">
        <f t="shared" si="209"/>
        <v>0</v>
      </c>
      <c r="BI381" s="97">
        <f t="shared" si="209"/>
        <v>0</v>
      </c>
      <c r="BJ381" s="97">
        <f t="shared" si="209"/>
        <v>0</v>
      </c>
      <c r="BK381" s="97">
        <f t="shared" si="209"/>
        <v>0</v>
      </c>
      <c r="BL381" s="97">
        <f t="shared" si="209"/>
        <v>0</v>
      </c>
      <c r="BM381" s="97">
        <f t="shared" si="209"/>
        <v>0</v>
      </c>
      <c r="BN381" s="97">
        <f t="shared" si="209"/>
        <v>0</v>
      </c>
      <c r="BO381" s="97">
        <f t="shared" si="209"/>
        <v>0</v>
      </c>
      <c r="BP381" s="97">
        <f t="shared" si="209"/>
        <v>0</v>
      </c>
      <c r="BQ381" s="97">
        <f t="shared" si="209"/>
        <v>0</v>
      </c>
      <c r="BR381" s="97">
        <f t="shared" si="209"/>
        <v>0</v>
      </c>
      <c r="BS381" s="97">
        <f t="shared" si="209"/>
        <v>0</v>
      </c>
      <c r="BT381" s="97">
        <f t="shared" si="209"/>
        <v>0</v>
      </c>
      <c r="BU381" s="97">
        <f t="shared" si="209"/>
        <v>0</v>
      </c>
      <c r="BV381" s="97">
        <f t="shared" si="209"/>
        <v>0</v>
      </c>
      <c r="BW381" s="97">
        <f t="shared" si="209"/>
        <v>0</v>
      </c>
      <c r="BX381" s="97">
        <f t="shared" si="209"/>
        <v>0</v>
      </c>
      <c r="BY381" s="97">
        <f t="shared" si="209"/>
        <v>0</v>
      </c>
      <c r="BZ381" s="97">
        <f t="shared" si="209"/>
        <v>0</v>
      </c>
      <c r="CA381" s="97">
        <f t="shared" si="209"/>
        <v>0</v>
      </c>
      <c r="CB381" s="37"/>
      <c r="CC381" s="37"/>
      <c r="CD381" s="37"/>
      <c r="CE381" s="37"/>
      <c r="CF381" s="37"/>
      <c r="CG381" s="37"/>
      <c r="CH381" s="37"/>
      <c r="CI381" s="37"/>
      <c r="CJ381" s="37"/>
    </row>
    <row r="382" spans="1:88" ht="31.5" x14ac:dyDescent="0.25">
      <c r="A382" s="431"/>
      <c r="B382" s="266"/>
      <c r="C382" s="84" t="s">
        <v>1570</v>
      </c>
      <c r="D382" s="288"/>
      <c r="E382" s="85"/>
      <c r="F382" s="5"/>
      <c r="G382" s="207"/>
      <c r="H382" s="207"/>
      <c r="I382" s="207"/>
      <c r="J382" s="87"/>
      <c r="K382" s="207"/>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97">
        <f t="shared" ref="BD382:CA382" si="210">COUNTIFS($P$9:$P$332,"x",BD$9:BD$332,"1")</f>
        <v>0</v>
      </c>
      <c r="BE382" s="97">
        <f t="shared" si="210"/>
        <v>0</v>
      </c>
      <c r="BF382" s="97">
        <f t="shared" si="210"/>
        <v>0</v>
      </c>
      <c r="BG382" s="97">
        <f t="shared" si="210"/>
        <v>0</v>
      </c>
      <c r="BH382" s="97">
        <f t="shared" si="210"/>
        <v>0</v>
      </c>
      <c r="BI382" s="97">
        <f t="shared" si="210"/>
        <v>0</v>
      </c>
      <c r="BJ382" s="97">
        <f t="shared" si="210"/>
        <v>0</v>
      </c>
      <c r="BK382" s="97">
        <f t="shared" si="210"/>
        <v>0</v>
      </c>
      <c r="BL382" s="97">
        <f t="shared" si="210"/>
        <v>0</v>
      </c>
      <c r="BM382" s="97">
        <f t="shared" si="210"/>
        <v>0</v>
      </c>
      <c r="BN382" s="97">
        <f t="shared" si="210"/>
        <v>0</v>
      </c>
      <c r="BO382" s="97">
        <f t="shared" si="210"/>
        <v>0</v>
      </c>
      <c r="BP382" s="97">
        <f t="shared" si="210"/>
        <v>0</v>
      </c>
      <c r="BQ382" s="97">
        <f t="shared" si="210"/>
        <v>0</v>
      </c>
      <c r="BR382" s="97">
        <f t="shared" si="210"/>
        <v>0</v>
      </c>
      <c r="BS382" s="97">
        <f t="shared" si="210"/>
        <v>0</v>
      </c>
      <c r="BT382" s="97">
        <f t="shared" si="210"/>
        <v>0</v>
      </c>
      <c r="BU382" s="97">
        <f t="shared" si="210"/>
        <v>0</v>
      </c>
      <c r="BV382" s="97">
        <f t="shared" si="210"/>
        <v>0</v>
      </c>
      <c r="BW382" s="97">
        <f t="shared" si="210"/>
        <v>0</v>
      </c>
      <c r="BX382" s="97">
        <f t="shared" si="210"/>
        <v>0</v>
      </c>
      <c r="BY382" s="97">
        <f t="shared" si="210"/>
        <v>0</v>
      </c>
      <c r="BZ382" s="97">
        <f t="shared" si="210"/>
        <v>0</v>
      </c>
      <c r="CA382" s="97">
        <f t="shared" si="210"/>
        <v>0</v>
      </c>
      <c r="CB382" s="37"/>
      <c r="CC382" s="37"/>
      <c r="CD382" s="37"/>
      <c r="CE382" s="37"/>
      <c r="CF382" s="37"/>
      <c r="CG382" s="37"/>
      <c r="CH382" s="37"/>
      <c r="CI382" s="37"/>
      <c r="CJ382" s="37"/>
    </row>
    <row r="383" spans="1:88" ht="31.5" x14ac:dyDescent="0.25">
      <c r="A383" s="431"/>
      <c r="B383" s="266"/>
      <c r="C383" s="84" t="s">
        <v>1571</v>
      </c>
      <c r="D383" s="288"/>
      <c r="E383" s="85"/>
      <c r="F383" s="5"/>
      <c r="G383" s="207"/>
      <c r="H383" s="207"/>
      <c r="I383" s="207"/>
      <c r="J383" s="87"/>
      <c r="K383" s="207"/>
      <c r="L383" s="207"/>
      <c r="M383" s="207"/>
      <c r="N383" s="207"/>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97">
        <f t="shared" ref="BD383:CA383" si="211">COUNTIFS($P$9:$P$332,"x",BD$9:BD$332,"0")</f>
        <v>0</v>
      </c>
      <c r="BE383" s="97">
        <f t="shared" si="211"/>
        <v>0</v>
      </c>
      <c r="BF383" s="97">
        <f t="shared" si="211"/>
        <v>0</v>
      </c>
      <c r="BG383" s="97">
        <f t="shared" si="211"/>
        <v>0</v>
      </c>
      <c r="BH383" s="97">
        <f t="shared" si="211"/>
        <v>0</v>
      </c>
      <c r="BI383" s="97">
        <f t="shared" si="211"/>
        <v>0</v>
      </c>
      <c r="BJ383" s="97">
        <f t="shared" si="211"/>
        <v>0</v>
      </c>
      <c r="BK383" s="97">
        <f t="shared" si="211"/>
        <v>0</v>
      </c>
      <c r="BL383" s="97">
        <f t="shared" si="211"/>
        <v>0</v>
      </c>
      <c r="BM383" s="97">
        <f t="shared" si="211"/>
        <v>0</v>
      </c>
      <c r="BN383" s="97">
        <f t="shared" si="211"/>
        <v>0</v>
      </c>
      <c r="BO383" s="97">
        <f t="shared" si="211"/>
        <v>0</v>
      </c>
      <c r="BP383" s="97">
        <f t="shared" si="211"/>
        <v>0</v>
      </c>
      <c r="BQ383" s="97">
        <f t="shared" si="211"/>
        <v>0</v>
      </c>
      <c r="BR383" s="97">
        <f t="shared" si="211"/>
        <v>0</v>
      </c>
      <c r="BS383" s="97">
        <f t="shared" si="211"/>
        <v>0</v>
      </c>
      <c r="BT383" s="97">
        <f t="shared" si="211"/>
        <v>0</v>
      </c>
      <c r="BU383" s="97">
        <f t="shared" si="211"/>
        <v>0</v>
      </c>
      <c r="BV383" s="97">
        <f t="shared" si="211"/>
        <v>0</v>
      </c>
      <c r="BW383" s="97">
        <f t="shared" si="211"/>
        <v>0</v>
      </c>
      <c r="BX383" s="97">
        <f t="shared" si="211"/>
        <v>0</v>
      </c>
      <c r="BY383" s="97">
        <f t="shared" si="211"/>
        <v>0</v>
      </c>
      <c r="BZ383" s="97">
        <f t="shared" si="211"/>
        <v>0</v>
      </c>
      <c r="CA383" s="97">
        <f t="shared" si="211"/>
        <v>0</v>
      </c>
      <c r="CB383" s="37"/>
      <c r="CC383" s="37"/>
      <c r="CD383" s="37"/>
      <c r="CE383" s="37"/>
      <c r="CF383" s="37"/>
      <c r="CG383" s="37"/>
      <c r="CH383" s="37"/>
      <c r="CI383" s="37"/>
      <c r="CJ383" s="37"/>
    </row>
    <row r="384" spans="1:88" ht="15.75" x14ac:dyDescent="0.25">
      <c r="A384" s="431"/>
      <c r="B384" s="266"/>
      <c r="C384" s="424" t="s">
        <v>1572</v>
      </c>
      <c r="D384" s="288"/>
      <c r="E384" s="85"/>
      <c r="F384" s="5"/>
      <c r="G384" s="207"/>
      <c r="H384" s="207"/>
      <c r="I384" s="207"/>
      <c r="J384" s="87"/>
      <c r="K384" s="207"/>
      <c r="L384" s="207"/>
      <c r="M384" s="207"/>
      <c r="N384" s="207"/>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98" t="e">
        <f>(((BD381*2)+(BD382*1)+(BD383*0)))/(BD381+BD382+BD383)</f>
        <v>#DIV/0!</v>
      </c>
      <c r="BE384" s="98" t="e">
        <f t="shared" ref="BE384:CA384" si="212">(((BE381*2)+(BE382*1)+(BE383*0)))/(BE381+BE382+BE383)</f>
        <v>#DIV/0!</v>
      </c>
      <c r="BF384" s="98" t="e">
        <f t="shared" si="212"/>
        <v>#DIV/0!</v>
      </c>
      <c r="BG384" s="98" t="e">
        <f t="shared" si="212"/>
        <v>#DIV/0!</v>
      </c>
      <c r="BH384" s="98" t="e">
        <f t="shared" si="212"/>
        <v>#DIV/0!</v>
      </c>
      <c r="BI384" s="98" t="e">
        <f t="shared" si="212"/>
        <v>#DIV/0!</v>
      </c>
      <c r="BJ384" s="98" t="e">
        <f t="shared" si="212"/>
        <v>#DIV/0!</v>
      </c>
      <c r="BK384" s="98" t="e">
        <f t="shared" si="212"/>
        <v>#DIV/0!</v>
      </c>
      <c r="BL384" s="98" t="e">
        <f t="shared" si="212"/>
        <v>#DIV/0!</v>
      </c>
      <c r="BM384" s="98" t="e">
        <f t="shared" si="212"/>
        <v>#DIV/0!</v>
      </c>
      <c r="BN384" s="98" t="e">
        <f t="shared" si="212"/>
        <v>#DIV/0!</v>
      </c>
      <c r="BO384" s="98" t="e">
        <f t="shared" si="212"/>
        <v>#DIV/0!</v>
      </c>
      <c r="BP384" s="98" t="e">
        <f t="shared" si="212"/>
        <v>#DIV/0!</v>
      </c>
      <c r="BQ384" s="98" t="e">
        <f t="shared" si="212"/>
        <v>#DIV/0!</v>
      </c>
      <c r="BR384" s="98" t="e">
        <f t="shared" si="212"/>
        <v>#DIV/0!</v>
      </c>
      <c r="BS384" s="98" t="e">
        <f t="shared" si="212"/>
        <v>#DIV/0!</v>
      </c>
      <c r="BT384" s="98" t="e">
        <f t="shared" si="212"/>
        <v>#DIV/0!</v>
      </c>
      <c r="BU384" s="98" t="e">
        <f t="shared" si="212"/>
        <v>#DIV/0!</v>
      </c>
      <c r="BV384" s="98" t="e">
        <f t="shared" si="212"/>
        <v>#DIV/0!</v>
      </c>
      <c r="BW384" s="98" t="e">
        <f t="shared" si="212"/>
        <v>#DIV/0!</v>
      </c>
      <c r="BX384" s="98" t="e">
        <f t="shared" si="212"/>
        <v>#DIV/0!</v>
      </c>
      <c r="BY384" s="98" t="e">
        <f t="shared" si="212"/>
        <v>#DIV/0!</v>
      </c>
      <c r="BZ384" s="98" t="e">
        <f t="shared" si="212"/>
        <v>#DIV/0!</v>
      </c>
      <c r="CA384" s="98" t="e">
        <f t="shared" si="212"/>
        <v>#DIV/0!</v>
      </c>
      <c r="CB384" s="415">
        <f>COUNTIF($BD385:$CA385,"Đ")</f>
        <v>0</v>
      </c>
      <c r="CC384" s="419">
        <f>CB384/COUNTA($BD385:$CA385)</f>
        <v>0</v>
      </c>
      <c r="CD384" s="415">
        <f>COUNTIF($BD385:$CA385,"CCG")</f>
        <v>0</v>
      </c>
      <c r="CE384" s="419">
        <f>CD384/COUNTA($BD385:$CA385)</f>
        <v>0</v>
      </c>
      <c r="CF384" s="415">
        <f>COUNTIF($BD385:$CA385,"CĐ")</f>
        <v>0</v>
      </c>
      <c r="CG384" s="419">
        <f>CF384/COUNTA($BD385:$CA385)</f>
        <v>0</v>
      </c>
      <c r="CH384" s="413" t="e">
        <f>(((CB384*2)+(CD384*1)+(CF384*0)))/(CB384+CD384+CF384)</f>
        <v>#DIV/0!</v>
      </c>
      <c r="CI384" s="413" t="e">
        <f>IF(CH384&gt;=1.6,"Đạt mục tiêu",IF(CH384&gt;=1,"Cần cố gắng","Chưa đạt"))</f>
        <v>#DIV/0!</v>
      </c>
      <c r="CJ384" s="37"/>
    </row>
    <row r="385" spans="1:88" ht="15.75" x14ac:dyDescent="0.25">
      <c r="A385" s="432"/>
      <c r="B385" s="266"/>
      <c r="C385" s="424"/>
      <c r="D385" s="288"/>
      <c r="E385" s="85"/>
      <c r="F385" s="5"/>
      <c r="G385" s="207"/>
      <c r="H385" s="207"/>
      <c r="I385" s="207"/>
      <c r="J385" s="87"/>
      <c r="K385" s="207"/>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98" t="e">
        <f>IF(BD384&lt;1,"CĐ",IF(BD384&lt;1.6,"CCG","Đ"))</f>
        <v>#DIV/0!</v>
      </c>
      <c r="BE385" s="98" t="e">
        <f t="shared" ref="BE385:CA385" si="213">IF(BE384&lt;1,"CĐ",IF(BE384&lt;1.6,"CCG","Đ"))</f>
        <v>#DIV/0!</v>
      </c>
      <c r="BF385" s="98" t="e">
        <f t="shared" si="213"/>
        <v>#DIV/0!</v>
      </c>
      <c r="BG385" s="98" t="e">
        <f t="shared" si="213"/>
        <v>#DIV/0!</v>
      </c>
      <c r="BH385" s="98" t="e">
        <f t="shared" si="213"/>
        <v>#DIV/0!</v>
      </c>
      <c r="BI385" s="98" t="e">
        <f t="shared" si="213"/>
        <v>#DIV/0!</v>
      </c>
      <c r="BJ385" s="98" t="e">
        <f t="shared" si="213"/>
        <v>#DIV/0!</v>
      </c>
      <c r="BK385" s="98" t="e">
        <f t="shared" si="213"/>
        <v>#DIV/0!</v>
      </c>
      <c r="BL385" s="98" t="e">
        <f t="shared" si="213"/>
        <v>#DIV/0!</v>
      </c>
      <c r="BM385" s="98" t="e">
        <f t="shared" si="213"/>
        <v>#DIV/0!</v>
      </c>
      <c r="BN385" s="98" t="e">
        <f t="shared" si="213"/>
        <v>#DIV/0!</v>
      </c>
      <c r="BO385" s="98" t="e">
        <f t="shared" si="213"/>
        <v>#DIV/0!</v>
      </c>
      <c r="BP385" s="98" t="e">
        <f t="shared" si="213"/>
        <v>#DIV/0!</v>
      </c>
      <c r="BQ385" s="98" t="e">
        <f t="shared" si="213"/>
        <v>#DIV/0!</v>
      </c>
      <c r="BR385" s="98" t="e">
        <f t="shared" si="213"/>
        <v>#DIV/0!</v>
      </c>
      <c r="BS385" s="98" t="e">
        <f t="shared" si="213"/>
        <v>#DIV/0!</v>
      </c>
      <c r="BT385" s="98" t="e">
        <f t="shared" si="213"/>
        <v>#DIV/0!</v>
      </c>
      <c r="BU385" s="98" t="e">
        <f t="shared" si="213"/>
        <v>#DIV/0!</v>
      </c>
      <c r="BV385" s="98" t="e">
        <f t="shared" si="213"/>
        <v>#DIV/0!</v>
      </c>
      <c r="BW385" s="98" t="e">
        <f t="shared" si="213"/>
        <v>#DIV/0!</v>
      </c>
      <c r="BX385" s="98" t="e">
        <f t="shared" si="213"/>
        <v>#DIV/0!</v>
      </c>
      <c r="BY385" s="98" t="e">
        <f t="shared" si="213"/>
        <v>#DIV/0!</v>
      </c>
      <c r="BZ385" s="98" t="e">
        <f t="shared" si="213"/>
        <v>#DIV/0!</v>
      </c>
      <c r="CA385" s="98" t="e">
        <f t="shared" si="213"/>
        <v>#DIV/0!</v>
      </c>
      <c r="CB385" s="415"/>
      <c r="CC385" s="419"/>
      <c r="CD385" s="415"/>
      <c r="CE385" s="419"/>
      <c r="CF385" s="415"/>
      <c r="CG385" s="419"/>
      <c r="CH385" s="413"/>
      <c r="CI385" s="413"/>
      <c r="CJ385" s="37"/>
    </row>
    <row r="386" spans="1:88" ht="31.5" x14ac:dyDescent="0.25">
      <c r="A386" s="430" t="s">
        <v>1578</v>
      </c>
      <c r="B386" s="266"/>
      <c r="C386" s="84" t="s">
        <v>1569</v>
      </c>
      <c r="D386" s="288"/>
      <c r="E386" s="85"/>
      <c r="F386" s="5"/>
      <c r="G386" s="207"/>
      <c r="H386" s="207"/>
      <c r="I386" s="207"/>
      <c r="J386" s="87"/>
      <c r="K386" s="207"/>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97">
        <f t="shared" ref="BD386:CA386" si="214">COUNTIFS($P$9:$P$332,"x",BD$9:BD$332,"2")</f>
        <v>0</v>
      </c>
      <c r="BE386" s="97">
        <f t="shared" si="214"/>
        <v>0</v>
      </c>
      <c r="BF386" s="97">
        <f t="shared" si="214"/>
        <v>0</v>
      </c>
      <c r="BG386" s="97">
        <f t="shared" si="214"/>
        <v>0</v>
      </c>
      <c r="BH386" s="97">
        <f t="shared" si="214"/>
        <v>0</v>
      </c>
      <c r="BI386" s="97">
        <f t="shared" si="214"/>
        <v>0</v>
      </c>
      <c r="BJ386" s="97">
        <f t="shared" si="214"/>
        <v>0</v>
      </c>
      <c r="BK386" s="97">
        <f t="shared" si="214"/>
        <v>0</v>
      </c>
      <c r="BL386" s="97">
        <f t="shared" si="214"/>
        <v>0</v>
      </c>
      <c r="BM386" s="97">
        <f t="shared" si="214"/>
        <v>0</v>
      </c>
      <c r="BN386" s="97">
        <f t="shared" si="214"/>
        <v>0</v>
      </c>
      <c r="BO386" s="97">
        <f t="shared" si="214"/>
        <v>0</v>
      </c>
      <c r="BP386" s="97">
        <f t="shared" si="214"/>
        <v>0</v>
      </c>
      <c r="BQ386" s="97">
        <f t="shared" si="214"/>
        <v>0</v>
      </c>
      <c r="BR386" s="97">
        <f t="shared" si="214"/>
        <v>0</v>
      </c>
      <c r="BS386" s="97">
        <f t="shared" si="214"/>
        <v>0</v>
      </c>
      <c r="BT386" s="97">
        <f t="shared" si="214"/>
        <v>0</v>
      </c>
      <c r="BU386" s="97">
        <f t="shared" si="214"/>
        <v>0</v>
      </c>
      <c r="BV386" s="97">
        <f t="shared" si="214"/>
        <v>0</v>
      </c>
      <c r="BW386" s="97">
        <f t="shared" si="214"/>
        <v>0</v>
      </c>
      <c r="BX386" s="97">
        <f t="shared" si="214"/>
        <v>0</v>
      </c>
      <c r="BY386" s="97">
        <f t="shared" si="214"/>
        <v>0</v>
      </c>
      <c r="BZ386" s="97">
        <f t="shared" si="214"/>
        <v>0</v>
      </c>
      <c r="CA386" s="97">
        <f t="shared" si="214"/>
        <v>0</v>
      </c>
      <c r="CB386" s="37"/>
      <c r="CC386" s="37"/>
      <c r="CD386" s="37"/>
      <c r="CE386" s="37"/>
      <c r="CF386" s="37"/>
      <c r="CG386" s="37"/>
      <c r="CH386" s="37"/>
      <c r="CI386" s="37"/>
      <c r="CJ386" s="37"/>
    </row>
    <row r="387" spans="1:88" ht="31.5" x14ac:dyDescent="0.25">
      <c r="A387" s="431"/>
      <c r="B387" s="266"/>
      <c r="C387" s="84" t="s">
        <v>1570</v>
      </c>
      <c r="D387" s="288"/>
      <c r="E387" s="85"/>
      <c r="F387" s="5"/>
      <c r="G387" s="207"/>
      <c r="H387" s="207"/>
      <c r="I387" s="207"/>
      <c r="J387" s="87"/>
      <c r="K387" s="207"/>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97">
        <f t="shared" ref="BD387:CA387" si="215">COUNTIFS($P$9:$P$332,"x",BD$9:BD$332,"1")</f>
        <v>0</v>
      </c>
      <c r="BE387" s="97">
        <f t="shared" si="215"/>
        <v>0</v>
      </c>
      <c r="BF387" s="97">
        <f t="shared" si="215"/>
        <v>0</v>
      </c>
      <c r="BG387" s="97">
        <f t="shared" si="215"/>
        <v>0</v>
      </c>
      <c r="BH387" s="97">
        <f t="shared" si="215"/>
        <v>0</v>
      </c>
      <c r="BI387" s="97">
        <f t="shared" si="215"/>
        <v>0</v>
      </c>
      <c r="BJ387" s="97">
        <f t="shared" si="215"/>
        <v>0</v>
      </c>
      <c r="BK387" s="97">
        <f t="shared" si="215"/>
        <v>0</v>
      </c>
      <c r="BL387" s="97">
        <f t="shared" si="215"/>
        <v>0</v>
      </c>
      <c r="BM387" s="97">
        <f t="shared" si="215"/>
        <v>0</v>
      </c>
      <c r="BN387" s="97">
        <f t="shared" si="215"/>
        <v>0</v>
      </c>
      <c r="BO387" s="97">
        <f t="shared" si="215"/>
        <v>0</v>
      </c>
      <c r="BP387" s="97">
        <f t="shared" si="215"/>
        <v>0</v>
      </c>
      <c r="BQ387" s="97">
        <f t="shared" si="215"/>
        <v>0</v>
      </c>
      <c r="BR387" s="97">
        <f t="shared" si="215"/>
        <v>0</v>
      </c>
      <c r="BS387" s="97">
        <f t="shared" si="215"/>
        <v>0</v>
      </c>
      <c r="BT387" s="97">
        <f t="shared" si="215"/>
        <v>0</v>
      </c>
      <c r="BU387" s="97">
        <f t="shared" si="215"/>
        <v>0</v>
      </c>
      <c r="BV387" s="97">
        <f t="shared" si="215"/>
        <v>0</v>
      </c>
      <c r="BW387" s="97">
        <f t="shared" si="215"/>
        <v>0</v>
      </c>
      <c r="BX387" s="97">
        <f t="shared" si="215"/>
        <v>0</v>
      </c>
      <c r="BY387" s="97">
        <f t="shared" si="215"/>
        <v>0</v>
      </c>
      <c r="BZ387" s="97">
        <f t="shared" si="215"/>
        <v>0</v>
      </c>
      <c r="CA387" s="97">
        <f t="shared" si="215"/>
        <v>0</v>
      </c>
      <c r="CB387" s="37"/>
      <c r="CC387" s="37"/>
      <c r="CD387" s="37"/>
      <c r="CE387" s="37"/>
      <c r="CF387" s="37"/>
      <c r="CG387" s="37"/>
      <c r="CH387" s="37"/>
      <c r="CI387" s="37"/>
      <c r="CJ387" s="37"/>
    </row>
    <row r="388" spans="1:88" ht="31.5" x14ac:dyDescent="0.25">
      <c r="A388" s="431"/>
      <c r="B388" s="266"/>
      <c r="C388" s="84" t="s">
        <v>1571</v>
      </c>
      <c r="D388" s="288"/>
      <c r="E388" s="85"/>
      <c r="F388" s="5"/>
      <c r="G388" s="207"/>
      <c r="H388" s="207"/>
      <c r="I388" s="207"/>
      <c r="J388" s="87"/>
      <c r="K388" s="207"/>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97">
        <f t="shared" ref="BD388:CA388" si="216">COUNTIFS($P$9:$P$332,"x",BD$9:BD$332,"0")</f>
        <v>0</v>
      </c>
      <c r="BE388" s="97">
        <f t="shared" si="216"/>
        <v>0</v>
      </c>
      <c r="BF388" s="97">
        <f t="shared" si="216"/>
        <v>0</v>
      </c>
      <c r="BG388" s="97">
        <f t="shared" si="216"/>
        <v>0</v>
      </c>
      <c r="BH388" s="97">
        <f t="shared" si="216"/>
        <v>0</v>
      </c>
      <c r="BI388" s="97">
        <f t="shared" si="216"/>
        <v>0</v>
      </c>
      <c r="BJ388" s="97">
        <f t="shared" si="216"/>
        <v>0</v>
      </c>
      <c r="BK388" s="97">
        <f t="shared" si="216"/>
        <v>0</v>
      </c>
      <c r="BL388" s="97">
        <f t="shared" si="216"/>
        <v>0</v>
      </c>
      <c r="BM388" s="97">
        <f t="shared" si="216"/>
        <v>0</v>
      </c>
      <c r="BN388" s="97">
        <f t="shared" si="216"/>
        <v>0</v>
      </c>
      <c r="BO388" s="97">
        <f t="shared" si="216"/>
        <v>0</v>
      </c>
      <c r="BP388" s="97">
        <f t="shared" si="216"/>
        <v>0</v>
      </c>
      <c r="BQ388" s="97">
        <f t="shared" si="216"/>
        <v>0</v>
      </c>
      <c r="BR388" s="97">
        <f t="shared" si="216"/>
        <v>0</v>
      </c>
      <c r="BS388" s="97">
        <f t="shared" si="216"/>
        <v>0</v>
      </c>
      <c r="BT388" s="97">
        <f t="shared" si="216"/>
        <v>0</v>
      </c>
      <c r="BU388" s="97">
        <f t="shared" si="216"/>
        <v>0</v>
      </c>
      <c r="BV388" s="97">
        <f t="shared" si="216"/>
        <v>0</v>
      </c>
      <c r="BW388" s="97">
        <f t="shared" si="216"/>
        <v>0</v>
      </c>
      <c r="BX388" s="97">
        <f t="shared" si="216"/>
        <v>0</v>
      </c>
      <c r="BY388" s="97">
        <f t="shared" si="216"/>
        <v>0</v>
      </c>
      <c r="BZ388" s="97">
        <f t="shared" si="216"/>
        <v>0</v>
      </c>
      <c r="CA388" s="97">
        <f t="shared" si="216"/>
        <v>0</v>
      </c>
      <c r="CB388" s="37"/>
      <c r="CC388" s="37"/>
      <c r="CD388" s="37"/>
      <c r="CE388" s="37"/>
      <c r="CF388" s="37"/>
      <c r="CG388" s="37"/>
      <c r="CH388" s="37"/>
      <c r="CI388" s="37"/>
      <c r="CJ388" s="37"/>
    </row>
    <row r="389" spans="1:88" ht="15.75" x14ac:dyDescent="0.25">
      <c r="A389" s="431"/>
      <c r="B389" s="266"/>
      <c r="C389" s="424" t="s">
        <v>1572</v>
      </c>
      <c r="D389" s="288"/>
      <c r="E389" s="85"/>
      <c r="F389" s="5"/>
      <c r="G389" s="207"/>
      <c r="H389" s="207"/>
      <c r="I389" s="207"/>
      <c r="J389" s="87"/>
      <c r="K389" s="207"/>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98" t="e">
        <f>(((BD386*2)+(BD387*1)+(BD388*0)))/(BD386+BD387+BD388)</f>
        <v>#DIV/0!</v>
      </c>
      <c r="BE389" s="98" t="e">
        <f t="shared" ref="BE389:CA389" si="217">(((BE386*2)+(BE387*1)+(BE388*0)))/(BE386+BE387+BE388)</f>
        <v>#DIV/0!</v>
      </c>
      <c r="BF389" s="98" t="e">
        <f t="shared" si="217"/>
        <v>#DIV/0!</v>
      </c>
      <c r="BG389" s="98" t="e">
        <f t="shared" si="217"/>
        <v>#DIV/0!</v>
      </c>
      <c r="BH389" s="98" t="e">
        <f t="shared" si="217"/>
        <v>#DIV/0!</v>
      </c>
      <c r="BI389" s="98" t="e">
        <f t="shared" si="217"/>
        <v>#DIV/0!</v>
      </c>
      <c r="BJ389" s="98" t="e">
        <f t="shared" si="217"/>
        <v>#DIV/0!</v>
      </c>
      <c r="BK389" s="98" t="e">
        <f t="shared" si="217"/>
        <v>#DIV/0!</v>
      </c>
      <c r="BL389" s="98" t="e">
        <f t="shared" si="217"/>
        <v>#DIV/0!</v>
      </c>
      <c r="BM389" s="98" t="e">
        <f t="shared" si="217"/>
        <v>#DIV/0!</v>
      </c>
      <c r="BN389" s="98" t="e">
        <f t="shared" si="217"/>
        <v>#DIV/0!</v>
      </c>
      <c r="BO389" s="98" t="e">
        <f t="shared" si="217"/>
        <v>#DIV/0!</v>
      </c>
      <c r="BP389" s="98" t="e">
        <f t="shared" si="217"/>
        <v>#DIV/0!</v>
      </c>
      <c r="BQ389" s="98" t="e">
        <f t="shared" si="217"/>
        <v>#DIV/0!</v>
      </c>
      <c r="BR389" s="98" t="e">
        <f t="shared" si="217"/>
        <v>#DIV/0!</v>
      </c>
      <c r="BS389" s="98" t="e">
        <f t="shared" si="217"/>
        <v>#DIV/0!</v>
      </c>
      <c r="BT389" s="98" t="e">
        <f t="shared" si="217"/>
        <v>#DIV/0!</v>
      </c>
      <c r="BU389" s="98" t="e">
        <f t="shared" si="217"/>
        <v>#DIV/0!</v>
      </c>
      <c r="BV389" s="98" t="e">
        <f t="shared" si="217"/>
        <v>#DIV/0!</v>
      </c>
      <c r="BW389" s="98" t="e">
        <f t="shared" si="217"/>
        <v>#DIV/0!</v>
      </c>
      <c r="BX389" s="98" t="e">
        <f t="shared" si="217"/>
        <v>#DIV/0!</v>
      </c>
      <c r="BY389" s="98" t="e">
        <f t="shared" si="217"/>
        <v>#DIV/0!</v>
      </c>
      <c r="BZ389" s="98" t="e">
        <f t="shared" si="217"/>
        <v>#DIV/0!</v>
      </c>
      <c r="CA389" s="98" t="e">
        <f t="shared" si="217"/>
        <v>#DIV/0!</v>
      </c>
      <c r="CB389" s="415">
        <f>COUNTIF($BD390:$CA390,"Đ")</f>
        <v>0</v>
      </c>
      <c r="CC389" s="419">
        <f>CB389/COUNTA($BD390:$CA390)</f>
        <v>0</v>
      </c>
      <c r="CD389" s="415">
        <f>COUNTIF($BD390:$CA390,"CCG")</f>
        <v>0</v>
      </c>
      <c r="CE389" s="419">
        <f>CD389/COUNTA($BD390:$CA390)</f>
        <v>0</v>
      </c>
      <c r="CF389" s="415">
        <f>COUNTIF($BD390:$CA390,"CĐ")</f>
        <v>0</v>
      </c>
      <c r="CG389" s="419">
        <f>CF389/COUNTA($BD390:$CA390)</f>
        <v>0</v>
      </c>
      <c r="CH389" s="413" t="e">
        <f>(((CB389*2)+(CD389*1)+(CF389*0)))/(CB389+CD389+CF389)</f>
        <v>#DIV/0!</v>
      </c>
      <c r="CI389" s="413" t="e">
        <f>IF(CH389&gt;=1.6,"Đạt mục tiêu",IF(CH389&gt;=1,"Cần cố gắng","Chưa đạt"))</f>
        <v>#DIV/0!</v>
      </c>
      <c r="CJ389" s="37"/>
    </row>
    <row r="390" spans="1:88" ht="15.75" x14ac:dyDescent="0.25">
      <c r="A390" s="432"/>
      <c r="B390" s="266"/>
      <c r="C390" s="424"/>
      <c r="D390" s="288"/>
      <c r="E390" s="85"/>
      <c r="F390" s="5"/>
      <c r="G390" s="207"/>
      <c r="H390" s="207"/>
      <c r="I390" s="207"/>
      <c r="J390" s="87"/>
      <c r="K390" s="207"/>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98" t="e">
        <f>IF(BD389&lt;1,"CĐ",IF(BD389&lt;1.6,"CCG","Đ"))</f>
        <v>#DIV/0!</v>
      </c>
      <c r="BE390" s="98" t="e">
        <f t="shared" ref="BE390:CA390" si="218">IF(BE389&lt;1,"CĐ",IF(BE389&lt;1.6,"CCG","Đ"))</f>
        <v>#DIV/0!</v>
      </c>
      <c r="BF390" s="98" t="e">
        <f t="shared" si="218"/>
        <v>#DIV/0!</v>
      </c>
      <c r="BG390" s="98" t="e">
        <f t="shared" si="218"/>
        <v>#DIV/0!</v>
      </c>
      <c r="BH390" s="98" t="e">
        <f t="shared" si="218"/>
        <v>#DIV/0!</v>
      </c>
      <c r="BI390" s="98" t="e">
        <f t="shared" si="218"/>
        <v>#DIV/0!</v>
      </c>
      <c r="BJ390" s="98" t="e">
        <f t="shared" si="218"/>
        <v>#DIV/0!</v>
      </c>
      <c r="BK390" s="98" t="e">
        <f t="shared" si="218"/>
        <v>#DIV/0!</v>
      </c>
      <c r="BL390" s="98" t="e">
        <f t="shared" si="218"/>
        <v>#DIV/0!</v>
      </c>
      <c r="BM390" s="98" t="e">
        <f t="shared" si="218"/>
        <v>#DIV/0!</v>
      </c>
      <c r="BN390" s="98" t="e">
        <f t="shared" si="218"/>
        <v>#DIV/0!</v>
      </c>
      <c r="BO390" s="98" t="e">
        <f t="shared" si="218"/>
        <v>#DIV/0!</v>
      </c>
      <c r="BP390" s="98" t="e">
        <f t="shared" si="218"/>
        <v>#DIV/0!</v>
      </c>
      <c r="BQ390" s="98" t="e">
        <f t="shared" si="218"/>
        <v>#DIV/0!</v>
      </c>
      <c r="BR390" s="98" t="e">
        <f t="shared" si="218"/>
        <v>#DIV/0!</v>
      </c>
      <c r="BS390" s="98" t="e">
        <f t="shared" si="218"/>
        <v>#DIV/0!</v>
      </c>
      <c r="BT390" s="98" t="e">
        <f t="shared" si="218"/>
        <v>#DIV/0!</v>
      </c>
      <c r="BU390" s="98" t="e">
        <f t="shared" si="218"/>
        <v>#DIV/0!</v>
      </c>
      <c r="BV390" s="98" t="e">
        <f t="shared" si="218"/>
        <v>#DIV/0!</v>
      </c>
      <c r="BW390" s="98" t="e">
        <f t="shared" si="218"/>
        <v>#DIV/0!</v>
      </c>
      <c r="BX390" s="98" t="e">
        <f t="shared" si="218"/>
        <v>#DIV/0!</v>
      </c>
      <c r="BY390" s="98" t="e">
        <f t="shared" si="218"/>
        <v>#DIV/0!</v>
      </c>
      <c r="BZ390" s="98" t="e">
        <f t="shared" si="218"/>
        <v>#DIV/0!</v>
      </c>
      <c r="CA390" s="98" t="e">
        <f t="shared" si="218"/>
        <v>#DIV/0!</v>
      </c>
      <c r="CB390" s="415"/>
      <c r="CC390" s="419"/>
      <c r="CD390" s="415"/>
      <c r="CE390" s="419"/>
      <c r="CF390" s="415"/>
      <c r="CG390" s="419"/>
      <c r="CH390" s="413"/>
      <c r="CI390" s="413"/>
      <c r="CJ390" s="37"/>
    </row>
    <row r="391" spans="1:88" ht="31.5" x14ac:dyDescent="0.25">
      <c r="A391" s="430" t="s">
        <v>1579</v>
      </c>
      <c r="B391" s="266"/>
      <c r="C391" s="84" t="s">
        <v>1569</v>
      </c>
      <c r="D391" s="288"/>
      <c r="E391" s="85"/>
      <c r="F391" s="5"/>
      <c r="G391" s="207"/>
      <c r="H391" s="207"/>
      <c r="I391" s="207"/>
      <c r="J391" s="87"/>
      <c r="K391" s="207"/>
      <c r="L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97">
        <f t="shared" ref="BD391:CA391" si="219">COUNTIFS($Q$9:$Q$332,"x",BD$9:BD$332,"2")</f>
        <v>0</v>
      </c>
      <c r="BE391" s="97">
        <f t="shared" si="219"/>
        <v>0</v>
      </c>
      <c r="BF391" s="97">
        <f t="shared" si="219"/>
        <v>0</v>
      </c>
      <c r="BG391" s="97">
        <f t="shared" si="219"/>
        <v>0</v>
      </c>
      <c r="BH391" s="97">
        <f t="shared" si="219"/>
        <v>0</v>
      </c>
      <c r="BI391" s="97">
        <f t="shared" si="219"/>
        <v>0</v>
      </c>
      <c r="BJ391" s="97">
        <f t="shared" si="219"/>
        <v>0</v>
      </c>
      <c r="BK391" s="97">
        <f t="shared" si="219"/>
        <v>0</v>
      </c>
      <c r="BL391" s="97">
        <f t="shared" si="219"/>
        <v>0</v>
      </c>
      <c r="BM391" s="97">
        <f t="shared" si="219"/>
        <v>0</v>
      </c>
      <c r="BN391" s="97">
        <f t="shared" si="219"/>
        <v>0</v>
      </c>
      <c r="BO391" s="97">
        <f t="shared" si="219"/>
        <v>0</v>
      </c>
      <c r="BP391" s="97">
        <f t="shared" si="219"/>
        <v>0</v>
      </c>
      <c r="BQ391" s="97">
        <f t="shared" si="219"/>
        <v>0</v>
      </c>
      <c r="BR391" s="97">
        <f t="shared" si="219"/>
        <v>0</v>
      </c>
      <c r="BS391" s="97">
        <f t="shared" si="219"/>
        <v>0</v>
      </c>
      <c r="BT391" s="97">
        <f t="shared" si="219"/>
        <v>0</v>
      </c>
      <c r="BU391" s="97">
        <f t="shared" si="219"/>
        <v>0</v>
      </c>
      <c r="BV391" s="97">
        <f t="shared" si="219"/>
        <v>0</v>
      </c>
      <c r="BW391" s="97">
        <f t="shared" si="219"/>
        <v>0</v>
      </c>
      <c r="BX391" s="97">
        <f t="shared" si="219"/>
        <v>0</v>
      </c>
      <c r="BY391" s="97">
        <f t="shared" si="219"/>
        <v>0</v>
      </c>
      <c r="BZ391" s="97">
        <f t="shared" si="219"/>
        <v>0</v>
      </c>
      <c r="CA391" s="97">
        <f t="shared" si="219"/>
        <v>0</v>
      </c>
      <c r="CB391" s="37"/>
      <c r="CC391" s="37"/>
      <c r="CD391" s="37"/>
      <c r="CE391" s="37"/>
      <c r="CF391" s="37"/>
      <c r="CG391" s="37"/>
      <c r="CH391" s="37"/>
      <c r="CI391" s="37"/>
      <c r="CJ391" s="37"/>
    </row>
    <row r="392" spans="1:88" ht="31.5" x14ac:dyDescent="0.25">
      <c r="A392" s="431"/>
      <c r="B392" s="266"/>
      <c r="C392" s="84" t="s">
        <v>1570</v>
      </c>
      <c r="D392" s="288"/>
      <c r="E392" s="85"/>
      <c r="F392" s="5"/>
      <c r="G392" s="207"/>
      <c r="H392" s="207"/>
      <c r="I392" s="207"/>
      <c r="J392" s="87"/>
      <c r="K392" s="207"/>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97">
        <f t="shared" ref="BD392:CA392" si="220">COUNTIFS($Q$9:$Q$332,"x",BD$9:BD$332,"1")</f>
        <v>0</v>
      </c>
      <c r="BE392" s="97">
        <f t="shared" si="220"/>
        <v>0</v>
      </c>
      <c r="BF392" s="97">
        <f t="shared" si="220"/>
        <v>0</v>
      </c>
      <c r="BG392" s="97">
        <f t="shared" si="220"/>
        <v>0</v>
      </c>
      <c r="BH392" s="97">
        <f t="shared" si="220"/>
        <v>0</v>
      </c>
      <c r="BI392" s="97">
        <f t="shared" si="220"/>
        <v>0</v>
      </c>
      <c r="BJ392" s="97">
        <f t="shared" si="220"/>
        <v>0</v>
      </c>
      <c r="BK392" s="97">
        <f t="shared" si="220"/>
        <v>0</v>
      </c>
      <c r="BL392" s="97">
        <f t="shared" si="220"/>
        <v>0</v>
      </c>
      <c r="BM392" s="97">
        <f t="shared" si="220"/>
        <v>0</v>
      </c>
      <c r="BN392" s="97">
        <f t="shared" si="220"/>
        <v>0</v>
      </c>
      <c r="BO392" s="97">
        <f t="shared" si="220"/>
        <v>0</v>
      </c>
      <c r="BP392" s="97">
        <f t="shared" si="220"/>
        <v>0</v>
      </c>
      <c r="BQ392" s="97">
        <f t="shared" si="220"/>
        <v>0</v>
      </c>
      <c r="BR392" s="97">
        <f t="shared" si="220"/>
        <v>0</v>
      </c>
      <c r="BS392" s="97">
        <f t="shared" si="220"/>
        <v>0</v>
      </c>
      <c r="BT392" s="97">
        <f t="shared" si="220"/>
        <v>0</v>
      </c>
      <c r="BU392" s="97">
        <f t="shared" si="220"/>
        <v>0</v>
      </c>
      <c r="BV392" s="97">
        <f t="shared" si="220"/>
        <v>0</v>
      </c>
      <c r="BW392" s="97">
        <f t="shared" si="220"/>
        <v>0</v>
      </c>
      <c r="BX392" s="97">
        <f t="shared" si="220"/>
        <v>0</v>
      </c>
      <c r="BY392" s="97">
        <f t="shared" si="220"/>
        <v>0</v>
      </c>
      <c r="BZ392" s="97">
        <f t="shared" si="220"/>
        <v>0</v>
      </c>
      <c r="CA392" s="97">
        <f t="shared" si="220"/>
        <v>0</v>
      </c>
      <c r="CB392" s="37"/>
      <c r="CC392" s="37"/>
      <c r="CD392" s="37"/>
      <c r="CE392" s="37"/>
      <c r="CF392" s="37"/>
      <c r="CG392" s="37"/>
      <c r="CH392" s="37"/>
      <c r="CI392" s="37"/>
      <c r="CJ392" s="37"/>
    </row>
    <row r="393" spans="1:88" ht="31.5" x14ac:dyDescent="0.25">
      <c r="A393" s="431"/>
      <c r="B393" s="266"/>
      <c r="C393" s="84" t="s">
        <v>1571</v>
      </c>
      <c r="D393" s="288"/>
      <c r="E393" s="85"/>
      <c r="F393" s="5"/>
      <c r="G393" s="207"/>
      <c r="H393" s="207"/>
      <c r="I393" s="207"/>
      <c r="J393" s="87"/>
      <c r="K393" s="207"/>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97">
        <f t="shared" ref="BD393:CA393" si="221">COUNTIFS($Q$9:$Q$332,"x",BD$9:BD$332,"0")</f>
        <v>0</v>
      </c>
      <c r="BE393" s="97">
        <f t="shared" si="221"/>
        <v>0</v>
      </c>
      <c r="BF393" s="97">
        <f t="shared" si="221"/>
        <v>0</v>
      </c>
      <c r="BG393" s="97">
        <f t="shared" si="221"/>
        <v>0</v>
      </c>
      <c r="BH393" s="97">
        <f t="shared" si="221"/>
        <v>0</v>
      </c>
      <c r="BI393" s="97">
        <f t="shared" si="221"/>
        <v>0</v>
      </c>
      <c r="BJ393" s="97">
        <f t="shared" si="221"/>
        <v>0</v>
      </c>
      <c r="BK393" s="97">
        <f t="shared" si="221"/>
        <v>0</v>
      </c>
      <c r="BL393" s="97">
        <f t="shared" si="221"/>
        <v>0</v>
      </c>
      <c r="BM393" s="97">
        <f t="shared" si="221"/>
        <v>0</v>
      </c>
      <c r="BN393" s="97">
        <f t="shared" si="221"/>
        <v>0</v>
      </c>
      <c r="BO393" s="97">
        <f t="shared" si="221"/>
        <v>0</v>
      </c>
      <c r="BP393" s="97">
        <f t="shared" si="221"/>
        <v>0</v>
      </c>
      <c r="BQ393" s="97">
        <f t="shared" si="221"/>
        <v>0</v>
      </c>
      <c r="BR393" s="97">
        <f t="shared" si="221"/>
        <v>0</v>
      </c>
      <c r="BS393" s="97">
        <f t="shared" si="221"/>
        <v>0</v>
      </c>
      <c r="BT393" s="97">
        <f t="shared" si="221"/>
        <v>0</v>
      </c>
      <c r="BU393" s="97">
        <f t="shared" si="221"/>
        <v>0</v>
      </c>
      <c r="BV393" s="97">
        <f t="shared" si="221"/>
        <v>0</v>
      </c>
      <c r="BW393" s="97">
        <f t="shared" si="221"/>
        <v>0</v>
      </c>
      <c r="BX393" s="97">
        <f t="shared" si="221"/>
        <v>0</v>
      </c>
      <c r="BY393" s="97">
        <f t="shared" si="221"/>
        <v>0</v>
      </c>
      <c r="BZ393" s="97">
        <f t="shared" si="221"/>
        <v>0</v>
      </c>
      <c r="CA393" s="97">
        <f t="shared" si="221"/>
        <v>0</v>
      </c>
      <c r="CB393" s="37"/>
      <c r="CC393" s="37"/>
      <c r="CD393" s="37"/>
      <c r="CE393" s="37"/>
      <c r="CF393" s="37"/>
      <c r="CG393" s="37"/>
      <c r="CH393" s="37"/>
      <c r="CI393" s="37"/>
      <c r="CJ393" s="37"/>
    </row>
    <row r="394" spans="1:88" ht="15.75" x14ac:dyDescent="0.25">
      <c r="A394" s="431"/>
      <c r="B394" s="266"/>
      <c r="C394" s="424" t="s">
        <v>1572</v>
      </c>
      <c r="D394" s="288"/>
      <c r="E394" s="85"/>
      <c r="F394" s="5"/>
      <c r="G394" s="207"/>
      <c r="H394" s="207"/>
      <c r="I394" s="207"/>
      <c r="J394" s="87"/>
      <c r="K394" s="207"/>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98" t="e">
        <f>(((BD391*2)+(BD392*1)+(BD393*0)))/(BD391+BD392+BD393)</f>
        <v>#DIV/0!</v>
      </c>
      <c r="BE394" s="98" t="e">
        <f t="shared" ref="BE394:CA394" si="222">(((BE391*2)+(BE392*1)+(BE393*0)))/(BE391+BE392+BE393)</f>
        <v>#DIV/0!</v>
      </c>
      <c r="BF394" s="98" t="e">
        <f t="shared" si="222"/>
        <v>#DIV/0!</v>
      </c>
      <c r="BG394" s="98" t="e">
        <f t="shared" si="222"/>
        <v>#DIV/0!</v>
      </c>
      <c r="BH394" s="98" t="e">
        <f t="shared" si="222"/>
        <v>#DIV/0!</v>
      </c>
      <c r="BI394" s="98" t="e">
        <f t="shared" si="222"/>
        <v>#DIV/0!</v>
      </c>
      <c r="BJ394" s="98" t="e">
        <f t="shared" si="222"/>
        <v>#DIV/0!</v>
      </c>
      <c r="BK394" s="98" t="e">
        <f t="shared" si="222"/>
        <v>#DIV/0!</v>
      </c>
      <c r="BL394" s="98" t="e">
        <f t="shared" si="222"/>
        <v>#DIV/0!</v>
      </c>
      <c r="BM394" s="98" t="e">
        <f t="shared" si="222"/>
        <v>#DIV/0!</v>
      </c>
      <c r="BN394" s="98" t="e">
        <f t="shared" si="222"/>
        <v>#DIV/0!</v>
      </c>
      <c r="BO394" s="98" t="e">
        <f t="shared" si="222"/>
        <v>#DIV/0!</v>
      </c>
      <c r="BP394" s="98" t="e">
        <f t="shared" si="222"/>
        <v>#DIV/0!</v>
      </c>
      <c r="BQ394" s="98" t="e">
        <f t="shared" si="222"/>
        <v>#DIV/0!</v>
      </c>
      <c r="BR394" s="98" t="e">
        <f t="shared" si="222"/>
        <v>#DIV/0!</v>
      </c>
      <c r="BS394" s="98" t="e">
        <f t="shared" si="222"/>
        <v>#DIV/0!</v>
      </c>
      <c r="BT394" s="98" t="e">
        <f t="shared" si="222"/>
        <v>#DIV/0!</v>
      </c>
      <c r="BU394" s="98" t="e">
        <f t="shared" si="222"/>
        <v>#DIV/0!</v>
      </c>
      <c r="BV394" s="98" t="e">
        <f t="shared" si="222"/>
        <v>#DIV/0!</v>
      </c>
      <c r="BW394" s="98" t="e">
        <f t="shared" si="222"/>
        <v>#DIV/0!</v>
      </c>
      <c r="BX394" s="98" t="e">
        <f t="shared" si="222"/>
        <v>#DIV/0!</v>
      </c>
      <c r="BY394" s="98" t="e">
        <f t="shared" si="222"/>
        <v>#DIV/0!</v>
      </c>
      <c r="BZ394" s="98" t="e">
        <f t="shared" si="222"/>
        <v>#DIV/0!</v>
      </c>
      <c r="CA394" s="98" t="e">
        <f t="shared" si="222"/>
        <v>#DIV/0!</v>
      </c>
      <c r="CB394" s="415">
        <f>COUNTIF($BD395:$CA395,"Đ")</f>
        <v>0</v>
      </c>
      <c r="CC394" s="419">
        <f>CB394/COUNTA($BD395:$CA395)</f>
        <v>0</v>
      </c>
      <c r="CD394" s="415">
        <f>COUNTIF($BD395:$CA395,"CCG")</f>
        <v>0</v>
      </c>
      <c r="CE394" s="419">
        <f>CD394/COUNTA($BD395:$CA395)</f>
        <v>0</v>
      </c>
      <c r="CF394" s="415">
        <f>COUNTIF($BD395:$CA395,"CĐ")</f>
        <v>0</v>
      </c>
      <c r="CG394" s="419">
        <f>CF394/COUNTA($BD395:$CA395)</f>
        <v>0</v>
      </c>
      <c r="CH394" s="413" t="e">
        <f>(((CB394*2)+(CD394*1)+(CF394*0)))/(CB394+CD394+CF394)</f>
        <v>#DIV/0!</v>
      </c>
      <c r="CI394" s="413" t="e">
        <f>IF(CH394&gt;=1.6,"Đạt mục tiêu",IF(CH394&gt;=1,"Cần cố gắng","Chưa đạt"))</f>
        <v>#DIV/0!</v>
      </c>
      <c r="CJ394" s="37"/>
    </row>
    <row r="395" spans="1:88" ht="15.75" x14ac:dyDescent="0.25">
      <c r="A395" s="432"/>
      <c r="B395" s="266"/>
      <c r="C395" s="424"/>
      <c r="D395" s="288"/>
      <c r="E395" s="85"/>
      <c r="F395" s="5"/>
      <c r="G395" s="207"/>
      <c r="H395" s="207"/>
      <c r="I395" s="207"/>
      <c r="J395" s="87"/>
      <c r="K395" s="207"/>
      <c r="L395" s="207"/>
      <c r="M395" s="207"/>
      <c r="N395" s="207"/>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98" t="e">
        <f>IF(BD394&lt;1,"CĐ",IF(BD394&lt;1.6,"CCG","Đ"))</f>
        <v>#DIV/0!</v>
      </c>
      <c r="BE395" s="98" t="e">
        <f t="shared" ref="BE395:CA395" si="223">IF(BE394&lt;1,"CĐ",IF(BE394&lt;1.6,"CCG","Đ"))</f>
        <v>#DIV/0!</v>
      </c>
      <c r="BF395" s="98" t="e">
        <f t="shared" si="223"/>
        <v>#DIV/0!</v>
      </c>
      <c r="BG395" s="98" t="e">
        <f t="shared" si="223"/>
        <v>#DIV/0!</v>
      </c>
      <c r="BH395" s="98" t="e">
        <f t="shared" si="223"/>
        <v>#DIV/0!</v>
      </c>
      <c r="BI395" s="98" t="e">
        <f t="shared" si="223"/>
        <v>#DIV/0!</v>
      </c>
      <c r="BJ395" s="98" t="e">
        <f t="shared" si="223"/>
        <v>#DIV/0!</v>
      </c>
      <c r="BK395" s="98" t="e">
        <f t="shared" si="223"/>
        <v>#DIV/0!</v>
      </c>
      <c r="BL395" s="98" t="e">
        <f t="shared" si="223"/>
        <v>#DIV/0!</v>
      </c>
      <c r="BM395" s="98" t="e">
        <f t="shared" si="223"/>
        <v>#DIV/0!</v>
      </c>
      <c r="BN395" s="98" t="e">
        <f t="shared" si="223"/>
        <v>#DIV/0!</v>
      </c>
      <c r="BO395" s="98" t="e">
        <f t="shared" si="223"/>
        <v>#DIV/0!</v>
      </c>
      <c r="BP395" s="98" t="e">
        <f t="shared" si="223"/>
        <v>#DIV/0!</v>
      </c>
      <c r="BQ395" s="98" t="e">
        <f t="shared" si="223"/>
        <v>#DIV/0!</v>
      </c>
      <c r="BR395" s="98" t="e">
        <f t="shared" si="223"/>
        <v>#DIV/0!</v>
      </c>
      <c r="BS395" s="98" t="e">
        <f t="shared" si="223"/>
        <v>#DIV/0!</v>
      </c>
      <c r="BT395" s="98" t="e">
        <f t="shared" si="223"/>
        <v>#DIV/0!</v>
      </c>
      <c r="BU395" s="98" t="e">
        <f t="shared" si="223"/>
        <v>#DIV/0!</v>
      </c>
      <c r="BV395" s="98" t="e">
        <f t="shared" si="223"/>
        <v>#DIV/0!</v>
      </c>
      <c r="BW395" s="98" t="e">
        <f t="shared" si="223"/>
        <v>#DIV/0!</v>
      </c>
      <c r="BX395" s="98" t="e">
        <f t="shared" si="223"/>
        <v>#DIV/0!</v>
      </c>
      <c r="BY395" s="98" t="e">
        <f t="shared" si="223"/>
        <v>#DIV/0!</v>
      </c>
      <c r="BZ395" s="98" t="e">
        <f t="shared" si="223"/>
        <v>#DIV/0!</v>
      </c>
      <c r="CA395" s="98" t="e">
        <f t="shared" si="223"/>
        <v>#DIV/0!</v>
      </c>
      <c r="CB395" s="415"/>
      <c r="CC395" s="419"/>
      <c r="CD395" s="415"/>
      <c r="CE395" s="419"/>
      <c r="CF395" s="415"/>
      <c r="CG395" s="419"/>
      <c r="CH395" s="413"/>
      <c r="CI395" s="413"/>
      <c r="CJ395" s="37"/>
    </row>
    <row r="396" spans="1:88" ht="31.5" x14ac:dyDescent="0.25">
      <c r="A396" s="430" t="s">
        <v>1580</v>
      </c>
      <c r="B396" s="266"/>
      <c r="C396" s="84" t="s">
        <v>1569</v>
      </c>
      <c r="D396" s="288"/>
      <c r="E396" s="85"/>
      <c r="F396" s="5"/>
      <c r="G396" s="207"/>
      <c r="H396" s="207"/>
      <c r="I396" s="207"/>
      <c r="J396" s="87"/>
      <c r="K396" s="207"/>
      <c r="L396" s="207"/>
      <c r="M396" s="207"/>
      <c r="N396" s="207"/>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97">
        <f t="shared" ref="BD396:CA396" si="224">COUNTIFS($R$9:$R$332,"x",BD$9:BD$332,"2")</f>
        <v>0</v>
      </c>
      <c r="BE396" s="97">
        <f t="shared" si="224"/>
        <v>0</v>
      </c>
      <c r="BF396" s="97">
        <f t="shared" si="224"/>
        <v>0</v>
      </c>
      <c r="BG396" s="97">
        <f t="shared" si="224"/>
        <v>0</v>
      </c>
      <c r="BH396" s="97">
        <f t="shared" si="224"/>
        <v>0</v>
      </c>
      <c r="BI396" s="97">
        <f t="shared" si="224"/>
        <v>0</v>
      </c>
      <c r="BJ396" s="97">
        <f t="shared" si="224"/>
        <v>0</v>
      </c>
      <c r="BK396" s="97">
        <f t="shared" si="224"/>
        <v>0</v>
      </c>
      <c r="BL396" s="97">
        <f t="shared" si="224"/>
        <v>0</v>
      </c>
      <c r="BM396" s="97">
        <f t="shared" si="224"/>
        <v>0</v>
      </c>
      <c r="BN396" s="97">
        <f t="shared" si="224"/>
        <v>0</v>
      </c>
      <c r="BO396" s="97">
        <f t="shared" si="224"/>
        <v>0</v>
      </c>
      <c r="BP396" s="97">
        <f t="shared" si="224"/>
        <v>0</v>
      </c>
      <c r="BQ396" s="97">
        <f t="shared" si="224"/>
        <v>0</v>
      </c>
      <c r="BR396" s="97">
        <f t="shared" si="224"/>
        <v>0</v>
      </c>
      <c r="BS396" s="97">
        <f t="shared" si="224"/>
        <v>0</v>
      </c>
      <c r="BT396" s="97">
        <f t="shared" si="224"/>
        <v>0</v>
      </c>
      <c r="BU396" s="97">
        <f t="shared" si="224"/>
        <v>0</v>
      </c>
      <c r="BV396" s="97">
        <f t="shared" si="224"/>
        <v>0</v>
      </c>
      <c r="BW396" s="97">
        <f t="shared" si="224"/>
        <v>0</v>
      </c>
      <c r="BX396" s="97">
        <f t="shared" si="224"/>
        <v>0</v>
      </c>
      <c r="BY396" s="97">
        <f t="shared" si="224"/>
        <v>0</v>
      </c>
      <c r="BZ396" s="97">
        <f t="shared" si="224"/>
        <v>0</v>
      </c>
      <c r="CA396" s="97">
        <f t="shared" si="224"/>
        <v>0</v>
      </c>
      <c r="CB396" s="37"/>
      <c r="CC396" s="37"/>
      <c r="CD396" s="37"/>
      <c r="CE396" s="37"/>
      <c r="CF396" s="37"/>
      <c r="CG396" s="37"/>
      <c r="CH396" s="37"/>
      <c r="CI396" s="37"/>
      <c r="CJ396" s="37"/>
    </row>
    <row r="397" spans="1:88" ht="31.5" x14ac:dyDescent="0.25">
      <c r="A397" s="431"/>
      <c r="B397" s="266"/>
      <c r="C397" s="84" t="s">
        <v>1570</v>
      </c>
      <c r="D397" s="288"/>
      <c r="E397" s="85"/>
      <c r="F397" s="5"/>
      <c r="G397" s="207"/>
      <c r="H397" s="207"/>
      <c r="I397" s="207"/>
      <c r="J397" s="87"/>
      <c r="K397" s="207"/>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97">
        <f t="shared" ref="BD397:CA397" si="225">COUNTIFS($R$9:$R$332,"x",BD$9:BD$332,"1")</f>
        <v>0</v>
      </c>
      <c r="BE397" s="97">
        <f t="shared" si="225"/>
        <v>0</v>
      </c>
      <c r="BF397" s="97">
        <f t="shared" si="225"/>
        <v>0</v>
      </c>
      <c r="BG397" s="97">
        <f t="shared" si="225"/>
        <v>0</v>
      </c>
      <c r="BH397" s="97">
        <f t="shared" si="225"/>
        <v>0</v>
      </c>
      <c r="BI397" s="97">
        <f t="shared" si="225"/>
        <v>0</v>
      </c>
      <c r="BJ397" s="97">
        <f t="shared" si="225"/>
        <v>0</v>
      </c>
      <c r="BK397" s="97">
        <f t="shared" si="225"/>
        <v>0</v>
      </c>
      <c r="BL397" s="97">
        <f t="shared" si="225"/>
        <v>0</v>
      </c>
      <c r="BM397" s="97">
        <f t="shared" si="225"/>
        <v>0</v>
      </c>
      <c r="BN397" s="97">
        <f t="shared" si="225"/>
        <v>0</v>
      </c>
      <c r="BO397" s="97">
        <f t="shared" si="225"/>
        <v>0</v>
      </c>
      <c r="BP397" s="97">
        <f t="shared" si="225"/>
        <v>0</v>
      </c>
      <c r="BQ397" s="97">
        <f t="shared" si="225"/>
        <v>0</v>
      </c>
      <c r="BR397" s="97">
        <f t="shared" si="225"/>
        <v>0</v>
      </c>
      <c r="BS397" s="97">
        <f t="shared" si="225"/>
        <v>0</v>
      </c>
      <c r="BT397" s="97">
        <f t="shared" si="225"/>
        <v>0</v>
      </c>
      <c r="BU397" s="97">
        <f t="shared" si="225"/>
        <v>0</v>
      </c>
      <c r="BV397" s="97">
        <f t="shared" si="225"/>
        <v>0</v>
      </c>
      <c r="BW397" s="97">
        <f t="shared" si="225"/>
        <v>0</v>
      </c>
      <c r="BX397" s="97">
        <f t="shared" si="225"/>
        <v>0</v>
      </c>
      <c r="BY397" s="97">
        <f t="shared" si="225"/>
        <v>0</v>
      </c>
      <c r="BZ397" s="97">
        <f t="shared" si="225"/>
        <v>0</v>
      </c>
      <c r="CA397" s="97">
        <f t="shared" si="225"/>
        <v>0</v>
      </c>
      <c r="CB397" s="37"/>
      <c r="CC397" s="37"/>
      <c r="CD397" s="37"/>
      <c r="CE397" s="37"/>
      <c r="CF397" s="37"/>
      <c r="CG397" s="37"/>
      <c r="CH397" s="37"/>
      <c r="CI397" s="37"/>
      <c r="CJ397" s="37"/>
    </row>
    <row r="398" spans="1:88" ht="31.5" x14ac:dyDescent="0.25">
      <c r="A398" s="431"/>
      <c r="B398" s="266"/>
      <c r="C398" s="84" t="s">
        <v>1571</v>
      </c>
      <c r="D398" s="288"/>
      <c r="E398" s="85"/>
      <c r="F398" s="5"/>
      <c r="G398" s="207"/>
      <c r="H398" s="207"/>
      <c r="I398" s="207"/>
      <c r="J398" s="87"/>
      <c r="K398" s="207"/>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97">
        <f t="shared" ref="BD398:CA398" si="226">COUNTIFS($R$9:$R$332,"x",BD$9:BD$332,"0")</f>
        <v>0</v>
      </c>
      <c r="BE398" s="97">
        <f t="shared" si="226"/>
        <v>0</v>
      </c>
      <c r="BF398" s="97">
        <f t="shared" si="226"/>
        <v>0</v>
      </c>
      <c r="BG398" s="97">
        <f t="shared" si="226"/>
        <v>0</v>
      </c>
      <c r="BH398" s="97">
        <f t="shared" si="226"/>
        <v>0</v>
      </c>
      <c r="BI398" s="97">
        <f t="shared" si="226"/>
        <v>0</v>
      </c>
      <c r="BJ398" s="97">
        <f t="shared" si="226"/>
        <v>0</v>
      </c>
      <c r="BK398" s="97">
        <f t="shared" si="226"/>
        <v>0</v>
      </c>
      <c r="BL398" s="97">
        <f t="shared" si="226"/>
        <v>0</v>
      </c>
      <c r="BM398" s="97">
        <f t="shared" si="226"/>
        <v>0</v>
      </c>
      <c r="BN398" s="97">
        <f t="shared" si="226"/>
        <v>0</v>
      </c>
      <c r="BO398" s="97">
        <f t="shared" si="226"/>
        <v>0</v>
      </c>
      <c r="BP398" s="97">
        <f t="shared" si="226"/>
        <v>0</v>
      </c>
      <c r="BQ398" s="97">
        <f t="shared" si="226"/>
        <v>0</v>
      </c>
      <c r="BR398" s="97">
        <f t="shared" si="226"/>
        <v>0</v>
      </c>
      <c r="BS398" s="97">
        <f t="shared" si="226"/>
        <v>0</v>
      </c>
      <c r="BT398" s="97">
        <f t="shared" si="226"/>
        <v>0</v>
      </c>
      <c r="BU398" s="97">
        <f t="shared" si="226"/>
        <v>0</v>
      </c>
      <c r="BV398" s="97">
        <f t="shared" si="226"/>
        <v>0</v>
      </c>
      <c r="BW398" s="97">
        <f t="shared" si="226"/>
        <v>0</v>
      </c>
      <c r="BX398" s="97">
        <f t="shared" si="226"/>
        <v>0</v>
      </c>
      <c r="BY398" s="97">
        <f t="shared" si="226"/>
        <v>0</v>
      </c>
      <c r="BZ398" s="97">
        <f t="shared" si="226"/>
        <v>0</v>
      </c>
      <c r="CA398" s="97">
        <f t="shared" si="226"/>
        <v>0</v>
      </c>
      <c r="CB398" s="37"/>
      <c r="CC398" s="37"/>
      <c r="CD398" s="37"/>
      <c r="CE398" s="37"/>
      <c r="CF398" s="37"/>
      <c r="CG398" s="37"/>
      <c r="CH398" s="37"/>
      <c r="CI398" s="37"/>
      <c r="CJ398" s="37"/>
    </row>
    <row r="399" spans="1:88" ht="15.75" x14ac:dyDescent="0.25">
      <c r="A399" s="431"/>
      <c r="B399" s="266"/>
      <c r="C399" s="424" t="s">
        <v>1572</v>
      </c>
      <c r="D399" s="288"/>
      <c r="E399" s="85"/>
      <c r="F399" s="5"/>
      <c r="G399" s="207"/>
      <c r="H399" s="207"/>
      <c r="I399" s="207"/>
      <c r="J399" s="87"/>
      <c r="K399" s="207"/>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98" t="e">
        <f>(((BD396*2)+(BD397*1)+(BD398*0)))/(BD396+BD397+BD398)</f>
        <v>#DIV/0!</v>
      </c>
      <c r="BE399" s="98" t="e">
        <f t="shared" ref="BE399:CA399" si="227">(((BE396*2)+(BE397*1)+(BE398*0)))/(BE396+BE397+BE398)</f>
        <v>#DIV/0!</v>
      </c>
      <c r="BF399" s="98" t="e">
        <f t="shared" si="227"/>
        <v>#DIV/0!</v>
      </c>
      <c r="BG399" s="98" t="e">
        <f t="shared" si="227"/>
        <v>#DIV/0!</v>
      </c>
      <c r="BH399" s="98" t="e">
        <f t="shared" si="227"/>
        <v>#DIV/0!</v>
      </c>
      <c r="BI399" s="98" t="e">
        <f t="shared" si="227"/>
        <v>#DIV/0!</v>
      </c>
      <c r="BJ399" s="98" t="e">
        <f t="shared" si="227"/>
        <v>#DIV/0!</v>
      </c>
      <c r="BK399" s="98" t="e">
        <f t="shared" si="227"/>
        <v>#DIV/0!</v>
      </c>
      <c r="BL399" s="98" t="e">
        <f t="shared" si="227"/>
        <v>#DIV/0!</v>
      </c>
      <c r="BM399" s="98" t="e">
        <f t="shared" si="227"/>
        <v>#DIV/0!</v>
      </c>
      <c r="BN399" s="98" t="e">
        <f t="shared" si="227"/>
        <v>#DIV/0!</v>
      </c>
      <c r="BO399" s="98" t="e">
        <f t="shared" si="227"/>
        <v>#DIV/0!</v>
      </c>
      <c r="BP399" s="98" t="e">
        <f t="shared" si="227"/>
        <v>#DIV/0!</v>
      </c>
      <c r="BQ399" s="98" t="e">
        <f t="shared" si="227"/>
        <v>#DIV/0!</v>
      </c>
      <c r="BR399" s="98" t="e">
        <f t="shared" si="227"/>
        <v>#DIV/0!</v>
      </c>
      <c r="BS399" s="98" t="e">
        <f t="shared" si="227"/>
        <v>#DIV/0!</v>
      </c>
      <c r="BT399" s="98" t="e">
        <f t="shared" si="227"/>
        <v>#DIV/0!</v>
      </c>
      <c r="BU399" s="98" t="e">
        <f t="shared" si="227"/>
        <v>#DIV/0!</v>
      </c>
      <c r="BV399" s="98" t="e">
        <f t="shared" si="227"/>
        <v>#DIV/0!</v>
      </c>
      <c r="BW399" s="98" t="e">
        <f t="shared" si="227"/>
        <v>#DIV/0!</v>
      </c>
      <c r="BX399" s="98" t="e">
        <f t="shared" si="227"/>
        <v>#DIV/0!</v>
      </c>
      <c r="BY399" s="98" t="e">
        <f t="shared" si="227"/>
        <v>#DIV/0!</v>
      </c>
      <c r="BZ399" s="98" t="e">
        <f t="shared" si="227"/>
        <v>#DIV/0!</v>
      </c>
      <c r="CA399" s="98" t="e">
        <f t="shared" si="227"/>
        <v>#DIV/0!</v>
      </c>
      <c r="CB399" s="415">
        <f>COUNTIF($BD400:$CA400,"Đ")</f>
        <v>0</v>
      </c>
      <c r="CC399" s="419">
        <f>CB399/COUNTA($BD400:$CA400)</f>
        <v>0</v>
      </c>
      <c r="CD399" s="415">
        <f>COUNTIF($BD400:$CA400,"CCG")</f>
        <v>0</v>
      </c>
      <c r="CE399" s="419">
        <f>CD399/COUNTA($BD400:$CA400)</f>
        <v>0</v>
      </c>
      <c r="CF399" s="415">
        <f>COUNTIF($BD400:$CA400,"CĐ")</f>
        <v>0</v>
      </c>
      <c r="CG399" s="419">
        <f>CF399/COUNTA($BD400:$CA400)</f>
        <v>0</v>
      </c>
      <c r="CH399" s="413" t="e">
        <f>(((CB399*2)+(CD399*1)+(CF399*0)))/(CB399+CD399+CF399)</f>
        <v>#DIV/0!</v>
      </c>
      <c r="CI399" s="413" t="e">
        <f>IF(CH399&gt;=1.6,"Đạt mục tiêu",IF(CH399&gt;=1,"Cần cố gắng","Chưa đạt"))</f>
        <v>#DIV/0!</v>
      </c>
      <c r="CJ399" s="37"/>
    </row>
    <row r="400" spans="1:88" ht="15.75" x14ac:dyDescent="0.25">
      <c r="A400" s="432"/>
      <c r="B400" s="266"/>
      <c r="C400" s="424"/>
      <c r="D400" s="288"/>
      <c r="E400" s="85"/>
      <c r="F400" s="5"/>
      <c r="G400" s="207"/>
      <c r="H400" s="207"/>
      <c r="I400" s="207"/>
      <c r="J400" s="87"/>
      <c r="K400" s="207"/>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98" t="e">
        <f>IF(BD399&lt;1,"CĐ",IF(BD399&lt;1.6,"CCG","Đ"))</f>
        <v>#DIV/0!</v>
      </c>
      <c r="BE400" s="98" t="e">
        <f t="shared" ref="BE400:CA400" si="228">IF(BE399&lt;1,"CĐ",IF(BE399&lt;1.6,"CCG","Đ"))</f>
        <v>#DIV/0!</v>
      </c>
      <c r="BF400" s="98" t="e">
        <f t="shared" si="228"/>
        <v>#DIV/0!</v>
      </c>
      <c r="BG400" s="98" t="e">
        <f t="shared" si="228"/>
        <v>#DIV/0!</v>
      </c>
      <c r="BH400" s="98" t="e">
        <f t="shared" si="228"/>
        <v>#DIV/0!</v>
      </c>
      <c r="BI400" s="98" t="e">
        <f t="shared" si="228"/>
        <v>#DIV/0!</v>
      </c>
      <c r="BJ400" s="98" t="e">
        <f t="shared" si="228"/>
        <v>#DIV/0!</v>
      </c>
      <c r="BK400" s="98" t="e">
        <f t="shared" si="228"/>
        <v>#DIV/0!</v>
      </c>
      <c r="BL400" s="98" t="e">
        <f t="shared" si="228"/>
        <v>#DIV/0!</v>
      </c>
      <c r="BM400" s="98" t="e">
        <f t="shared" si="228"/>
        <v>#DIV/0!</v>
      </c>
      <c r="BN400" s="98" t="e">
        <f t="shared" si="228"/>
        <v>#DIV/0!</v>
      </c>
      <c r="BO400" s="98" t="e">
        <f t="shared" si="228"/>
        <v>#DIV/0!</v>
      </c>
      <c r="BP400" s="98" t="e">
        <f t="shared" si="228"/>
        <v>#DIV/0!</v>
      </c>
      <c r="BQ400" s="98" t="e">
        <f t="shared" si="228"/>
        <v>#DIV/0!</v>
      </c>
      <c r="BR400" s="98" t="e">
        <f t="shared" si="228"/>
        <v>#DIV/0!</v>
      </c>
      <c r="BS400" s="98" t="e">
        <f t="shared" si="228"/>
        <v>#DIV/0!</v>
      </c>
      <c r="BT400" s="98" t="e">
        <f t="shared" si="228"/>
        <v>#DIV/0!</v>
      </c>
      <c r="BU400" s="98" t="e">
        <f t="shared" si="228"/>
        <v>#DIV/0!</v>
      </c>
      <c r="BV400" s="98" t="e">
        <f t="shared" si="228"/>
        <v>#DIV/0!</v>
      </c>
      <c r="BW400" s="98" t="e">
        <f t="shared" si="228"/>
        <v>#DIV/0!</v>
      </c>
      <c r="BX400" s="98" t="e">
        <f t="shared" si="228"/>
        <v>#DIV/0!</v>
      </c>
      <c r="BY400" s="98" t="e">
        <f t="shared" si="228"/>
        <v>#DIV/0!</v>
      </c>
      <c r="BZ400" s="98" t="e">
        <f t="shared" si="228"/>
        <v>#DIV/0!</v>
      </c>
      <c r="CA400" s="98" t="e">
        <f t="shared" si="228"/>
        <v>#DIV/0!</v>
      </c>
      <c r="CB400" s="415"/>
      <c r="CC400" s="419"/>
      <c r="CD400" s="415"/>
      <c r="CE400" s="419"/>
      <c r="CF400" s="415"/>
      <c r="CG400" s="419"/>
      <c r="CH400" s="413"/>
      <c r="CI400" s="413"/>
      <c r="CJ400" s="37"/>
    </row>
    <row r="401" spans="1:88" ht="31.5" x14ac:dyDescent="0.25">
      <c r="A401" s="430" t="s">
        <v>1581</v>
      </c>
      <c r="B401" s="266"/>
      <c r="C401" s="84" t="s">
        <v>1569</v>
      </c>
      <c r="D401" s="288"/>
      <c r="E401" s="85"/>
      <c r="F401" s="5"/>
      <c r="G401" s="207"/>
      <c r="H401" s="207"/>
      <c r="I401" s="207"/>
      <c r="J401" s="87"/>
      <c r="K401" s="207"/>
      <c r="L401" s="207"/>
      <c r="M401" s="207"/>
      <c r="N401" s="207"/>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97">
        <f t="shared" ref="BD401:CA401" si="229">COUNTIFS($S$9:$S$332,"x",BD$9:BD$332,"2")</f>
        <v>0</v>
      </c>
      <c r="BE401" s="97">
        <f t="shared" si="229"/>
        <v>0</v>
      </c>
      <c r="BF401" s="97">
        <f t="shared" si="229"/>
        <v>0</v>
      </c>
      <c r="BG401" s="97">
        <f t="shared" si="229"/>
        <v>0</v>
      </c>
      <c r="BH401" s="97">
        <f t="shared" si="229"/>
        <v>0</v>
      </c>
      <c r="BI401" s="97">
        <f t="shared" si="229"/>
        <v>0</v>
      </c>
      <c r="BJ401" s="97">
        <f t="shared" si="229"/>
        <v>0</v>
      </c>
      <c r="BK401" s="97">
        <f t="shared" si="229"/>
        <v>0</v>
      </c>
      <c r="BL401" s="97">
        <f t="shared" si="229"/>
        <v>0</v>
      </c>
      <c r="BM401" s="97">
        <f t="shared" si="229"/>
        <v>0</v>
      </c>
      <c r="BN401" s="97">
        <f t="shared" si="229"/>
        <v>0</v>
      </c>
      <c r="BO401" s="97">
        <f t="shared" si="229"/>
        <v>0</v>
      </c>
      <c r="BP401" s="97">
        <f t="shared" si="229"/>
        <v>0</v>
      </c>
      <c r="BQ401" s="97">
        <f t="shared" si="229"/>
        <v>0</v>
      </c>
      <c r="BR401" s="97">
        <f t="shared" si="229"/>
        <v>0</v>
      </c>
      <c r="BS401" s="97">
        <f t="shared" si="229"/>
        <v>0</v>
      </c>
      <c r="BT401" s="97">
        <f t="shared" si="229"/>
        <v>0</v>
      </c>
      <c r="BU401" s="97">
        <f t="shared" si="229"/>
        <v>0</v>
      </c>
      <c r="BV401" s="97">
        <f t="shared" si="229"/>
        <v>0</v>
      </c>
      <c r="BW401" s="97">
        <f t="shared" si="229"/>
        <v>0</v>
      </c>
      <c r="BX401" s="97">
        <f t="shared" si="229"/>
        <v>0</v>
      </c>
      <c r="BY401" s="97">
        <f t="shared" si="229"/>
        <v>0</v>
      </c>
      <c r="BZ401" s="97">
        <f t="shared" si="229"/>
        <v>0</v>
      </c>
      <c r="CA401" s="97">
        <f t="shared" si="229"/>
        <v>0</v>
      </c>
      <c r="CB401" s="37"/>
      <c r="CC401" s="37"/>
      <c r="CD401" s="37"/>
      <c r="CE401" s="37"/>
      <c r="CF401" s="37"/>
      <c r="CG401" s="37"/>
      <c r="CH401" s="37"/>
      <c r="CI401" s="37"/>
      <c r="CJ401" s="37"/>
    </row>
    <row r="402" spans="1:88" ht="31.5" x14ac:dyDescent="0.25">
      <c r="A402" s="431"/>
      <c r="B402" s="266"/>
      <c r="C402" s="84" t="s">
        <v>1570</v>
      </c>
      <c r="D402" s="288"/>
      <c r="E402" s="85"/>
      <c r="F402" s="5"/>
      <c r="G402" s="207"/>
      <c r="H402" s="207"/>
      <c r="I402" s="207"/>
      <c r="J402" s="87"/>
      <c r="K402" s="207"/>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97">
        <f t="shared" ref="BD402:CA402" si="230">COUNTIFS($S$9:$S$332,"x",BD$9:BD$332,"1")</f>
        <v>0</v>
      </c>
      <c r="BE402" s="97">
        <f t="shared" si="230"/>
        <v>0</v>
      </c>
      <c r="BF402" s="97">
        <f t="shared" si="230"/>
        <v>0</v>
      </c>
      <c r="BG402" s="97">
        <f t="shared" si="230"/>
        <v>0</v>
      </c>
      <c r="BH402" s="97">
        <f t="shared" si="230"/>
        <v>0</v>
      </c>
      <c r="BI402" s="97">
        <f t="shared" si="230"/>
        <v>0</v>
      </c>
      <c r="BJ402" s="97">
        <f t="shared" si="230"/>
        <v>0</v>
      </c>
      <c r="BK402" s="97">
        <f t="shared" si="230"/>
        <v>0</v>
      </c>
      <c r="BL402" s="97">
        <f t="shared" si="230"/>
        <v>0</v>
      </c>
      <c r="BM402" s="97">
        <f t="shared" si="230"/>
        <v>0</v>
      </c>
      <c r="BN402" s="97">
        <f t="shared" si="230"/>
        <v>0</v>
      </c>
      <c r="BO402" s="97">
        <f t="shared" si="230"/>
        <v>0</v>
      </c>
      <c r="BP402" s="97">
        <f t="shared" si="230"/>
        <v>0</v>
      </c>
      <c r="BQ402" s="97">
        <f t="shared" si="230"/>
        <v>0</v>
      </c>
      <c r="BR402" s="97">
        <f t="shared" si="230"/>
        <v>0</v>
      </c>
      <c r="BS402" s="97">
        <f t="shared" si="230"/>
        <v>0</v>
      </c>
      <c r="BT402" s="97">
        <f t="shared" si="230"/>
        <v>0</v>
      </c>
      <c r="BU402" s="97">
        <f t="shared" si="230"/>
        <v>0</v>
      </c>
      <c r="BV402" s="97">
        <f t="shared" si="230"/>
        <v>0</v>
      </c>
      <c r="BW402" s="97">
        <f t="shared" si="230"/>
        <v>0</v>
      </c>
      <c r="BX402" s="97">
        <f t="shared" si="230"/>
        <v>0</v>
      </c>
      <c r="BY402" s="97">
        <f t="shared" si="230"/>
        <v>0</v>
      </c>
      <c r="BZ402" s="97">
        <f t="shared" si="230"/>
        <v>0</v>
      </c>
      <c r="CA402" s="97">
        <f t="shared" si="230"/>
        <v>0</v>
      </c>
      <c r="CB402" s="37"/>
      <c r="CC402" s="37"/>
      <c r="CD402" s="37"/>
      <c r="CE402" s="37"/>
      <c r="CF402" s="37"/>
      <c r="CG402" s="37"/>
      <c r="CH402" s="37"/>
      <c r="CI402" s="37"/>
      <c r="CJ402" s="37"/>
    </row>
    <row r="403" spans="1:88" ht="31.5" x14ac:dyDescent="0.25">
      <c r="A403" s="431"/>
      <c r="B403" s="266"/>
      <c r="C403" s="84" t="s">
        <v>1571</v>
      </c>
      <c r="D403" s="288"/>
      <c r="E403" s="85"/>
      <c r="F403" s="5"/>
      <c r="G403" s="207"/>
      <c r="H403" s="207"/>
      <c r="I403" s="207"/>
      <c r="J403" s="87"/>
      <c r="K403" s="207"/>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97">
        <f t="shared" ref="BD403:CA403" si="231">COUNTIFS($S$9:$S$332,"x",BD$9:BD$332,"0")</f>
        <v>0</v>
      </c>
      <c r="BE403" s="97">
        <f t="shared" si="231"/>
        <v>0</v>
      </c>
      <c r="BF403" s="97">
        <f t="shared" si="231"/>
        <v>0</v>
      </c>
      <c r="BG403" s="97">
        <f t="shared" si="231"/>
        <v>0</v>
      </c>
      <c r="BH403" s="97">
        <f t="shared" si="231"/>
        <v>0</v>
      </c>
      <c r="BI403" s="97">
        <f t="shared" si="231"/>
        <v>0</v>
      </c>
      <c r="BJ403" s="97">
        <f t="shared" si="231"/>
        <v>0</v>
      </c>
      <c r="BK403" s="97">
        <f t="shared" si="231"/>
        <v>0</v>
      </c>
      <c r="BL403" s="97">
        <f t="shared" si="231"/>
        <v>0</v>
      </c>
      <c r="BM403" s="97">
        <f t="shared" si="231"/>
        <v>0</v>
      </c>
      <c r="BN403" s="97">
        <f t="shared" si="231"/>
        <v>0</v>
      </c>
      <c r="BO403" s="97">
        <f t="shared" si="231"/>
        <v>0</v>
      </c>
      <c r="BP403" s="97">
        <f t="shared" si="231"/>
        <v>0</v>
      </c>
      <c r="BQ403" s="97">
        <f t="shared" si="231"/>
        <v>0</v>
      </c>
      <c r="BR403" s="97">
        <f t="shared" si="231"/>
        <v>0</v>
      </c>
      <c r="BS403" s="97">
        <f t="shared" si="231"/>
        <v>0</v>
      </c>
      <c r="BT403" s="97">
        <f t="shared" si="231"/>
        <v>0</v>
      </c>
      <c r="BU403" s="97">
        <f t="shared" si="231"/>
        <v>0</v>
      </c>
      <c r="BV403" s="97">
        <f t="shared" si="231"/>
        <v>0</v>
      </c>
      <c r="BW403" s="97">
        <f t="shared" si="231"/>
        <v>0</v>
      </c>
      <c r="BX403" s="97">
        <f t="shared" si="231"/>
        <v>0</v>
      </c>
      <c r="BY403" s="97">
        <f t="shared" si="231"/>
        <v>0</v>
      </c>
      <c r="BZ403" s="97">
        <f t="shared" si="231"/>
        <v>0</v>
      </c>
      <c r="CA403" s="97">
        <f t="shared" si="231"/>
        <v>0</v>
      </c>
      <c r="CB403" s="37"/>
      <c r="CC403" s="37"/>
      <c r="CD403" s="37"/>
      <c r="CE403" s="37"/>
      <c r="CF403" s="37"/>
      <c r="CG403" s="37"/>
      <c r="CH403" s="37"/>
      <c r="CI403" s="37"/>
      <c r="CJ403" s="37"/>
    </row>
    <row r="404" spans="1:88" ht="15.75" x14ac:dyDescent="0.25">
      <c r="A404" s="431"/>
      <c r="B404" s="266"/>
      <c r="C404" s="424" t="s">
        <v>1572</v>
      </c>
      <c r="D404" s="288"/>
      <c r="E404" s="85"/>
      <c r="F404" s="5"/>
      <c r="G404" s="207"/>
      <c r="H404" s="207"/>
      <c r="I404" s="207"/>
      <c r="J404" s="87"/>
      <c r="K404" s="207"/>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98" t="e">
        <f>(((BD401*2)+(BD402*1)+(BD403*0)))/(BD401+BD402+BD403)</f>
        <v>#DIV/0!</v>
      </c>
      <c r="BE404" s="98" t="e">
        <f t="shared" ref="BE404:CA404" si="232">(((BE401*2)+(BE402*1)+(BE403*0)))/(BE401+BE402+BE403)</f>
        <v>#DIV/0!</v>
      </c>
      <c r="BF404" s="98" t="e">
        <f t="shared" si="232"/>
        <v>#DIV/0!</v>
      </c>
      <c r="BG404" s="98" t="e">
        <f t="shared" si="232"/>
        <v>#DIV/0!</v>
      </c>
      <c r="BH404" s="98" t="e">
        <f t="shared" si="232"/>
        <v>#DIV/0!</v>
      </c>
      <c r="BI404" s="98" t="e">
        <f t="shared" si="232"/>
        <v>#DIV/0!</v>
      </c>
      <c r="BJ404" s="98" t="e">
        <f t="shared" si="232"/>
        <v>#DIV/0!</v>
      </c>
      <c r="BK404" s="98" t="e">
        <f t="shared" si="232"/>
        <v>#DIV/0!</v>
      </c>
      <c r="BL404" s="98" t="e">
        <f t="shared" si="232"/>
        <v>#DIV/0!</v>
      </c>
      <c r="BM404" s="98" t="e">
        <f t="shared" si="232"/>
        <v>#DIV/0!</v>
      </c>
      <c r="BN404" s="98" t="e">
        <f t="shared" si="232"/>
        <v>#DIV/0!</v>
      </c>
      <c r="BO404" s="98" t="e">
        <f t="shared" si="232"/>
        <v>#DIV/0!</v>
      </c>
      <c r="BP404" s="98" t="e">
        <f t="shared" si="232"/>
        <v>#DIV/0!</v>
      </c>
      <c r="BQ404" s="98" t="e">
        <f t="shared" si="232"/>
        <v>#DIV/0!</v>
      </c>
      <c r="BR404" s="98" t="e">
        <f t="shared" si="232"/>
        <v>#DIV/0!</v>
      </c>
      <c r="BS404" s="98" t="e">
        <f t="shared" si="232"/>
        <v>#DIV/0!</v>
      </c>
      <c r="BT404" s="98" t="e">
        <f t="shared" si="232"/>
        <v>#DIV/0!</v>
      </c>
      <c r="BU404" s="98" t="e">
        <f t="shared" si="232"/>
        <v>#DIV/0!</v>
      </c>
      <c r="BV404" s="98" t="e">
        <f t="shared" si="232"/>
        <v>#DIV/0!</v>
      </c>
      <c r="BW404" s="98" t="e">
        <f t="shared" si="232"/>
        <v>#DIV/0!</v>
      </c>
      <c r="BX404" s="98" t="e">
        <f t="shared" si="232"/>
        <v>#DIV/0!</v>
      </c>
      <c r="BY404" s="98" t="e">
        <f t="shared" si="232"/>
        <v>#DIV/0!</v>
      </c>
      <c r="BZ404" s="98" t="e">
        <f t="shared" si="232"/>
        <v>#DIV/0!</v>
      </c>
      <c r="CA404" s="98" t="e">
        <f t="shared" si="232"/>
        <v>#DIV/0!</v>
      </c>
      <c r="CB404" s="415">
        <f>COUNTIF($BD405:$CA405,"Đ")</f>
        <v>0</v>
      </c>
      <c r="CC404" s="419">
        <f>CB404/COUNTA($BD405:$CA405)</f>
        <v>0</v>
      </c>
      <c r="CD404" s="415">
        <f>COUNTIF($BD405:$CA405,"CCG")</f>
        <v>0</v>
      </c>
      <c r="CE404" s="419">
        <f>CD404/COUNTA($BD405:$CA405)</f>
        <v>0</v>
      </c>
      <c r="CF404" s="415">
        <f>COUNTIF($BD405:$CA405,"CĐ")</f>
        <v>0</v>
      </c>
      <c r="CG404" s="419">
        <f>CF404/COUNTA($BD405:$CA405)</f>
        <v>0</v>
      </c>
      <c r="CH404" s="413" t="e">
        <f>(((CB404*2)+(CD404*1)+(CF404*0)))/(CB404+CD404+CF404)</f>
        <v>#DIV/0!</v>
      </c>
      <c r="CI404" s="413" t="e">
        <f>IF(CH404&gt;=1.6,"Đạt mục tiêu",IF(CH404&gt;=1,"Cần cố gắng","Chưa đạt"))</f>
        <v>#DIV/0!</v>
      </c>
      <c r="CJ404" s="37"/>
    </row>
    <row r="405" spans="1:88" ht="15.75" x14ac:dyDescent="0.25">
      <c r="A405" s="432"/>
      <c r="B405" s="266"/>
      <c r="C405" s="424"/>
      <c r="D405" s="288"/>
      <c r="E405" s="85"/>
      <c r="F405" s="5"/>
      <c r="G405" s="207"/>
      <c r="H405" s="207"/>
      <c r="I405" s="207"/>
      <c r="J405" s="87"/>
      <c r="K405" s="207"/>
      <c r="L405" s="207"/>
      <c r="M405" s="207"/>
      <c r="N405" s="207"/>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98" t="e">
        <f>IF(BD404&lt;1,"CĐ",IF(BD404&lt;1.6,"CCG","Đ"))</f>
        <v>#DIV/0!</v>
      </c>
      <c r="BE405" s="98" t="e">
        <f t="shared" ref="BE405:CA405" si="233">IF(BE404&lt;1,"CĐ",IF(BE404&lt;1.6,"CCG","Đ"))</f>
        <v>#DIV/0!</v>
      </c>
      <c r="BF405" s="98" t="e">
        <f t="shared" si="233"/>
        <v>#DIV/0!</v>
      </c>
      <c r="BG405" s="98" t="e">
        <f t="shared" si="233"/>
        <v>#DIV/0!</v>
      </c>
      <c r="BH405" s="98" t="e">
        <f t="shared" si="233"/>
        <v>#DIV/0!</v>
      </c>
      <c r="BI405" s="98" t="e">
        <f t="shared" si="233"/>
        <v>#DIV/0!</v>
      </c>
      <c r="BJ405" s="98" t="e">
        <f t="shared" si="233"/>
        <v>#DIV/0!</v>
      </c>
      <c r="BK405" s="98" t="e">
        <f t="shared" si="233"/>
        <v>#DIV/0!</v>
      </c>
      <c r="BL405" s="98" t="e">
        <f t="shared" si="233"/>
        <v>#DIV/0!</v>
      </c>
      <c r="BM405" s="98" t="e">
        <f t="shared" si="233"/>
        <v>#DIV/0!</v>
      </c>
      <c r="BN405" s="98" t="e">
        <f t="shared" si="233"/>
        <v>#DIV/0!</v>
      </c>
      <c r="BO405" s="98" t="e">
        <f t="shared" si="233"/>
        <v>#DIV/0!</v>
      </c>
      <c r="BP405" s="98" t="e">
        <f t="shared" si="233"/>
        <v>#DIV/0!</v>
      </c>
      <c r="BQ405" s="98" t="e">
        <f t="shared" si="233"/>
        <v>#DIV/0!</v>
      </c>
      <c r="BR405" s="98" t="e">
        <f t="shared" si="233"/>
        <v>#DIV/0!</v>
      </c>
      <c r="BS405" s="98" t="e">
        <f t="shared" si="233"/>
        <v>#DIV/0!</v>
      </c>
      <c r="BT405" s="98" t="e">
        <f t="shared" si="233"/>
        <v>#DIV/0!</v>
      </c>
      <c r="BU405" s="98" t="e">
        <f t="shared" si="233"/>
        <v>#DIV/0!</v>
      </c>
      <c r="BV405" s="98" t="e">
        <f t="shared" si="233"/>
        <v>#DIV/0!</v>
      </c>
      <c r="BW405" s="98" t="e">
        <f t="shared" si="233"/>
        <v>#DIV/0!</v>
      </c>
      <c r="BX405" s="98" t="e">
        <f t="shared" si="233"/>
        <v>#DIV/0!</v>
      </c>
      <c r="BY405" s="98" t="e">
        <f t="shared" si="233"/>
        <v>#DIV/0!</v>
      </c>
      <c r="BZ405" s="98" t="e">
        <f t="shared" si="233"/>
        <v>#DIV/0!</v>
      </c>
      <c r="CA405" s="98" t="e">
        <f t="shared" si="233"/>
        <v>#DIV/0!</v>
      </c>
      <c r="CB405" s="415"/>
      <c r="CC405" s="419"/>
      <c r="CD405" s="415"/>
      <c r="CE405" s="419"/>
      <c r="CF405" s="415"/>
      <c r="CG405" s="419"/>
      <c r="CH405" s="413"/>
      <c r="CI405" s="413"/>
      <c r="CJ405" s="37"/>
    </row>
    <row r="406" spans="1:88" ht="31.5" x14ac:dyDescent="0.25">
      <c r="A406" s="421" t="s">
        <v>1582</v>
      </c>
      <c r="B406" s="421" t="s">
        <v>14</v>
      </c>
      <c r="C406" s="102" t="s">
        <v>1569</v>
      </c>
      <c r="D406" s="288"/>
      <c r="E406" s="85"/>
      <c r="F406" s="5"/>
      <c r="G406" s="207"/>
      <c r="H406" s="207"/>
      <c r="I406" s="207"/>
      <c r="J406" s="87"/>
      <c r="K406" s="207"/>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103">
        <f t="shared" ref="BD406:CA406" si="234">COUNTIFS($J$9:$J$332,"Thể chất",BD$9:BD$332,"2")</f>
        <v>1</v>
      </c>
      <c r="BE406" s="103">
        <f t="shared" si="234"/>
        <v>0</v>
      </c>
      <c r="BF406" s="103">
        <f t="shared" si="234"/>
        <v>0</v>
      </c>
      <c r="BG406" s="103">
        <f t="shared" si="234"/>
        <v>0</v>
      </c>
      <c r="BH406" s="103">
        <f t="shared" si="234"/>
        <v>0</v>
      </c>
      <c r="BI406" s="103">
        <f t="shared" si="234"/>
        <v>0</v>
      </c>
      <c r="BJ406" s="103">
        <f t="shared" si="234"/>
        <v>0</v>
      </c>
      <c r="BK406" s="103">
        <f t="shared" si="234"/>
        <v>0</v>
      </c>
      <c r="BL406" s="103">
        <f t="shared" si="234"/>
        <v>0</v>
      </c>
      <c r="BM406" s="103">
        <f t="shared" si="234"/>
        <v>0</v>
      </c>
      <c r="BN406" s="103">
        <f t="shared" si="234"/>
        <v>0</v>
      </c>
      <c r="BO406" s="103">
        <f t="shared" si="234"/>
        <v>0</v>
      </c>
      <c r="BP406" s="103">
        <f t="shared" si="234"/>
        <v>0</v>
      </c>
      <c r="BQ406" s="103">
        <f t="shared" si="234"/>
        <v>0</v>
      </c>
      <c r="BR406" s="103">
        <f t="shared" si="234"/>
        <v>0</v>
      </c>
      <c r="BS406" s="103">
        <f t="shared" si="234"/>
        <v>0</v>
      </c>
      <c r="BT406" s="103">
        <f t="shared" si="234"/>
        <v>0</v>
      </c>
      <c r="BU406" s="103">
        <f t="shared" si="234"/>
        <v>0</v>
      </c>
      <c r="BV406" s="103">
        <f t="shared" si="234"/>
        <v>0</v>
      </c>
      <c r="BW406" s="103">
        <f t="shared" si="234"/>
        <v>0</v>
      </c>
      <c r="BX406" s="103">
        <f t="shared" si="234"/>
        <v>0</v>
      </c>
      <c r="BY406" s="103">
        <f t="shared" si="234"/>
        <v>0</v>
      </c>
      <c r="BZ406" s="103">
        <f t="shared" si="234"/>
        <v>0</v>
      </c>
      <c r="CA406" s="103">
        <f t="shared" si="234"/>
        <v>0</v>
      </c>
      <c r="CB406" s="37"/>
      <c r="CC406" s="37"/>
      <c r="CD406" s="37"/>
      <c r="CE406" s="37"/>
      <c r="CF406" s="37"/>
      <c r="CG406" s="37"/>
      <c r="CH406" s="37"/>
      <c r="CI406" s="37"/>
      <c r="CJ406" s="37"/>
    </row>
    <row r="407" spans="1:88" ht="31.5" x14ac:dyDescent="0.25">
      <c r="A407" s="421"/>
      <c r="B407" s="421"/>
      <c r="C407" s="102" t="s">
        <v>1570</v>
      </c>
      <c r="D407" s="288"/>
      <c r="E407" s="85"/>
      <c r="F407" s="5"/>
      <c r="G407" s="207"/>
      <c r="H407" s="207"/>
      <c r="I407" s="207"/>
      <c r="J407" s="87"/>
      <c r="K407" s="207"/>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103">
        <f t="shared" ref="BD407:CA407" si="235">COUNTIFS($J$9:$J$332,"Thể chất",BD$9:BD$332,"1")</f>
        <v>0</v>
      </c>
      <c r="BE407" s="103">
        <f t="shared" si="235"/>
        <v>0</v>
      </c>
      <c r="BF407" s="103">
        <f t="shared" si="235"/>
        <v>0</v>
      </c>
      <c r="BG407" s="103">
        <f t="shared" si="235"/>
        <v>0</v>
      </c>
      <c r="BH407" s="103">
        <f t="shared" si="235"/>
        <v>0</v>
      </c>
      <c r="BI407" s="103">
        <f t="shared" si="235"/>
        <v>0</v>
      </c>
      <c r="BJ407" s="103">
        <f t="shared" si="235"/>
        <v>0</v>
      </c>
      <c r="BK407" s="103">
        <f t="shared" si="235"/>
        <v>0</v>
      </c>
      <c r="BL407" s="103">
        <f t="shared" si="235"/>
        <v>0</v>
      </c>
      <c r="BM407" s="103">
        <f t="shared" si="235"/>
        <v>0</v>
      </c>
      <c r="BN407" s="103">
        <f t="shared" si="235"/>
        <v>0</v>
      </c>
      <c r="BO407" s="103">
        <f t="shared" si="235"/>
        <v>0</v>
      </c>
      <c r="BP407" s="103">
        <f t="shared" si="235"/>
        <v>0</v>
      </c>
      <c r="BQ407" s="103">
        <f t="shared" si="235"/>
        <v>0</v>
      </c>
      <c r="BR407" s="103">
        <f t="shared" si="235"/>
        <v>0</v>
      </c>
      <c r="BS407" s="103">
        <f t="shared" si="235"/>
        <v>0</v>
      </c>
      <c r="BT407" s="103">
        <f t="shared" si="235"/>
        <v>0</v>
      </c>
      <c r="BU407" s="103">
        <f t="shared" si="235"/>
        <v>0</v>
      </c>
      <c r="BV407" s="103">
        <f t="shared" si="235"/>
        <v>0</v>
      </c>
      <c r="BW407" s="103">
        <f t="shared" si="235"/>
        <v>0</v>
      </c>
      <c r="BX407" s="103">
        <f t="shared" si="235"/>
        <v>0</v>
      </c>
      <c r="BY407" s="103">
        <f t="shared" si="235"/>
        <v>0</v>
      </c>
      <c r="BZ407" s="103">
        <f t="shared" si="235"/>
        <v>0</v>
      </c>
      <c r="CA407" s="103">
        <f t="shared" si="235"/>
        <v>0</v>
      </c>
      <c r="CB407" s="37"/>
      <c r="CC407" s="37"/>
      <c r="CD407" s="37"/>
      <c r="CE407" s="37"/>
      <c r="CF407" s="37"/>
      <c r="CG407" s="37"/>
      <c r="CH407" s="37"/>
      <c r="CI407" s="37"/>
      <c r="CJ407" s="37"/>
    </row>
    <row r="408" spans="1:88" ht="31.5" x14ac:dyDescent="0.25">
      <c r="A408" s="421"/>
      <c r="B408" s="421"/>
      <c r="C408" s="102" t="s">
        <v>1571</v>
      </c>
      <c r="D408" s="288"/>
      <c r="E408" s="85"/>
      <c r="F408" s="5"/>
      <c r="G408" s="207"/>
      <c r="H408" s="207"/>
      <c r="I408" s="207"/>
      <c r="J408" s="87"/>
      <c r="K408" s="207"/>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103">
        <f t="shared" ref="BD408:CA408" si="236">COUNTIFS($J$9:$J$332,"Thể chất",BD$9:BD$332,"0")</f>
        <v>0</v>
      </c>
      <c r="BE408" s="103">
        <f t="shared" si="236"/>
        <v>0</v>
      </c>
      <c r="BF408" s="103">
        <f t="shared" si="236"/>
        <v>0</v>
      </c>
      <c r="BG408" s="103">
        <f t="shared" si="236"/>
        <v>0</v>
      </c>
      <c r="BH408" s="103">
        <f t="shared" si="236"/>
        <v>0</v>
      </c>
      <c r="BI408" s="103">
        <f t="shared" si="236"/>
        <v>0</v>
      </c>
      <c r="BJ408" s="103">
        <f t="shared" si="236"/>
        <v>0</v>
      </c>
      <c r="BK408" s="103">
        <f t="shared" si="236"/>
        <v>0</v>
      </c>
      <c r="BL408" s="103">
        <f t="shared" si="236"/>
        <v>0</v>
      </c>
      <c r="BM408" s="103">
        <f t="shared" si="236"/>
        <v>0</v>
      </c>
      <c r="BN408" s="103">
        <f t="shared" si="236"/>
        <v>0</v>
      </c>
      <c r="BO408" s="103">
        <f t="shared" si="236"/>
        <v>0</v>
      </c>
      <c r="BP408" s="103">
        <f t="shared" si="236"/>
        <v>0</v>
      </c>
      <c r="BQ408" s="103">
        <f t="shared" si="236"/>
        <v>0</v>
      </c>
      <c r="BR408" s="103">
        <f t="shared" si="236"/>
        <v>0</v>
      </c>
      <c r="BS408" s="103">
        <f t="shared" si="236"/>
        <v>0</v>
      </c>
      <c r="BT408" s="103">
        <f t="shared" si="236"/>
        <v>0</v>
      </c>
      <c r="BU408" s="103">
        <f t="shared" si="236"/>
        <v>0</v>
      </c>
      <c r="BV408" s="103">
        <f t="shared" si="236"/>
        <v>0</v>
      </c>
      <c r="BW408" s="103">
        <f t="shared" si="236"/>
        <v>0</v>
      </c>
      <c r="BX408" s="103">
        <f t="shared" si="236"/>
        <v>0</v>
      </c>
      <c r="BY408" s="103">
        <f t="shared" si="236"/>
        <v>0</v>
      </c>
      <c r="BZ408" s="103">
        <f t="shared" si="236"/>
        <v>0</v>
      </c>
      <c r="CA408" s="103">
        <f t="shared" si="236"/>
        <v>0</v>
      </c>
      <c r="CB408" s="37"/>
      <c r="CC408" s="37"/>
      <c r="CD408" s="37"/>
      <c r="CE408" s="37"/>
      <c r="CF408" s="37"/>
      <c r="CG408" s="37"/>
      <c r="CH408" s="37"/>
      <c r="CI408" s="37"/>
      <c r="CJ408" s="37"/>
    </row>
    <row r="409" spans="1:88" ht="15.75" x14ac:dyDescent="0.25">
      <c r="A409" s="421"/>
      <c r="B409" s="421"/>
      <c r="C409" s="425" t="s">
        <v>1583</v>
      </c>
      <c r="D409" s="288"/>
      <c r="E409" s="85"/>
      <c r="F409" s="5"/>
      <c r="G409" s="207"/>
      <c r="H409" s="207"/>
      <c r="I409" s="207"/>
      <c r="J409" s="87"/>
      <c r="K409" s="207"/>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98">
        <f t="shared" ref="BD409:CA409" si="237">(((BD406*2)+(BD407*1)+(BD408*0)))/(BD406+BD407+BD408)</f>
        <v>2</v>
      </c>
      <c r="BE409" s="98" t="e">
        <f t="shared" si="237"/>
        <v>#DIV/0!</v>
      </c>
      <c r="BF409" s="98" t="e">
        <f t="shared" si="237"/>
        <v>#DIV/0!</v>
      </c>
      <c r="BG409" s="98" t="e">
        <f t="shared" si="237"/>
        <v>#DIV/0!</v>
      </c>
      <c r="BH409" s="98" t="e">
        <f t="shared" si="237"/>
        <v>#DIV/0!</v>
      </c>
      <c r="BI409" s="98" t="e">
        <f t="shared" si="237"/>
        <v>#DIV/0!</v>
      </c>
      <c r="BJ409" s="98" t="e">
        <f t="shared" si="237"/>
        <v>#DIV/0!</v>
      </c>
      <c r="BK409" s="98" t="e">
        <f t="shared" si="237"/>
        <v>#DIV/0!</v>
      </c>
      <c r="BL409" s="98" t="e">
        <f t="shared" si="237"/>
        <v>#DIV/0!</v>
      </c>
      <c r="BM409" s="98" t="e">
        <f t="shared" si="237"/>
        <v>#DIV/0!</v>
      </c>
      <c r="BN409" s="98" t="e">
        <f t="shared" si="237"/>
        <v>#DIV/0!</v>
      </c>
      <c r="BO409" s="98" t="e">
        <f t="shared" si="237"/>
        <v>#DIV/0!</v>
      </c>
      <c r="BP409" s="98" t="e">
        <f t="shared" si="237"/>
        <v>#DIV/0!</v>
      </c>
      <c r="BQ409" s="98" t="e">
        <f t="shared" si="237"/>
        <v>#DIV/0!</v>
      </c>
      <c r="BR409" s="98" t="e">
        <f t="shared" si="237"/>
        <v>#DIV/0!</v>
      </c>
      <c r="BS409" s="98" t="e">
        <f t="shared" si="237"/>
        <v>#DIV/0!</v>
      </c>
      <c r="BT409" s="98" t="e">
        <f t="shared" si="237"/>
        <v>#DIV/0!</v>
      </c>
      <c r="BU409" s="98" t="e">
        <f t="shared" si="237"/>
        <v>#DIV/0!</v>
      </c>
      <c r="BV409" s="98" t="e">
        <f t="shared" si="237"/>
        <v>#DIV/0!</v>
      </c>
      <c r="BW409" s="98" t="e">
        <f t="shared" si="237"/>
        <v>#DIV/0!</v>
      </c>
      <c r="BX409" s="98" t="e">
        <f t="shared" si="237"/>
        <v>#DIV/0!</v>
      </c>
      <c r="BY409" s="98" t="e">
        <f t="shared" si="237"/>
        <v>#DIV/0!</v>
      </c>
      <c r="BZ409" s="98" t="e">
        <f t="shared" si="237"/>
        <v>#DIV/0!</v>
      </c>
      <c r="CA409" s="98" t="e">
        <f t="shared" si="237"/>
        <v>#DIV/0!</v>
      </c>
      <c r="CB409" s="415">
        <f>COUNTIF($BD410:$CA410,"Đ")</f>
        <v>1</v>
      </c>
      <c r="CC409" s="419">
        <f>CB409/COUNTA($BD410:$CA410)</f>
        <v>4.1666666666666664E-2</v>
      </c>
      <c r="CD409" s="415">
        <f>COUNTIF($BD410:$CA410,"CCG")</f>
        <v>0</v>
      </c>
      <c r="CE409" s="419">
        <f>CD409/COUNTA($BD410:$CA410)</f>
        <v>0</v>
      </c>
      <c r="CF409" s="415">
        <f>COUNTIF($BD410:$CA410,"CĐ")</f>
        <v>0</v>
      </c>
      <c r="CG409" s="419">
        <f>CF409/COUNTA($BD410:$CA410)</f>
        <v>0</v>
      </c>
      <c r="CH409" s="411">
        <f>(((CB409*2)+(CD409*1)+(CF409*0)))/(CB409+CD409+CF409)</f>
        <v>2</v>
      </c>
      <c r="CI409" s="411" t="str">
        <f>IF(CH409&gt;=1.6,"Đạt mục tiêu",IF(CH409&gt;=1,"Cần cố gắng","Chưa đạt"))</f>
        <v>Đạt mục tiêu</v>
      </c>
      <c r="CJ409" s="37"/>
    </row>
    <row r="410" spans="1:88" ht="15.75" x14ac:dyDescent="0.25">
      <c r="A410" s="421"/>
      <c r="B410" s="421"/>
      <c r="C410" s="426"/>
      <c r="D410" s="288"/>
      <c r="E410" s="85"/>
      <c r="F410" s="5"/>
      <c r="G410" s="207"/>
      <c r="H410" s="207"/>
      <c r="I410" s="207"/>
      <c r="J410" s="87"/>
      <c r="K410" s="207"/>
      <c r="L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98" t="str">
        <f t="shared" ref="BD410:CA410" si="238">IF(BD409&lt;1,"CĐ",IF(BD409&lt;1.6,"CCG","Đ"))</f>
        <v>Đ</v>
      </c>
      <c r="BE410" s="98" t="e">
        <f t="shared" si="238"/>
        <v>#DIV/0!</v>
      </c>
      <c r="BF410" s="98" t="e">
        <f t="shared" si="238"/>
        <v>#DIV/0!</v>
      </c>
      <c r="BG410" s="98" t="e">
        <f t="shared" si="238"/>
        <v>#DIV/0!</v>
      </c>
      <c r="BH410" s="98" t="e">
        <f t="shared" si="238"/>
        <v>#DIV/0!</v>
      </c>
      <c r="BI410" s="98" t="e">
        <f t="shared" si="238"/>
        <v>#DIV/0!</v>
      </c>
      <c r="BJ410" s="98" t="e">
        <f t="shared" si="238"/>
        <v>#DIV/0!</v>
      </c>
      <c r="BK410" s="98" t="e">
        <f t="shared" si="238"/>
        <v>#DIV/0!</v>
      </c>
      <c r="BL410" s="98" t="e">
        <f t="shared" si="238"/>
        <v>#DIV/0!</v>
      </c>
      <c r="BM410" s="98" t="e">
        <f t="shared" si="238"/>
        <v>#DIV/0!</v>
      </c>
      <c r="BN410" s="98" t="e">
        <f t="shared" si="238"/>
        <v>#DIV/0!</v>
      </c>
      <c r="BO410" s="98" t="e">
        <f t="shared" si="238"/>
        <v>#DIV/0!</v>
      </c>
      <c r="BP410" s="98" t="e">
        <f t="shared" si="238"/>
        <v>#DIV/0!</v>
      </c>
      <c r="BQ410" s="98" t="e">
        <f t="shared" si="238"/>
        <v>#DIV/0!</v>
      </c>
      <c r="BR410" s="98" t="e">
        <f t="shared" si="238"/>
        <v>#DIV/0!</v>
      </c>
      <c r="BS410" s="98" t="e">
        <f t="shared" si="238"/>
        <v>#DIV/0!</v>
      </c>
      <c r="BT410" s="98" t="e">
        <f t="shared" si="238"/>
        <v>#DIV/0!</v>
      </c>
      <c r="BU410" s="98" t="e">
        <f t="shared" si="238"/>
        <v>#DIV/0!</v>
      </c>
      <c r="BV410" s="98" t="e">
        <f t="shared" si="238"/>
        <v>#DIV/0!</v>
      </c>
      <c r="BW410" s="98" t="e">
        <f t="shared" si="238"/>
        <v>#DIV/0!</v>
      </c>
      <c r="BX410" s="98" t="e">
        <f t="shared" si="238"/>
        <v>#DIV/0!</v>
      </c>
      <c r="BY410" s="98" t="e">
        <f t="shared" si="238"/>
        <v>#DIV/0!</v>
      </c>
      <c r="BZ410" s="98" t="e">
        <f t="shared" si="238"/>
        <v>#DIV/0!</v>
      </c>
      <c r="CA410" s="98" t="e">
        <f t="shared" si="238"/>
        <v>#DIV/0!</v>
      </c>
      <c r="CB410" s="415"/>
      <c r="CC410" s="419"/>
      <c r="CD410" s="415"/>
      <c r="CE410" s="419"/>
      <c r="CF410" s="415"/>
      <c r="CG410" s="419"/>
      <c r="CH410" s="411"/>
      <c r="CI410" s="411"/>
      <c r="CJ410" s="37"/>
    </row>
    <row r="411" spans="1:88" ht="31.5" x14ac:dyDescent="0.25">
      <c r="A411" s="421"/>
      <c r="B411" s="421" t="s">
        <v>402</v>
      </c>
      <c r="C411" s="102" t="s">
        <v>1569</v>
      </c>
      <c r="D411" s="288"/>
      <c r="E411" s="85"/>
      <c r="F411" s="5"/>
      <c r="G411" s="207"/>
      <c r="H411" s="207"/>
      <c r="I411" s="207"/>
      <c r="J411" s="87"/>
      <c r="K411" s="207"/>
      <c r="L411" s="207"/>
      <c r="M411" s="207"/>
      <c r="N411" s="207"/>
      <c r="O411" s="207"/>
      <c r="P411" s="207"/>
      <c r="Q411" s="207"/>
      <c r="R411" s="207"/>
      <c r="S411" s="207"/>
      <c r="T411" s="207"/>
      <c r="U411" s="207"/>
      <c r="V411" s="207"/>
      <c r="W411" s="207"/>
      <c r="X411" s="207"/>
      <c r="Y411" s="207"/>
      <c r="Z411" s="207"/>
      <c r="AA411" s="207"/>
      <c r="AB411" s="207"/>
      <c r="AC411" s="207"/>
      <c r="AD411" s="207"/>
      <c r="AE411" s="207"/>
      <c r="AF411" s="207"/>
      <c r="AG411" s="207"/>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104">
        <f t="shared" ref="BD411:CA411" si="239">COUNTIFS($J$9:$J$332,"Nhận thức",BD$9:BD$332,"2")</f>
        <v>0</v>
      </c>
      <c r="BE411" s="104">
        <f t="shared" si="239"/>
        <v>0</v>
      </c>
      <c r="BF411" s="104">
        <f t="shared" si="239"/>
        <v>0</v>
      </c>
      <c r="BG411" s="104">
        <f t="shared" si="239"/>
        <v>0</v>
      </c>
      <c r="BH411" s="104">
        <f t="shared" si="239"/>
        <v>0</v>
      </c>
      <c r="BI411" s="104">
        <f t="shared" si="239"/>
        <v>0</v>
      </c>
      <c r="BJ411" s="104">
        <f t="shared" si="239"/>
        <v>0</v>
      </c>
      <c r="BK411" s="104">
        <f t="shared" si="239"/>
        <v>0</v>
      </c>
      <c r="BL411" s="104">
        <f t="shared" si="239"/>
        <v>0</v>
      </c>
      <c r="BM411" s="104">
        <f t="shared" si="239"/>
        <v>0</v>
      </c>
      <c r="BN411" s="104">
        <f t="shared" si="239"/>
        <v>0</v>
      </c>
      <c r="BO411" s="104">
        <f t="shared" si="239"/>
        <v>0</v>
      </c>
      <c r="BP411" s="104">
        <f t="shared" si="239"/>
        <v>0</v>
      </c>
      <c r="BQ411" s="104">
        <f t="shared" si="239"/>
        <v>0</v>
      </c>
      <c r="BR411" s="104">
        <f t="shared" si="239"/>
        <v>0</v>
      </c>
      <c r="BS411" s="104">
        <f t="shared" si="239"/>
        <v>0</v>
      </c>
      <c r="BT411" s="104">
        <f t="shared" si="239"/>
        <v>0</v>
      </c>
      <c r="BU411" s="104">
        <f t="shared" si="239"/>
        <v>0</v>
      </c>
      <c r="BV411" s="104">
        <f t="shared" si="239"/>
        <v>0</v>
      </c>
      <c r="BW411" s="104">
        <f t="shared" si="239"/>
        <v>0</v>
      </c>
      <c r="BX411" s="104">
        <f t="shared" si="239"/>
        <v>0</v>
      </c>
      <c r="BY411" s="104">
        <f t="shared" si="239"/>
        <v>0</v>
      </c>
      <c r="BZ411" s="104">
        <f t="shared" si="239"/>
        <v>0</v>
      </c>
      <c r="CA411" s="104">
        <f t="shared" si="239"/>
        <v>0</v>
      </c>
      <c r="CB411" s="37"/>
      <c r="CC411" s="37"/>
      <c r="CD411" s="37"/>
      <c r="CE411" s="37"/>
      <c r="CF411" s="37"/>
      <c r="CG411" s="37"/>
      <c r="CH411" s="37"/>
      <c r="CI411" s="37"/>
      <c r="CJ411" s="37"/>
    </row>
    <row r="412" spans="1:88" ht="31.5" x14ac:dyDescent="0.25">
      <c r="A412" s="421"/>
      <c r="B412" s="421"/>
      <c r="C412" s="102" t="s">
        <v>1570</v>
      </c>
      <c r="D412" s="288"/>
      <c r="E412" s="85"/>
      <c r="F412" s="5"/>
      <c r="G412" s="207"/>
      <c r="H412" s="207"/>
      <c r="I412" s="207"/>
      <c r="J412" s="87"/>
      <c r="K412" s="207"/>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104">
        <f t="shared" ref="BD412:CA412" si="240">COUNTIFS($J$9:$J$332,"Nhận thức",BD$9:BD$332,"1")</f>
        <v>0</v>
      </c>
      <c r="BE412" s="104">
        <f t="shared" si="240"/>
        <v>0</v>
      </c>
      <c r="BF412" s="104">
        <f t="shared" si="240"/>
        <v>0</v>
      </c>
      <c r="BG412" s="104">
        <f t="shared" si="240"/>
        <v>0</v>
      </c>
      <c r="BH412" s="104">
        <f t="shared" si="240"/>
        <v>0</v>
      </c>
      <c r="BI412" s="104">
        <f t="shared" si="240"/>
        <v>0</v>
      </c>
      <c r="BJ412" s="104">
        <f t="shared" si="240"/>
        <v>0</v>
      </c>
      <c r="BK412" s="104">
        <f t="shared" si="240"/>
        <v>0</v>
      </c>
      <c r="BL412" s="104">
        <f t="shared" si="240"/>
        <v>0</v>
      </c>
      <c r="BM412" s="104">
        <f t="shared" si="240"/>
        <v>0</v>
      </c>
      <c r="BN412" s="104">
        <f t="shared" si="240"/>
        <v>0</v>
      </c>
      <c r="BO412" s="104">
        <f t="shared" si="240"/>
        <v>0</v>
      </c>
      <c r="BP412" s="104">
        <f t="shared" si="240"/>
        <v>0</v>
      </c>
      <c r="BQ412" s="104">
        <f t="shared" si="240"/>
        <v>0</v>
      </c>
      <c r="BR412" s="104">
        <f t="shared" si="240"/>
        <v>0</v>
      </c>
      <c r="BS412" s="104">
        <f t="shared" si="240"/>
        <v>0</v>
      </c>
      <c r="BT412" s="104">
        <f t="shared" si="240"/>
        <v>0</v>
      </c>
      <c r="BU412" s="104">
        <f t="shared" si="240"/>
        <v>0</v>
      </c>
      <c r="BV412" s="104">
        <f t="shared" si="240"/>
        <v>0</v>
      </c>
      <c r="BW412" s="104">
        <f t="shared" si="240"/>
        <v>0</v>
      </c>
      <c r="BX412" s="104">
        <f t="shared" si="240"/>
        <v>0</v>
      </c>
      <c r="BY412" s="104">
        <f t="shared" si="240"/>
        <v>0</v>
      </c>
      <c r="BZ412" s="104">
        <f t="shared" si="240"/>
        <v>0</v>
      </c>
      <c r="CA412" s="104">
        <f t="shared" si="240"/>
        <v>0</v>
      </c>
      <c r="CB412" s="37"/>
      <c r="CC412" s="37"/>
      <c r="CD412" s="37"/>
      <c r="CE412" s="37"/>
      <c r="CF412" s="37"/>
      <c r="CG412" s="37"/>
      <c r="CH412" s="37"/>
      <c r="CI412" s="37"/>
      <c r="CJ412" s="37"/>
    </row>
    <row r="413" spans="1:88" ht="31.5" x14ac:dyDescent="0.25">
      <c r="A413" s="421"/>
      <c r="B413" s="421"/>
      <c r="C413" s="102" t="s">
        <v>1571</v>
      </c>
      <c r="D413" s="288"/>
      <c r="E413" s="85"/>
      <c r="F413" s="5"/>
      <c r="G413" s="207"/>
      <c r="H413" s="207"/>
      <c r="I413" s="207"/>
      <c r="J413" s="87"/>
      <c r="K413" s="207"/>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104">
        <f t="shared" ref="BD413:CA413" si="241">COUNTIFS($J$9:$J$332,"Nhận thức",BD$9:BD$332,"0")</f>
        <v>0</v>
      </c>
      <c r="BE413" s="104">
        <f t="shared" si="241"/>
        <v>0</v>
      </c>
      <c r="BF413" s="104">
        <f t="shared" si="241"/>
        <v>0</v>
      </c>
      <c r="BG413" s="104">
        <f t="shared" si="241"/>
        <v>0</v>
      </c>
      <c r="BH413" s="104">
        <f t="shared" si="241"/>
        <v>0</v>
      </c>
      <c r="BI413" s="104">
        <f t="shared" si="241"/>
        <v>0</v>
      </c>
      <c r="BJ413" s="104">
        <f t="shared" si="241"/>
        <v>0</v>
      </c>
      <c r="BK413" s="104">
        <f t="shared" si="241"/>
        <v>0</v>
      </c>
      <c r="BL413" s="104">
        <f t="shared" si="241"/>
        <v>0</v>
      </c>
      <c r="BM413" s="104">
        <f t="shared" si="241"/>
        <v>0</v>
      </c>
      <c r="BN413" s="104">
        <f t="shared" si="241"/>
        <v>0</v>
      </c>
      <c r="BO413" s="104">
        <f t="shared" si="241"/>
        <v>0</v>
      </c>
      <c r="BP413" s="104">
        <f t="shared" si="241"/>
        <v>0</v>
      </c>
      <c r="BQ413" s="104">
        <f t="shared" si="241"/>
        <v>0</v>
      </c>
      <c r="BR413" s="104">
        <f t="shared" si="241"/>
        <v>0</v>
      </c>
      <c r="BS413" s="104">
        <f t="shared" si="241"/>
        <v>0</v>
      </c>
      <c r="BT413" s="104">
        <f t="shared" si="241"/>
        <v>0</v>
      </c>
      <c r="BU413" s="104">
        <f t="shared" si="241"/>
        <v>0</v>
      </c>
      <c r="BV413" s="104">
        <f t="shared" si="241"/>
        <v>0</v>
      </c>
      <c r="BW413" s="104">
        <f t="shared" si="241"/>
        <v>0</v>
      </c>
      <c r="BX413" s="104">
        <f t="shared" si="241"/>
        <v>0</v>
      </c>
      <c r="BY413" s="104">
        <f t="shared" si="241"/>
        <v>0</v>
      </c>
      <c r="BZ413" s="104">
        <f t="shared" si="241"/>
        <v>0</v>
      </c>
      <c r="CA413" s="104">
        <f t="shared" si="241"/>
        <v>0</v>
      </c>
      <c r="CB413" s="37"/>
      <c r="CC413" s="37"/>
      <c r="CD413" s="37"/>
      <c r="CE413" s="37"/>
      <c r="CF413" s="37"/>
      <c r="CG413" s="37"/>
      <c r="CH413" s="37"/>
      <c r="CI413" s="37"/>
      <c r="CJ413" s="37"/>
    </row>
    <row r="414" spans="1:88" ht="15.75" x14ac:dyDescent="0.25">
      <c r="A414" s="421"/>
      <c r="B414" s="421"/>
      <c r="C414" s="425" t="s">
        <v>1584</v>
      </c>
      <c r="D414" s="288"/>
      <c r="E414" s="85"/>
      <c r="F414" s="5"/>
      <c r="G414" s="207"/>
      <c r="H414" s="207"/>
      <c r="I414" s="207"/>
      <c r="J414" s="87"/>
      <c r="K414" s="207"/>
      <c r="L414" s="207"/>
      <c r="M414" s="207"/>
      <c r="N414" s="207"/>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105" t="e">
        <f>(((BD411*2)+(BD412*1)+(BD413*0)))/(BD411+BD412+BD413)</f>
        <v>#DIV/0!</v>
      </c>
      <c r="BE414" s="105" t="e">
        <f t="shared" ref="BE414:CA414" si="242">(((BE411*2)+(BE412*1)+(BE413*0)))/(BE411+BE412+BE413)</f>
        <v>#DIV/0!</v>
      </c>
      <c r="BF414" s="105" t="e">
        <f t="shared" si="242"/>
        <v>#DIV/0!</v>
      </c>
      <c r="BG414" s="105" t="e">
        <f t="shared" si="242"/>
        <v>#DIV/0!</v>
      </c>
      <c r="BH414" s="105" t="e">
        <f t="shared" si="242"/>
        <v>#DIV/0!</v>
      </c>
      <c r="BI414" s="105" t="e">
        <f t="shared" si="242"/>
        <v>#DIV/0!</v>
      </c>
      <c r="BJ414" s="105" t="e">
        <f t="shared" si="242"/>
        <v>#DIV/0!</v>
      </c>
      <c r="BK414" s="105" t="e">
        <f t="shared" si="242"/>
        <v>#DIV/0!</v>
      </c>
      <c r="BL414" s="105" t="e">
        <f t="shared" si="242"/>
        <v>#DIV/0!</v>
      </c>
      <c r="BM414" s="105" t="e">
        <f t="shared" si="242"/>
        <v>#DIV/0!</v>
      </c>
      <c r="BN414" s="105" t="e">
        <f t="shared" si="242"/>
        <v>#DIV/0!</v>
      </c>
      <c r="BO414" s="105" t="e">
        <f t="shared" si="242"/>
        <v>#DIV/0!</v>
      </c>
      <c r="BP414" s="105" t="e">
        <f t="shared" si="242"/>
        <v>#DIV/0!</v>
      </c>
      <c r="BQ414" s="105" t="e">
        <f t="shared" si="242"/>
        <v>#DIV/0!</v>
      </c>
      <c r="BR414" s="105" t="e">
        <f t="shared" si="242"/>
        <v>#DIV/0!</v>
      </c>
      <c r="BS414" s="105" t="e">
        <f t="shared" si="242"/>
        <v>#DIV/0!</v>
      </c>
      <c r="BT414" s="105" t="e">
        <f t="shared" si="242"/>
        <v>#DIV/0!</v>
      </c>
      <c r="BU414" s="105" t="e">
        <f t="shared" si="242"/>
        <v>#DIV/0!</v>
      </c>
      <c r="BV414" s="105" t="e">
        <f t="shared" si="242"/>
        <v>#DIV/0!</v>
      </c>
      <c r="BW414" s="105" t="e">
        <f t="shared" si="242"/>
        <v>#DIV/0!</v>
      </c>
      <c r="BX414" s="105" t="e">
        <f t="shared" si="242"/>
        <v>#DIV/0!</v>
      </c>
      <c r="BY414" s="105" t="e">
        <f t="shared" si="242"/>
        <v>#DIV/0!</v>
      </c>
      <c r="BZ414" s="105" t="e">
        <f t="shared" si="242"/>
        <v>#DIV/0!</v>
      </c>
      <c r="CA414" s="105" t="e">
        <f t="shared" si="242"/>
        <v>#DIV/0!</v>
      </c>
      <c r="CB414" s="416">
        <f>COUNTIF($BD415:$CA415,"Đ")</f>
        <v>0</v>
      </c>
      <c r="CC414" s="420">
        <f>CB414/COUNTA($BD415:$CA415)</f>
        <v>0</v>
      </c>
      <c r="CD414" s="416">
        <f>COUNTIF($BD415:$CA415,"CCG")</f>
        <v>0</v>
      </c>
      <c r="CE414" s="420">
        <f>CD414/COUNTA($BD415:$CA415)</f>
        <v>0</v>
      </c>
      <c r="CF414" s="416">
        <f>COUNTIF($BD415:$CA415,"CĐ")</f>
        <v>0</v>
      </c>
      <c r="CG414" s="420">
        <f>CF414/COUNTA($BD415:$CA415)</f>
        <v>0</v>
      </c>
      <c r="CH414" s="412" t="e">
        <f>(((CB414*2)+(CD414*1)+(CF414*0)))/(CB414+CD414+CF414)</f>
        <v>#DIV/0!</v>
      </c>
      <c r="CI414" s="412" t="e">
        <f>IF(CH414&gt;=1.6,"Đạt mục tiêu",IF(CH414&gt;=1,"Cần cố gắng","Chưa đạt"))</f>
        <v>#DIV/0!</v>
      </c>
      <c r="CJ414" s="37"/>
    </row>
    <row r="415" spans="1:88" ht="15.75" x14ac:dyDescent="0.25">
      <c r="A415" s="421"/>
      <c r="B415" s="421"/>
      <c r="C415" s="426"/>
      <c r="D415" s="288"/>
      <c r="E415" s="85"/>
      <c r="F415" s="5"/>
      <c r="G415" s="207"/>
      <c r="H415" s="207"/>
      <c r="I415" s="207"/>
      <c r="J415" s="87"/>
      <c r="K415" s="207"/>
      <c r="L415" s="207"/>
      <c r="M415" s="207"/>
      <c r="N415" s="207"/>
      <c r="O415" s="207"/>
      <c r="P415" s="207"/>
      <c r="Q415" s="207"/>
      <c r="R415" s="207"/>
      <c r="S415" s="207"/>
      <c r="T415" s="207"/>
      <c r="U415" s="207"/>
      <c r="V415" s="207"/>
      <c r="W415" s="207"/>
      <c r="X415" s="207"/>
      <c r="Y415" s="207"/>
      <c r="Z415" s="207"/>
      <c r="AA415" s="207"/>
      <c r="AB415" s="207"/>
      <c r="AC415" s="207"/>
      <c r="AD415" s="207"/>
      <c r="AE415" s="207"/>
      <c r="AF415" s="207"/>
      <c r="AG415" s="207"/>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105" t="e">
        <f t="shared" ref="BD415:CA415" si="243">IF(BD414&lt;1,"CĐ",IF(BD414&lt;1.6,"CCG","Đ"))</f>
        <v>#DIV/0!</v>
      </c>
      <c r="BE415" s="105" t="e">
        <f t="shared" si="243"/>
        <v>#DIV/0!</v>
      </c>
      <c r="BF415" s="105" t="e">
        <f t="shared" si="243"/>
        <v>#DIV/0!</v>
      </c>
      <c r="BG415" s="105" t="e">
        <f t="shared" si="243"/>
        <v>#DIV/0!</v>
      </c>
      <c r="BH415" s="105" t="e">
        <f t="shared" si="243"/>
        <v>#DIV/0!</v>
      </c>
      <c r="BI415" s="105" t="e">
        <f t="shared" si="243"/>
        <v>#DIV/0!</v>
      </c>
      <c r="BJ415" s="105" t="e">
        <f t="shared" si="243"/>
        <v>#DIV/0!</v>
      </c>
      <c r="BK415" s="105" t="e">
        <f t="shared" si="243"/>
        <v>#DIV/0!</v>
      </c>
      <c r="BL415" s="105" t="e">
        <f t="shared" si="243"/>
        <v>#DIV/0!</v>
      </c>
      <c r="BM415" s="105" t="e">
        <f t="shared" si="243"/>
        <v>#DIV/0!</v>
      </c>
      <c r="BN415" s="105" t="e">
        <f t="shared" si="243"/>
        <v>#DIV/0!</v>
      </c>
      <c r="BO415" s="105" t="e">
        <f t="shared" si="243"/>
        <v>#DIV/0!</v>
      </c>
      <c r="BP415" s="105" t="e">
        <f t="shared" si="243"/>
        <v>#DIV/0!</v>
      </c>
      <c r="BQ415" s="105" t="e">
        <f t="shared" si="243"/>
        <v>#DIV/0!</v>
      </c>
      <c r="BR415" s="105" t="e">
        <f t="shared" si="243"/>
        <v>#DIV/0!</v>
      </c>
      <c r="BS415" s="105" t="e">
        <f t="shared" si="243"/>
        <v>#DIV/0!</v>
      </c>
      <c r="BT415" s="105" t="e">
        <f t="shared" si="243"/>
        <v>#DIV/0!</v>
      </c>
      <c r="BU415" s="105" t="e">
        <f t="shared" si="243"/>
        <v>#DIV/0!</v>
      </c>
      <c r="BV415" s="105" t="e">
        <f t="shared" si="243"/>
        <v>#DIV/0!</v>
      </c>
      <c r="BW415" s="105" t="e">
        <f t="shared" si="243"/>
        <v>#DIV/0!</v>
      </c>
      <c r="BX415" s="105" t="e">
        <f t="shared" si="243"/>
        <v>#DIV/0!</v>
      </c>
      <c r="BY415" s="105" t="e">
        <f t="shared" si="243"/>
        <v>#DIV/0!</v>
      </c>
      <c r="BZ415" s="105" t="e">
        <f t="shared" si="243"/>
        <v>#DIV/0!</v>
      </c>
      <c r="CA415" s="105" t="e">
        <f t="shared" si="243"/>
        <v>#DIV/0!</v>
      </c>
      <c r="CB415" s="416"/>
      <c r="CC415" s="420"/>
      <c r="CD415" s="416"/>
      <c r="CE415" s="420"/>
      <c r="CF415" s="416"/>
      <c r="CG415" s="420"/>
      <c r="CH415" s="412"/>
      <c r="CI415" s="412"/>
      <c r="CJ415" s="37"/>
    </row>
    <row r="416" spans="1:88" ht="31.5" x14ac:dyDescent="0.25">
      <c r="A416" s="421"/>
      <c r="B416" s="421" t="s">
        <v>617</v>
      </c>
      <c r="C416" s="102" t="s">
        <v>1569</v>
      </c>
      <c r="D416" s="288"/>
      <c r="E416" s="85"/>
      <c r="F416" s="5"/>
      <c r="G416" s="207"/>
      <c r="H416" s="207"/>
      <c r="I416" s="207"/>
      <c r="J416" s="87"/>
      <c r="K416" s="207"/>
      <c r="L416" s="207"/>
      <c r="M416" s="207"/>
      <c r="N416" s="207"/>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103">
        <f t="shared" ref="BD416:CA416" si="244">COUNTIFS($J$9:$J$332,"Ngôn ngữ",BD$9:BD$332,"2")</f>
        <v>0</v>
      </c>
      <c r="BE416" s="103">
        <f t="shared" si="244"/>
        <v>0</v>
      </c>
      <c r="BF416" s="103">
        <f t="shared" si="244"/>
        <v>0</v>
      </c>
      <c r="BG416" s="103">
        <f t="shared" si="244"/>
        <v>0</v>
      </c>
      <c r="BH416" s="103">
        <f t="shared" si="244"/>
        <v>0</v>
      </c>
      <c r="BI416" s="103">
        <f t="shared" si="244"/>
        <v>0</v>
      </c>
      <c r="BJ416" s="103">
        <f t="shared" si="244"/>
        <v>0</v>
      </c>
      <c r="BK416" s="103">
        <f t="shared" si="244"/>
        <v>0</v>
      </c>
      <c r="BL416" s="103">
        <f t="shared" si="244"/>
        <v>0</v>
      </c>
      <c r="BM416" s="103">
        <f t="shared" si="244"/>
        <v>0</v>
      </c>
      <c r="BN416" s="103">
        <f t="shared" si="244"/>
        <v>0</v>
      </c>
      <c r="BO416" s="103">
        <f t="shared" si="244"/>
        <v>0</v>
      </c>
      <c r="BP416" s="103">
        <f t="shared" si="244"/>
        <v>0</v>
      </c>
      <c r="BQ416" s="103">
        <f t="shared" si="244"/>
        <v>0</v>
      </c>
      <c r="BR416" s="103">
        <f t="shared" si="244"/>
        <v>0</v>
      </c>
      <c r="BS416" s="103">
        <f t="shared" si="244"/>
        <v>0</v>
      </c>
      <c r="BT416" s="103">
        <f t="shared" si="244"/>
        <v>0</v>
      </c>
      <c r="BU416" s="103">
        <f t="shared" si="244"/>
        <v>0</v>
      </c>
      <c r="BV416" s="103">
        <f t="shared" si="244"/>
        <v>0</v>
      </c>
      <c r="BW416" s="103">
        <f t="shared" si="244"/>
        <v>0</v>
      </c>
      <c r="BX416" s="103">
        <f t="shared" si="244"/>
        <v>0</v>
      </c>
      <c r="BY416" s="103">
        <f t="shared" si="244"/>
        <v>0</v>
      </c>
      <c r="BZ416" s="103">
        <f t="shared" si="244"/>
        <v>0</v>
      </c>
      <c r="CA416" s="103">
        <f t="shared" si="244"/>
        <v>0</v>
      </c>
      <c r="CB416" s="37"/>
      <c r="CC416" s="37"/>
      <c r="CD416" s="37"/>
      <c r="CE416" s="37"/>
      <c r="CF416" s="37"/>
      <c r="CG416" s="37"/>
      <c r="CH416" s="37"/>
      <c r="CI416" s="37"/>
      <c r="CJ416" s="37"/>
    </row>
    <row r="417" spans="1:88" ht="31.5" x14ac:dyDescent="0.25">
      <c r="A417" s="421"/>
      <c r="B417" s="421"/>
      <c r="C417" s="102" t="s">
        <v>1570</v>
      </c>
      <c r="D417" s="288"/>
      <c r="E417" s="85"/>
      <c r="F417" s="5"/>
      <c r="G417" s="207"/>
      <c r="H417" s="207"/>
      <c r="I417" s="207"/>
      <c r="J417" s="87"/>
      <c r="K417" s="207"/>
      <c r="L417" s="207"/>
      <c r="M417" s="207"/>
      <c r="N417" s="207"/>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103">
        <f t="shared" ref="BD417:CA417" si="245">COUNTIFS($J$9:$J$332,"Ngôn ngữ",BD$9:BD$332,"1")</f>
        <v>0</v>
      </c>
      <c r="BE417" s="103">
        <f t="shared" si="245"/>
        <v>0</v>
      </c>
      <c r="BF417" s="103">
        <f t="shared" si="245"/>
        <v>0</v>
      </c>
      <c r="BG417" s="103">
        <f t="shared" si="245"/>
        <v>0</v>
      </c>
      <c r="BH417" s="103">
        <f t="shared" si="245"/>
        <v>0</v>
      </c>
      <c r="BI417" s="103">
        <f t="shared" si="245"/>
        <v>0</v>
      </c>
      <c r="BJ417" s="103">
        <f t="shared" si="245"/>
        <v>0</v>
      </c>
      <c r="BK417" s="103">
        <f t="shared" si="245"/>
        <v>0</v>
      </c>
      <c r="BL417" s="103">
        <f t="shared" si="245"/>
        <v>0</v>
      </c>
      <c r="BM417" s="103">
        <f t="shared" si="245"/>
        <v>0</v>
      </c>
      <c r="BN417" s="103">
        <f t="shared" si="245"/>
        <v>0</v>
      </c>
      <c r="BO417" s="103">
        <f t="shared" si="245"/>
        <v>0</v>
      </c>
      <c r="BP417" s="103">
        <f t="shared" si="245"/>
        <v>0</v>
      </c>
      <c r="BQ417" s="103">
        <f t="shared" si="245"/>
        <v>0</v>
      </c>
      <c r="BR417" s="103">
        <f t="shared" si="245"/>
        <v>0</v>
      </c>
      <c r="BS417" s="103">
        <f t="shared" si="245"/>
        <v>0</v>
      </c>
      <c r="BT417" s="103">
        <f t="shared" si="245"/>
        <v>0</v>
      </c>
      <c r="BU417" s="103">
        <f t="shared" si="245"/>
        <v>0</v>
      </c>
      <c r="BV417" s="103">
        <f t="shared" si="245"/>
        <v>0</v>
      </c>
      <c r="BW417" s="103">
        <f t="shared" si="245"/>
        <v>0</v>
      </c>
      <c r="BX417" s="103">
        <f t="shared" si="245"/>
        <v>0</v>
      </c>
      <c r="BY417" s="103">
        <f t="shared" si="245"/>
        <v>0</v>
      </c>
      <c r="BZ417" s="103">
        <f t="shared" si="245"/>
        <v>0</v>
      </c>
      <c r="CA417" s="103">
        <f t="shared" si="245"/>
        <v>0</v>
      </c>
      <c r="CB417" s="37"/>
      <c r="CC417" s="37"/>
      <c r="CD417" s="37"/>
      <c r="CE417" s="37"/>
      <c r="CF417" s="37"/>
      <c r="CG417" s="37"/>
      <c r="CH417" s="37"/>
      <c r="CI417" s="37"/>
      <c r="CJ417" s="37"/>
    </row>
    <row r="418" spans="1:88" ht="31.5" x14ac:dyDescent="0.25">
      <c r="A418" s="421"/>
      <c r="B418" s="421"/>
      <c r="C418" s="102" t="s">
        <v>1571</v>
      </c>
      <c r="D418" s="288"/>
      <c r="E418" s="85"/>
      <c r="F418" s="5"/>
      <c r="G418" s="207"/>
      <c r="H418" s="207"/>
      <c r="I418" s="207"/>
      <c r="J418" s="87"/>
      <c r="K418" s="207"/>
      <c r="L418" s="207"/>
      <c r="M418" s="207"/>
      <c r="N418" s="207"/>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103">
        <f t="shared" ref="BD418:CA418" si="246">COUNTIFS($J$9:$J$332,"Ngôn ngữ",BD$9:BD$332,"0")</f>
        <v>0</v>
      </c>
      <c r="BE418" s="103">
        <f t="shared" si="246"/>
        <v>0</v>
      </c>
      <c r="BF418" s="103">
        <f t="shared" si="246"/>
        <v>0</v>
      </c>
      <c r="BG418" s="103">
        <f t="shared" si="246"/>
        <v>0</v>
      </c>
      <c r="BH418" s="103">
        <f t="shared" si="246"/>
        <v>0</v>
      </c>
      <c r="BI418" s="103">
        <f t="shared" si="246"/>
        <v>0</v>
      </c>
      <c r="BJ418" s="103">
        <f t="shared" si="246"/>
        <v>0</v>
      </c>
      <c r="BK418" s="103">
        <f t="shared" si="246"/>
        <v>0</v>
      </c>
      <c r="BL418" s="103">
        <f t="shared" si="246"/>
        <v>0</v>
      </c>
      <c r="BM418" s="103">
        <f t="shared" si="246"/>
        <v>0</v>
      </c>
      <c r="BN418" s="103">
        <f t="shared" si="246"/>
        <v>0</v>
      </c>
      <c r="BO418" s="103">
        <f t="shared" si="246"/>
        <v>0</v>
      </c>
      <c r="BP418" s="103">
        <f t="shared" si="246"/>
        <v>0</v>
      </c>
      <c r="BQ418" s="103">
        <f t="shared" si="246"/>
        <v>0</v>
      </c>
      <c r="BR418" s="103">
        <f t="shared" si="246"/>
        <v>0</v>
      </c>
      <c r="BS418" s="103">
        <f t="shared" si="246"/>
        <v>0</v>
      </c>
      <c r="BT418" s="103">
        <f t="shared" si="246"/>
        <v>0</v>
      </c>
      <c r="BU418" s="103">
        <f t="shared" si="246"/>
        <v>0</v>
      </c>
      <c r="BV418" s="103">
        <f t="shared" si="246"/>
        <v>0</v>
      </c>
      <c r="BW418" s="103">
        <f t="shared" si="246"/>
        <v>0</v>
      </c>
      <c r="BX418" s="103">
        <f t="shared" si="246"/>
        <v>0</v>
      </c>
      <c r="BY418" s="103">
        <f t="shared" si="246"/>
        <v>0</v>
      </c>
      <c r="BZ418" s="103">
        <f t="shared" si="246"/>
        <v>0</v>
      </c>
      <c r="CA418" s="103">
        <f t="shared" si="246"/>
        <v>0</v>
      </c>
      <c r="CB418" s="37"/>
      <c r="CC418" s="37"/>
      <c r="CD418" s="37"/>
      <c r="CE418" s="37"/>
      <c r="CF418" s="37"/>
      <c r="CG418" s="37"/>
      <c r="CH418" s="37"/>
      <c r="CI418" s="37"/>
      <c r="CJ418" s="37"/>
    </row>
    <row r="419" spans="1:88" ht="15.75" x14ac:dyDescent="0.25">
      <c r="A419" s="421"/>
      <c r="B419" s="421"/>
      <c r="C419" s="425" t="s">
        <v>1585</v>
      </c>
      <c r="D419" s="288"/>
      <c r="E419" s="85"/>
      <c r="F419" s="5"/>
      <c r="G419" s="207"/>
      <c r="H419" s="207"/>
      <c r="I419" s="207"/>
      <c r="J419" s="87"/>
      <c r="K419" s="207"/>
      <c r="L419" s="207"/>
      <c r="M419" s="207"/>
      <c r="N419" s="207"/>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98" t="e">
        <f t="shared" ref="BD419:CA419" si="247">(((BD416*2)+(BD417*1)+(BD418*0)))/(BD416+BD417+BD418)</f>
        <v>#DIV/0!</v>
      </c>
      <c r="BE419" s="98" t="e">
        <f t="shared" si="247"/>
        <v>#DIV/0!</v>
      </c>
      <c r="BF419" s="98" t="e">
        <f t="shared" si="247"/>
        <v>#DIV/0!</v>
      </c>
      <c r="BG419" s="98" t="e">
        <f t="shared" si="247"/>
        <v>#DIV/0!</v>
      </c>
      <c r="BH419" s="98" t="e">
        <f t="shared" si="247"/>
        <v>#DIV/0!</v>
      </c>
      <c r="BI419" s="98" t="e">
        <f t="shared" si="247"/>
        <v>#DIV/0!</v>
      </c>
      <c r="BJ419" s="98" t="e">
        <f t="shared" si="247"/>
        <v>#DIV/0!</v>
      </c>
      <c r="BK419" s="98" t="e">
        <f t="shared" si="247"/>
        <v>#DIV/0!</v>
      </c>
      <c r="BL419" s="98" t="e">
        <f t="shared" si="247"/>
        <v>#DIV/0!</v>
      </c>
      <c r="BM419" s="98" t="e">
        <f t="shared" si="247"/>
        <v>#DIV/0!</v>
      </c>
      <c r="BN419" s="98" t="e">
        <f t="shared" si="247"/>
        <v>#DIV/0!</v>
      </c>
      <c r="BO419" s="98" t="e">
        <f t="shared" si="247"/>
        <v>#DIV/0!</v>
      </c>
      <c r="BP419" s="98" t="e">
        <f t="shared" si="247"/>
        <v>#DIV/0!</v>
      </c>
      <c r="BQ419" s="98" t="e">
        <f t="shared" si="247"/>
        <v>#DIV/0!</v>
      </c>
      <c r="BR419" s="98" t="e">
        <f t="shared" si="247"/>
        <v>#DIV/0!</v>
      </c>
      <c r="BS419" s="98" t="e">
        <f t="shared" si="247"/>
        <v>#DIV/0!</v>
      </c>
      <c r="BT419" s="98" t="e">
        <f t="shared" si="247"/>
        <v>#DIV/0!</v>
      </c>
      <c r="BU419" s="98" t="e">
        <f t="shared" si="247"/>
        <v>#DIV/0!</v>
      </c>
      <c r="BV419" s="98" t="e">
        <f t="shared" si="247"/>
        <v>#DIV/0!</v>
      </c>
      <c r="BW419" s="98" t="e">
        <f t="shared" si="247"/>
        <v>#DIV/0!</v>
      </c>
      <c r="BX419" s="98" t="e">
        <f t="shared" si="247"/>
        <v>#DIV/0!</v>
      </c>
      <c r="BY419" s="98" t="e">
        <f t="shared" si="247"/>
        <v>#DIV/0!</v>
      </c>
      <c r="BZ419" s="98" t="e">
        <f t="shared" si="247"/>
        <v>#DIV/0!</v>
      </c>
      <c r="CA419" s="98" t="e">
        <f t="shared" si="247"/>
        <v>#DIV/0!</v>
      </c>
      <c r="CB419" s="415">
        <f>COUNTIF($BD420:$CA420,"Đ")</f>
        <v>0</v>
      </c>
      <c r="CC419" s="419">
        <f>CB419/COUNTA($BD420:$CA420)</f>
        <v>0</v>
      </c>
      <c r="CD419" s="415">
        <f>COUNTIF($BD420:$CA420,"CCG")</f>
        <v>0</v>
      </c>
      <c r="CE419" s="419">
        <f>CD419/COUNTA($BD420:$CA420)</f>
        <v>0</v>
      </c>
      <c r="CF419" s="415">
        <f>COUNTIF($BD420:$CA420,"CĐ")</f>
        <v>0</v>
      </c>
      <c r="CG419" s="419">
        <f>CF419/COUNTA($BD420:$CA420)</f>
        <v>0</v>
      </c>
      <c r="CH419" s="411" t="e">
        <f>(((CB419*2)+(CD419*1)+(CF419*0)))/(CB419+CD419+CF419)</f>
        <v>#DIV/0!</v>
      </c>
      <c r="CI419" s="411" t="e">
        <f>IF(CH419&gt;=1.6,"Đạt mục tiêu",IF(CH419&gt;=1,"Cần cố gắng","Chưa đạt"))</f>
        <v>#DIV/0!</v>
      </c>
      <c r="CJ419" s="37"/>
    </row>
    <row r="420" spans="1:88" ht="15.75" x14ac:dyDescent="0.25">
      <c r="A420" s="421"/>
      <c r="B420" s="421"/>
      <c r="C420" s="426"/>
      <c r="D420" s="288"/>
      <c r="E420" s="85"/>
      <c r="F420" s="5"/>
      <c r="G420" s="207"/>
      <c r="H420" s="207"/>
      <c r="I420" s="207"/>
      <c r="J420" s="87"/>
      <c r="K420" s="207"/>
      <c r="L420" s="207"/>
      <c r="M420" s="207"/>
      <c r="N420" s="207"/>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98" t="e">
        <f t="shared" ref="BD420:CA420" si="248">IF(BD419&lt;1,"CĐ",IF(BD419&lt;1.6,"CCG","Đ"))</f>
        <v>#DIV/0!</v>
      </c>
      <c r="BE420" s="98" t="e">
        <f t="shared" si="248"/>
        <v>#DIV/0!</v>
      </c>
      <c r="BF420" s="98" t="e">
        <f t="shared" si="248"/>
        <v>#DIV/0!</v>
      </c>
      <c r="BG420" s="98" t="e">
        <f t="shared" si="248"/>
        <v>#DIV/0!</v>
      </c>
      <c r="BH420" s="98" t="e">
        <f t="shared" si="248"/>
        <v>#DIV/0!</v>
      </c>
      <c r="BI420" s="98" t="e">
        <f t="shared" si="248"/>
        <v>#DIV/0!</v>
      </c>
      <c r="BJ420" s="98" t="e">
        <f t="shared" si="248"/>
        <v>#DIV/0!</v>
      </c>
      <c r="BK420" s="98" t="e">
        <f t="shared" si="248"/>
        <v>#DIV/0!</v>
      </c>
      <c r="BL420" s="98" t="e">
        <f t="shared" si="248"/>
        <v>#DIV/0!</v>
      </c>
      <c r="BM420" s="98" t="e">
        <f t="shared" si="248"/>
        <v>#DIV/0!</v>
      </c>
      <c r="BN420" s="98" t="e">
        <f t="shared" si="248"/>
        <v>#DIV/0!</v>
      </c>
      <c r="BO420" s="98" t="e">
        <f t="shared" si="248"/>
        <v>#DIV/0!</v>
      </c>
      <c r="BP420" s="98" t="e">
        <f t="shared" si="248"/>
        <v>#DIV/0!</v>
      </c>
      <c r="BQ420" s="98" t="e">
        <f t="shared" si="248"/>
        <v>#DIV/0!</v>
      </c>
      <c r="BR420" s="98" t="e">
        <f t="shared" si="248"/>
        <v>#DIV/0!</v>
      </c>
      <c r="BS420" s="98" t="e">
        <f t="shared" si="248"/>
        <v>#DIV/0!</v>
      </c>
      <c r="BT420" s="98" t="e">
        <f t="shared" si="248"/>
        <v>#DIV/0!</v>
      </c>
      <c r="BU420" s="98" t="e">
        <f t="shared" si="248"/>
        <v>#DIV/0!</v>
      </c>
      <c r="BV420" s="98" t="e">
        <f t="shared" si="248"/>
        <v>#DIV/0!</v>
      </c>
      <c r="BW420" s="98" t="e">
        <f t="shared" si="248"/>
        <v>#DIV/0!</v>
      </c>
      <c r="BX420" s="98" t="e">
        <f t="shared" si="248"/>
        <v>#DIV/0!</v>
      </c>
      <c r="BY420" s="98" t="e">
        <f t="shared" si="248"/>
        <v>#DIV/0!</v>
      </c>
      <c r="BZ420" s="98" t="e">
        <f t="shared" si="248"/>
        <v>#DIV/0!</v>
      </c>
      <c r="CA420" s="98" t="e">
        <f t="shared" si="248"/>
        <v>#DIV/0!</v>
      </c>
      <c r="CB420" s="415"/>
      <c r="CC420" s="419"/>
      <c r="CD420" s="415"/>
      <c r="CE420" s="419"/>
      <c r="CF420" s="415"/>
      <c r="CG420" s="419"/>
      <c r="CH420" s="411"/>
      <c r="CI420" s="411"/>
      <c r="CJ420" s="37"/>
    </row>
    <row r="421" spans="1:88" ht="31.5" x14ac:dyDescent="0.25">
      <c r="A421" s="421"/>
      <c r="B421" s="421" t="s">
        <v>744</v>
      </c>
      <c r="C421" s="102" t="s">
        <v>1569</v>
      </c>
      <c r="D421" s="288"/>
      <c r="E421" s="85"/>
      <c r="F421" s="5"/>
      <c r="G421" s="207"/>
      <c r="H421" s="207"/>
      <c r="I421" s="207"/>
      <c r="J421" s="87"/>
      <c r="K421" s="207"/>
      <c r="L421" s="207"/>
      <c r="M421" s="207"/>
      <c r="N421" s="207"/>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104">
        <f t="shared" ref="BD421:CA421" si="249">COUNTIFS($J$9:$J$332,"TCKNXH",BD$9:BD$332,"2")</f>
        <v>0</v>
      </c>
      <c r="BE421" s="104">
        <f t="shared" si="249"/>
        <v>0</v>
      </c>
      <c r="BF421" s="104">
        <f t="shared" si="249"/>
        <v>0</v>
      </c>
      <c r="BG421" s="104">
        <f t="shared" si="249"/>
        <v>0</v>
      </c>
      <c r="BH421" s="104">
        <f t="shared" si="249"/>
        <v>0</v>
      </c>
      <c r="BI421" s="104">
        <f t="shared" si="249"/>
        <v>0</v>
      </c>
      <c r="BJ421" s="104">
        <f t="shared" si="249"/>
        <v>0</v>
      </c>
      <c r="BK421" s="104">
        <f t="shared" si="249"/>
        <v>0</v>
      </c>
      <c r="BL421" s="104">
        <f t="shared" si="249"/>
        <v>0</v>
      </c>
      <c r="BM421" s="104">
        <f t="shared" si="249"/>
        <v>0</v>
      </c>
      <c r="BN421" s="104">
        <f t="shared" si="249"/>
        <v>0</v>
      </c>
      <c r="BO421" s="104">
        <f t="shared" si="249"/>
        <v>0</v>
      </c>
      <c r="BP421" s="104">
        <f t="shared" si="249"/>
        <v>0</v>
      </c>
      <c r="BQ421" s="104">
        <f t="shared" si="249"/>
        <v>0</v>
      </c>
      <c r="BR421" s="104">
        <f t="shared" si="249"/>
        <v>0</v>
      </c>
      <c r="BS421" s="104">
        <f t="shared" si="249"/>
        <v>0</v>
      </c>
      <c r="BT421" s="104">
        <f t="shared" si="249"/>
        <v>0</v>
      </c>
      <c r="BU421" s="104">
        <f t="shared" si="249"/>
        <v>0</v>
      </c>
      <c r="BV421" s="104">
        <f t="shared" si="249"/>
        <v>0</v>
      </c>
      <c r="BW421" s="104">
        <f t="shared" si="249"/>
        <v>0</v>
      </c>
      <c r="BX421" s="104">
        <f t="shared" si="249"/>
        <v>0</v>
      </c>
      <c r="BY421" s="104">
        <f t="shared" si="249"/>
        <v>0</v>
      </c>
      <c r="BZ421" s="104">
        <f t="shared" si="249"/>
        <v>0</v>
      </c>
      <c r="CA421" s="104">
        <f t="shared" si="249"/>
        <v>0</v>
      </c>
      <c r="CB421" s="37"/>
      <c r="CC421" s="37"/>
      <c r="CD421" s="37"/>
      <c r="CE421" s="37"/>
      <c r="CF421" s="37"/>
      <c r="CG421" s="37"/>
      <c r="CH421" s="37"/>
      <c r="CI421" s="37"/>
      <c r="CJ421" s="37"/>
    </row>
    <row r="422" spans="1:88" ht="31.5" x14ac:dyDescent="0.25">
      <c r="A422" s="421"/>
      <c r="B422" s="421"/>
      <c r="C422" s="102" t="s">
        <v>1570</v>
      </c>
      <c r="D422" s="288"/>
      <c r="E422" s="85"/>
      <c r="F422" s="5"/>
      <c r="G422" s="207"/>
      <c r="H422" s="207"/>
      <c r="I422" s="207"/>
      <c r="J422" s="87"/>
      <c r="K422" s="207"/>
      <c r="L422" s="207"/>
      <c r="M422" s="207"/>
      <c r="N422" s="207"/>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104">
        <f t="shared" ref="BD422:CA422" si="250">COUNTIFS($J$9:$J$332,"TCKNXH",BD$9:BD$332,"1")</f>
        <v>0</v>
      </c>
      <c r="BE422" s="104">
        <f t="shared" si="250"/>
        <v>0</v>
      </c>
      <c r="BF422" s="104">
        <f t="shared" si="250"/>
        <v>0</v>
      </c>
      <c r="BG422" s="104">
        <f t="shared" si="250"/>
        <v>0</v>
      </c>
      <c r="BH422" s="104">
        <f t="shared" si="250"/>
        <v>0</v>
      </c>
      <c r="BI422" s="104">
        <f t="shared" si="250"/>
        <v>0</v>
      </c>
      <c r="BJ422" s="104">
        <f t="shared" si="250"/>
        <v>0</v>
      </c>
      <c r="BK422" s="104">
        <f t="shared" si="250"/>
        <v>0</v>
      </c>
      <c r="BL422" s="104">
        <f t="shared" si="250"/>
        <v>0</v>
      </c>
      <c r="BM422" s="104">
        <f t="shared" si="250"/>
        <v>0</v>
      </c>
      <c r="BN422" s="104">
        <f t="shared" si="250"/>
        <v>0</v>
      </c>
      <c r="BO422" s="104">
        <f t="shared" si="250"/>
        <v>0</v>
      </c>
      <c r="BP422" s="104">
        <f t="shared" si="250"/>
        <v>0</v>
      </c>
      <c r="BQ422" s="104">
        <f t="shared" si="250"/>
        <v>0</v>
      </c>
      <c r="BR422" s="104">
        <f t="shared" si="250"/>
        <v>0</v>
      </c>
      <c r="BS422" s="104">
        <f t="shared" si="250"/>
        <v>0</v>
      </c>
      <c r="BT422" s="104">
        <f t="shared" si="250"/>
        <v>0</v>
      </c>
      <c r="BU422" s="104">
        <f t="shared" si="250"/>
        <v>0</v>
      </c>
      <c r="BV422" s="104">
        <f t="shared" si="250"/>
        <v>0</v>
      </c>
      <c r="BW422" s="104">
        <f t="shared" si="250"/>
        <v>0</v>
      </c>
      <c r="BX422" s="104">
        <f t="shared" si="250"/>
        <v>0</v>
      </c>
      <c r="BY422" s="104">
        <f t="shared" si="250"/>
        <v>0</v>
      </c>
      <c r="BZ422" s="104">
        <f t="shared" si="250"/>
        <v>0</v>
      </c>
      <c r="CA422" s="104">
        <f t="shared" si="250"/>
        <v>0</v>
      </c>
      <c r="CB422" s="37"/>
      <c r="CC422" s="37"/>
      <c r="CD422" s="37"/>
      <c r="CE422" s="37"/>
      <c r="CF422" s="37"/>
      <c r="CG422" s="37"/>
      <c r="CH422" s="37"/>
      <c r="CI422" s="37"/>
      <c r="CJ422" s="37"/>
    </row>
    <row r="423" spans="1:88" ht="31.5" x14ac:dyDescent="0.25">
      <c r="A423" s="421"/>
      <c r="B423" s="421"/>
      <c r="C423" s="102" t="s">
        <v>1571</v>
      </c>
      <c r="D423" s="288"/>
      <c r="E423" s="85"/>
      <c r="F423" s="5"/>
      <c r="G423" s="207"/>
      <c r="H423" s="207"/>
      <c r="I423" s="207"/>
      <c r="J423" s="87"/>
      <c r="K423" s="207"/>
      <c r="L423" s="207"/>
      <c r="M423" s="207"/>
      <c r="N423" s="207"/>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104">
        <f t="shared" ref="BD423:CA423" si="251">COUNTIFS($J$9:$J$332,"TCKNXH",BD$9:BD$332,"0")</f>
        <v>0</v>
      </c>
      <c r="BE423" s="104">
        <f t="shared" si="251"/>
        <v>0</v>
      </c>
      <c r="BF423" s="104">
        <f t="shared" si="251"/>
        <v>0</v>
      </c>
      <c r="BG423" s="104">
        <f t="shared" si="251"/>
        <v>0</v>
      </c>
      <c r="BH423" s="104">
        <f t="shared" si="251"/>
        <v>0</v>
      </c>
      <c r="BI423" s="104">
        <f t="shared" si="251"/>
        <v>0</v>
      </c>
      <c r="BJ423" s="104">
        <f t="shared" si="251"/>
        <v>0</v>
      </c>
      <c r="BK423" s="104">
        <f t="shared" si="251"/>
        <v>0</v>
      </c>
      <c r="BL423" s="104">
        <f t="shared" si="251"/>
        <v>0</v>
      </c>
      <c r="BM423" s="104">
        <f t="shared" si="251"/>
        <v>0</v>
      </c>
      <c r="BN423" s="104">
        <f t="shared" si="251"/>
        <v>0</v>
      </c>
      <c r="BO423" s="104">
        <f t="shared" si="251"/>
        <v>0</v>
      </c>
      <c r="BP423" s="104">
        <f t="shared" si="251"/>
        <v>0</v>
      </c>
      <c r="BQ423" s="104">
        <f t="shared" si="251"/>
        <v>0</v>
      </c>
      <c r="BR423" s="104">
        <f t="shared" si="251"/>
        <v>0</v>
      </c>
      <c r="BS423" s="104">
        <f t="shared" si="251"/>
        <v>0</v>
      </c>
      <c r="BT423" s="104">
        <f t="shared" si="251"/>
        <v>0</v>
      </c>
      <c r="BU423" s="104">
        <f t="shared" si="251"/>
        <v>0</v>
      </c>
      <c r="BV423" s="104">
        <f t="shared" si="251"/>
        <v>0</v>
      </c>
      <c r="BW423" s="104">
        <f t="shared" si="251"/>
        <v>0</v>
      </c>
      <c r="BX423" s="104">
        <f t="shared" si="251"/>
        <v>0</v>
      </c>
      <c r="BY423" s="104">
        <f t="shared" si="251"/>
        <v>0</v>
      </c>
      <c r="BZ423" s="104">
        <f t="shared" si="251"/>
        <v>0</v>
      </c>
      <c r="CA423" s="104">
        <f t="shared" si="251"/>
        <v>0</v>
      </c>
      <c r="CB423" s="37"/>
      <c r="CC423" s="37"/>
      <c r="CD423" s="37"/>
      <c r="CE423" s="37"/>
      <c r="CF423" s="37"/>
      <c r="CG423" s="37"/>
      <c r="CH423" s="37"/>
      <c r="CI423" s="37"/>
      <c r="CJ423" s="37"/>
    </row>
    <row r="424" spans="1:88" ht="15.75" x14ac:dyDescent="0.25">
      <c r="A424" s="421"/>
      <c r="B424" s="421"/>
      <c r="C424" s="425" t="s">
        <v>1586</v>
      </c>
      <c r="D424" s="288"/>
      <c r="E424" s="85"/>
      <c r="F424" s="5"/>
      <c r="G424" s="207"/>
      <c r="H424" s="207"/>
      <c r="I424" s="207"/>
      <c r="J424" s="87"/>
      <c r="K424" s="207"/>
      <c r="L424" s="207"/>
      <c r="M424" s="207"/>
      <c r="N424" s="207"/>
      <c r="O424" s="207"/>
      <c r="P424" s="207"/>
      <c r="Q424" s="207"/>
      <c r="R424" s="207"/>
      <c r="S424" s="207"/>
      <c r="T424" s="207"/>
      <c r="U424" s="207"/>
      <c r="V424" s="207"/>
      <c r="W424" s="207"/>
      <c r="X424" s="207"/>
      <c r="Y424" s="207"/>
      <c r="Z424" s="207"/>
      <c r="AA424" s="207"/>
      <c r="AB424" s="207"/>
      <c r="AC424" s="207"/>
      <c r="AD424" s="207"/>
      <c r="AE424" s="207"/>
      <c r="AF424" s="207"/>
      <c r="AG424" s="207"/>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105" t="e">
        <f t="shared" ref="BD424:CA424" si="252">(((BD421*2)+(BD422*1)+(BD423*0)))/(BD421+BD422+BD423)</f>
        <v>#DIV/0!</v>
      </c>
      <c r="BE424" s="105" t="e">
        <f t="shared" si="252"/>
        <v>#DIV/0!</v>
      </c>
      <c r="BF424" s="105" t="e">
        <f t="shared" si="252"/>
        <v>#DIV/0!</v>
      </c>
      <c r="BG424" s="105" t="e">
        <f t="shared" si="252"/>
        <v>#DIV/0!</v>
      </c>
      <c r="BH424" s="105" t="e">
        <f t="shared" si="252"/>
        <v>#DIV/0!</v>
      </c>
      <c r="BI424" s="105" t="e">
        <f t="shared" si="252"/>
        <v>#DIV/0!</v>
      </c>
      <c r="BJ424" s="105" t="e">
        <f t="shared" si="252"/>
        <v>#DIV/0!</v>
      </c>
      <c r="BK424" s="105" t="e">
        <f t="shared" si="252"/>
        <v>#DIV/0!</v>
      </c>
      <c r="BL424" s="105" t="e">
        <f t="shared" si="252"/>
        <v>#DIV/0!</v>
      </c>
      <c r="BM424" s="105" t="e">
        <f t="shared" si="252"/>
        <v>#DIV/0!</v>
      </c>
      <c r="BN424" s="105" t="e">
        <f t="shared" si="252"/>
        <v>#DIV/0!</v>
      </c>
      <c r="BO424" s="105" t="e">
        <f t="shared" si="252"/>
        <v>#DIV/0!</v>
      </c>
      <c r="BP424" s="105" t="e">
        <f t="shared" si="252"/>
        <v>#DIV/0!</v>
      </c>
      <c r="BQ424" s="105" t="e">
        <f t="shared" si="252"/>
        <v>#DIV/0!</v>
      </c>
      <c r="BR424" s="105" t="e">
        <f t="shared" si="252"/>
        <v>#DIV/0!</v>
      </c>
      <c r="BS424" s="105" t="e">
        <f t="shared" si="252"/>
        <v>#DIV/0!</v>
      </c>
      <c r="BT424" s="105" t="e">
        <f t="shared" si="252"/>
        <v>#DIV/0!</v>
      </c>
      <c r="BU424" s="105" t="e">
        <f t="shared" si="252"/>
        <v>#DIV/0!</v>
      </c>
      <c r="BV424" s="105" t="e">
        <f t="shared" si="252"/>
        <v>#DIV/0!</v>
      </c>
      <c r="BW424" s="105" t="e">
        <f t="shared" si="252"/>
        <v>#DIV/0!</v>
      </c>
      <c r="BX424" s="105" t="e">
        <f t="shared" si="252"/>
        <v>#DIV/0!</v>
      </c>
      <c r="BY424" s="105" t="e">
        <f t="shared" si="252"/>
        <v>#DIV/0!</v>
      </c>
      <c r="BZ424" s="105" t="e">
        <f t="shared" si="252"/>
        <v>#DIV/0!</v>
      </c>
      <c r="CA424" s="105" t="e">
        <f t="shared" si="252"/>
        <v>#DIV/0!</v>
      </c>
      <c r="CB424" s="416">
        <f>COUNTIF($BD425:$CA425,"Đ")</f>
        <v>0</v>
      </c>
      <c r="CC424" s="420">
        <f>CB424/COUNTA($BD425:$CA425)</f>
        <v>0</v>
      </c>
      <c r="CD424" s="416">
        <f>COUNTIF($BD425:$CA425,"CCG")</f>
        <v>0</v>
      </c>
      <c r="CE424" s="420">
        <f>CD424/COUNTA($BD425:$CA425)</f>
        <v>0</v>
      </c>
      <c r="CF424" s="416">
        <f>COUNTIF($BD425:$CA425,"CĐ")</f>
        <v>0</v>
      </c>
      <c r="CG424" s="420">
        <f>CF424/COUNTA($BD425:$CA425)</f>
        <v>0</v>
      </c>
      <c r="CH424" s="412" t="e">
        <f>(((CB424*2)+(CD424*1)+(CF424*0)))/(CB424+CD424+CF424)</f>
        <v>#DIV/0!</v>
      </c>
      <c r="CI424" s="412" t="e">
        <f>IF(CH424&gt;=1.6,"Đạt mục tiêu",IF(CH424&gt;=1,"Cần cố gắng","Chưa đạt"))</f>
        <v>#DIV/0!</v>
      </c>
      <c r="CJ424" s="37"/>
    </row>
    <row r="425" spans="1:88" ht="15.75" x14ac:dyDescent="0.25">
      <c r="A425" s="421"/>
      <c r="B425" s="421"/>
      <c r="C425" s="426"/>
      <c r="D425" s="288"/>
      <c r="E425" s="85"/>
      <c r="F425" s="5"/>
      <c r="G425" s="207"/>
      <c r="H425" s="207"/>
      <c r="I425" s="207"/>
      <c r="J425" s="87"/>
      <c r="K425" s="207"/>
      <c r="L425" s="207"/>
      <c r="M425" s="207"/>
      <c r="N425" s="207"/>
      <c r="O425" s="207"/>
      <c r="P425" s="207"/>
      <c r="Q425" s="207"/>
      <c r="R425" s="207"/>
      <c r="S425" s="207"/>
      <c r="T425" s="207"/>
      <c r="U425" s="207"/>
      <c r="V425" s="207"/>
      <c r="W425" s="207"/>
      <c r="X425" s="207"/>
      <c r="Y425" s="207"/>
      <c r="Z425" s="207"/>
      <c r="AA425" s="207"/>
      <c r="AB425" s="207"/>
      <c r="AC425" s="207"/>
      <c r="AD425" s="207"/>
      <c r="AE425" s="207"/>
      <c r="AF425" s="207"/>
      <c r="AG425" s="207"/>
      <c r="AH425" s="207"/>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105" t="e">
        <f t="shared" ref="BD425:CA425" si="253">IF(BD424&lt;1,"CĐ",IF(BD424&lt;1.6,"CCG","Đ"))</f>
        <v>#DIV/0!</v>
      </c>
      <c r="BE425" s="105" t="e">
        <f t="shared" si="253"/>
        <v>#DIV/0!</v>
      </c>
      <c r="BF425" s="105" t="e">
        <f t="shared" si="253"/>
        <v>#DIV/0!</v>
      </c>
      <c r="BG425" s="105" t="e">
        <f t="shared" si="253"/>
        <v>#DIV/0!</v>
      </c>
      <c r="BH425" s="105" t="e">
        <f t="shared" si="253"/>
        <v>#DIV/0!</v>
      </c>
      <c r="BI425" s="105" t="e">
        <f t="shared" si="253"/>
        <v>#DIV/0!</v>
      </c>
      <c r="BJ425" s="105" t="e">
        <f t="shared" si="253"/>
        <v>#DIV/0!</v>
      </c>
      <c r="BK425" s="105" t="e">
        <f t="shared" si="253"/>
        <v>#DIV/0!</v>
      </c>
      <c r="BL425" s="105" t="e">
        <f t="shared" si="253"/>
        <v>#DIV/0!</v>
      </c>
      <c r="BM425" s="105" t="e">
        <f t="shared" si="253"/>
        <v>#DIV/0!</v>
      </c>
      <c r="BN425" s="105" t="e">
        <f t="shared" si="253"/>
        <v>#DIV/0!</v>
      </c>
      <c r="BO425" s="105" t="e">
        <f t="shared" si="253"/>
        <v>#DIV/0!</v>
      </c>
      <c r="BP425" s="105" t="e">
        <f t="shared" si="253"/>
        <v>#DIV/0!</v>
      </c>
      <c r="BQ425" s="105" t="e">
        <f t="shared" si="253"/>
        <v>#DIV/0!</v>
      </c>
      <c r="BR425" s="105" t="e">
        <f t="shared" si="253"/>
        <v>#DIV/0!</v>
      </c>
      <c r="BS425" s="105" t="e">
        <f t="shared" si="253"/>
        <v>#DIV/0!</v>
      </c>
      <c r="BT425" s="105" t="e">
        <f t="shared" si="253"/>
        <v>#DIV/0!</v>
      </c>
      <c r="BU425" s="105" t="e">
        <f t="shared" si="253"/>
        <v>#DIV/0!</v>
      </c>
      <c r="BV425" s="105" t="e">
        <f t="shared" si="253"/>
        <v>#DIV/0!</v>
      </c>
      <c r="BW425" s="105" t="e">
        <f t="shared" si="253"/>
        <v>#DIV/0!</v>
      </c>
      <c r="BX425" s="105" t="e">
        <f t="shared" si="253"/>
        <v>#DIV/0!</v>
      </c>
      <c r="BY425" s="105" t="e">
        <f t="shared" si="253"/>
        <v>#DIV/0!</v>
      </c>
      <c r="BZ425" s="105" t="e">
        <f t="shared" si="253"/>
        <v>#DIV/0!</v>
      </c>
      <c r="CA425" s="105" t="e">
        <f t="shared" si="253"/>
        <v>#DIV/0!</v>
      </c>
      <c r="CB425" s="416"/>
      <c r="CC425" s="420"/>
      <c r="CD425" s="416"/>
      <c r="CE425" s="420"/>
      <c r="CF425" s="416"/>
      <c r="CG425" s="420"/>
      <c r="CH425" s="412"/>
      <c r="CI425" s="412"/>
      <c r="CJ425" s="37"/>
    </row>
    <row r="426" spans="1:88" ht="31.5" x14ac:dyDescent="0.25">
      <c r="A426" s="421"/>
      <c r="B426" s="421" t="s">
        <v>862</v>
      </c>
      <c r="C426" s="102" t="s">
        <v>1569</v>
      </c>
      <c r="D426" s="288"/>
      <c r="E426" s="85"/>
      <c r="F426" s="5"/>
      <c r="G426" s="207"/>
      <c r="H426" s="207"/>
      <c r="I426" s="207"/>
      <c r="J426" s="87"/>
      <c r="K426" s="207"/>
      <c r="L426" s="207"/>
      <c r="M426" s="207"/>
      <c r="N426" s="207"/>
      <c r="O426" s="207"/>
      <c r="P426" s="207"/>
      <c r="Q426" s="207"/>
      <c r="R426" s="207"/>
      <c r="S426" s="207"/>
      <c r="T426" s="207"/>
      <c r="U426" s="207"/>
      <c r="V426" s="207"/>
      <c r="W426" s="207"/>
      <c r="X426" s="207"/>
      <c r="Y426" s="207"/>
      <c r="Z426" s="207"/>
      <c r="AA426" s="207"/>
      <c r="AB426" s="207"/>
      <c r="AC426" s="207"/>
      <c r="AD426" s="207"/>
      <c r="AE426" s="207"/>
      <c r="AF426" s="207"/>
      <c r="AG426" s="207"/>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103">
        <f t="shared" ref="BD426:CA426" si="254">COUNTIFS($J$9:$J$332,"Thẩm mỹ",BD$9:BD$332,"2")</f>
        <v>0</v>
      </c>
      <c r="BE426" s="103">
        <f t="shared" si="254"/>
        <v>0</v>
      </c>
      <c r="BF426" s="103">
        <f t="shared" si="254"/>
        <v>0</v>
      </c>
      <c r="BG426" s="103">
        <f t="shared" si="254"/>
        <v>0</v>
      </c>
      <c r="BH426" s="103">
        <f t="shared" si="254"/>
        <v>0</v>
      </c>
      <c r="BI426" s="103">
        <f t="shared" si="254"/>
        <v>0</v>
      </c>
      <c r="BJ426" s="103">
        <f t="shared" si="254"/>
        <v>0</v>
      </c>
      <c r="BK426" s="103">
        <f t="shared" si="254"/>
        <v>0</v>
      </c>
      <c r="BL426" s="103">
        <f t="shared" si="254"/>
        <v>0</v>
      </c>
      <c r="BM426" s="103">
        <f t="shared" si="254"/>
        <v>0</v>
      </c>
      <c r="BN426" s="103">
        <f t="shared" si="254"/>
        <v>0</v>
      </c>
      <c r="BO426" s="103">
        <f t="shared" si="254"/>
        <v>0</v>
      </c>
      <c r="BP426" s="103">
        <f t="shared" si="254"/>
        <v>0</v>
      </c>
      <c r="BQ426" s="103">
        <f t="shared" si="254"/>
        <v>0</v>
      </c>
      <c r="BR426" s="103">
        <f t="shared" si="254"/>
        <v>0</v>
      </c>
      <c r="BS426" s="103">
        <f t="shared" si="254"/>
        <v>0</v>
      </c>
      <c r="BT426" s="103">
        <f t="shared" si="254"/>
        <v>0</v>
      </c>
      <c r="BU426" s="103">
        <f t="shared" si="254"/>
        <v>0</v>
      </c>
      <c r="BV426" s="103">
        <f t="shared" si="254"/>
        <v>0</v>
      </c>
      <c r="BW426" s="103">
        <f t="shared" si="254"/>
        <v>0</v>
      </c>
      <c r="BX426" s="103">
        <f t="shared" si="254"/>
        <v>0</v>
      </c>
      <c r="BY426" s="103">
        <f t="shared" si="254"/>
        <v>0</v>
      </c>
      <c r="BZ426" s="103">
        <f t="shared" si="254"/>
        <v>0</v>
      </c>
      <c r="CA426" s="103">
        <f t="shared" si="254"/>
        <v>0</v>
      </c>
      <c r="CB426" s="37"/>
      <c r="CC426" s="37"/>
      <c r="CD426" s="37"/>
      <c r="CE426" s="37"/>
      <c r="CF426" s="37"/>
      <c r="CG426" s="37"/>
      <c r="CH426" s="37"/>
      <c r="CI426" s="37"/>
      <c r="CJ426" s="37"/>
    </row>
    <row r="427" spans="1:88" ht="31.5" x14ac:dyDescent="0.25">
      <c r="A427" s="421"/>
      <c r="B427" s="421"/>
      <c r="C427" s="102" t="s">
        <v>1570</v>
      </c>
      <c r="D427" s="288"/>
      <c r="E427" s="85"/>
      <c r="F427" s="5"/>
      <c r="G427" s="207"/>
      <c r="H427" s="207"/>
      <c r="I427" s="207"/>
      <c r="J427" s="87"/>
      <c r="K427" s="207"/>
      <c r="L427" s="207"/>
      <c r="M427" s="207"/>
      <c r="N427" s="207"/>
      <c r="O427" s="207"/>
      <c r="P427" s="207"/>
      <c r="Q427" s="207"/>
      <c r="R427" s="207"/>
      <c r="S427" s="207"/>
      <c r="T427" s="207"/>
      <c r="U427" s="207"/>
      <c r="V427" s="207"/>
      <c r="W427" s="207"/>
      <c r="X427" s="207"/>
      <c r="Y427" s="207"/>
      <c r="Z427" s="207"/>
      <c r="AA427" s="207"/>
      <c r="AB427" s="207"/>
      <c r="AC427" s="207"/>
      <c r="AD427" s="207"/>
      <c r="AE427" s="207"/>
      <c r="AF427" s="207"/>
      <c r="AG427" s="207"/>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103">
        <f t="shared" ref="BD427:CA427" si="255">COUNTIFS($J$9:$J$332,"Thẩm mỹ",BD$9:BD$332,"1")</f>
        <v>0</v>
      </c>
      <c r="BE427" s="103">
        <f t="shared" si="255"/>
        <v>0</v>
      </c>
      <c r="BF427" s="103">
        <f t="shared" si="255"/>
        <v>0</v>
      </c>
      <c r="BG427" s="103">
        <f t="shared" si="255"/>
        <v>0</v>
      </c>
      <c r="BH427" s="103">
        <f t="shared" si="255"/>
        <v>0</v>
      </c>
      <c r="BI427" s="103">
        <f t="shared" si="255"/>
        <v>0</v>
      </c>
      <c r="BJ427" s="103">
        <f t="shared" si="255"/>
        <v>0</v>
      </c>
      <c r="BK427" s="103">
        <f t="shared" si="255"/>
        <v>0</v>
      </c>
      <c r="BL427" s="103">
        <f t="shared" si="255"/>
        <v>0</v>
      </c>
      <c r="BM427" s="103">
        <f t="shared" si="255"/>
        <v>0</v>
      </c>
      <c r="BN427" s="103">
        <f t="shared" si="255"/>
        <v>0</v>
      </c>
      <c r="BO427" s="103">
        <f t="shared" si="255"/>
        <v>0</v>
      </c>
      <c r="BP427" s="103">
        <f t="shared" si="255"/>
        <v>0</v>
      </c>
      <c r="BQ427" s="103">
        <f t="shared" si="255"/>
        <v>0</v>
      </c>
      <c r="BR427" s="103">
        <f t="shared" si="255"/>
        <v>0</v>
      </c>
      <c r="BS427" s="103">
        <f t="shared" si="255"/>
        <v>0</v>
      </c>
      <c r="BT427" s="103">
        <f t="shared" si="255"/>
        <v>0</v>
      </c>
      <c r="BU427" s="103">
        <f t="shared" si="255"/>
        <v>0</v>
      </c>
      <c r="BV427" s="103">
        <f t="shared" si="255"/>
        <v>0</v>
      </c>
      <c r="BW427" s="103">
        <f t="shared" si="255"/>
        <v>0</v>
      </c>
      <c r="BX427" s="103">
        <f t="shared" si="255"/>
        <v>0</v>
      </c>
      <c r="BY427" s="103">
        <f t="shared" si="255"/>
        <v>0</v>
      </c>
      <c r="BZ427" s="103">
        <f t="shared" si="255"/>
        <v>0</v>
      </c>
      <c r="CA427" s="103">
        <f t="shared" si="255"/>
        <v>0</v>
      </c>
      <c r="CB427" s="37"/>
      <c r="CC427" s="37"/>
      <c r="CD427" s="37"/>
      <c r="CE427" s="37"/>
      <c r="CF427" s="37"/>
      <c r="CG427" s="37"/>
      <c r="CH427" s="37"/>
      <c r="CI427" s="37"/>
      <c r="CJ427" s="37"/>
    </row>
    <row r="428" spans="1:88" ht="31.5" x14ac:dyDescent="0.25">
      <c r="A428" s="421"/>
      <c r="B428" s="421"/>
      <c r="C428" s="102" t="s">
        <v>1571</v>
      </c>
      <c r="D428" s="288"/>
      <c r="E428" s="85"/>
      <c r="F428" s="5"/>
      <c r="G428" s="207"/>
      <c r="H428" s="207"/>
      <c r="I428" s="207"/>
      <c r="J428" s="87"/>
      <c r="K428" s="207"/>
      <c r="L428" s="207"/>
      <c r="M428" s="207"/>
      <c r="N428" s="207"/>
      <c r="O428" s="207"/>
      <c r="P428" s="207"/>
      <c r="Q428" s="207"/>
      <c r="R428" s="207"/>
      <c r="S428" s="207"/>
      <c r="T428" s="207"/>
      <c r="U428" s="207"/>
      <c r="V428" s="207"/>
      <c r="W428" s="207"/>
      <c r="X428" s="207"/>
      <c r="Y428" s="207"/>
      <c r="Z428" s="207"/>
      <c r="AA428" s="207"/>
      <c r="AB428" s="207"/>
      <c r="AC428" s="207"/>
      <c r="AD428" s="207"/>
      <c r="AE428" s="207"/>
      <c r="AF428" s="207"/>
      <c r="AG428" s="207"/>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103">
        <f t="shared" ref="BD428:CA428" si="256">COUNTIFS($J$9:$J$332,"Thẩm mỹ",BD$9:BD$332,"0")</f>
        <v>0</v>
      </c>
      <c r="BE428" s="103">
        <f t="shared" si="256"/>
        <v>0</v>
      </c>
      <c r="BF428" s="103">
        <f t="shared" si="256"/>
        <v>0</v>
      </c>
      <c r="BG428" s="103">
        <f t="shared" si="256"/>
        <v>0</v>
      </c>
      <c r="BH428" s="103">
        <f t="shared" si="256"/>
        <v>0</v>
      </c>
      <c r="BI428" s="103">
        <f t="shared" si="256"/>
        <v>0</v>
      </c>
      <c r="BJ428" s="103">
        <f t="shared" si="256"/>
        <v>0</v>
      </c>
      <c r="BK428" s="103">
        <f t="shared" si="256"/>
        <v>0</v>
      </c>
      <c r="BL428" s="103">
        <f t="shared" si="256"/>
        <v>0</v>
      </c>
      <c r="BM428" s="103">
        <f t="shared" si="256"/>
        <v>0</v>
      </c>
      <c r="BN428" s="103">
        <f t="shared" si="256"/>
        <v>0</v>
      </c>
      <c r="BO428" s="103">
        <f t="shared" si="256"/>
        <v>0</v>
      </c>
      <c r="BP428" s="103">
        <f t="shared" si="256"/>
        <v>0</v>
      </c>
      <c r="BQ428" s="103">
        <f t="shared" si="256"/>
        <v>0</v>
      </c>
      <c r="BR428" s="103">
        <f t="shared" si="256"/>
        <v>0</v>
      </c>
      <c r="BS428" s="103">
        <f t="shared" si="256"/>
        <v>0</v>
      </c>
      <c r="BT428" s="103">
        <f t="shared" si="256"/>
        <v>0</v>
      </c>
      <c r="BU428" s="103">
        <f t="shared" si="256"/>
        <v>0</v>
      </c>
      <c r="BV428" s="103">
        <f t="shared" si="256"/>
        <v>0</v>
      </c>
      <c r="BW428" s="103">
        <f t="shared" si="256"/>
        <v>0</v>
      </c>
      <c r="BX428" s="103">
        <f t="shared" si="256"/>
        <v>0</v>
      </c>
      <c r="BY428" s="103">
        <f t="shared" si="256"/>
        <v>0</v>
      </c>
      <c r="BZ428" s="103">
        <f t="shared" si="256"/>
        <v>0</v>
      </c>
      <c r="CA428" s="103">
        <f t="shared" si="256"/>
        <v>0</v>
      </c>
      <c r="CB428" s="37"/>
      <c r="CC428" s="37"/>
      <c r="CD428" s="37"/>
      <c r="CE428" s="37"/>
      <c r="CF428" s="37"/>
      <c r="CG428" s="37"/>
      <c r="CH428" s="37"/>
      <c r="CI428" s="37"/>
      <c r="CJ428" s="37"/>
    </row>
    <row r="429" spans="1:88" ht="15.75" x14ac:dyDescent="0.25">
      <c r="A429" s="421"/>
      <c r="B429" s="421"/>
      <c r="C429" s="425" t="s">
        <v>1587</v>
      </c>
      <c r="D429" s="288"/>
      <c r="E429" s="85"/>
      <c r="F429" s="5"/>
      <c r="G429" s="207"/>
      <c r="H429" s="207"/>
      <c r="I429" s="207"/>
      <c r="J429" s="87"/>
      <c r="K429" s="207"/>
      <c r="L429" s="207"/>
      <c r="M429" s="207"/>
      <c r="N429" s="207"/>
      <c r="O429" s="207"/>
      <c r="P429" s="207"/>
      <c r="Q429" s="207"/>
      <c r="R429" s="207"/>
      <c r="S429" s="207"/>
      <c r="T429" s="207"/>
      <c r="U429" s="207"/>
      <c r="V429" s="207"/>
      <c r="W429" s="207"/>
      <c r="X429" s="207"/>
      <c r="Y429" s="207"/>
      <c r="Z429" s="207"/>
      <c r="AA429" s="207"/>
      <c r="AB429" s="207"/>
      <c r="AC429" s="207"/>
      <c r="AD429" s="207"/>
      <c r="AE429" s="207"/>
      <c r="AF429" s="207"/>
      <c r="AG429" s="207"/>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98" t="e">
        <f>(((BD426*2)+(BD427*1)+(BD428*0)))/(BD426+BD427+BD428)</f>
        <v>#DIV/0!</v>
      </c>
      <c r="BE429" s="98" t="e">
        <f t="shared" ref="BE429:CA429" si="257">(((BE426*2)+(BE427*1)+(BE428*0)))/(BE426+BE427+BE428)</f>
        <v>#DIV/0!</v>
      </c>
      <c r="BF429" s="98" t="e">
        <f t="shared" si="257"/>
        <v>#DIV/0!</v>
      </c>
      <c r="BG429" s="98" t="e">
        <f t="shared" si="257"/>
        <v>#DIV/0!</v>
      </c>
      <c r="BH429" s="98" t="e">
        <f t="shared" si="257"/>
        <v>#DIV/0!</v>
      </c>
      <c r="BI429" s="98" t="e">
        <f t="shared" si="257"/>
        <v>#DIV/0!</v>
      </c>
      <c r="BJ429" s="98" t="e">
        <f t="shared" si="257"/>
        <v>#DIV/0!</v>
      </c>
      <c r="BK429" s="98" t="e">
        <f t="shared" si="257"/>
        <v>#DIV/0!</v>
      </c>
      <c r="BL429" s="98" t="e">
        <f t="shared" si="257"/>
        <v>#DIV/0!</v>
      </c>
      <c r="BM429" s="98" t="e">
        <f t="shared" si="257"/>
        <v>#DIV/0!</v>
      </c>
      <c r="BN429" s="98" t="e">
        <f t="shared" si="257"/>
        <v>#DIV/0!</v>
      </c>
      <c r="BO429" s="98" t="e">
        <f t="shared" si="257"/>
        <v>#DIV/0!</v>
      </c>
      <c r="BP429" s="98" t="e">
        <f t="shared" si="257"/>
        <v>#DIV/0!</v>
      </c>
      <c r="BQ429" s="98" t="e">
        <f t="shared" si="257"/>
        <v>#DIV/0!</v>
      </c>
      <c r="BR429" s="98" t="e">
        <f t="shared" si="257"/>
        <v>#DIV/0!</v>
      </c>
      <c r="BS429" s="98" t="e">
        <f t="shared" si="257"/>
        <v>#DIV/0!</v>
      </c>
      <c r="BT429" s="98" t="e">
        <f t="shared" si="257"/>
        <v>#DIV/0!</v>
      </c>
      <c r="BU429" s="98" t="e">
        <f t="shared" si="257"/>
        <v>#DIV/0!</v>
      </c>
      <c r="BV429" s="98" t="e">
        <f t="shared" si="257"/>
        <v>#DIV/0!</v>
      </c>
      <c r="BW429" s="98" t="e">
        <f t="shared" si="257"/>
        <v>#DIV/0!</v>
      </c>
      <c r="BX429" s="98" t="e">
        <f t="shared" si="257"/>
        <v>#DIV/0!</v>
      </c>
      <c r="BY429" s="98" t="e">
        <f t="shared" si="257"/>
        <v>#DIV/0!</v>
      </c>
      <c r="BZ429" s="98" t="e">
        <f t="shared" si="257"/>
        <v>#DIV/0!</v>
      </c>
      <c r="CA429" s="98" t="e">
        <f t="shared" si="257"/>
        <v>#DIV/0!</v>
      </c>
      <c r="CB429" s="415">
        <f>COUNTIF($BD430:$CA430,"Đ")</f>
        <v>0</v>
      </c>
      <c r="CC429" s="419">
        <f>CB429/COUNTA($BD430:$CA430)</f>
        <v>0</v>
      </c>
      <c r="CD429" s="415">
        <f>COUNTIF($BD430:$CA430,"CCG")</f>
        <v>0</v>
      </c>
      <c r="CE429" s="419">
        <f>CD429/COUNTA($BD430:$CA430)</f>
        <v>0</v>
      </c>
      <c r="CF429" s="415">
        <f>COUNTIF($BD430:$CA430,"CĐ")</f>
        <v>0</v>
      </c>
      <c r="CG429" s="419">
        <f>CF429/COUNTA($BD430:$CA430)</f>
        <v>0</v>
      </c>
      <c r="CH429" s="411" t="e">
        <f>(((CB429*2)+(CD429*1)+(CF429*0)))/(CB429+CD429+CF429)</f>
        <v>#DIV/0!</v>
      </c>
      <c r="CI429" s="411" t="e">
        <f>IF(CH429&gt;=1.6,"Đạt mục tiêu",IF(CH429&gt;=1,"Cần cố gắng","Chưa đạt"))</f>
        <v>#DIV/0!</v>
      </c>
      <c r="CJ429" s="37"/>
    </row>
    <row r="430" spans="1:88" ht="15.75" x14ac:dyDescent="0.25">
      <c r="A430" s="421"/>
      <c r="B430" s="421"/>
      <c r="C430" s="426"/>
      <c r="D430" s="288"/>
      <c r="E430" s="85"/>
      <c r="F430" s="5"/>
      <c r="G430" s="207"/>
      <c r="H430" s="207"/>
      <c r="I430" s="207"/>
      <c r="J430" s="87"/>
      <c r="K430" s="207"/>
      <c r="L430" s="207"/>
      <c r="M430" s="207"/>
      <c r="N430" s="207"/>
      <c r="O430" s="207"/>
      <c r="P430" s="207"/>
      <c r="Q430" s="207"/>
      <c r="R430" s="207"/>
      <c r="S430" s="207"/>
      <c r="T430" s="207"/>
      <c r="U430" s="207"/>
      <c r="V430" s="207"/>
      <c r="W430" s="207"/>
      <c r="X430" s="207"/>
      <c r="Y430" s="207"/>
      <c r="Z430" s="207"/>
      <c r="AA430" s="207"/>
      <c r="AB430" s="207"/>
      <c r="AC430" s="207"/>
      <c r="AD430" s="207"/>
      <c r="AE430" s="207"/>
      <c r="AF430" s="207"/>
      <c r="AG430" s="207"/>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98" t="e">
        <f t="shared" ref="BD430:CA430" si="258">IF(BD429&lt;1,"CĐ",IF(BD429&lt;1.6,"CCG","Đ"))</f>
        <v>#DIV/0!</v>
      </c>
      <c r="BE430" s="98" t="e">
        <f t="shared" si="258"/>
        <v>#DIV/0!</v>
      </c>
      <c r="BF430" s="98" t="e">
        <f t="shared" si="258"/>
        <v>#DIV/0!</v>
      </c>
      <c r="BG430" s="98" t="e">
        <f t="shared" si="258"/>
        <v>#DIV/0!</v>
      </c>
      <c r="BH430" s="98" t="e">
        <f t="shared" si="258"/>
        <v>#DIV/0!</v>
      </c>
      <c r="BI430" s="98" t="e">
        <f t="shared" si="258"/>
        <v>#DIV/0!</v>
      </c>
      <c r="BJ430" s="98" t="e">
        <f t="shared" si="258"/>
        <v>#DIV/0!</v>
      </c>
      <c r="BK430" s="98" t="e">
        <f t="shared" si="258"/>
        <v>#DIV/0!</v>
      </c>
      <c r="BL430" s="98" t="e">
        <f t="shared" si="258"/>
        <v>#DIV/0!</v>
      </c>
      <c r="BM430" s="98" t="e">
        <f t="shared" si="258"/>
        <v>#DIV/0!</v>
      </c>
      <c r="BN430" s="98" t="e">
        <f t="shared" si="258"/>
        <v>#DIV/0!</v>
      </c>
      <c r="BO430" s="98" t="e">
        <f t="shared" si="258"/>
        <v>#DIV/0!</v>
      </c>
      <c r="BP430" s="98" t="e">
        <f t="shared" si="258"/>
        <v>#DIV/0!</v>
      </c>
      <c r="BQ430" s="98" t="e">
        <f t="shared" si="258"/>
        <v>#DIV/0!</v>
      </c>
      <c r="BR430" s="98" t="e">
        <f t="shared" si="258"/>
        <v>#DIV/0!</v>
      </c>
      <c r="BS430" s="98" t="e">
        <f t="shared" si="258"/>
        <v>#DIV/0!</v>
      </c>
      <c r="BT430" s="98" t="e">
        <f t="shared" si="258"/>
        <v>#DIV/0!</v>
      </c>
      <c r="BU430" s="98" t="e">
        <f t="shared" si="258"/>
        <v>#DIV/0!</v>
      </c>
      <c r="BV430" s="98" t="e">
        <f t="shared" si="258"/>
        <v>#DIV/0!</v>
      </c>
      <c r="BW430" s="98" t="e">
        <f t="shared" si="258"/>
        <v>#DIV/0!</v>
      </c>
      <c r="BX430" s="98" t="e">
        <f t="shared" si="258"/>
        <v>#DIV/0!</v>
      </c>
      <c r="BY430" s="98" t="e">
        <f t="shared" si="258"/>
        <v>#DIV/0!</v>
      </c>
      <c r="BZ430" s="98" t="e">
        <f t="shared" si="258"/>
        <v>#DIV/0!</v>
      </c>
      <c r="CA430" s="98" t="e">
        <f t="shared" si="258"/>
        <v>#DIV/0!</v>
      </c>
      <c r="CB430" s="415"/>
      <c r="CC430" s="419"/>
      <c r="CD430" s="415"/>
      <c r="CE430" s="419"/>
      <c r="CF430" s="415"/>
      <c r="CG430" s="419"/>
      <c r="CH430" s="411"/>
      <c r="CI430" s="411"/>
      <c r="CJ430" s="37"/>
    </row>
    <row r="431" spans="1:88" ht="31.5" x14ac:dyDescent="0.25">
      <c r="A431" s="421"/>
      <c r="B431" s="421" t="s">
        <v>1588</v>
      </c>
      <c r="C431" s="102" t="s">
        <v>1569</v>
      </c>
      <c r="D431" s="288"/>
      <c r="E431" s="85"/>
      <c r="F431" s="5"/>
      <c r="G431" s="207"/>
      <c r="H431" s="207"/>
      <c r="I431" s="207"/>
      <c r="J431" s="87"/>
      <c r="K431" s="207"/>
      <c r="L431" s="207"/>
      <c r="M431" s="207"/>
      <c r="N431" s="207"/>
      <c r="O431" s="207"/>
      <c r="P431" s="207"/>
      <c r="Q431" s="207"/>
      <c r="R431" s="207"/>
      <c r="S431" s="207"/>
      <c r="T431" s="207"/>
      <c r="U431" s="207"/>
      <c r="V431" s="207"/>
      <c r="W431" s="207"/>
      <c r="X431" s="207"/>
      <c r="Y431" s="207"/>
      <c r="Z431" s="207"/>
      <c r="AA431" s="207"/>
      <c r="AB431" s="207"/>
      <c r="AC431" s="207"/>
      <c r="AD431" s="207"/>
      <c r="AE431" s="207"/>
      <c r="AF431" s="207"/>
      <c r="AG431" s="207"/>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104">
        <f>BD406+BD411+BD416+BD421+BD426</f>
        <v>1</v>
      </c>
      <c r="BE431" s="104">
        <f t="shared" ref="BD431:CA433" si="259">BE406+BE411+BE416+BE421+BE426</f>
        <v>0</v>
      </c>
      <c r="BF431" s="104">
        <f t="shared" si="259"/>
        <v>0</v>
      </c>
      <c r="BG431" s="104">
        <f t="shared" si="259"/>
        <v>0</v>
      </c>
      <c r="BH431" s="104">
        <f t="shared" si="259"/>
        <v>0</v>
      </c>
      <c r="BI431" s="104">
        <f t="shared" si="259"/>
        <v>0</v>
      </c>
      <c r="BJ431" s="104">
        <f t="shared" si="259"/>
        <v>0</v>
      </c>
      <c r="BK431" s="104">
        <f t="shared" si="259"/>
        <v>0</v>
      </c>
      <c r="BL431" s="104">
        <f t="shared" si="259"/>
        <v>0</v>
      </c>
      <c r="BM431" s="104">
        <f t="shared" si="259"/>
        <v>0</v>
      </c>
      <c r="BN431" s="104">
        <f t="shared" si="259"/>
        <v>0</v>
      </c>
      <c r="BO431" s="104">
        <f t="shared" si="259"/>
        <v>0</v>
      </c>
      <c r="BP431" s="104">
        <f t="shared" si="259"/>
        <v>0</v>
      </c>
      <c r="BQ431" s="104">
        <f t="shared" si="259"/>
        <v>0</v>
      </c>
      <c r="BR431" s="104">
        <f t="shared" si="259"/>
        <v>0</v>
      </c>
      <c r="BS431" s="104">
        <f t="shared" si="259"/>
        <v>0</v>
      </c>
      <c r="BT431" s="104">
        <f t="shared" si="259"/>
        <v>0</v>
      </c>
      <c r="BU431" s="104">
        <f t="shared" si="259"/>
        <v>0</v>
      </c>
      <c r="BV431" s="104">
        <f t="shared" si="259"/>
        <v>0</v>
      </c>
      <c r="BW431" s="104">
        <f t="shared" si="259"/>
        <v>0</v>
      </c>
      <c r="BX431" s="104">
        <f t="shared" si="259"/>
        <v>0</v>
      </c>
      <c r="BY431" s="104">
        <f t="shared" si="259"/>
        <v>0</v>
      </c>
      <c r="BZ431" s="104">
        <f t="shared" si="259"/>
        <v>0</v>
      </c>
      <c r="CA431" s="104">
        <f t="shared" si="259"/>
        <v>0</v>
      </c>
      <c r="CB431" s="37"/>
      <c r="CC431" s="37"/>
      <c r="CD431" s="37"/>
      <c r="CE431" s="37"/>
      <c r="CF431" s="37"/>
      <c r="CG431" s="37"/>
      <c r="CH431" s="37"/>
      <c r="CI431" s="37"/>
      <c r="CJ431" s="37"/>
    </row>
    <row r="432" spans="1:88" ht="31.5" x14ac:dyDescent="0.25">
      <c r="A432" s="421"/>
      <c r="B432" s="421"/>
      <c r="C432" s="102" t="s">
        <v>1570</v>
      </c>
      <c r="D432" s="288"/>
      <c r="E432" s="85"/>
      <c r="F432" s="5"/>
      <c r="G432" s="207"/>
      <c r="H432" s="207"/>
      <c r="I432" s="207"/>
      <c r="J432" s="87"/>
      <c r="K432" s="207"/>
      <c r="L432" s="207"/>
      <c r="M432" s="207"/>
      <c r="N432" s="207"/>
      <c r="O432" s="207"/>
      <c r="P432" s="207"/>
      <c r="Q432" s="207"/>
      <c r="R432" s="207"/>
      <c r="S432" s="207"/>
      <c r="T432" s="207"/>
      <c r="U432" s="207"/>
      <c r="V432" s="207"/>
      <c r="W432" s="207"/>
      <c r="X432" s="207"/>
      <c r="Y432" s="207"/>
      <c r="Z432" s="207"/>
      <c r="AA432" s="207"/>
      <c r="AB432" s="207"/>
      <c r="AC432" s="207"/>
      <c r="AD432" s="207"/>
      <c r="AE432" s="207"/>
      <c r="AF432" s="207"/>
      <c r="AG432" s="207"/>
      <c r="AH432" s="207"/>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104">
        <f t="shared" si="259"/>
        <v>0</v>
      </c>
      <c r="BE432" s="104">
        <f t="shared" si="259"/>
        <v>0</v>
      </c>
      <c r="BF432" s="104">
        <f t="shared" si="259"/>
        <v>0</v>
      </c>
      <c r="BG432" s="104">
        <f t="shared" si="259"/>
        <v>0</v>
      </c>
      <c r="BH432" s="104">
        <f t="shared" si="259"/>
        <v>0</v>
      </c>
      <c r="BI432" s="104">
        <f t="shared" si="259"/>
        <v>0</v>
      </c>
      <c r="BJ432" s="104">
        <f t="shared" si="259"/>
        <v>0</v>
      </c>
      <c r="BK432" s="104">
        <f t="shared" si="259"/>
        <v>0</v>
      </c>
      <c r="BL432" s="104">
        <f t="shared" si="259"/>
        <v>0</v>
      </c>
      <c r="BM432" s="104">
        <f t="shared" si="259"/>
        <v>0</v>
      </c>
      <c r="BN432" s="104">
        <f t="shared" si="259"/>
        <v>0</v>
      </c>
      <c r="BO432" s="104">
        <f t="shared" si="259"/>
        <v>0</v>
      </c>
      <c r="BP432" s="104">
        <f t="shared" si="259"/>
        <v>0</v>
      </c>
      <c r="BQ432" s="104">
        <f t="shared" si="259"/>
        <v>0</v>
      </c>
      <c r="BR432" s="104">
        <f t="shared" si="259"/>
        <v>0</v>
      </c>
      <c r="BS432" s="104">
        <f t="shared" si="259"/>
        <v>0</v>
      </c>
      <c r="BT432" s="104">
        <f t="shared" si="259"/>
        <v>0</v>
      </c>
      <c r="BU432" s="104">
        <f t="shared" si="259"/>
        <v>0</v>
      </c>
      <c r="BV432" s="104">
        <f t="shared" si="259"/>
        <v>0</v>
      </c>
      <c r="BW432" s="104">
        <f t="shared" si="259"/>
        <v>0</v>
      </c>
      <c r="BX432" s="104">
        <f t="shared" si="259"/>
        <v>0</v>
      </c>
      <c r="BY432" s="104">
        <f t="shared" si="259"/>
        <v>0</v>
      </c>
      <c r="BZ432" s="104">
        <f t="shared" si="259"/>
        <v>0</v>
      </c>
      <c r="CA432" s="104">
        <f t="shared" si="259"/>
        <v>0</v>
      </c>
      <c r="CB432" s="37"/>
      <c r="CC432" s="37"/>
      <c r="CD432" s="37"/>
      <c r="CE432" s="37"/>
      <c r="CF432" s="37"/>
      <c r="CG432" s="37"/>
      <c r="CH432" s="37"/>
      <c r="CI432" s="37"/>
      <c r="CJ432" s="37"/>
    </row>
    <row r="433" spans="1:88" ht="31.5" x14ac:dyDescent="0.25">
      <c r="A433" s="421"/>
      <c r="B433" s="421"/>
      <c r="C433" s="102" t="s">
        <v>1571</v>
      </c>
      <c r="D433" s="288"/>
      <c r="E433" s="85"/>
      <c r="F433" s="5"/>
      <c r="G433" s="207"/>
      <c r="H433" s="207"/>
      <c r="I433" s="207"/>
      <c r="J433" s="87"/>
      <c r="K433" s="207"/>
      <c r="L433" s="207"/>
      <c r="M433" s="207"/>
      <c r="N433" s="207"/>
      <c r="O433" s="207"/>
      <c r="P433" s="207"/>
      <c r="Q433" s="207"/>
      <c r="R433" s="207"/>
      <c r="S433" s="207"/>
      <c r="T433" s="207"/>
      <c r="U433" s="207"/>
      <c r="V433" s="207"/>
      <c r="W433" s="207"/>
      <c r="X433" s="207"/>
      <c r="Y433" s="207"/>
      <c r="Z433" s="207"/>
      <c r="AA433" s="207"/>
      <c r="AB433" s="207"/>
      <c r="AC433" s="207"/>
      <c r="AD433" s="207"/>
      <c r="AE433" s="207"/>
      <c r="AF433" s="207"/>
      <c r="AG433" s="207"/>
      <c r="AH433" s="207"/>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104">
        <f t="shared" si="259"/>
        <v>0</v>
      </c>
      <c r="BE433" s="104">
        <f t="shared" si="259"/>
        <v>0</v>
      </c>
      <c r="BF433" s="104">
        <f t="shared" si="259"/>
        <v>0</v>
      </c>
      <c r="BG433" s="104">
        <f t="shared" si="259"/>
        <v>0</v>
      </c>
      <c r="BH433" s="104">
        <f t="shared" si="259"/>
        <v>0</v>
      </c>
      <c r="BI433" s="104">
        <f t="shared" si="259"/>
        <v>0</v>
      </c>
      <c r="BJ433" s="104">
        <f t="shared" si="259"/>
        <v>0</v>
      </c>
      <c r="BK433" s="104">
        <f t="shared" si="259"/>
        <v>0</v>
      </c>
      <c r="BL433" s="104">
        <f t="shared" si="259"/>
        <v>0</v>
      </c>
      <c r="BM433" s="104">
        <f t="shared" si="259"/>
        <v>0</v>
      </c>
      <c r="BN433" s="104">
        <f t="shared" si="259"/>
        <v>0</v>
      </c>
      <c r="BO433" s="104">
        <f t="shared" si="259"/>
        <v>0</v>
      </c>
      <c r="BP433" s="104">
        <f t="shared" si="259"/>
        <v>0</v>
      </c>
      <c r="BQ433" s="104">
        <f t="shared" si="259"/>
        <v>0</v>
      </c>
      <c r="BR433" s="104">
        <f t="shared" si="259"/>
        <v>0</v>
      </c>
      <c r="BS433" s="104">
        <f t="shared" si="259"/>
        <v>0</v>
      </c>
      <c r="BT433" s="104">
        <f t="shared" si="259"/>
        <v>0</v>
      </c>
      <c r="BU433" s="104">
        <f t="shared" si="259"/>
        <v>0</v>
      </c>
      <c r="BV433" s="104">
        <f t="shared" si="259"/>
        <v>0</v>
      </c>
      <c r="BW433" s="104">
        <f t="shared" si="259"/>
        <v>0</v>
      </c>
      <c r="BX433" s="104">
        <f t="shared" si="259"/>
        <v>0</v>
      </c>
      <c r="BY433" s="104">
        <f t="shared" si="259"/>
        <v>0</v>
      </c>
      <c r="BZ433" s="104">
        <f t="shared" si="259"/>
        <v>0</v>
      </c>
      <c r="CA433" s="104">
        <f t="shared" si="259"/>
        <v>0</v>
      </c>
      <c r="CB433" s="37"/>
      <c r="CC433" s="37"/>
      <c r="CD433" s="37"/>
      <c r="CE433" s="37"/>
      <c r="CF433" s="37"/>
      <c r="CG433" s="37"/>
      <c r="CH433" s="37"/>
      <c r="CI433" s="37"/>
      <c r="CJ433" s="37"/>
    </row>
    <row r="434" spans="1:88" ht="15.75" x14ac:dyDescent="0.25">
      <c r="A434" s="421"/>
      <c r="B434" s="421"/>
      <c r="C434" s="425" t="s">
        <v>1572</v>
      </c>
      <c r="D434" s="288"/>
      <c r="E434" s="85"/>
      <c r="F434" s="5"/>
      <c r="G434" s="207"/>
      <c r="H434" s="207"/>
      <c r="I434" s="207"/>
      <c r="J434" s="87"/>
      <c r="K434" s="207"/>
      <c r="L434" s="207"/>
      <c r="M434" s="207"/>
      <c r="N434" s="207"/>
      <c r="O434" s="207"/>
      <c r="P434" s="207"/>
      <c r="Q434" s="207"/>
      <c r="R434" s="207"/>
      <c r="S434" s="207"/>
      <c r="T434" s="207"/>
      <c r="U434" s="207"/>
      <c r="V434" s="207"/>
      <c r="W434" s="207"/>
      <c r="X434" s="207"/>
      <c r="Y434" s="207"/>
      <c r="Z434" s="207"/>
      <c r="AA434" s="207"/>
      <c r="AB434" s="207"/>
      <c r="AC434" s="207"/>
      <c r="AD434" s="207"/>
      <c r="AE434" s="207"/>
      <c r="AF434" s="207"/>
      <c r="AG434" s="207"/>
      <c r="AH434" s="207"/>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105">
        <f t="shared" ref="BD434:CA434" si="260">(((BD431*2)+(BD432*1)+(BD433*0)))/(BD431+BD432+BD433)</f>
        <v>2</v>
      </c>
      <c r="BE434" s="105" t="e">
        <f t="shared" si="260"/>
        <v>#DIV/0!</v>
      </c>
      <c r="BF434" s="105" t="e">
        <f t="shared" si="260"/>
        <v>#DIV/0!</v>
      </c>
      <c r="BG434" s="105" t="e">
        <f t="shared" si="260"/>
        <v>#DIV/0!</v>
      </c>
      <c r="BH434" s="105" t="e">
        <f t="shared" si="260"/>
        <v>#DIV/0!</v>
      </c>
      <c r="BI434" s="105" t="e">
        <f t="shared" si="260"/>
        <v>#DIV/0!</v>
      </c>
      <c r="BJ434" s="105" t="e">
        <f t="shared" si="260"/>
        <v>#DIV/0!</v>
      </c>
      <c r="BK434" s="105" t="e">
        <f t="shared" si="260"/>
        <v>#DIV/0!</v>
      </c>
      <c r="BL434" s="105" t="e">
        <f t="shared" si="260"/>
        <v>#DIV/0!</v>
      </c>
      <c r="BM434" s="105" t="e">
        <f t="shared" si="260"/>
        <v>#DIV/0!</v>
      </c>
      <c r="BN434" s="105" t="e">
        <f t="shared" si="260"/>
        <v>#DIV/0!</v>
      </c>
      <c r="BO434" s="105" t="e">
        <f t="shared" si="260"/>
        <v>#DIV/0!</v>
      </c>
      <c r="BP434" s="105" t="e">
        <f t="shared" si="260"/>
        <v>#DIV/0!</v>
      </c>
      <c r="BQ434" s="105" t="e">
        <f t="shared" si="260"/>
        <v>#DIV/0!</v>
      </c>
      <c r="BR434" s="105" t="e">
        <f t="shared" si="260"/>
        <v>#DIV/0!</v>
      </c>
      <c r="BS434" s="105" t="e">
        <f t="shared" si="260"/>
        <v>#DIV/0!</v>
      </c>
      <c r="BT434" s="105" t="e">
        <f t="shared" si="260"/>
        <v>#DIV/0!</v>
      </c>
      <c r="BU434" s="105" t="e">
        <f t="shared" si="260"/>
        <v>#DIV/0!</v>
      </c>
      <c r="BV434" s="105" t="e">
        <f t="shared" si="260"/>
        <v>#DIV/0!</v>
      </c>
      <c r="BW434" s="105" t="e">
        <f t="shared" si="260"/>
        <v>#DIV/0!</v>
      </c>
      <c r="BX434" s="105" t="e">
        <f t="shared" si="260"/>
        <v>#DIV/0!</v>
      </c>
      <c r="BY434" s="105" t="e">
        <f t="shared" si="260"/>
        <v>#DIV/0!</v>
      </c>
      <c r="BZ434" s="105" t="e">
        <f t="shared" si="260"/>
        <v>#DIV/0!</v>
      </c>
      <c r="CA434" s="105" t="e">
        <f t="shared" si="260"/>
        <v>#DIV/0!</v>
      </c>
      <c r="CB434" s="415">
        <f>COUNTIF($BD435:$CA435,"Đ")</f>
        <v>1</v>
      </c>
      <c r="CC434" s="419">
        <f>CB434/COUNTA($BD435:$CA435)</f>
        <v>4.1666666666666664E-2</v>
      </c>
      <c r="CD434" s="415">
        <f>COUNTIF($BD435:$CA435,"CCG")</f>
        <v>0</v>
      </c>
      <c r="CE434" s="419">
        <f>CD434/COUNTA($BD435:$CA435)</f>
        <v>0</v>
      </c>
      <c r="CF434" s="415">
        <f>COUNTIF($BD435:$CA435,"CĐ")</f>
        <v>0</v>
      </c>
      <c r="CG434" s="419">
        <f>CF434/COUNTA($BD435:$CA435)</f>
        <v>0</v>
      </c>
      <c r="CH434" s="411">
        <f>(((CB434*2)+(CD434*1)+(CF434*0)))/(CB434+CD434+CF434)</f>
        <v>2</v>
      </c>
      <c r="CI434" s="411" t="str">
        <f>IF(CH434&gt;=1.6,"Đạt mục tiêu",IF(CH434&gt;=1,"Cần cố gắng","Chưa đạt"))</f>
        <v>Đạt mục tiêu</v>
      </c>
      <c r="CJ434" s="37"/>
    </row>
    <row r="435" spans="1:88" ht="15.75" x14ac:dyDescent="0.25">
      <c r="A435" s="421"/>
      <c r="B435" s="421"/>
      <c r="C435" s="426"/>
      <c r="D435" s="288"/>
      <c r="E435" s="85"/>
      <c r="F435" s="5"/>
      <c r="G435" s="207"/>
      <c r="H435" s="207"/>
      <c r="I435" s="207"/>
      <c r="J435" s="87"/>
      <c r="K435" s="207"/>
      <c r="L435" s="207"/>
      <c r="M435" s="207"/>
      <c r="N435" s="207"/>
      <c r="O435" s="207"/>
      <c r="P435" s="207"/>
      <c r="Q435" s="207"/>
      <c r="R435" s="207"/>
      <c r="S435" s="207"/>
      <c r="T435" s="207"/>
      <c r="U435" s="207"/>
      <c r="V435" s="207"/>
      <c r="W435" s="207"/>
      <c r="X435" s="207"/>
      <c r="Y435" s="207"/>
      <c r="Z435" s="207"/>
      <c r="AA435" s="207"/>
      <c r="AB435" s="207"/>
      <c r="AC435" s="207"/>
      <c r="AD435" s="207"/>
      <c r="AE435" s="207"/>
      <c r="AF435" s="207"/>
      <c r="AG435" s="207"/>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105" t="str">
        <f t="shared" ref="BD435:CA435" si="261">IF(BD434&lt;1,"CĐ",IF(BD434&lt;1.6,"CCG","Đ"))</f>
        <v>Đ</v>
      </c>
      <c r="BE435" s="105" t="e">
        <f t="shared" si="261"/>
        <v>#DIV/0!</v>
      </c>
      <c r="BF435" s="105" t="e">
        <f t="shared" si="261"/>
        <v>#DIV/0!</v>
      </c>
      <c r="BG435" s="105" t="e">
        <f t="shared" si="261"/>
        <v>#DIV/0!</v>
      </c>
      <c r="BH435" s="105" t="e">
        <f t="shared" si="261"/>
        <v>#DIV/0!</v>
      </c>
      <c r="BI435" s="105" t="e">
        <f t="shared" si="261"/>
        <v>#DIV/0!</v>
      </c>
      <c r="BJ435" s="105" t="e">
        <f t="shared" si="261"/>
        <v>#DIV/0!</v>
      </c>
      <c r="BK435" s="105" t="e">
        <f t="shared" si="261"/>
        <v>#DIV/0!</v>
      </c>
      <c r="BL435" s="105" t="e">
        <f t="shared" si="261"/>
        <v>#DIV/0!</v>
      </c>
      <c r="BM435" s="105" t="e">
        <f t="shared" si="261"/>
        <v>#DIV/0!</v>
      </c>
      <c r="BN435" s="105" t="e">
        <f t="shared" si="261"/>
        <v>#DIV/0!</v>
      </c>
      <c r="BO435" s="105" t="e">
        <f t="shared" si="261"/>
        <v>#DIV/0!</v>
      </c>
      <c r="BP435" s="105" t="e">
        <f t="shared" si="261"/>
        <v>#DIV/0!</v>
      </c>
      <c r="BQ435" s="105" t="e">
        <f t="shared" si="261"/>
        <v>#DIV/0!</v>
      </c>
      <c r="BR435" s="105" t="e">
        <f t="shared" si="261"/>
        <v>#DIV/0!</v>
      </c>
      <c r="BS435" s="105" t="e">
        <f t="shared" si="261"/>
        <v>#DIV/0!</v>
      </c>
      <c r="BT435" s="105" t="e">
        <f t="shared" si="261"/>
        <v>#DIV/0!</v>
      </c>
      <c r="BU435" s="105" t="e">
        <f t="shared" si="261"/>
        <v>#DIV/0!</v>
      </c>
      <c r="BV435" s="105" t="e">
        <f t="shared" si="261"/>
        <v>#DIV/0!</v>
      </c>
      <c r="BW435" s="105" t="e">
        <f t="shared" si="261"/>
        <v>#DIV/0!</v>
      </c>
      <c r="BX435" s="105" t="e">
        <f t="shared" si="261"/>
        <v>#DIV/0!</v>
      </c>
      <c r="BY435" s="105" t="e">
        <f t="shared" si="261"/>
        <v>#DIV/0!</v>
      </c>
      <c r="BZ435" s="105" t="e">
        <f t="shared" si="261"/>
        <v>#DIV/0!</v>
      </c>
      <c r="CA435" s="105" t="e">
        <f t="shared" si="261"/>
        <v>#DIV/0!</v>
      </c>
      <c r="CB435" s="415"/>
      <c r="CC435" s="419"/>
      <c r="CD435" s="415"/>
      <c r="CE435" s="419"/>
      <c r="CF435" s="415"/>
      <c r="CG435" s="419"/>
      <c r="CH435" s="411"/>
      <c r="CI435" s="411"/>
      <c r="CJ435" s="37"/>
    </row>
    <row r="436" spans="1:88" hidden="1" x14ac:dyDescent="0.25"/>
    <row r="437" spans="1:88" hidden="1" x14ac:dyDescent="0.25"/>
    <row r="438" spans="1:88" hidden="1" x14ac:dyDescent="0.25"/>
    <row r="439" spans="1:88" hidden="1" x14ac:dyDescent="0.25"/>
    <row r="440" spans="1:88" hidden="1" x14ac:dyDescent="0.25"/>
    <row r="441" spans="1:88" hidden="1" x14ac:dyDescent="0.25"/>
    <row r="442" spans="1:88" hidden="1" x14ac:dyDescent="0.25"/>
    <row r="443" spans="1:88" hidden="1" x14ac:dyDescent="0.25"/>
    <row r="444" spans="1:88" hidden="1" x14ac:dyDescent="0.25"/>
    <row r="445" spans="1:88" hidden="1" x14ac:dyDescent="0.25"/>
    <row r="446" spans="1:88" hidden="1" x14ac:dyDescent="0.25"/>
    <row r="447" spans="1:88" hidden="1" x14ac:dyDescent="0.25"/>
    <row r="448" spans="1:8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sheetData>
  <autoFilter ref="C5:BC435">
    <filterColumn colId="10">
      <filters>
        <filter val="x"/>
      </filters>
    </filterColumn>
  </autoFilter>
  <mergeCells count="352">
    <mergeCell ref="F183:F184"/>
    <mergeCell ref="G183:G184"/>
    <mergeCell ref="H183:H184"/>
    <mergeCell ref="A183:A184"/>
    <mergeCell ref="B183:B184"/>
    <mergeCell ref="I183:I184"/>
    <mergeCell ref="J183:J184"/>
    <mergeCell ref="M183:M184"/>
    <mergeCell ref="F138:H138"/>
    <mergeCell ref="C150:E150"/>
    <mergeCell ref="C151:E151"/>
    <mergeCell ref="C163:E163"/>
    <mergeCell ref="C165:E165"/>
    <mergeCell ref="C167:E167"/>
    <mergeCell ref="C170:E170"/>
    <mergeCell ref="E349:F349"/>
    <mergeCell ref="E350:F350"/>
    <mergeCell ref="E351:F351"/>
    <mergeCell ref="E340:F340"/>
    <mergeCell ref="E341:F341"/>
    <mergeCell ref="E342:F342"/>
    <mergeCell ref="E343:F343"/>
    <mergeCell ref="E344:F344"/>
    <mergeCell ref="E345:F345"/>
    <mergeCell ref="E333:F333"/>
    <mergeCell ref="E334:F334"/>
    <mergeCell ref="E335:F335"/>
    <mergeCell ref="E336:F336"/>
    <mergeCell ref="E337:F337"/>
    <mergeCell ref="E338:F338"/>
    <mergeCell ref="G346:H346"/>
    <mergeCell ref="G347:H347"/>
    <mergeCell ref="G348:H348"/>
    <mergeCell ref="E346:F346"/>
    <mergeCell ref="E347:F347"/>
    <mergeCell ref="E348:F348"/>
    <mergeCell ref="CG434:CG435"/>
    <mergeCell ref="CH434:CH435"/>
    <mergeCell ref="CI434:CI435"/>
    <mergeCell ref="CG429:CG430"/>
    <mergeCell ref="CH429:CH430"/>
    <mergeCell ref="CI429:CI430"/>
    <mergeCell ref="B431:B435"/>
    <mergeCell ref="C434:C435"/>
    <mergeCell ref="CB434:CB435"/>
    <mergeCell ref="CC434:CC435"/>
    <mergeCell ref="CD434:CD435"/>
    <mergeCell ref="CE434:CE435"/>
    <mergeCell ref="CF434:CF435"/>
    <mergeCell ref="CG424:CG425"/>
    <mergeCell ref="CH424:CH425"/>
    <mergeCell ref="CI424:CI425"/>
    <mergeCell ref="CH409:CH410"/>
    <mergeCell ref="CI409:CI410"/>
    <mergeCell ref="B411:B415"/>
    <mergeCell ref="C414:C415"/>
    <mergeCell ref="CB414:CB415"/>
    <mergeCell ref="CC414:CC415"/>
    <mergeCell ref="CD414:CD415"/>
    <mergeCell ref="CE414:CE415"/>
    <mergeCell ref="CF414:CF415"/>
    <mergeCell ref="CG414:CG415"/>
    <mergeCell ref="CH414:CH415"/>
    <mergeCell ref="CI414:CI415"/>
    <mergeCell ref="CH419:CH420"/>
    <mergeCell ref="CI419:CI420"/>
    <mergeCell ref="B421:B425"/>
    <mergeCell ref="C424:C425"/>
    <mergeCell ref="CB424:CB425"/>
    <mergeCell ref="CC424:CC425"/>
    <mergeCell ref="CD424:CD425"/>
    <mergeCell ref="CE424:CE425"/>
    <mergeCell ref="CF424:CF425"/>
    <mergeCell ref="A406:A435"/>
    <mergeCell ref="B406:B410"/>
    <mergeCell ref="C409:C410"/>
    <mergeCell ref="CB409:CB410"/>
    <mergeCell ref="CC409:CC410"/>
    <mergeCell ref="CD409:CD410"/>
    <mergeCell ref="CE409:CE410"/>
    <mergeCell ref="CF409:CF410"/>
    <mergeCell ref="CG409:CG410"/>
    <mergeCell ref="B416:B420"/>
    <mergeCell ref="C419:C420"/>
    <mergeCell ref="CB419:CB420"/>
    <mergeCell ref="CC419:CC420"/>
    <mergeCell ref="CD419:CD420"/>
    <mergeCell ref="CE419:CE420"/>
    <mergeCell ref="CF419:CF420"/>
    <mergeCell ref="CG419:CG420"/>
    <mergeCell ref="B426:B430"/>
    <mergeCell ref="C429:C430"/>
    <mergeCell ref="CB429:CB430"/>
    <mergeCell ref="CC429:CC430"/>
    <mergeCell ref="CD429:CD430"/>
    <mergeCell ref="CE429:CE430"/>
    <mergeCell ref="CF429:CF430"/>
    <mergeCell ref="CI399:CI400"/>
    <mergeCell ref="A401:A405"/>
    <mergeCell ref="C404:C405"/>
    <mergeCell ref="CB404:CB405"/>
    <mergeCell ref="CC404:CC405"/>
    <mergeCell ref="CD404:CD405"/>
    <mergeCell ref="CE404:CE405"/>
    <mergeCell ref="CF404:CF405"/>
    <mergeCell ref="CG404:CG405"/>
    <mergeCell ref="CH404:CH405"/>
    <mergeCell ref="CI404:CI405"/>
    <mergeCell ref="A396:A400"/>
    <mergeCell ref="C399:C400"/>
    <mergeCell ref="CB399:CB400"/>
    <mergeCell ref="CC399:CC400"/>
    <mergeCell ref="CD399:CD400"/>
    <mergeCell ref="CE399:CE400"/>
    <mergeCell ref="CF399:CF400"/>
    <mergeCell ref="CG399:CG400"/>
    <mergeCell ref="CH399:CH400"/>
    <mergeCell ref="CI389:CI390"/>
    <mergeCell ref="A391:A395"/>
    <mergeCell ref="C394:C395"/>
    <mergeCell ref="CB394:CB395"/>
    <mergeCell ref="CC394:CC395"/>
    <mergeCell ref="CD394:CD395"/>
    <mergeCell ref="CE394:CE395"/>
    <mergeCell ref="CF394:CF395"/>
    <mergeCell ref="CG394:CG395"/>
    <mergeCell ref="CH394:CH395"/>
    <mergeCell ref="CI394:CI395"/>
    <mergeCell ref="A386:A390"/>
    <mergeCell ref="C389:C390"/>
    <mergeCell ref="CB389:CB390"/>
    <mergeCell ref="CC389:CC390"/>
    <mergeCell ref="CD389:CD390"/>
    <mergeCell ref="CE389:CE390"/>
    <mergeCell ref="CF389:CF390"/>
    <mergeCell ref="CG389:CG390"/>
    <mergeCell ref="CH389:CH390"/>
    <mergeCell ref="CI379:CI380"/>
    <mergeCell ref="A381:A385"/>
    <mergeCell ref="C384:C385"/>
    <mergeCell ref="CB384:CB385"/>
    <mergeCell ref="CC384:CC385"/>
    <mergeCell ref="CD384:CD385"/>
    <mergeCell ref="CE384:CE385"/>
    <mergeCell ref="CF384:CF385"/>
    <mergeCell ref="CG384:CG385"/>
    <mergeCell ref="CH384:CH385"/>
    <mergeCell ref="CI384:CI385"/>
    <mergeCell ref="A376:A380"/>
    <mergeCell ref="C379:C380"/>
    <mergeCell ref="CB379:CB380"/>
    <mergeCell ref="CC379:CC380"/>
    <mergeCell ref="CD379:CD380"/>
    <mergeCell ref="CE379:CE380"/>
    <mergeCell ref="CF379:CF380"/>
    <mergeCell ref="CG379:CG380"/>
    <mergeCell ref="CH379:CH380"/>
    <mergeCell ref="CI369:CI370"/>
    <mergeCell ref="A371:A375"/>
    <mergeCell ref="C374:C375"/>
    <mergeCell ref="CB374:CB375"/>
    <mergeCell ref="CC374:CC375"/>
    <mergeCell ref="CD374:CD375"/>
    <mergeCell ref="CE374:CE375"/>
    <mergeCell ref="CF374:CF375"/>
    <mergeCell ref="CG374:CG375"/>
    <mergeCell ref="CH374:CH375"/>
    <mergeCell ref="CI374:CI375"/>
    <mergeCell ref="A366:A370"/>
    <mergeCell ref="C369:C370"/>
    <mergeCell ref="CB369:CB370"/>
    <mergeCell ref="CC369:CC370"/>
    <mergeCell ref="CD369:CD370"/>
    <mergeCell ref="CE369:CE370"/>
    <mergeCell ref="CF369:CF370"/>
    <mergeCell ref="CG369:CG370"/>
    <mergeCell ref="CH369:CH370"/>
    <mergeCell ref="CI359:CI360"/>
    <mergeCell ref="CJ359:CJ360"/>
    <mergeCell ref="A361:A365"/>
    <mergeCell ref="C364:C365"/>
    <mergeCell ref="CB364:CB365"/>
    <mergeCell ref="CC364:CC365"/>
    <mergeCell ref="CD364:CD365"/>
    <mergeCell ref="CE364:CE365"/>
    <mergeCell ref="CF364:CF365"/>
    <mergeCell ref="CG364:CG365"/>
    <mergeCell ref="CC359:CC360"/>
    <mergeCell ref="CD359:CD360"/>
    <mergeCell ref="CE359:CE360"/>
    <mergeCell ref="CF359:CF360"/>
    <mergeCell ref="CG359:CG360"/>
    <mergeCell ref="CH359:CH360"/>
    <mergeCell ref="CH364:CH365"/>
    <mergeCell ref="CI364:CI365"/>
    <mergeCell ref="G352:H352"/>
    <mergeCell ref="G353:H353"/>
    <mergeCell ref="G354:H354"/>
    <mergeCell ref="A356:A360"/>
    <mergeCell ref="C359:C360"/>
    <mergeCell ref="CB359:CB360"/>
    <mergeCell ref="E352:F352"/>
    <mergeCell ref="E353:F353"/>
    <mergeCell ref="E354:F354"/>
    <mergeCell ref="G351:H351"/>
    <mergeCell ref="G340:H340"/>
    <mergeCell ref="G341:H341"/>
    <mergeCell ref="G342:H342"/>
    <mergeCell ref="G343:H343"/>
    <mergeCell ref="G344:H344"/>
    <mergeCell ref="G345:H345"/>
    <mergeCell ref="G333:H333"/>
    <mergeCell ref="G334:H334"/>
    <mergeCell ref="G335:H335"/>
    <mergeCell ref="G336:H336"/>
    <mergeCell ref="G337:H337"/>
    <mergeCell ref="G338:H338"/>
    <mergeCell ref="G349:H349"/>
    <mergeCell ref="G350:H350"/>
    <mergeCell ref="B313:B314"/>
    <mergeCell ref="C313:C314"/>
    <mergeCell ref="B319:B325"/>
    <mergeCell ref="C319:C325"/>
    <mergeCell ref="B327:B329"/>
    <mergeCell ref="C327:C329"/>
    <mergeCell ref="B295:B300"/>
    <mergeCell ref="C295:C300"/>
    <mergeCell ref="B301:B307"/>
    <mergeCell ref="C301:C307"/>
    <mergeCell ref="B308:B312"/>
    <mergeCell ref="C308:C312"/>
    <mergeCell ref="C274:E274"/>
    <mergeCell ref="B276:B284"/>
    <mergeCell ref="C276:C284"/>
    <mergeCell ref="B285:B292"/>
    <mergeCell ref="C285:C292"/>
    <mergeCell ref="B293:B294"/>
    <mergeCell ref="C293:C294"/>
    <mergeCell ref="C251:E251"/>
    <mergeCell ref="C256:E256"/>
    <mergeCell ref="C257:E257"/>
    <mergeCell ref="C264:E264"/>
    <mergeCell ref="C269:H269"/>
    <mergeCell ref="C270:H270"/>
    <mergeCell ref="C234:E234"/>
    <mergeCell ref="C242:E242"/>
    <mergeCell ref="C243:E243"/>
    <mergeCell ref="C244:E244"/>
    <mergeCell ref="C247:E247"/>
    <mergeCell ref="B249:B250"/>
    <mergeCell ref="C249:C250"/>
    <mergeCell ref="B213:B221"/>
    <mergeCell ref="C213:C221"/>
    <mergeCell ref="B222:B227"/>
    <mergeCell ref="C222:C227"/>
    <mergeCell ref="B228:B229"/>
    <mergeCell ref="C228:C229"/>
    <mergeCell ref="C191:E191"/>
    <mergeCell ref="B195:B203"/>
    <mergeCell ref="C195:C203"/>
    <mergeCell ref="B204:B205"/>
    <mergeCell ref="C204:C205"/>
    <mergeCell ref="C208:E208"/>
    <mergeCell ref="C176:E176"/>
    <mergeCell ref="C180:E180"/>
    <mergeCell ref="C181:E181"/>
    <mergeCell ref="C190:E190"/>
    <mergeCell ref="C183:C184"/>
    <mergeCell ref="D183:D184"/>
    <mergeCell ref="E183:E184"/>
    <mergeCell ref="C134:E134"/>
    <mergeCell ref="C136:E136"/>
    <mergeCell ref="C138:E138"/>
    <mergeCell ref="C143:E143"/>
    <mergeCell ref="C146:E146"/>
    <mergeCell ref="C148:E148"/>
    <mergeCell ref="C114:E114"/>
    <mergeCell ref="C117:E117"/>
    <mergeCell ref="C118:E118"/>
    <mergeCell ref="C124:E124"/>
    <mergeCell ref="C125:E125"/>
    <mergeCell ref="C133:E133"/>
    <mergeCell ref="C80:E80"/>
    <mergeCell ref="B88:B91"/>
    <mergeCell ref="C88:C91"/>
    <mergeCell ref="C103:E103"/>
    <mergeCell ref="C112:E112"/>
    <mergeCell ref="C113:E113"/>
    <mergeCell ref="C36:E36"/>
    <mergeCell ref="C43:E43"/>
    <mergeCell ref="C53:E53"/>
    <mergeCell ref="C60:E60"/>
    <mergeCell ref="C71:E71"/>
    <mergeCell ref="C72:E72"/>
    <mergeCell ref="C7:E7"/>
    <mergeCell ref="C8:E8"/>
    <mergeCell ref="C18:E18"/>
    <mergeCell ref="C19:E19"/>
    <mergeCell ref="C22:C23"/>
    <mergeCell ref="C30:E30"/>
    <mergeCell ref="C6:E6"/>
    <mergeCell ref="BZ3:BZ4"/>
    <mergeCell ref="CA3:CA4"/>
    <mergeCell ref="BT3:BT4"/>
    <mergeCell ref="BU3:BU4"/>
    <mergeCell ref="BV3:BV4"/>
    <mergeCell ref="BW3:BW4"/>
    <mergeCell ref="BX3:BX4"/>
    <mergeCell ref="BY3:BY4"/>
    <mergeCell ref="AS2:AV3"/>
    <mergeCell ref="AW2:AZ3"/>
    <mergeCell ref="BA2:BC3"/>
    <mergeCell ref="BD2:CA2"/>
    <mergeCell ref="U2:X3"/>
    <mergeCell ref="Y2:AB3"/>
    <mergeCell ref="AC2:AF3"/>
    <mergeCell ref="AG2:AJ3"/>
    <mergeCell ref="AK2:AN3"/>
    <mergeCell ref="AO2:AR3"/>
    <mergeCell ref="CJ2:CJ5"/>
    <mergeCell ref="BD3:BD4"/>
    <mergeCell ref="BE3:BE4"/>
    <mergeCell ref="BF3:BF4"/>
    <mergeCell ref="BG3:BG4"/>
    <mergeCell ref="BN3:BN4"/>
    <mergeCell ref="BO3:BO4"/>
    <mergeCell ref="BP3:BP4"/>
    <mergeCell ref="BQ3:BQ4"/>
    <mergeCell ref="BR3:BR4"/>
    <mergeCell ref="BS3:BS4"/>
    <mergeCell ref="BH3:BH4"/>
    <mergeCell ref="BI3:BI4"/>
    <mergeCell ref="BJ3:BJ4"/>
    <mergeCell ref="BK3:BK4"/>
    <mergeCell ref="BL3:BL4"/>
    <mergeCell ref="BM3:BM4"/>
    <mergeCell ref="CB3:CC4"/>
    <mergeCell ref="CD3:CE4"/>
    <mergeCell ref="CF3:CG4"/>
    <mergeCell ref="CH3:CH4"/>
    <mergeCell ref="CI3:CI4"/>
    <mergeCell ref="CB2:CI2"/>
    <mergeCell ref="C1:T1"/>
    <mergeCell ref="A2:A4"/>
    <mergeCell ref="B2:B4"/>
    <mergeCell ref="C2:D4"/>
    <mergeCell ref="E2:F4"/>
    <mergeCell ref="G2:G4"/>
    <mergeCell ref="H2:H4"/>
    <mergeCell ref="I2:I4"/>
    <mergeCell ref="J2:J4"/>
    <mergeCell ref="K2:S2"/>
  </mergeCells>
  <dataValidations count="19">
    <dataValidation type="list" allowBlank="1" showInputMessage="1" showErrorMessage="1" prompt=".,thể chất,thẩm mỹ,TCKNXH,nhận thức,ngôn ngữ" sqref="J5">
      <formula1>".,thể chất,thẩm mỹ,TCKNXH,nhận thức,ngôn ngữ"</formula1>
    </dataValidation>
    <dataValidation type="list" allowBlank="1" showInputMessage="1" showErrorMessage="1" sqref="J135 J137 J147 J149 J164 J166 J182:J183 J9:J17 J20:J29 J31:J35 J37:J42 J44:J52 J54:J59 J61:J70 J73:J79 J81:J102 J104:J111 J115:J116 J119:J123 J126:J132 J139:J142 J144:J145 J152:J162 J168:J169 J171:J175 J177:J179 J185:J189 J275:J317 J192:J207 J235:J241 J245:J246 J209:J233 J258:J263 J265:J268 J271:J273 J319:J332 J248:J250 J252:J255">
      <formula1>"Thể chất, Nhận thức, Ngôn ngữ, TCKNXH, Thẩm mỹ"</formula1>
    </dataValidation>
    <dataValidation type="list" allowBlank="1" showInputMessage="1" showErrorMessage="1" sqref="D135 F135 D137 D147 F147 D149 F149 D164 F164 D166 F166 D82:D102 F189 D255 D9:D17 F21:F29 D31:D35 D37:D42 D44:D52 D54:D59 D61:D70 D73:D79 F319:F332 D104:D111 D115:D116 D119:D123 D126:D132 F182:F183 D144:D145 D152:D162 D168:D169 D171:D175 D177:D179 D185:D189 F139:F142 D192:D207 D235:D241 D245:D246 F250 D258:D263 D265:D268 D271:D273 D319:D332 F9:F17 F275:F317 F31:F35 F37:F42 F44:F52 F54:F59 F61:F70 F73:F79 F83:F102 F104:F111 F115:F116 F119:F123 F126:F132 F271:F273 F144:F145 F152:F162 F168:F169 F171:F175 F177:F179 F185:F187 D182:D183 F192:F207 F235:F241 F245:F246 F209:F233 F252:F255 F258:F263 F265:F268 D140:D142 D209:D233 F248 D248:D250 D252:D253 D275:D317 D21:D29 F137">
      <formula1>"KQMĐ, NDCT, TLHD, BC, ĐP"</formula1>
    </dataValidation>
    <dataValidation type="list" allowBlank="1" showInputMessage="1" showErrorMessage="1" sqref="K135:S135 K137:S137 K147:S147 K149:S149 M152:S152 P153:S153 R154:S154 Q155 S155 P158 R158:S158 P159:Q159 S159 L160 P160 K164:S164 L166:S166 K168:S169 M185:M189 K275:L275 K276 K285 K81:K102 K152:K162 M303:M304 N154:N155 N157:N162 O158:O160 K20:S29 K31:S35 K37:S42 K258:S263 K44:S52 K54:S59 K61:S70 K192:S207 K104:S111 L161:M162 M182:M183 K115:S116 K245:S246 K119:S123 K139:S142 K144:S145 K209:S233 K177:S179 K271:S273 K286:L304 K235:S241 O161:Q162 Q156:S157 O303:S304 K126:S132 K265:S268 O154:P156 K277:L284 K73:S79 L83:S102 P81:S82 L81:N82 K171:S175 K319:S332 K9:S17 R160:S162 L153:M159 O81 K248:S250 K252:S255 M275:S302 K305:S317 N182:S189 K182:L189">
      <formula1>"x"</formula1>
    </dataValidation>
    <dataValidation type="list" allowBlank="1" showInputMessage="1" showErrorMessage="1" sqref="I135 I137 I147 I149 I164 I166 I182:I183 I9:I17 I20:I29 I31:I35 I37:I42 I44:I52 I54:I59 I61:I70 I73:I79 I81:I102 I104:I111 I115:I116 I119:I123 I126:I132 I139:I142 I144:I145 I152:I162 I168:I169 I171:I175 I177:I179 I185:I189 I275:I317 I192:I207 I235:I241 I245:I246 I209:I233 I258:I263 I265:I268 I271:I273 I319:I332 I252:I255 I248:I250">
      <formula1>"Lớp học, Sân chơi, Phòng chức năng, Ngoài nhà trường"</formula1>
    </dataValidation>
    <dataValidation type="list" allowBlank="1" showInputMessage="1" showErrorMessage="1" sqref="BD135:CA135 BD137:CA137 BD149:CA149 BD164:CA164 BD166:CA166 BD9:CA17 BD119:CA123 BD20:CA35 BD37:CA42 BD258:CA263 BD44:CA52 BD54:CA59 BD61:CA70 BD73:CA79 BD81:CA102 BD104:CA111 BD126:CA132 BD115:CA116 BD245:CA246 BD139:CA147 BD152:CA162 BD168:CA169 BD209:CA233 BD171:CA175 BD177:CA179 BD271:CA273 BD192:CA207 BD235:CA241 BD265:CA268 BD319:CA332 BD248:CA250 BD252:CA255 BD275:CA317 BD182:CA189">
      <formula1>"2, 1, 0, KĐG,#"</formula1>
    </dataValidation>
    <dataValidation type="list" allowBlank="1" showInputMessage="1" showErrorMessage="1" sqref="AC166:BC166 U265:BC268 U235:BC241 U192:BC207 U182:BC183 U271:BC273 U177:BC179 U171:BC175 U168:BC169 AB229:AB233 U139:BC147 U245:BC246 U115:BC116 AA69:AA70 U126:BC132 U104:BC111 U185:BC189 U54:BC59 U44:BC52 U252:BC255 U37:BC42 U258:BC263 U9:BC17 U20:BC35 U81:BC102 AA320:AA332 U164:BC164 U149:BC149 U137:BC137 U135:BC135 U166:Z166 U73:BC79 U61:Z70 AB61:BC70 AA61:AA67 U319:Z332 AB319:BC332 AA157:AB162 U209:AA233 AF216:AF233 AB209:AB227 U152:Z162 AB250 U248:AA250 AC248:BC250 AB248 AE304:AE317 AA152:AB155 AF304:AF317 AB184:BC184 U184:Z184 AC209:AC233 AD216:AD233 AD209:AD214 AE209:AE233 AG209:BC233 AF209:AF214 U275:AD317 AE154:AE162 AE275:AE302 AC152:AD162 AF152:BC162 AE152 AG275:BC317 AF275:AF302 U119:AE123 AG119:BC123 AF119:AF122">
      <formula1>"ĐTT, TDS, HĐH, HĐG, HĐNT, VS-AN, HĐC, TQDN, LH, x,#, HĐH+HĐC, HĐH+HĐNT, HĐH+HĐG"</formula1>
    </dataValidation>
    <dataValidation type="list" allowBlank="1" showInputMessage="1" showErrorMessage="1" sqref="AA184">
      <formula1>"ĐTT, TDS, HĐH, HĐG, HĐNT, VS-AN, HĐC, TQDN, HĐH+LH, x,#, HĐH+HĐC, HĐH+HĐNT, HĐH+HĐG"</formula1>
    </dataValidation>
    <dataValidation type="list" allowBlank="1" showInputMessage="1" showErrorMessage="1" sqref="AA68">
      <formula1>"ĐTT, TDS, HĐH, HĐG, HĐNT, VS-AN, HĐC, TQDN,HĐG+HĐC, LH, x,#, HĐH+HĐC, HĐH+HĐNT, HĐH+HĐG"</formula1>
    </dataValidation>
    <dataValidation type="list" allowBlank="1" showInputMessage="1" showErrorMessage="1" sqref="AA319">
      <formula1>"ĐTT, TDS, HĐH, HĐG, HĐNT, VS-AN, HĐC,HĐC+HĐG,TQDN, LH, x,#, HĐH+HĐC, HĐH+HĐNT, HĐH+HĐG"</formula1>
    </dataValidation>
    <dataValidation type="list" allowBlank="1" showInputMessage="1" showErrorMessage="1" sqref="AB166">
      <formula1>"ĐTT, TDS, HĐH, HĐG, HĐNT, VS-AN, HĐC, TQDN, HĐG+HĐC, LH, x,#, HĐH+HĐC, HĐH+HĐNT, HĐH+HĐG"</formula1>
    </dataValidation>
    <dataValidation type="list" allowBlank="1" showInputMessage="1" showErrorMessage="1" sqref="AB228">
      <formula1>"ĐTT, TDS, HĐH, HĐG, HĐNT, VS-AN, HĐC, HĐG+HĐC, TQDN, LH, x,#, HĐH+HĐC, HĐH+HĐNT, HĐH+HĐG"</formula1>
    </dataValidation>
    <dataValidation type="list" allowBlank="1" showInputMessage="1" showErrorMessage="1" sqref="AA156">
      <formula1>"ĐTT, TDS, HĐH, HĐG, HĐNT, VS-AN, HĐG+HĐC, HĐC, TQDN, LH, x,#, HĐH+HĐC, HĐH+HĐNT, HĐH+HĐG"</formula1>
    </dataValidation>
    <dataValidation type="list" allowBlank="1" showInputMessage="1" showErrorMessage="1" sqref="AA166">
      <formula1>"ĐTT, TDS, HĐH, HĐG, HĐNT,HĐG+HĐC, VS-AN, HĐC, TQDN, LH, x,#, HĐH+HĐC, HĐH+HĐNT, HĐH+HĐG"</formula1>
    </dataValidation>
    <dataValidation type="list" allowBlank="1" showInputMessage="1" showErrorMessage="1" sqref="AB249">
      <formula1>"ĐTT, TDS, HĐH, HĐG, HĐNT, VS-AN, HĐC+HĐNT, TQDN, LH, x,#, HĐH+HĐC, HĐH+HĐNT, HĐH+HĐG"</formula1>
    </dataValidation>
    <dataValidation type="list" allowBlank="1" showInputMessage="1" showErrorMessage="1" sqref="AB156 AD215 AF215">
      <formula1>"ĐTT, TDS, HĐH, HĐG+HĐC, HĐNT, VS-AN, HĐC, TQDN, LH, x,#, HĐH+HĐC, HĐH+HĐNT, HĐH+HĐG"</formula1>
    </dataValidation>
    <dataValidation type="list" allowBlank="1" showInputMessage="1" showErrorMessage="1" sqref="AE303 AE153">
      <formula1>"ĐTT, TDS, HĐH, HĐG, HĐG+HĐC, HĐNT, VS-AN, HĐC, TQDN, LH, x,#, HĐH+HĐC, HĐH+HĐNT, HĐH+HĐG"</formula1>
    </dataValidation>
    <dataValidation type="list" allowBlank="1" showInputMessage="1" showErrorMessage="1" sqref="AF303">
      <formula1>"ĐTT, TDS, HĐH, HĐG,HĐG+HĐC, HĐNT, VS-AN, HĐC, TQDN, LH, x,#, HĐH+HĐC, HĐH+HĐNT, HĐH+HĐG"</formula1>
    </dataValidation>
    <dataValidation type="list" allowBlank="1" showInputMessage="1" showErrorMessage="1" sqref="AF123">
      <formula1>"ĐTT, TDS, HĐH, HĐG, HĐG+HĐNT, HĐNT, VS-AN, HĐC, TQDN, LH, x,#, HĐH+HĐC, HĐH+HĐNT, HĐH+HĐG"</formula1>
    </dataValidation>
  </dataValidations>
  <pageMargins left="0.78740157480314998" right="0.78740157480314998" top="0.39370078740157499" bottom="0.39370078740157499" header="0.31496062992126" footer="0.31496062992126"/>
  <pageSetup paperSize="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CT474"/>
  <sheetViews>
    <sheetView zoomScale="85" zoomScaleNormal="85" workbookViewId="0">
      <pane xSplit="2" ySplit="5" topLeftCell="C306" activePane="bottomRight" state="frozen"/>
      <selection pane="topRight" activeCell="C1" sqref="C1"/>
      <selection pane="bottomLeft" activeCell="A6" sqref="A6"/>
      <selection pane="bottomRight" activeCell="M306" sqref="M306"/>
    </sheetView>
  </sheetViews>
  <sheetFormatPr defaultColWidth="9" defaultRowHeight="15" x14ac:dyDescent="0.25"/>
  <cols>
    <col min="1" max="1" width="7" customWidth="1"/>
    <col min="2" max="2" width="5.28515625" customWidth="1"/>
    <col min="3" max="3" width="28.28515625" customWidth="1"/>
    <col min="4" max="4" width="5.140625" customWidth="1"/>
    <col min="5" max="5" width="23.85546875" customWidth="1"/>
    <col min="6" max="6" width="8.5703125" customWidth="1"/>
    <col min="7" max="7" width="20.7109375" customWidth="1"/>
    <col min="8" max="8" width="26" customWidth="1"/>
    <col min="9" max="9" width="9.5703125" customWidth="1"/>
    <col min="10" max="10" width="6.28515625" customWidth="1"/>
    <col min="11" max="19" width="5.5703125" customWidth="1"/>
    <col min="20" max="20" width="8.28515625" customWidth="1"/>
    <col min="21" max="98" width="9.140625" hidden="1" customWidth="1"/>
  </cols>
  <sheetData>
    <row r="1" spans="1:98" ht="30" customHeight="1" x14ac:dyDescent="0.3">
      <c r="A1" t="s">
        <v>1674</v>
      </c>
      <c r="C1" s="384" t="s">
        <v>1939</v>
      </c>
      <c r="D1" s="384"/>
      <c r="E1" s="384"/>
      <c r="F1" s="384"/>
      <c r="G1" s="384"/>
      <c r="H1" s="384"/>
      <c r="I1" s="384"/>
      <c r="J1" s="384"/>
      <c r="K1" s="384"/>
      <c r="L1" s="384"/>
      <c r="M1" s="384"/>
      <c r="N1" s="384"/>
      <c r="O1" s="384"/>
      <c r="P1" s="384"/>
      <c r="Q1" s="384"/>
      <c r="R1" s="384"/>
      <c r="S1" s="384"/>
      <c r="T1" s="384"/>
    </row>
    <row r="2" spans="1:98" ht="21" customHeight="1" x14ac:dyDescent="0.3">
      <c r="A2" s="399" t="s">
        <v>0</v>
      </c>
      <c r="B2" s="399" t="s">
        <v>0</v>
      </c>
      <c r="C2" s="399" t="s">
        <v>1</v>
      </c>
      <c r="D2" s="399"/>
      <c r="E2" s="399" t="s">
        <v>2</v>
      </c>
      <c r="F2" s="399"/>
      <c r="G2" s="399" t="s">
        <v>1151</v>
      </c>
      <c r="H2" s="399" t="s">
        <v>1152</v>
      </c>
      <c r="I2" s="399" t="s">
        <v>1153</v>
      </c>
      <c r="J2" s="457" t="s">
        <v>3</v>
      </c>
      <c r="K2" s="453" t="s">
        <v>1675</v>
      </c>
      <c r="L2" s="453"/>
      <c r="M2" s="453"/>
      <c r="N2" s="453"/>
      <c r="O2" s="453"/>
      <c r="P2" s="453"/>
      <c r="Q2" s="453"/>
      <c r="R2" s="454"/>
      <c r="S2" s="453"/>
      <c r="T2" s="219" t="s">
        <v>1154</v>
      </c>
      <c r="U2" s="400" t="s">
        <v>1155</v>
      </c>
      <c r="V2" s="400"/>
      <c r="W2" s="400"/>
      <c r="X2" s="400"/>
      <c r="Y2" s="401" t="s">
        <v>1602</v>
      </c>
      <c r="Z2" s="401"/>
      <c r="AA2" s="401"/>
      <c r="AB2" s="401"/>
      <c r="AC2" s="401" t="s">
        <v>1156</v>
      </c>
      <c r="AD2" s="401"/>
      <c r="AE2" s="401"/>
      <c r="AF2" s="401"/>
      <c r="AG2" s="401" t="s">
        <v>1157</v>
      </c>
      <c r="AH2" s="401"/>
      <c r="AI2" s="401"/>
      <c r="AJ2" s="401"/>
      <c r="AK2" s="402" t="s">
        <v>1158</v>
      </c>
      <c r="AL2" s="403"/>
      <c r="AM2" s="403"/>
      <c r="AN2" s="404"/>
      <c r="AO2" s="402" t="s">
        <v>1622</v>
      </c>
      <c r="AP2" s="403"/>
      <c r="AQ2" s="403"/>
      <c r="AR2" s="404"/>
      <c r="AS2" s="401" t="s">
        <v>1159</v>
      </c>
      <c r="AT2" s="401"/>
      <c r="AU2" s="401"/>
      <c r="AV2" s="401"/>
      <c r="AW2" s="400" t="s">
        <v>1609</v>
      </c>
      <c r="AX2" s="400"/>
      <c r="AY2" s="400"/>
      <c r="AZ2" s="400"/>
      <c r="BA2" s="401" t="s">
        <v>1160</v>
      </c>
      <c r="BB2" s="401"/>
      <c r="BC2" s="401"/>
      <c r="BD2" s="455" t="s">
        <v>1161</v>
      </c>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N2" s="456"/>
      <c r="CO2" s="456"/>
      <c r="CP2" s="456"/>
      <c r="CQ2" s="456"/>
      <c r="CR2" s="456"/>
      <c r="CS2" s="456"/>
      <c r="CT2" s="396" t="s">
        <v>1162</v>
      </c>
    </row>
    <row r="3" spans="1:98" ht="28.5" customHeight="1" x14ac:dyDescent="0.25">
      <c r="A3" s="399"/>
      <c r="B3" s="399"/>
      <c r="C3" s="399"/>
      <c r="D3" s="399"/>
      <c r="E3" s="399"/>
      <c r="F3" s="399"/>
      <c r="G3" s="399"/>
      <c r="H3" s="399"/>
      <c r="I3" s="399"/>
      <c r="J3" s="457"/>
      <c r="K3" s="184" t="s">
        <v>1163</v>
      </c>
      <c r="L3" s="184" t="s">
        <v>1597</v>
      </c>
      <c r="M3" s="184" t="s">
        <v>1164</v>
      </c>
      <c r="N3" s="184" t="s">
        <v>1165</v>
      </c>
      <c r="O3" s="184" t="s">
        <v>1167</v>
      </c>
      <c r="P3" s="184" t="s">
        <v>1166</v>
      </c>
      <c r="Q3" s="184" t="s">
        <v>1168</v>
      </c>
      <c r="R3" s="185" t="s">
        <v>1598</v>
      </c>
      <c r="S3" s="184" t="s">
        <v>1169</v>
      </c>
      <c r="T3" s="219"/>
      <c r="U3" s="400"/>
      <c r="V3" s="400"/>
      <c r="W3" s="400"/>
      <c r="X3" s="400"/>
      <c r="Y3" s="401"/>
      <c r="Z3" s="401"/>
      <c r="AA3" s="401"/>
      <c r="AB3" s="401"/>
      <c r="AC3" s="401"/>
      <c r="AD3" s="401"/>
      <c r="AE3" s="401"/>
      <c r="AF3" s="401"/>
      <c r="AG3" s="401"/>
      <c r="AH3" s="401"/>
      <c r="AI3" s="401"/>
      <c r="AJ3" s="401"/>
      <c r="AK3" s="405"/>
      <c r="AL3" s="406"/>
      <c r="AM3" s="406"/>
      <c r="AN3" s="407"/>
      <c r="AO3" s="405"/>
      <c r="AP3" s="406"/>
      <c r="AQ3" s="406"/>
      <c r="AR3" s="407"/>
      <c r="AS3" s="401"/>
      <c r="AT3" s="401"/>
      <c r="AU3" s="401"/>
      <c r="AV3" s="401"/>
      <c r="AW3" s="400"/>
      <c r="AX3" s="400"/>
      <c r="AY3" s="400"/>
      <c r="AZ3" s="400"/>
      <c r="BA3" s="401"/>
      <c r="BB3" s="401"/>
      <c r="BC3" s="401"/>
      <c r="BD3" s="417" t="s">
        <v>1170</v>
      </c>
      <c r="BE3" s="417" t="s">
        <v>1171</v>
      </c>
      <c r="BF3" s="417" t="s">
        <v>1172</v>
      </c>
      <c r="BG3" s="417" t="s">
        <v>1173</v>
      </c>
      <c r="BH3" s="417" t="s">
        <v>1174</v>
      </c>
      <c r="BI3" s="417" t="s">
        <v>1175</v>
      </c>
      <c r="BJ3" s="417" t="s">
        <v>1176</v>
      </c>
      <c r="BK3" s="417" t="s">
        <v>1177</v>
      </c>
      <c r="BL3" s="417" t="s">
        <v>1178</v>
      </c>
      <c r="BM3" s="417" t="s">
        <v>1179</v>
      </c>
      <c r="BN3" s="417" t="s">
        <v>1180</v>
      </c>
      <c r="BO3" s="417" t="s">
        <v>1181</v>
      </c>
      <c r="BP3" s="417" t="s">
        <v>1182</v>
      </c>
      <c r="BQ3" s="417" t="s">
        <v>1183</v>
      </c>
      <c r="BR3" s="417" t="s">
        <v>1184</v>
      </c>
      <c r="BS3" s="417" t="s">
        <v>1185</v>
      </c>
      <c r="BT3" s="417" t="s">
        <v>1186</v>
      </c>
      <c r="BU3" s="417" t="s">
        <v>1187</v>
      </c>
      <c r="BV3" s="417" t="s">
        <v>1188</v>
      </c>
      <c r="BW3" s="417" t="s">
        <v>1189</v>
      </c>
      <c r="BX3" s="417" t="s">
        <v>1190</v>
      </c>
      <c r="BY3" s="417" t="s">
        <v>1191</v>
      </c>
      <c r="BZ3" s="417" t="s">
        <v>1192</v>
      </c>
      <c r="CA3" s="417" t="s">
        <v>1193</v>
      </c>
      <c r="CB3" s="417" t="s">
        <v>1194</v>
      </c>
      <c r="CC3" s="417" t="s">
        <v>1195</v>
      </c>
      <c r="CD3" s="417" t="s">
        <v>1196</v>
      </c>
      <c r="CE3" s="417" t="s">
        <v>1197</v>
      </c>
      <c r="CF3" s="417" t="s">
        <v>1198</v>
      </c>
      <c r="CG3" s="417" t="s">
        <v>1199</v>
      </c>
      <c r="CH3" s="417" t="s">
        <v>1615</v>
      </c>
      <c r="CI3" s="417" t="s">
        <v>1616</v>
      </c>
      <c r="CJ3" s="417" t="s">
        <v>1617</v>
      </c>
      <c r="CK3" s="417" t="s">
        <v>1618</v>
      </c>
      <c r="CL3" s="408" t="s">
        <v>1200</v>
      </c>
      <c r="CM3" s="408"/>
      <c r="CN3" s="408" t="s">
        <v>1201</v>
      </c>
      <c r="CO3" s="408"/>
      <c r="CP3" s="408" t="s">
        <v>1202</v>
      </c>
      <c r="CQ3" s="408"/>
      <c r="CR3" s="417" t="s">
        <v>1203</v>
      </c>
      <c r="CS3" s="409" t="s">
        <v>1204</v>
      </c>
      <c r="CT3" s="396"/>
    </row>
    <row r="4" spans="1:98" ht="12.75" customHeight="1" x14ac:dyDescent="0.25">
      <c r="A4" s="399"/>
      <c r="B4" s="399"/>
      <c r="C4" s="399"/>
      <c r="D4" s="399"/>
      <c r="E4" s="399"/>
      <c r="F4" s="399"/>
      <c r="G4" s="399"/>
      <c r="H4" s="399"/>
      <c r="I4" s="399"/>
      <c r="J4" s="457"/>
      <c r="K4" s="186" t="s">
        <v>1205</v>
      </c>
      <c r="L4" s="186" t="s">
        <v>1205</v>
      </c>
      <c r="M4" s="186" t="s">
        <v>1205</v>
      </c>
      <c r="N4" s="186" t="s">
        <v>1205</v>
      </c>
      <c r="O4" s="186" t="s">
        <v>1205</v>
      </c>
      <c r="P4" s="186" t="s">
        <v>1205</v>
      </c>
      <c r="Q4" s="186" t="s">
        <v>1205</v>
      </c>
      <c r="R4" s="187" t="s">
        <v>1205</v>
      </c>
      <c r="S4" s="186" t="s">
        <v>1206</v>
      </c>
      <c r="T4" s="188"/>
      <c r="U4" s="25" t="s">
        <v>1207</v>
      </c>
      <c r="V4" s="25" t="s">
        <v>1208</v>
      </c>
      <c r="W4" s="25" t="s">
        <v>1209</v>
      </c>
      <c r="X4" s="25" t="s">
        <v>1210</v>
      </c>
      <c r="Y4" s="214" t="s">
        <v>1207</v>
      </c>
      <c r="Z4" s="214" t="s">
        <v>1208</v>
      </c>
      <c r="AA4" s="214" t="s">
        <v>1209</v>
      </c>
      <c r="AB4" s="214" t="s">
        <v>1210</v>
      </c>
      <c r="AC4" s="214" t="s">
        <v>1207</v>
      </c>
      <c r="AD4" s="214" t="s">
        <v>1208</v>
      </c>
      <c r="AE4" s="214" t="s">
        <v>1209</v>
      </c>
      <c r="AF4" s="214" t="s">
        <v>1210</v>
      </c>
      <c r="AG4" s="214" t="s">
        <v>1207</v>
      </c>
      <c r="AH4" s="214" t="s">
        <v>1208</v>
      </c>
      <c r="AI4" s="214" t="s">
        <v>1209</v>
      </c>
      <c r="AJ4" s="214" t="s">
        <v>1210</v>
      </c>
      <c r="AK4" s="214" t="s">
        <v>1207</v>
      </c>
      <c r="AL4" s="214" t="s">
        <v>1208</v>
      </c>
      <c r="AM4" s="214" t="s">
        <v>1209</v>
      </c>
      <c r="AN4" s="214" t="s">
        <v>1210</v>
      </c>
      <c r="AO4" s="214" t="s">
        <v>1207</v>
      </c>
      <c r="AP4" s="214" t="s">
        <v>1208</v>
      </c>
      <c r="AQ4" s="214" t="s">
        <v>1209</v>
      </c>
      <c r="AR4" s="214" t="s">
        <v>1210</v>
      </c>
      <c r="AS4" s="214" t="s">
        <v>1207</v>
      </c>
      <c r="AT4" s="214" t="s">
        <v>1208</v>
      </c>
      <c r="AU4" s="214" t="s">
        <v>1209</v>
      </c>
      <c r="AV4" s="214" t="s">
        <v>1210</v>
      </c>
      <c r="AW4" s="214" t="s">
        <v>1207</v>
      </c>
      <c r="AX4" s="214" t="s">
        <v>1208</v>
      </c>
      <c r="AY4" s="214" t="s">
        <v>1209</v>
      </c>
      <c r="AZ4" s="214" t="s">
        <v>1210</v>
      </c>
      <c r="BA4" s="168" t="s">
        <v>1207</v>
      </c>
      <c r="BB4" s="214" t="s">
        <v>1208</v>
      </c>
      <c r="BC4" s="214" t="s">
        <v>1209</v>
      </c>
      <c r="BD4" s="418"/>
      <c r="BE4" s="418"/>
      <c r="BF4" s="418"/>
      <c r="BG4" s="418"/>
      <c r="BH4" s="418"/>
      <c r="BI4" s="418"/>
      <c r="BJ4" s="418"/>
      <c r="BK4" s="418"/>
      <c r="BL4" s="418"/>
      <c r="BM4" s="418"/>
      <c r="BN4" s="418"/>
      <c r="BO4" s="418"/>
      <c r="BP4" s="418"/>
      <c r="BQ4" s="418"/>
      <c r="BR4" s="418"/>
      <c r="BS4" s="418"/>
      <c r="BT4" s="418"/>
      <c r="BU4" s="418"/>
      <c r="BV4" s="418"/>
      <c r="BW4" s="418"/>
      <c r="BX4" s="418"/>
      <c r="BY4" s="418"/>
      <c r="BZ4" s="418"/>
      <c r="CA4" s="418"/>
      <c r="CB4" s="418"/>
      <c r="CC4" s="418"/>
      <c r="CD4" s="418"/>
      <c r="CE4" s="418"/>
      <c r="CF4" s="418"/>
      <c r="CG4" s="418"/>
      <c r="CH4" s="418"/>
      <c r="CI4" s="418"/>
      <c r="CJ4" s="418"/>
      <c r="CK4" s="418"/>
      <c r="CL4" s="408"/>
      <c r="CM4" s="408"/>
      <c r="CN4" s="408"/>
      <c r="CO4" s="408"/>
      <c r="CP4" s="408"/>
      <c r="CQ4" s="408"/>
      <c r="CR4" s="418"/>
      <c r="CS4" s="410"/>
      <c r="CT4" s="396"/>
    </row>
    <row r="5" spans="1:98" ht="59.25" customHeight="1" x14ac:dyDescent="0.25">
      <c r="A5" s="217"/>
      <c r="B5" s="217"/>
      <c r="C5" s="217" t="s">
        <v>6</v>
      </c>
      <c r="D5" s="189" t="s">
        <v>7</v>
      </c>
      <c r="E5" s="217" t="s">
        <v>8</v>
      </c>
      <c r="F5" s="83" t="s">
        <v>7</v>
      </c>
      <c r="G5" s="190"/>
      <c r="H5" s="190"/>
      <c r="I5" s="190"/>
      <c r="J5" s="218"/>
      <c r="K5" s="186" t="s">
        <v>1940</v>
      </c>
      <c r="L5" s="186" t="s">
        <v>1941</v>
      </c>
      <c r="M5" s="200" t="s">
        <v>1942</v>
      </c>
      <c r="N5" s="186" t="s">
        <v>1943</v>
      </c>
      <c r="O5" s="186" t="s">
        <v>1944</v>
      </c>
      <c r="P5" s="186" t="s">
        <v>1945</v>
      </c>
      <c r="Q5" s="186" t="s">
        <v>1946</v>
      </c>
      <c r="R5" s="187" t="s">
        <v>1947</v>
      </c>
      <c r="S5" s="186" t="s">
        <v>1948</v>
      </c>
      <c r="T5" s="188"/>
      <c r="U5" s="214" t="s">
        <v>1599</v>
      </c>
      <c r="V5" s="165" t="s">
        <v>1600</v>
      </c>
      <c r="W5" s="214" t="s">
        <v>1211</v>
      </c>
      <c r="X5" s="214" t="s">
        <v>1601</v>
      </c>
      <c r="Y5" s="214" t="s">
        <v>1212</v>
      </c>
      <c r="Z5" s="166" t="s">
        <v>1603</v>
      </c>
      <c r="AA5" s="167" t="s">
        <v>1619</v>
      </c>
      <c r="AB5" s="167" t="s">
        <v>1604</v>
      </c>
      <c r="AC5" s="214" t="s">
        <v>1213</v>
      </c>
      <c r="AD5" s="214" t="s">
        <v>1620</v>
      </c>
      <c r="AE5" s="214" t="s">
        <v>1589</v>
      </c>
      <c r="AF5" s="214" t="s">
        <v>1590</v>
      </c>
      <c r="AG5" s="214" t="s">
        <v>1214</v>
      </c>
      <c r="AH5" s="166" t="s">
        <v>1605</v>
      </c>
      <c r="AI5" s="166" t="s">
        <v>1621</v>
      </c>
      <c r="AJ5" s="166" t="s">
        <v>1606</v>
      </c>
      <c r="AK5" s="214" t="s">
        <v>1623</v>
      </c>
      <c r="AL5" s="214" t="s">
        <v>1608</v>
      </c>
      <c r="AM5" s="214" t="s">
        <v>1624</v>
      </c>
      <c r="AN5" s="214" t="s">
        <v>1607</v>
      </c>
      <c r="AO5" s="166" t="s">
        <v>1625</v>
      </c>
      <c r="AP5" s="166" t="s">
        <v>1626</v>
      </c>
      <c r="AQ5" s="166" t="s">
        <v>1627</v>
      </c>
      <c r="AR5" s="166" t="s">
        <v>1628</v>
      </c>
      <c r="AS5" s="214" t="s">
        <v>1629</v>
      </c>
      <c r="AT5" s="29" t="s">
        <v>1630</v>
      </c>
      <c r="AU5" s="214" t="s">
        <v>1631</v>
      </c>
      <c r="AV5" s="214" t="s">
        <v>1632</v>
      </c>
      <c r="AW5" s="166" t="s">
        <v>1610</v>
      </c>
      <c r="AX5" s="166" t="s">
        <v>1611</v>
      </c>
      <c r="AY5" s="166" t="s">
        <v>1612</v>
      </c>
      <c r="AZ5" s="166" t="s">
        <v>1633</v>
      </c>
      <c r="BA5" s="214" t="s">
        <v>1215</v>
      </c>
      <c r="BB5" s="214" t="s">
        <v>1614</v>
      </c>
      <c r="BC5" s="214" t="s">
        <v>1216</v>
      </c>
      <c r="BD5" s="211" t="s">
        <v>1217</v>
      </c>
      <c r="BE5" s="211" t="s">
        <v>1218</v>
      </c>
      <c r="BF5" s="211" t="s">
        <v>1219</v>
      </c>
      <c r="BG5" s="211" t="s">
        <v>1220</v>
      </c>
      <c r="BH5" s="211" t="s">
        <v>1221</v>
      </c>
      <c r="BI5" s="211" t="s">
        <v>1222</v>
      </c>
      <c r="BJ5" s="211" t="s">
        <v>1223</v>
      </c>
      <c r="BK5" s="211" t="s">
        <v>1224</v>
      </c>
      <c r="BL5" s="211" t="s">
        <v>1225</v>
      </c>
      <c r="BM5" s="211" t="s">
        <v>1226</v>
      </c>
      <c r="BN5" s="211" t="s">
        <v>1227</v>
      </c>
      <c r="BO5" s="211" t="s">
        <v>1228</v>
      </c>
      <c r="BP5" s="211" t="s">
        <v>1229</v>
      </c>
      <c r="BQ5" s="211" t="s">
        <v>1230</v>
      </c>
      <c r="BR5" s="211" t="s">
        <v>1231</v>
      </c>
      <c r="BS5" s="211" t="s">
        <v>1232</v>
      </c>
      <c r="BT5" s="211" t="s">
        <v>1233</v>
      </c>
      <c r="BU5" s="211" t="s">
        <v>1234</v>
      </c>
      <c r="BV5" s="211" t="s">
        <v>1235</v>
      </c>
      <c r="BW5" s="211" t="s">
        <v>1236</v>
      </c>
      <c r="BX5" s="211" t="s">
        <v>1237</v>
      </c>
      <c r="BY5" s="211" t="s">
        <v>1238</v>
      </c>
      <c r="BZ5" s="211" t="s">
        <v>1239</v>
      </c>
      <c r="CA5" s="211" t="s">
        <v>1240</v>
      </c>
      <c r="CB5" s="211" t="s">
        <v>1241</v>
      </c>
      <c r="CC5" s="211" t="s">
        <v>1242</v>
      </c>
      <c r="CD5" s="211" t="s">
        <v>1243</v>
      </c>
      <c r="CE5" s="211" t="s">
        <v>1244</v>
      </c>
      <c r="CF5" s="211" t="s">
        <v>1245</v>
      </c>
      <c r="CG5" s="211"/>
      <c r="CH5" s="211"/>
      <c r="CI5" s="211"/>
      <c r="CJ5" s="211"/>
      <c r="CK5" s="211" t="s">
        <v>1246</v>
      </c>
      <c r="CL5" s="216" t="s">
        <v>1247</v>
      </c>
      <c r="CM5" s="216" t="s">
        <v>1248</v>
      </c>
      <c r="CN5" s="216" t="s">
        <v>1247</v>
      </c>
      <c r="CO5" s="216" t="s">
        <v>1248</v>
      </c>
      <c r="CP5" s="216" t="s">
        <v>1247</v>
      </c>
      <c r="CQ5" s="216" t="s">
        <v>1248</v>
      </c>
      <c r="CR5" s="35"/>
      <c r="CS5" s="36"/>
      <c r="CT5" s="396"/>
    </row>
    <row r="6" spans="1:98" ht="14.25" customHeight="1" x14ac:dyDescent="0.25">
      <c r="A6" s="6">
        <v>1</v>
      </c>
      <c r="B6" s="7">
        <v>1</v>
      </c>
      <c r="C6" s="440" t="s">
        <v>12</v>
      </c>
      <c r="D6" s="440"/>
      <c r="E6" s="440"/>
      <c r="F6" s="9" t="s">
        <v>1249</v>
      </c>
      <c r="G6" s="9" t="s">
        <v>1249</v>
      </c>
      <c r="H6" s="9" t="s">
        <v>1249</v>
      </c>
      <c r="I6" s="9" t="s">
        <v>1249</v>
      </c>
      <c r="J6" s="9" t="s">
        <v>1249</v>
      </c>
      <c r="K6" s="21" t="s">
        <v>1249</v>
      </c>
      <c r="L6" s="21" t="s">
        <v>1249</v>
      </c>
      <c r="M6" s="21" t="s">
        <v>1249</v>
      </c>
      <c r="N6" s="21" t="s">
        <v>1249</v>
      </c>
      <c r="O6" s="21" t="s">
        <v>1249</v>
      </c>
      <c r="P6" s="21" t="s">
        <v>1249</v>
      </c>
      <c r="Q6" s="21" t="s">
        <v>1249</v>
      </c>
      <c r="R6" s="21" t="s">
        <v>1249</v>
      </c>
      <c r="S6" s="21" t="s">
        <v>1249</v>
      </c>
      <c r="T6" s="21"/>
      <c r="U6" s="21" t="s">
        <v>1249</v>
      </c>
      <c r="V6" s="21" t="s">
        <v>1249</v>
      </c>
      <c r="W6" s="21" t="s">
        <v>1249</v>
      </c>
      <c r="X6" s="21" t="s">
        <v>1249</v>
      </c>
      <c r="Y6" s="21" t="s">
        <v>1249</v>
      </c>
      <c r="Z6" s="21" t="s">
        <v>1249</v>
      </c>
      <c r="AA6" s="21" t="s">
        <v>1249</v>
      </c>
      <c r="AB6" s="21" t="s">
        <v>1249</v>
      </c>
      <c r="AC6" s="21" t="s">
        <v>1249</v>
      </c>
      <c r="AD6" s="21" t="s">
        <v>1249</v>
      </c>
      <c r="AE6" s="21" t="s">
        <v>1249</v>
      </c>
      <c r="AF6" s="21" t="s">
        <v>1249</v>
      </c>
      <c r="AG6" s="21" t="s">
        <v>1249</v>
      </c>
      <c r="AH6" s="21" t="s">
        <v>1249</v>
      </c>
      <c r="AI6" s="21" t="s">
        <v>1249</v>
      </c>
      <c r="AJ6" s="21" t="s">
        <v>1249</v>
      </c>
      <c r="AK6" s="21" t="s">
        <v>1249</v>
      </c>
      <c r="AL6" s="21" t="s">
        <v>1249</v>
      </c>
      <c r="AM6" s="21" t="s">
        <v>1249</v>
      </c>
      <c r="AN6" s="21" t="s">
        <v>1249</v>
      </c>
      <c r="AO6" s="21" t="s">
        <v>1249</v>
      </c>
      <c r="AP6" s="21" t="s">
        <v>1249</v>
      </c>
      <c r="AQ6" s="21" t="s">
        <v>1249</v>
      </c>
      <c r="AR6" s="21" t="s">
        <v>1249</v>
      </c>
      <c r="AS6" s="21" t="s">
        <v>1249</v>
      </c>
      <c r="AT6" s="21" t="s">
        <v>1249</v>
      </c>
      <c r="AU6" s="21" t="s">
        <v>1249</v>
      </c>
      <c r="AV6" s="21" t="s">
        <v>1249</v>
      </c>
      <c r="AW6" s="21" t="s">
        <v>1249</v>
      </c>
      <c r="AX6" s="21" t="s">
        <v>1249</v>
      </c>
      <c r="AY6" s="21" t="s">
        <v>1249</v>
      </c>
      <c r="AZ6" s="21" t="s">
        <v>1249</v>
      </c>
      <c r="BA6" s="21" t="s">
        <v>1249</v>
      </c>
      <c r="BB6" s="21"/>
      <c r="BC6" s="21" t="s">
        <v>1249</v>
      </c>
      <c r="BD6" s="21" t="s">
        <v>1249</v>
      </c>
      <c r="BE6" s="21" t="s">
        <v>1249</v>
      </c>
      <c r="BF6" s="21" t="s">
        <v>1249</v>
      </c>
      <c r="BG6" s="21" t="s">
        <v>1249</v>
      </c>
      <c r="BH6" s="21" t="s">
        <v>1249</v>
      </c>
      <c r="BI6" s="21" t="s">
        <v>1249</v>
      </c>
      <c r="BJ6" s="21" t="s">
        <v>1249</v>
      </c>
      <c r="BK6" s="21" t="s">
        <v>1249</v>
      </c>
      <c r="BL6" s="21" t="s">
        <v>1249</v>
      </c>
      <c r="BM6" s="21" t="s">
        <v>1249</v>
      </c>
      <c r="BN6" s="21" t="s">
        <v>1249</v>
      </c>
      <c r="BO6" s="21" t="s">
        <v>1249</v>
      </c>
      <c r="BP6" s="21" t="s">
        <v>1249</v>
      </c>
      <c r="BQ6" s="21" t="s">
        <v>1249</v>
      </c>
      <c r="BR6" s="21" t="s">
        <v>1249</v>
      </c>
      <c r="BS6" s="21" t="s">
        <v>1249</v>
      </c>
      <c r="BT6" s="21" t="s">
        <v>1249</v>
      </c>
      <c r="BU6" s="21" t="s">
        <v>1249</v>
      </c>
      <c r="BV6" s="21" t="s">
        <v>1249</v>
      </c>
      <c r="BW6" s="21" t="s">
        <v>1249</v>
      </c>
      <c r="BX6" s="21" t="s">
        <v>1249</v>
      </c>
      <c r="BY6" s="21" t="s">
        <v>1249</v>
      </c>
      <c r="BZ6" s="21" t="s">
        <v>1249</v>
      </c>
      <c r="CA6" s="21" t="s">
        <v>1249</v>
      </c>
      <c r="CB6" s="21" t="s">
        <v>1249</v>
      </c>
      <c r="CC6" s="21" t="s">
        <v>1249</v>
      </c>
      <c r="CD6" s="21" t="s">
        <v>1249</v>
      </c>
      <c r="CE6" s="21" t="s">
        <v>1249</v>
      </c>
      <c r="CF6" s="21" t="s">
        <v>1249</v>
      </c>
      <c r="CG6" s="21"/>
      <c r="CH6" s="21"/>
      <c r="CI6" s="21"/>
      <c r="CJ6" s="21"/>
      <c r="CK6" s="21" t="s">
        <v>1249</v>
      </c>
      <c r="CL6" s="21" t="s">
        <v>1249</v>
      </c>
      <c r="CM6" s="21" t="s">
        <v>1249</v>
      </c>
      <c r="CN6" s="21" t="s">
        <v>1249</v>
      </c>
      <c r="CO6" s="21" t="s">
        <v>1249</v>
      </c>
      <c r="CP6" s="21" t="s">
        <v>1249</v>
      </c>
      <c r="CQ6" s="21" t="s">
        <v>1249</v>
      </c>
      <c r="CR6" s="21" t="s">
        <v>1249</v>
      </c>
      <c r="CS6" s="21" t="s">
        <v>1249</v>
      </c>
      <c r="CT6" s="21" t="s">
        <v>1249</v>
      </c>
    </row>
    <row r="7" spans="1:98" ht="14.25" customHeight="1" x14ac:dyDescent="0.25">
      <c r="A7" s="6">
        <v>2</v>
      </c>
      <c r="B7" s="7">
        <v>2</v>
      </c>
      <c r="C7" s="440" t="s">
        <v>15</v>
      </c>
      <c r="D7" s="440"/>
      <c r="E7" s="440"/>
      <c r="F7" s="9" t="s">
        <v>1249</v>
      </c>
      <c r="G7" s="9" t="s">
        <v>1249</v>
      </c>
      <c r="H7" s="9" t="s">
        <v>1249</v>
      </c>
      <c r="I7" s="9" t="s">
        <v>1249</v>
      </c>
      <c r="J7" s="9" t="s">
        <v>1249</v>
      </c>
      <c r="K7" s="21" t="s">
        <v>1249</v>
      </c>
      <c r="L7" s="21" t="s">
        <v>1249</v>
      </c>
      <c r="M7" s="21" t="s">
        <v>1249</v>
      </c>
      <c r="N7" s="21" t="s">
        <v>1249</v>
      </c>
      <c r="O7" s="21" t="s">
        <v>1249</v>
      </c>
      <c r="P7" s="21" t="s">
        <v>1249</v>
      </c>
      <c r="Q7" s="21" t="s">
        <v>1249</v>
      </c>
      <c r="R7" s="21" t="s">
        <v>1249</v>
      </c>
      <c r="S7" s="21" t="s">
        <v>1249</v>
      </c>
      <c r="T7" s="21"/>
      <c r="U7" s="21" t="s">
        <v>1249</v>
      </c>
      <c r="V7" s="21" t="s">
        <v>1249</v>
      </c>
      <c r="W7" s="21" t="s">
        <v>1249</v>
      </c>
      <c r="X7" s="21" t="s">
        <v>1249</v>
      </c>
      <c r="Y7" s="21" t="s">
        <v>1249</v>
      </c>
      <c r="Z7" s="21" t="s">
        <v>1249</v>
      </c>
      <c r="AA7" s="21" t="s">
        <v>1249</v>
      </c>
      <c r="AB7" s="21" t="s">
        <v>1249</v>
      </c>
      <c r="AC7" s="21" t="s">
        <v>1249</v>
      </c>
      <c r="AD7" s="21" t="s">
        <v>1249</v>
      </c>
      <c r="AE7" s="21" t="s">
        <v>1249</v>
      </c>
      <c r="AF7" s="21" t="s">
        <v>1249</v>
      </c>
      <c r="AG7" s="21" t="s">
        <v>1249</v>
      </c>
      <c r="AH7" s="21" t="s">
        <v>1249</v>
      </c>
      <c r="AI7" s="21" t="s">
        <v>1249</v>
      </c>
      <c r="AJ7" s="21" t="s">
        <v>1249</v>
      </c>
      <c r="AK7" s="21" t="s">
        <v>1249</v>
      </c>
      <c r="AL7" s="21" t="s">
        <v>1249</v>
      </c>
      <c r="AM7" s="21" t="s">
        <v>1249</v>
      </c>
      <c r="AN7" s="21" t="s">
        <v>1249</v>
      </c>
      <c r="AO7" s="21" t="s">
        <v>1249</v>
      </c>
      <c r="AP7" s="21" t="s">
        <v>1249</v>
      </c>
      <c r="AQ7" s="21" t="s">
        <v>1249</v>
      </c>
      <c r="AR7" s="21" t="s">
        <v>1249</v>
      </c>
      <c r="AS7" s="21" t="s">
        <v>1249</v>
      </c>
      <c r="AT7" s="21" t="s">
        <v>1249</v>
      </c>
      <c r="AU7" s="21" t="s">
        <v>1249</v>
      </c>
      <c r="AV7" s="21" t="s">
        <v>1249</v>
      </c>
      <c r="AW7" s="21" t="s">
        <v>1249</v>
      </c>
      <c r="AX7" s="21" t="s">
        <v>1249</v>
      </c>
      <c r="AY7" s="21" t="s">
        <v>1249</v>
      </c>
      <c r="AZ7" s="21" t="s">
        <v>1249</v>
      </c>
      <c r="BA7" s="21" t="s">
        <v>1249</v>
      </c>
      <c r="BB7" s="21"/>
      <c r="BC7" s="21" t="s">
        <v>1249</v>
      </c>
      <c r="BD7" s="21" t="s">
        <v>1249</v>
      </c>
      <c r="BE7" s="21" t="s">
        <v>1249</v>
      </c>
      <c r="BF7" s="21" t="s">
        <v>1249</v>
      </c>
      <c r="BG7" s="21" t="s">
        <v>1249</v>
      </c>
      <c r="BH7" s="21" t="s">
        <v>1249</v>
      </c>
      <c r="BI7" s="21" t="s">
        <v>1249</v>
      </c>
      <c r="BJ7" s="21" t="s">
        <v>1249</v>
      </c>
      <c r="BK7" s="21" t="s">
        <v>1249</v>
      </c>
      <c r="BL7" s="21" t="s">
        <v>1249</v>
      </c>
      <c r="BM7" s="21" t="s">
        <v>1249</v>
      </c>
      <c r="BN7" s="21" t="s">
        <v>1249</v>
      </c>
      <c r="BO7" s="21" t="s">
        <v>1249</v>
      </c>
      <c r="BP7" s="21" t="s">
        <v>1249</v>
      </c>
      <c r="BQ7" s="21" t="s">
        <v>1249</v>
      </c>
      <c r="BR7" s="21" t="s">
        <v>1249</v>
      </c>
      <c r="BS7" s="21" t="s">
        <v>1249</v>
      </c>
      <c r="BT7" s="21" t="s">
        <v>1249</v>
      </c>
      <c r="BU7" s="21" t="s">
        <v>1249</v>
      </c>
      <c r="BV7" s="21" t="s">
        <v>1249</v>
      </c>
      <c r="BW7" s="21" t="s">
        <v>1249</v>
      </c>
      <c r="BX7" s="21" t="s">
        <v>1249</v>
      </c>
      <c r="BY7" s="21" t="s">
        <v>1249</v>
      </c>
      <c r="BZ7" s="21" t="s">
        <v>1249</v>
      </c>
      <c r="CA7" s="21" t="s">
        <v>1249</v>
      </c>
      <c r="CB7" s="21" t="s">
        <v>1249</v>
      </c>
      <c r="CC7" s="21" t="s">
        <v>1249</v>
      </c>
      <c r="CD7" s="21" t="s">
        <v>1249</v>
      </c>
      <c r="CE7" s="21" t="s">
        <v>1249</v>
      </c>
      <c r="CF7" s="21" t="s">
        <v>1249</v>
      </c>
      <c r="CG7" s="21"/>
      <c r="CH7" s="21"/>
      <c r="CI7" s="21"/>
      <c r="CJ7" s="21"/>
      <c r="CK7" s="21" t="s">
        <v>1249</v>
      </c>
      <c r="CL7" s="21" t="s">
        <v>1249</v>
      </c>
      <c r="CM7" s="21" t="s">
        <v>1249</v>
      </c>
      <c r="CN7" s="21" t="s">
        <v>1249</v>
      </c>
      <c r="CO7" s="21" t="s">
        <v>1249</v>
      </c>
      <c r="CP7" s="21" t="s">
        <v>1249</v>
      </c>
      <c r="CQ7" s="21" t="s">
        <v>1249</v>
      </c>
      <c r="CR7" s="21" t="s">
        <v>1249</v>
      </c>
      <c r="CS7" s="21" t="s">
        <v>1249</v>
      </c>
      <c r="CT7" s="21" t="s">
        <v>1249</v>
      </c>
    </row>
    <row r="8" spans="1:98" ht="14.25" customHeight="1" x14ac:dyDescent="0.25">
      <c r="A8" s="6">
        <v>3</v>
      </c>
      <c r="B8" s="7">
        <v>3</v>
      </c>
      <c r="C8" s="440" t="s">
        <v>16</v>
      </c>
      <c r="D8" s="440"/>
      <c r="E8" s="440"/>
      <c r="F8" s="9" t="s">
        <v>1249</v>
      </c>
      <c r="G8" s="9" t="s">
        <v>1249</v>
      </c>
      <c r="H8" s="9" t="s">
        <v>1249</v>
      </c>
      <c r="I8" s="9" t="s">
        <v>1249</v>
      </c>
      <c r="J8" s="9" t="s">
        <v>1249</v>
      </c>
      <c r="K8" s="21" t="s">
        <v>1249</v>
      </c>
      <c r="L8" s="21" t="s">
        <v>1249</v>
      </c>
      <c r="M8" s="21" t="s">
        <v>1249</v>
      </c>
      <c r="N8" s="21" t="s">
        <v>1249</v>
      </c>
      <c r="O8" s="21" t="s">
        <v>1249</v>
      </c>
      <c r="P8" s="21" t="s">
        <v>1249</v>
      </c>
      <c r="Q8" s="21" t="s">
        <v>1249</v>
      </c>
      <c r="R8" s="21" t="s">
        <v>1249</v>
      </c>
      <c r="S8" s="21" t="s">
        <v>1249</v>
      </c>
      <c r="T8" s="21"/>
      <c r="U8" s="21" t="s">
        <v>1249</v>
      </c>
      <c r="V8" s="21" t="s">
        <v>1249</v>
      </c>
      <c r="W8" s="21" t="s">
        <v>1249</v>
      </c>
      <c r="X8" s="21" t="s">
        <v>1249</v>
      </c>
      <c r="Y8" s="21" t="s">
        <v>1249</v>
      </c>
      <c r="Z8" s="21" t="s">
        <v>1249</v>
      </c>
      <c r="AA8" s="21" t="s">
        <v>1249</v>
      </c>
      <c r="AB8" s="21" t="s">
        <v>1249</v>
      </c>
      <c r="AC8" s="21" t="s">
        <v>1249</v>
      </c>
      <c r="AD8" s="21" t="s">
        <v>1249</v>
      </c>
      <c r="AE8" s="21" t="s">
        <v>1249</v>
      </c>
      <c r="AF8" s="21" t="s">
        <v>1249</v>
      </c>
      <c r="AG8" s="21" t="s">
        <v>1249</v>
      </c>
      <c r="AH8" s="21" t="s">
        <v>1249</v>
      </c>
      <c r="AI8" s="21" t="s">
        <v>1249</v>
      </c>
      <c r="AJ8" s="21" t="s">
        <v>1249</v>
      </c>
      <c r="AK8" s="21" t="s">
        <v>1249</v>
      </c>
      <c r="AL8" s="21" t="s">
        <v>1249</v>
      </c>
      <c r="AM8" s="21" t="s">
        <v>1249</v>
      </c>
      <c r="AN8" s="21" t="s">
        <v>1249</v>
      </c>
      <c r="AO8" s="21" t="s">
        <v>1249</v>
      </c>
      <c r="AP8" s="21" t="s">
        <v>1249</v>
      </c>
      <c r="AQ8" s="21" t="s">
        <v>1249</v>
      </c>
      <c r="AR8" s="21" t="s">
        <v>1249</v>
      </c>
      <c r="AS8" s="21" t="s">
        <v>1249</v>
      </c>
      <c r="AT8" s="21" t="s">
        <v>1249</v>
      </c>
      <c r="AU8" s="21" t="s">
        <v>1249</v>
      </c>
      <c r="AV8" s="21" t="s">
        <v>1249</v>
      </c>
      <c r="AW8" s="21" t="s">
        <v>1249</v>
      </c>
      <c r="AX8" s="21" t="s">
        <v>1249</v>
      </c>
      <c r="AY8" s="21" t="s">
        <v>1249</v>
      </c>
      <c r="AZ8" s="21" t="s">
        <v>1249</v>
      </c>
      <c r="BA8" s="21" t="s">
        <v>1249</v>
      </c>
      <c r="BB8" s="21"/>
      <c r="BC8" s="21" t="s">
        <v>1249</v>
      </c>
      <c r="BD8" s="21" t="s">
        <v>1249</v>
      </c>
      <c r="BE8" s="21" t="s">
        <v>1249</v>
      </c>
      <c r="BF8" s="21" t="s">
        <v>1249</v>
      </c>
      <c r="BG8" s="21" t="s">
        <v>1249</v>
      </c>
      <c r="BH8" s="21" t="s">
        <v>1249</v>
      </c>
      <c r="BI8" s="21" t="s">
        <v>1249</v>
      </c>
      <c r="BJ8" s="21" t="s">
        <v>1249</v>
      </c>
      <c r="BK8" s="21" t="s">
        <v>1249</v>
      </c>
      <c r="BL8" s="21" t="s">
        <v>1249</v>
      </c>
      <c r="BM8" s="21" t="s">
        <v>1249</v>
      </c>
      <c r="BN8" s="21" t="s">
        <v>1249</v>
      </c>
      <c r="BO8" s="21" t="s">
        <v>1249</v>
      </c>
      <c r="BP8" s="21" t="s">
        <v>1249</v>
      </c>
      <c r="BQ8" s="21" t="s">
        <v>1249</v>
      </c>
      <c r="BR8" s="21" t="s">
        <v>1249</v>
      </c>
      <c r="BS8" s="21" t="s">
        <v>1249</v>
      </c>
      <c r="BT8" s="21" t="s">
        <v>1249</v>
      </c>
      <c r="BU8" s="21" t="s">
        <v>1249</v>
      </c>
      <c r="BV8" s="21" t="s">
        <v>1249</v>
      </c>
      <c r="BW8" s="21" t="s">
        <v>1249</v>
      </c>
      <c r="BX8" s="21" t="s">
        <v>1249</v>
      </c>
      <c r="BY8" s="21" t="s">
        <v>1249</v>
      </c>
      <c r="BZ8" s="21" t="s">
        <v>1249</v>
      </c>
      <c r="CA8" s="21" t="s">
        <v>1249</v>
      </c>
      <c r="CB8" s="21" t="s">
        <v>1249</v>
      </c>
      <c r="CC8" s="21" t="s">
        <v>1249</v>
      </c>
      <c r="CD8" s="21" t="s">
        <v>1249</v>
      </c>
      <c r="CE8" s="21" t="s">
        <v>1249</v>
      </c>
      <c r="CF8" s="21" t="s">
        <v>1249</v>
      </c>
      <c r="CG8" s="21"/>
      <c r="CH8" s="21"/>
      <c r="CI8" s="21"/>
      <c r="CJ8" s="21"/>
      <c r="CK8" s="21" t="s">
        <v>1249</v>
      </c>
      <c r="CL8" s="21" t="s">
        <v>1249</v>
      </c>
      <c r="CM8" s="21" t="s">
        <v>1249</v>
      </c>
      <c r="CN8" s="21" t="s">
        <v>1249</v>
      </c>
      <c r="CO8" s="21" t="s">
        <v>1249</v>
      </c>
      <c r="CP8" s="21" t="s">
        <v>1249</v>
      </c>
      <c r="CQ8" s="21" t="s">
        <v>1249</v>
      </c>
      <c r="CR8" s="21" t="s">
        <v>1249</v>
      </c>
      <c r="CS8" s="21" t="s">
        <v>1249</v>
      </c>
      <c r="CT8" s="21" t="s">
        <v>1249</v>
      </c>
    </row>
    <row r="9" spans="1:98" ht="213" customHeight="1" x14ac:dyDescent="0.25">
      <c r="A9" s="6">
        <v>4</v>
      </c>
      <c r="B9" s="11">
        <v>5</v>
      </c>
      <c r="C9" s="12" t="s">
        <v>22</v>
      </c>
      <c r="D9" s="13" t="s">
        <v>18</v>
      </c>
      <c r="E9" s="14" t="s">
        <v>19</v>
      </c>
      <c r="F9" s="14" t="s">
        <v>20</v>
      </c>
      <c r="G9" s="14" t="s">
        <v>19</v>
      </c>
      <c r="H9" s="15" t="s">
        <v>1250</v>
      </c>
      <c r="I9" s="214" t="s">
        <v>1251</v>
      </c>
      <c r="J9" s="22" t="s">
        <v>14</v>
      </c>
      <c r="K9" s="207" t="s">
        <v>21</v>
      </c>
      <c r="L9" s="207"/>
      <c r="M9" s="207"/>
      <c r="N9" s="207"/>
      <c r="O9" s="207"/>
      <c r="P9" s="207"/>
      <c r="Q9" s="207"/>
      <c r="R9" s="207"/>
      <c r="S9" s="207"/>
      <c r="T9" s="26">
        <f>COUNTIF(K9:S9,"x")</f>
        <v>1</v>
      </c>
      <c r="U9" s="207" t="s">
        <v>1252</v>
      </c>
      <c r="V9" s="207" t="s">
        <v>1252</v>
      </c>
      <c r="W9" s="207" t="s">
        <v>1252</v>
      </c>
      <c r="X9" s="207" t="s">
        <v>1252</v>
      </c>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v>2</v>
      </c>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v>2</v>
      </c>
      <c r="CG9" s="207"/>
      <c r="CH9" s="207"/>
      <c r="CI9" s="207"/>
      <c r="CJ9" s="207"/>
      <c r="CK9" s="207"/>
      <c r="CL9" s="23">
        <f t="shared" ref="CL9:CL17" si="0">COUNTIF($BD9:$CK9,2)</f>
        <v>2</v>
      </c>
      <c r="CM9" s="32">
        <f t="shared" ref="CM9:CM17" si="1">CL9/COUNTA($BD9:$CK9)</f>
        <v>1</v>
      </c>
      <c r="CN9" s="23">
        <f t="shared" ref="CN9:CN17" si="2">COUNTIF($BD9:$CK9,1)</f>
        <v>0</v>
      </c>
      <c r="CO9" s="32">
        <f t="shared" ref="CO9:CO17" si="3">CN9/COUNTA($BD9:$CK9)</f>
        <v>0</v>
      </c>
      <c r="CP9" s="23">
        <f t="shared" ref="CP9:CP17" si="4">COUNTIF($BD9:$CK9,0)</f>
        <v>0</v>
      </c>
      <c r="CQ9" s="32">
        <f t="shared" ref="CQ9:CQ17" si="5">CP9/COUNTA($BD9:$CK9)</f>
        <v>0</v>
      </c>
      <c r="CR9" s="23">
        <f t="shared" ref="CR9:CR17" si="6">(((CL9*2)+(CN9*1)+(CP9*0)))/COUNTA($BD9:$CK9)</f>
        <v>2</v>
      </c>
      <c r="CS9" s="23" t="str">
        <f>IF(CR9&gt;=1.6,"Đạt mục tiêu",IF(CR9&gt;=1,"Cần cố gắng","Chưa đạt"))</f>
        <v>Đạt mục tiêu</v>
      </c>
      <c r="CT9" s="37"/>
    </row>
    <row r="10" spans="1:98" ht="204" customHeight="1" x14ac:dyDescent="0.25">
      <c r="A10" s="6">
        <v>4</v>
      </c>
      <c r="B10" s="11">
        <v>5</v>
      </c>
      <c r="C10" s="12" t="s">
        <v>22</v>
      </c>
      <c r="D10" s="13" t="s">
        <v>18</v>
      </c>
      <c r="E10" s="14" t="s">
        <v>19</v>
      </c>
      <c r="F10" s="14" t="s">
        <v>20</v>
      </c>
      <c r="G10" s="14" t="s">
        <v>19</v>
      </c>
      <c r="H10" s="15" t="s">
        <v>1253</v>
      </c>
      <c r="I10" s="214" t="s">
        <v>1251</v>
      </c>
      <c r="J10" s="22" t="s">
        <v>14</v>
      </c>
      <c r="K10" s="207"/>
      <c r="L10" s="207" t="s">
        <v>21</v>
      </c>
      <c r="M10" s="207"/>
      <c r="N10" s="207"/>
      <c r="O10" s="207"/>
      <c r="P10" s="207"/>
      <c r="Q10" s="207"/>
      <c r="R10" s="207"/>
      <c r="S10" s="207"/>
      <c r="T10" s="26">
        <f t="shared" ref="T10:T73" si="7">COUNTIF(K10:S10,"x")</f>
        <v>1</v>
      </c>
      <c r="U10" s="207" t="s">
        <v>1252</v>
      </c>
      <c r="V10" s="207" t="s">
        <v>1252</v>
      </c>
      <c r="W10" s="207" t="s">
        <v>1252</v>
      </c>
      <c r="X10" s="207" t="s">
        <v>1252</v>
      </c>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v>2</v>
      </c>
      <c r="CG10" s="207"/>
      <c r="CH10" s="207"/>
      <c r="CI10" s="207"/>
      <c r="CJ10" s="207"/>
      <c r="CK10" s="207"/>
      <c r="CL10" s="23">
        <f t="shared" si="0"/>
        <v>1</v>
      </c>
      <c r="CM10" s="32">
        <f t="shared" si="1"/>
        <v>1</v>
      </c>
      <c r="CN10" s="23">
        <f t="shared" si="2"/>
        <v>0</v>
      </c>
      <c r="CO10" s="32">
        <f t="shared" si="3"/>
        <v>0</v>
      </c>
      <c r="CP10" s="23">
        <f t="shared" si="4"/>
        <v>0</v>
      </c>
      <c r="CQ10" s="32">
        <f t="shared" si="5"/>
        <v>0</v>
      </c>
      <c r="CR10" s="23">
        <f t="shared" si="6"/>
        <v>2</v>
      </c>
      <c r="CS10" s="23" t="str">
        <f t="shared" ref="CS10:CS73" si="8">IF(CR10&gt;=1.6,"Đạt mục tiêu",IF(CR10&gt;=1,"Cần cố gắng","Chưa đạt"))</f>
        <v>Đạt mục tiêu</v>
      </c>
      <c r="CT10" s="37"/>
    </row>
    <row r="11" spans="1:98" ht="204" customHeight="1" x14ac:dyDescent="0.25">
      <c r="A11" s="6">
        <v>4</v>
      </c>
      <c r="B11" s="11">
        <v>5</v>
      </c>
      <c r="C11" s="12" t="s">
        <v>22</v>
      </c>
      <c r="D11" s="13" t="s">
        <v>18</v>
      </c>
      <c r="E11" s="14" t="s">
        <v>19</v>
      </c>
      <c r="F11" s="14" t="s">
        <v>20</v>
      </c>
      <c r="G11" s="14" t="s">
        <v>19</v>
      </c>
      <c r="H11" s="15" t="s">
        <v>1254</v>
      </c>
      <c r="I11" s="214" t="s">
        <v>1251</v>
      </c>
      <c r="J11" s="22" t="s">
        <v>14</v>
      </c>
      <c r="K11" s="207"/>
      <c r="L11" s="207"/>
      <c r="M11" s="207" t="s">
        <v>21</v>
      </c>
      <c r="N11" s="207"/>
      <c r="O11" s="207"/>
      <c r="P11" s="207"/>
      <c r="Q11" s="207"/>
      <c r="R11" s="207"/>
      <c r="S11" s="207"/>
      <c r="T11" s="26">
        <f t="shared" si="7"/>
        <v>1</v>
      </c>
      <c r="U11" s="207" t="s">
        <v>1252</v>
      </c>
      <c r="V11" s="207" t="s">
        <v>1252</v>
      </c>
      <c r="W11" s="207" t="s">
        <v>1252</v>
      </c>
      <c r="X11" s="207" t="s">
        <v>1252</v>
      </c>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v>2</v>
      </c>
      <c r="CG11" s="207"/>
      <c r="CH11" s="207"/>
      <c r="CI11" s="207"/>
      <c r="CJ11" s="207"/>
      <c r="CK11" s="207"/>
      <c r="CL11" s="23">
        <f t="shared" si="0"/>
        <v>1</v>
      </c>
      <c r="CM11" s="32">
        <f t="shared" si="1"/>
        <v>1</v>
      </c>
      <c r="CN11" s="23">
        <f t="shared" si="2"/>
        <v>0</v>
      </c>
      <c r="CO11" s="32">
        <f t="shared" si="3"/>
        <v>0</v>
      </c>
      <c r="CP11" s="23">
        <f t="shared" si="4"/>
        <v>0</v>
      </c>
      <c r="CQ11" s="32">
        <f t="shared" si="5"/>
        <v>0</v>
      </c>
      <c r="CR11" s="23">
        <f t="shared" si="6"/>
        <v>2</v>
      </c>
      <c r="CS11" s="23" t="str">
        <f t="shared" si="8"/>
        <v>Đạt mục tiêu</v>
      </c>
      <c r="CT11" s="37"/>
    </row>
    <row r="12" spans="1:98" ht="204" customHeight="1" x14ac:dyDescent="0.25">
      <c r="A12" s="6">
        <v>4</v>
      </c>
      <c r="B12" s="11">
        <v>5</v>
      </c>
      <c r="C12" s="12" t="s">
        <v>22</v>
      </c>
      <c r="D12" s="13" t="s">
        <v>18</v>
      </c>
      <c r="E12" s="14" t="s">
        <v>19</v>
      </c>
      <c r="F12" s="14" t="s">
        <v>20</v>
      </c>
      <c r="G12" s="14" t="s">
        <v>19</v>
      </c>
      <c r="H12" s="15" t="s">
        <v>1255</v>
      </c>
      <c r="I12" s="214" t="s">
        <v>1251</v>
      </c>
      <c r="J12" s="22" t="s">
        <v>14</v>
      </c>
      <c r="K12" s="207"/>
      <c r="L12" s="207"/>
      <c r="M12" s="207"/>
      <c r="N12" s="207" t="s">
        <v>21</v>
      </c>
      <c r="O12" s="207"/>
      <c r="P12" s="207"/>
      <c r="Q12" s="207"/>
      <c r="R12" s="207"/>
      <c r="S12" s="207"/>
      <c r="T12" s="26">
        <f t="shared" si="7"/>
        <v>1</v>
      </c>
      <c r="U12" s="207" t="s">
        <v>1252</v>
      </c>
      <c r="V12" s="207" t="s">
        <v>1252</v>
      </c>
      <c r="W12" s="207" t="s">
        <v>1252</v>
      </c>
      <c r="X12" s="207" t="s">
        <v>1252</v>
      </c>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v>2</v>
      </c>
      <c r="CG12" s="207"/>
      <c r="CH12" s="207"/>
      <c r="CI12" s="207"/>
      <c r="CJ12" s="207"/>
      <c r="CK12" s="207"/>
      <c r="CL12" s="23">
        <f t="shared" si="0"/>
        <v>1</v>
      </c>
      <c r="CM12" s="32">
        <f t="shared" si="1"/>
        <v>1</v>
      </c>
      <c r="CN12" s="23">
        <f t="shared" si="2"/>
        <v>0</v>
      </c>
      <c r="CO12" s="32">
        <f t="shared" si="3"/>
        <v>0</v>
      </c>
      <c r="CP12" s="23">
        <f t="shared" si="4"/>
        <v>0</v>
      </c>
      <c r="CQ12" s="32">
        <f t="shared" si="5"/>
        <v>0</v>
      </c>
      <c r="CR12" s="23">
        <f t="shared" si="6"/>
        <v>2</v>
      </c>
      <c r="CS12" s="23" t="str">
        <f t="shared" si="8"/>
        <v>Đạt mục tiêu</v>
      </c>
      <c r="CT12" s="37"/>
    </row>
    <row r="13" spans="1:98" ht="204" customHeight="1" x14ac:dyDescent="0.25">
      <c r="A13" s="6">
        <v>4</v>
      </c>
      <c r="B13" s="11">
        <v>5</v>
      </c>
      <c r="C13" s="12" t="s">
        <v>22</v>
      </c>
      <c r="D13" s="13" t="s">
        <v>18</v>
      </c>
      <c r="E13" s="14" t="s">
        <v>19</v>
      </c>
      <c r="F13" s="14" t="s">
        <v>20</v>
      </c>
      <c r="G13" s="14" t="s">
        <v>19</v>
      </c>
      <c r="H13" s="15" t="s">
        <v>1256</v>
      </c>
      <c r="I13" s="214" t="s">
        <v>1251</v>
      </c>
      <c r="J13" s="22" t="s">
        <v>14</v>
      </c>
      <c r="K13" s="207"/>
      <c r="L13" s="207"/>
      <c r="M13" s="207"/>
      <c r="N13" s="207"/>
      <c r="O13" s="207" t="s">
        <v>21</v>
      </c>
      <c r="P13" s="207"/>
      <c r="Q13" s="207"/>
      <c r="R13" s="207"/>
      <c r="S13" s="207"/>
      <c r="T13" s="26">
        <f t="shared" si="7"/>
        <v>1</v>
      </c>
      <c r="U13" s="207" t="s">
        <v>1252</v>
      </c>
      <c r="V13" s="207" t="s">
        <v>1252</v>
      </c>
      <c r="W13" s="207" t="s">
        <v>1252</v>
      </c>
      <c r="X13" s="207" t="s">
        <v>1252</v>
      </c>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v>2</v>
      </c>
      <c r="CG13" s="207"/>
      <c r="CH13" s="207"/>
      <c r="CI13" s="207"/>
      <c r="CJ13" s="207"/>
      <c r="CK13" s="207"/>
      <c r="CL13" s="23">
        <f t="shared" si="0"/>
        <v>1</v>
      </c>
      <c r="CM13" s="32">
        <f t="shared" si="1"/>
        <v>1</v>
      </c>
      <c r="CN13" s="23">
        <f t="shared" si="2"/>
        <v>0</v>
      </c>
      <c r="CO13" s="32">
        <f t="shared" si="3"/>
        <v>0</v>
      </c>
      <c r="CP13" s="23">
        <f t="shared" si="4"/>
        <v>0</v>
      </c>
      <c r="CQ13" s="32">
        <f t="shared" si="5"/>
        <v>0</v>
      </c>
      <c r="CR13" s="23">
        <f t="shared" si="6"/>
        <v>2</v>
      </c>
      <c r="CS13" s="23" t="str">
        <f t="shared" si="8"/>
        <v>Đạt mục tiêu</v>
      </c>
      <c r="CT13" s="37"/>
    </row>
    <row r="14" spans="1:98" ht="204" customHeight="1" x14ac:dyDescent="0.25">
      <c r="A14" s="6">
        <v>4</v>
      </c>
      <c r="B14" s="11">
        <v>5</v>
      </c>
      <c r="C14" s="12" t="s">
        <v>22</v>
      </c>
      <c r="D14" s="13" t="s">
        <v>18</v>
      </c>
      <c r="E14" s="14" t="s">
        <v>19</v>
      </c>
      <c r="F14" s="14" t="s">
        <v>20</v>
      </c>
      <c r="G14" s="14" t="s">
        <v>19</v>
      </c>
      <c r="H14" s="15" t="s">
        <v>1257</v>
      </c>
      <c r="I14" s="214" t="s">
        <v>1251</v>
      </c>
      <c r="J14" s="22" t="s">
        <v>14</v>
      </c>
      <c r="K14" s="207"/>
      <c r="L14" s="207"/>
      <c r="M14" s="207"/>
      <c r="N14" s="207"/>
      <c r="O14" s="207"/>
      <c r="P14" s="207" t="s">
        <v>21</v>
      </c>
      <c r="Q14" s="207"/>
      <c r="R14" s="207"/>
      <c r="S14" s="207"/>
      <c r="T14" s="26">
        <f t="shared" si="7"/>
        <v>1</v>
      </c>
      <c r="U14" s="207" t="s">
        <v>1252</v>
      </c>
      <c r="V14" s="207" t="s">
        <v>1252</v>
      </c>
      <c r="W14" s="207" t="s">
        <v>1252</v>
      </c>
      <c r="X14" s="207" t="s">
        <v>1252</v>
      </c>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v>2</v>
      </c>
      <c r="CG14" s="207"/>
      <c r="CH14" s="207"/>
      <c r="CI14" s="207"/>
      <c r="CJ14" s="207"/>
      <c r="CK14" s="207"/>
      <c r="CL14" s="23">
        <f t="shared" si="0"/>
        <v>1</v>
      </c>
      <c r="CM14" s="32">
        <f t="shared" si="1"/>
        <v>1</v>
      </c>
      <c r="CN14" s="23">
        <f t="shared" si="2"/>
        <v>0</v>
      </c>
      <c r="CO14" s="32">
        <f t="shared" si="3"/>
        <v>0</v>
      </c>
      <c r="CP14" s="23">
        <f t="shared" si="4"/>
        <v>0</v>
      </c>
      <c r="CQ14" s="32">
        <f t="shared" si="5"/>
        <v>0</v>
      </c>
      <c r="CR14" s="23">
        <f t="shared" si="6"/>
        <v>2</v>
      </c>
      <c r="CS14" s="23" t="str">
        <f t="shared" si="8"/>
        <v>Đạt mục tiêu</v>
      </c>
      <c r="CT14" s="37"/>
    </row>
    <row r="15" spans="1:98" ht="204" customHeight="1" x14ac:dyDescent="0.25">
      <c r="A15" s="6">
        <v>4</v>
      </c>
      <c r="B15" s="11">
        <v>5</v>
      </c>
      <c r="C15" s="12" t="s">
        <v>22</v>
      </c>
      <c r="D15" s="13" t="s">
        <v>18</v>
      </c>
      <c r="E15" s="14" t="s">
        <v>19</v>
      </c>
      <c r="F15" s="14" t="s">
        <v>20</v>
      </c>
      <c r="G15" s="14" t="s">
        <v>19</v>
      </c>
      <c r="H15" s="15" t="s">
        <v>1258</v>
      </c>
      <c r="I15" s="214" t="s">
        <v>1251</v>
      </c>
      <c r="J15" s="22" t="s">
        <v>14</v>
      </c>
      <c r="K15" s="207"/>
      <c r="L15" s="207"/>
      <c r="M15" s="207"/>
      <c r="N15" s="207"/>
      <c r="O15" s="207"/>
      <c r="P15" s="207"/>
      <c r="Q15" s="207" t="s">
        <v>21</v>
      </c>
      <c r="R15" s="207"/>
      <c r="S15" s="207"/>
      <c r="T15" s="26">
        <f t="shared" si="7"/>
        <v>1</v>
      </c>
      <c r="U15" s="207" t="s">
        <v>1252</v>
      </c>
      <c r="V15" s="207" t="s">
        <v>1252</v>
      </c>
      <c r="W15" s="207" t="s">
        <v>1252</v>
      </c>
      <c r="X15" s="207" t="s">
        <v>1252</v>
      </c>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v>2</v>
      </c>
      <c r="CG15" s="207"/>
      <c r="CH15" s="207"/>
      <c r="CI15" s="207"/>
      <c r="CJ15" s="207"/>
      <c r="CK15" s="207"/>
      <c r="CL15" s="23">
        <f t="shared" si="0"/>
        <v>1</v>
      </c>
      <c r="CM15" s="32">
        <f t="shared" si="1"/>
        <v>1</v>
      </c>
      <c r="CN15" s="23">
        <f t="shared" si="2"/>
        <v>0</v>
      </c>
      <c r="CO15" s="32">
        <f t="shared" si="3"/>
        <v>0</v>
      </c>
      <c r="CP15" s="23">
        <f t="shared" si="4"/>
        <v>0</v>
      </c>
      <c r="CQ15" s="32">
        <f t="shared" si="5"/>
        <v>0</v>
      </c>
      <c r="CR15" s="23">
        <f t="shared" si="6"/>
        <v>2</v>
      </c>
      <c r="CS15" s="23" t="str">
        <f t="shared" si="8"/>
        <v>Đạt mục tiêu</v>
      </c>
      <c r="CT15" s="37"/>
    </row>
    <row r="16" spans="1:98" ht="204" customHeight="1" x14ac:dyDescent="0.25">
      <c r="A16" s="6">
        <v>4</v>
      </c>
      <c r="B16" s="11">
        <v>5</v>
      </c>
      <c r="C16" s="12" t="s">
        <v>22</v>
      </c>
      <c r="D16" s="13" t="s">
        <v>18</v>
      </c>
      <c r="E16" s="14" t="s">
        <v>19</v>
      </c>
      <c r="F16" s="14" t="s">
        <v>20</v>
      </c>
      <c r="G16" s="14" t="s">
        <v>19</v>
      </c>
      <c r="H16" s="15" t="s">
        <v>1259</v>
      </c>
      <c r="I16" s="214" t="s">
        <v>1251</v>
      </c>
      <c r="J16" s="22" t="s">
        <v>14</v>
      </c>
      <c r="K16" s="207"/>
      <c r="L16" s="207"/>
      <c r="M16" s="207"/>
      <c r="N16" s="207"/>
      <c r="O16" s="207"/>
      <c r="P16" s="207"/>
      <c r="Q16" s="207"/>
      <c r="R16" s="207" t="s">
        <v>21</v>
      </c>
      <c r="S16" s="207"/>
      <c r="T16" s="26">
        <f t="shared" si="7"/>
        <v>1</v>
      </c>
      <c r="U16" s="207" t="s">
        <v>1252</v>
      </c>
      <c r="V16" s="207" t="s">
        <v>1252</v>
      </c>
      <c r="W16" s="207" t="s">
        <v>1252</v>
      </c>
      <c r="X16" s="207" t="s">
        <v>1252</v>
      </c>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v>2</v>
      </c>
      <c r="CG16" s="207"/>
      <c r="CH16" s="207"/>
      <c r="CI16" s="207"/>
      <c r="CJ16" s="207"/>
      <c r="CK16" s="207"/>
      <c r="CL16" s="23">
        <f t="shared" si="0"/>
        <v>1</v>
      </c>
      <c r="CM16" s="32">
        <f t="shared" si="1"/>
        <v>1</v>
      </c>
      <c r="CN16" s="23">
        <f t="shared" si="2"/>
        <v>0</v>
      </c>
      <c r="CO16" s="32">
        <f t="shared" si="3"/>
        <v>0</v>
      </c>
      <c r="CP16" s="23">
        <f t="shared" si="4"/>
        <v>0</v>
      </c>
      <c r="CQ16" s="32">
        <f t="shared" si="5"/>
        <v>0</v>
      </c>
      <c r="CR16" s="23">
        <f t="shared" si="6"/>
        <v>2</v>
      </c>
      <c r="CS16" s="23" t="str">
        <f t="shared" si="8"/>
        <v>Đạt mục tiêu</v>
      </c>
      <c r="CT16" s="37"/>
    </row>
    <row r="17" spans="1:98" ht="204.75" customHeight="1" x14ac:dyDescent="0.25">
      <c r="A17" s="6">
        <v>4</v>
      </c>
      <c r="B17" s="11">
        <v>5</v>
      </c>
      <c r="C17" s="12" t="s">
        <v>22</v>
      </c>
      <c r="D17" s="13" t="s">
        <v>18</v>
      </c>
      <c r="E17" s="14" t="s">
        <v>19</v>
      </c>
      <c r="F17" s="14" t="s">
        <v>20</v>
      </c>
      <c r="G17" s="14" t="s">
        <v>19</v>
      </c>
      <c r="H17" s="15" t="s">
        <v>1260</v>
      </c>
      <c r="I17" s="214" t="s">
        <v>1251</v>
      </c>
      <c r="J17" s="22" t="s">
        <v>14</v>
      </c>
      <c r="K17" s="207"/>
      <c r="L17" s="207"/>
      <c r="M17" s="207"/>
      <c r="N17" s="207"/>
      <c r="O17" s="207"/>
      <c r="P17" s="207"/>
      <c r="Q17" s="207"/>
      <c r="R17" s="207"/>
      <c r="S17" s="207" t="s">
        <v>21</v>
      </c>
      <c r="T17" s="26">
        <f t="shared" si="7"/>
        <v>1</v>
      </c>
      <c r="U17" s="207" t="s">
        <v>1252</v>
      </c>
      <c r="V17" s="207" t="s">
        <v>1252</v>
      </c>
      <c r="W17" s="207" t="s">
        <v>1252</v>
      </c>
      <c r="X17" s="207" t="s">
        <v>1252</v>
      </c>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v>2</v>
      </c>
      <c r="CG17" s="207"/>
      <c r="CH17" s="207"/>
      <c r="CI17" s="207"/>
      <c r="CJ17" s="207"/>
      <c r="CK17" s="207"/>
      <c r="CL17" s="23">
        <f t="shared" si="0"/>
        <v>1</v>
      </c>
      <c r="CM17" s="32">
        <f t="shared" si="1"/>
        <v>1</v>
      </c>
      <c r="CN17" s="23">
        <f t="shared" si="2"/>
        <v>0</v>
      </c>
      <c r="CO17" s="32">
        <f t="shared" si="3"/>
        <v>0</v>
      </c>
      <c r="CP17" s="23">
        <f t="shared" si="4"/>
        <v>0</v>
      </c>
      <c r="CQ17" s="32">
        <f t="shared" si="5"/>
        <v>0</v>
      </c>
      <c r="CR17" s="23">
        <f t="shared" si="6"/>
        <v>2</v>
      </c>
      <c r="CS17" s="23" t="str">
        <f t="shared" si="8"/>
        <v>Đạt mục tiêu</v>
      </c>
      <c r="CT17" s="37"/>
    </row>
    <row r="18" spans="1:98" ht="32.25" customHeight="1" x14ac:dyDescent="0.25">
      <c r="A18" s="6">
        <v>5</v>
      </c>
      <c r="B18" s="7">
        <v>7</v>
      </c>
      <c r="C18" s="441" t="s">
        <v>24</v>
      </c>
      <c r="D18" s="442"/>
      <c r="E18" s="443"/>
      <c r="F18" s="9" t="s">
        <v>1249</v>
      </c>
      <c r="G18" s="9" t="s">
        <v>1249</v>
      </c>
      <c r="H18" s="9" t="s">
        <v>1249</v>
      </c>
      <c r="I18" s="9" t="s">
        <v>1249</v>
      </c>
      <c r="J18" s="21" t="s">
        <v>1249</v>
      </c>
      <c r="K18" s="21" t="s">
        <v>1249</v>
      </c>
      <c r="L18" s="21" t="s">
        <v>1249</v>
      </c>
      <c r="M18" s="21" t="s">
        <v>1249</v>
      </c>
      <c r="N18" s="21" t="s">
        <v>1249</v>
      </c>
      <c r="O18" s="21" t="s">
        <v>1249</v>
      </c>
      <c r="P18" s="21" t="s">
        <v>1249</v>
      </c>
      <c r="Q18" s="21" t="s">
        <v>1249</v>
      </c>
      <c r="R18" s="21" t="s">
        <v>1249</v>
      </c>
      <c r="S18" s="21" t="s">
        <v>1249</v>
      </c>
      <c r="T18" s="21" t="s">
        <v>1249</v>
      </c>
      <c r="U18" s="21" t="s">
        <v>1249</v>
      </c>
      <c r="V18" s="21" t="s">
        <v>1249</v>
      </c>
      <c r="W18" s="21" t="s">
        <v>1249</v>
      </c>
      <c r="X18" s="21" t="s">
        <v>1249</v>
      </c>
      <c r="Y18" s="21" t="s">
        <v>1249</v>
      </c>
      <c r="Z18" s="21" t="s">
        <v>1249</v>
      </c>
      <c r="AA18" s="21" t="s">
        <v>1249</v>
      </c>
      <c r="AB18" s="21" t="s">
        <v>1249</v>
      </c>
      <c r="AC18" s="21" t="s">
        <v>1249</v>
      </c>
      <c r="AD18" s="21" t="s">
        <v>1249</v>
      </c>
      <c r="AE18" s="21" t="s">
        <v>1249</v>
      </c>
      <c r="AF18" s="21" t="s">
        <v>1249</v>
      </c>
      <c r="AG18" s="21" t="s">
        <v>1249</v>
      </c>
      <c r="AH18" s="21" t="s">
        <v>1249</v>
      </c>
      <c r="AI18" s="21" t="s">
        <v>1249</v>
      </c>
      <c r="AJ18" s="21" t="s">
        <v>1249</v>
      </c>
      <c r="AK18" s="21" t="s">
        <v>1249</v>
      </c>
      <c r="AL18" s="21" t="s">
        <v>1249</v>
      </c>
      <c r="AM18" s="21" t="s">
        <v>1249</v>
      </c>
      <c r="AN18" s="21" t="s">
        <v>1249</v>
      </c>
      <c r="AO18" s="21" t="s">
        <v>1249</v>
      </c>
      <c r="AP18" s="21" t="s">
        <v>1249</v>
      </c>
      <c r="AQ18" s="21" t="s">
        <v>1249</v>
      </c>
      <c r="AR18" s="21" t="s">
        <v>1249</v>
      </c>
      <c r="AS18" s="21" t="s">
        <v>1249</v>
      </c>
      <c r="AT18" s="21" t="s">
        <v>1249</v>
      </c>
      <c r="AU18" s="21" t="s">
        <v>1249</v>
      </c>
      <c r="AV18" s="21" t="s">
        <v>1249</v>
      </c>
      <c r="AW18" s="21" t="s">
        <v>1249</v>
      </c>
      <c r="AX18" s="21" t="s">
        <v>1249</v>
      </c>
      <c r="AY18" s="21" t="s">
        <v>1249</v>
      </c>
      <c r="AZ18" s="21" t="s">
        <v>1249</v>
      </c>
      <c r="BA18" s="21" t="s">
        <v>1249</v>
      </c>
      <c r="BB18" s="21"/>
      <c r="BC18" s="21" t="s">
        <v>1249</v>
      </c>
      <c r="BD18" s="21" t="s">
        <v>1249</v>
      </c>
      <c r="BE18" s="21" t="s">
        <v>1249</v>
      </c>
      <c r="BF18" s="21" t="s">
        <v>1249</v>
      </c>
      <c r="BG18" s="21" t="s">
        <v>1249</v>
      </c>
      <c r="BH18" s="21" t="s">
        <v>1249</v>
      </c>
      <c r="BI18" s="21" t="s">
        <v>1249</v>
      </c>
      <c r="BJ18" s="21" t="s">
        <v>1249</v>
      </c>
      <c r="BK18" s="21" t="s">
        <v>1249</v>
      </c>
      <c r="BL18" s="21" t="s">
        <v>1249</v>
      </c>
      <c r="BM18" s="21" t="s">
        <v>1249</v>
      </c>
      <c r="BN18" s="21" t="s">
        <v>1249</v>
      </c>
      <c r="BO18" s="21" t="s">
        <v>1249</v>
      </c>
      <c r="BP18" s="21" t="s">
        <v>1249</v>
      </c>
      <c r="BQ18" s="21" t="s">
        <v>1249</v>
      </c>
      <c r="BR18" s="21" t="s">
        <v>1249</v>
      </c>
      <c r="BS18" s="21" t="s">
        <v>1249</v>
      </c>
      <c r="BT18" s="21" t="s">
        <v>1249</v>
      </c>
      <c r="BU18" s="21" t="s">
        <v>1249</v>
      </c>
      <c r="BV18" s="21" t="s">
        <v>1249</v>
      </c>
      <c r="BW18" s="21" t="s">
        <v>1249</v>
      </c>
      <c r="BX18" s="21" t="s">
        <v>1249</v>
      </c>
      <c r="BY18" s="21" t="s">
        <v>1249</v>
      </c>
      <c r="BZ18" s="21" t="s">
        <v>1249</v>
      </c>
      <c r="CA18" s="21" t="s">
        <v>1249</v>
      </c>
      <c r="CB18" s="21" t="s">
        <v>1249</v>
      </c>
      <c r="CC18" s="21" t="s">
        <v>1249</v>
      </c>
      <c r="CD18" s="21" t="s">
        <v>1249</v>
      </c>
      <c r="CE18" s="21" t="s">
        <v>1249</v>
      </c>
      <c r="CF18" s="21" t="s">
        <v>1249</v>
      </c>
      <c r="CG18" s="21"/>
      <c r="CH18" s="21"/>
      <c r="CI18" s="21"/>
      <c r="CJ18" s="21"/>
      <c r="CK18" s="21" t="s">
        <v>1249</v>
      </c>
      <c r="CL18" s="21" t="s">
        <v>1249</v>
      </c>
      <c r="CM18" s="21" t="s">
        <v>1249</v>
      </c>
      <c r="CN18" s="21" t="s">
        <v>1249</v>
      </c>
      <c r="CO18" s="21" t="s">
        <v>1249</v>
      </c>
      <c r="CP18" s="21" t="s">
        <v>1249</v>
      </c>
      <c r="CQ18" s="21" t="s">
        <v>1249</v>
      </c>
      <c r="CR18" s="21" t="s">
        <v>1249</v>
      </c>
      <c r="CS18" s="21" t="s">
        <v>1249</v>
      </c>
      <c r="CT18" s="21" t="s">
        <v>1249</v>
      </c>
    </row>
    <row r="19" spans="1:98" ht="30.75" customHeight="1" x14ac:dyDescent="0.25">
      <c r="A19" s="6">
        <v>6</v>
      </c>
      <c r="B19" s="7">
        <v>8</v>
      </c>
      <c r="C19" s="440" t="s">
        <v>25</v>
      </c>
      <c r="D19" s="440"/>
      <c r="E19" s="440"/>
      <c r="F19" s="9" t="s">
        <v>1249</v>
      </c>
      <c r="G19" s="9" t="s">
        <v>1249</v>
      </c>
      <c r="H19" s="9" t="s">
        <v>1249</v>
      </c>
      <c r="I19" s="9" t="s">
        <v>1249</v>
      </c>
      <c r="J19" s="21" t="s">
        <v>1249</v>
      </c>
      <c r="K19" s="21" t="s">
        <v>1249</v>
      </c>
      <c r="L19" s="21" t="s">
        <v>1249</v>
      </c>
      <c r="M19" s="21" t="s">
        <v>1249</v>
      </c>
      <c r="N19" s="21" t="s">
        <v>1249</v>
      </c>
      <c r="O19" s="21" t="s">
        <v>1249</v>
      </c>
      <c r="P19" s="21" t="s">
        <v>1249</v>
      </c>
      <c r="Q19" s="21" t="s">
        <v>1249</v>
      </c>
      <c r="R19" s="21" t="s">
        <v>1249</v>
      </c>
      <c r="S19" s="21" t="s">
        <v>1249</v>
      </c>
      <c r="T19" s="21" t="s">
        <v>1249</v>
      </c>
      <c r="U19" s="21" t="s">
        <v>1249</v>
      </c>
      <c r="V19" s="21" t="s">
        <v>1249</v>
      </c>
      <c r="W19" s="21" t="s">
        <v>1249</v>
      </c>
      <c r="X19" s="21" t="s">
        <v>1249</v>
      </c>
      <c r="Y19" s="21" t="s">
        <v>1249</v>
      </c>
      <c r="Z19" s="21" t="s">
        <v>1249</v>
      </c>
      <c r="AA19" s="21" t="s">
        <v>1249</v>
      </c>
      <c r="AB19" s="21" t="s">
        <v>1249</v>
      </c>
      <c r="AC19" s="21" t="s">
        <v>1249</v>
      </c>
      <c r="AD19" s="21" t="s">
        <v>1249</v>
      </c>
      <c r="AE19" s="21" t="s">
        <v>1249</v>
      </c>
      <c r="AF19" s="21" t="s">
        <v>1249</v>
      </c>
      <c r="AG19" s="21" t="s">
        <v>1249</v>
      </c>
      <c r="AH19" s="21" t="s">
        <v>1249</v>
      </c>
      <c r="AI19" s="21" t="s">
        <v>1249</v>
      </c>
      <c r="AJ19" s="21" t="s">
        <v>1249</v>
      </c>
      <c r="AK19" s="21" t="s">
        <v>1249</v>
      </c>
      <c r="AL19" s="21" t="s">
        <v>1249</v>
      </c>
      <c r="AM19" s="21" t="s">
        <v>1249</v>
      </c>
      <c r="AN19" s="21" t="s">
        <v>1249</v>
      </c>
      <c r="AO19" s="21" t="s">
        <v>1249</v>
      </c>
      <c r="AP19" s="21" t="s">
        <v>1249</v>
      </c>
      <c r="AQ19" s="21" t="s">
        <v>1249</v>
      </c>
      <c r="AR19" s="21" t="s">
        <v>1249</v>
      </c>
      <c r="AS19" s="21" t="s">
        <v>1249</v>
      </c>
      <c r="AT19" s="21" t="s">
        <v>1249</v>
      </c>
      <c r="AU19" s="21" t="s">
        <v>1249</v>
      </c>
      <c r="AV19" s="21" t="s">
        <v>1249</v>
      </c>
      <c r="AW19" s="21" t="s">
        <v>1249</v>
      </c>
      <c r="AX19" s="21" t="s">
        <v>1249</v>
      </c>
      <c r="AY19" s="21" t="s">
        <v>1249</v>
      </c>
      <c r="AZ19" s="21" t="s">
        <v>1249</v>
      </c>
      <c r="BA19" s="21" t="s">
        <v>1249</v>
      </c>
      <c r="BB19" s="21"/>
      <c r="BC19" s="21" t="s">
        <v>1249</v>
      </c>
      <c r="BD19" s="21" t="s">
        <v>1249</v>
      </c>
      <c r="BE19" s="21" t="s">
        <v>1249</v>
      </c>
      <c r="BF19" s="21" t="s">
        <v>1249</v>
      </c>
      <c r="BG19" s="21" t="s">
        <v>1249</v>
      </c>
      <c r="BH19" s="21" t="s">
        <v>1249</v>
      </c>
      <c r="BI19" s="21" t="s">
        <v>1249</v>
      </c>
      <c r="BJ19" s="21" t="s">
        <v>1249</v>
      </c>
      <c r="BK19" s="21" t="s">
        <v>1249</v>
      </c>
      <c r="BL19" s="21" t="s">
        <v>1249</v>
      </c>
      <c r="BM19" s="21" t="s">
        <v>1249</v>
      </c>
      <c r="BN19" s="21" t="s">
        <v>1249</v>
      </c>
      <c r="BO19" s="21" t="s">
        <v>1249</v>
      </c>
      <c r="BP19" s="21" t="s">
        <v>1249</v>
      </c>
      <c r="BQ19" s="21" t="s">
        <v>1249</v>
      </c>
      <c r="BR19" s="21" t="s">
        <v>1249</v>
      </c>
      <c r="BS19" s="21" t="s">
        <v>1249</v>
      </c>
      <c r="BT19" s="21" t="s">
        <v>1249</v>
      </c>
      <c r="BU19" s="21" t="s">
        <v>1249</v>
      </c>
      <c r="BV19" s="21" t="s">
        <v>1249</v>
      </c>
      <c r="BW19" s="21" t="s">
        <v>1249</v>
      </c>
      <c r="BX19" s="21" t="s">
        <v>1249</v>
      </c>
      <c r="BY19" s="21" t="s">
        <v>1249</v>
      </c>
      <c r="BZ19" s="21" t="s">
        <v>1249</v>
      </c>
      <c r="CA19" s="21" t="s">
        <v>1249</v>
      </c>
      <c r="CB19" s="21" t="s">
        <v>1249</v>
      </c>
      <c r="CC19" s="21" t="s">
        <v>1249</v>
      </c>
      <c r="CD19" s="21" t="s">
        <v>1249</v>
      </c>
      <c r="CE19" s="21" t="s">
        <v>1249</v>
      </c>
      <c r="CF19" s="21" t="s">
        <v>1249</v>
      </c>
      <c r="CG19" s="21"/>
      <c r="CH19" s="21"/>
      <c r="CI19" s="21"/>
      <c r="CJ19" s="21"/>
      <c r="CK19" s="21" t="s">
        <v>1249</v>
      </c>
      <c r="CL19" s="21" t="s">
        <v>1249</v>
      </c>
      <c r="CM19" s="21" t="s">
        <v>1249</v>
      </c>
      <c r="CN19" s="21" t="s">
        <v>1249</v>
      </c>
      <c r="CO19" s="21" t="s">
        <v>1249</v>
      </c>
      <c r="CP19" s="21" t="s">
        <v>1249</v>
      </c>
      <c r="CQ19" s="21" t="s">
        <v>1249</v>
      </c>
      <c r="CR19" s="21" t="s">
        <v>1249</v>
      </c>
      <c r="CS19" s="21" t="s">
        <v>1249</v>
      </c>
      <c r="CT19" s="21" t="s">
        <v>1249</v>
      </c>
    </row>
    <row r="20" spans="1:98" ht="61.5" customHeight="1" x14ac:dyDescent="0.25">
      <c r="A20" s="6">
        <v>7</v>
      </c>
      <c r="B20" s="207">
        <v>14</v>
      </c>
      <c r="C20" s="12" t="s">
        <v>37</v>
      </c>
      <c r="D20" s="12" t="s">
        <v>37</v>
      </c>
      <c r="E20" s="12" t="s">
        <v>37</v>
      </c>
      <c r="F20" s="12" t="s">
        <v>37</v>
      </c>
      <c r="G20" s="12" t="s">
        <v>37</v>
      </c>
      <c r="H20" s="12" t="s">
        <v>1888</v>
      </c>
      <c r="I20" s="214" t="s">
        <v>1261</v>
      </c>
      <c r="J20" s="22" t="s">
        <v>14</v>
      </c>
      <c r="K20" s="23" t="s">
        <v>21</v>
      </c>
      <c r="L20" s="207"/>
      <c r="M20" s="207"/>
      <c r="N20" s="207"/>
      <c r="O20" s="207"/>
      <c r="P20" s="207"/>
      <c r="Q20" s="207"/>
      <c r="R20" s="207"/>
      <c r="S20" s="207"/>
      <c r="T20" s="26">
        <f t="shared" si="7"/>
        <v>1</v>
      </c>
      <c r="U20" s="207" t="s">
        <v>1262</v>
      </c>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v>2</v>
      </c>
      <c r="CG20" s="207"/>
      <c r="CH20" s="207"/>
      <c r="CI20" s="207"/>
      <c r="CJ20" s="207"/>
      <c r="CK20" s="207"/>
      <c r="CL20" s="23">
        <f t="shared" ref="CL20:CL35" si="9">COUNTIF($BD20:$CK20,2)</f>
        <v>1</v>
      </c>
      <c r="CM20" s="32">
        <f t="shared" ref="CM20:CM35" si="10">CL20/COUNTA($BD20:$CK20)</f>
        <v>1</v>
      </c>
      <c r="CN20" s="23">
        <f t="shared" ref="CN20:CN35" si="11">COUNTIF($BD20:$CK20,1)</f>
        <v>0</v>
      </c>
      <c r="CO20" s="32">
        <f t="shared" ref="CO20:CO35" si="12">CN20/COUNTA($BD20:$CK20)</f>
        <v>0</v>
      </c>
      <c r="CP20" s="23">
        <f t="shared" ref="CP20:CP35" si="13">COUNTIF($BD20:$CK20,0)</f>
        <v>0</v>
      </c>
      <c r="CQ20" s="32">
        <f t="shared" ref="CQ20:CQ35" si="14">CP20/COUNTA($BD20:$CK20)</f>
        <v>0</v>
      </c>
      <c r="CR20" s="23">
        <f t="shared" ref="CR20:CR35" si="15">(((CL20*2)+(CN20*1)+(CP20*0)))/COUNTA($BD20:$CK20)</f>
        <v>2</v>
      </c>
      <c r="CS20" s="23" t="str">
        <f t="shared" si="8"/>
        <v>Đạt mục tiêu</v>
      </c>
      <c r="CT20" s="37"/>
    </row>
    <row r="21" spans="1:98" ht="63" customHeight="1" x14ac:dyDescent="0.25">
      <c r="A21" s="6">
        <v>8</v>
      </c>
      <c r="B21" s="207">
        <v>15</v>
      </c>
      <c r="C21" s="12" t="s">
        <v>39</v>
      </c>
      <c r="D21" s="13" t="s">
        <v>28</v>
      </c>
      <c r="E21" s="12" t="s">
        <v>40</v>
      </c>
      <c r="F21" s="214" t="s">
        <v>28</v>
      </c>
      <c r="G21" s="12" t="s">
        <v>40</v>
      </c>
      <c r="H21" s="12" t="s">
        <v>1263</v>
      </c>
      <c r="I21" s="214" t="s">
        <v>1251</v>
      </c>
      <c r="J21" s="22" t="s">
        <v>14</v>
      </c>
      <c r="K21" s="207"/>
      <c r="L21" s="207" t="s">
        <v>21</v>
      </c>
      <c r="M21" s="207"/>
      <c r="N21" s="207"/>
      <c r="O21" s="207"/>
      <c r="P21" s="207"/>
      <c r="Q21" s="207"/>
      <c r="R21" s="207"/>
      <c r="S21" s="207"/>
      <c r="T21" s="26">
        <f t="shared" si="7"/>
        <v>1</v>
      </c>
      <c r="U21" s="207" t="s">
        <v>1252</v>
      </c>
      <c r="V21" s="207" t="s">
        <v>1252</v>
      </c>
      <c r="W21" s="207" t="s">
        <v>1252</v>
      </c>
      <c r="X21" s="207" t="s">
        <v>1252</v>
      </c>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v>2</v>
      </c>
      <c r="CG21" s="207"/>
      <c r="CH21" s="207"/>
      <c r="CI21" s="207"/>
      <c r="CJ21" s="207"/>
      <c r="CK21" s="207"/>
      <c r="CL21" s="23">
        <f t="shared" si="9"/>
        <v>1</v>
      </c>
      <c r="CM21" s="32">
        <f t="shared" si="10"/>
        <v>1</v>
      </c>
      <c r="CN21" s="23">
        <f t="shared" si="11"/>
        <v>0</v>
      </c>
      <c r="CO21" s="32">
        <f t="shared" si="12"/>
        <v>0</v>
      </c>
      <c r="CP21" s="23">
        <f t="shared" si="13"/>
        <v>0</v>
      </c>
      <c r="CQ21" s="32">
        <f t="shared" si="14"/>
        <v>0</v>
      </c>
      <c r="CR21" s="23">
        <f t="shared" si="15"/>
        <v>2</v>
      </c>
      <c r="CS21" s="23" t="str">
        <f t="shared" si="8"/>
        <v>Đạt mục tiêu</v>
      </c>
      <c r="CT21" s="37"/>
    </row>
    <row r="22" spans="1:98" ht="61.5" customHeight="1" x14ac:dyDescent="0.25">
      <c r="A22" s="6">
        <v>9</v>
      </c>
      <c r="B22" s="207">
        <v>16</v>
      </c>
      <c r="C22" s="388" t="s">
        <v>41</v>
      </c>
      <c r="D22" s="13" t="s">
        <v>18</v>
      </c>
      <c r="E22" s="12" t="s">
        <v>42</v>
      </c>
      <c r="F22" s="214" t="s">
        <v>28</v>
      </c>
      <c r="G22" s="12" t="s">
        <v>42</v>
      </c>
      <c r="H22" s="12" t="s">
        <v>1264</v>
      </c>
      <c r="I22" s="214" t="s">
        <v>1265</v>
      </c>
      <c r="J22" s="22" t="s">
        <v>14</v>
      </c>
      <c r="K22" s="207"/>
      <c r="L22" s="207"/>
      <c r="M22" s="24"/>
      <c r="N22" s="207" t="s">
        <v>21</v>
      </c>
      <c r="O22" s="207"/>
      <c r="P22" s="207"/>
      <c r="Q22" s="207"/>
      <c r="R22" s="207"/>
      <c r="S22" s="207"/>
      <c r="T22" s="26">
        <f t="shared" si="7"/>
        <v>1</v>
      </c>
      <c r="U22" s="207" t="s">
        <v>1252</v>
      </c>
      <c r="V22" s="207" t="s">
        <v>1252</v>
      </c>
      <c r="W22" s="207" t="s">
        <v>1252</v>
      </c>
      <c r="X22" s="207" t="s">
        <v>1252</v>
      </c>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v>2</v>
      </c>
      <c r="CG22" s="207"/>
      <c r="CH22" s="207"/>
      <c r="CI22" s="207"/>
      <c r="CJ22" s="207"/>
      <c r="CK22" s="207"/>
      <c r="CL22" s="23">
        <f t="shared" si="9"/>
        <v>1</v>
      </c>
      <c r="CM22" s="32">
        <f t="shared" si="10"/>
        <v>1</v>
      </c>
      <c r="CN22" s="23">
        <f t="shared" si="11"/>
        <v>0</v>
      </c>
      <c r="CO22" s="32">
        <f t="shared" si="12"/>
        <v>0</v>
      </c>
      <c r="CP22" s="23">
        <f t="shared" si="13"/>
        <v>0</v>
      </c>
      <c r="CQ22" s="32">
        <f t="shared" si="14"/>
        <v>0</v>
      </c>
      <c r="CR22" s="23">
        <f t="shared" si="15"/>
        <v>2</v>
      </c>
      <c r="CS22" s="23" t="str">
        <f t="shared" si="8"/>
        <v>Đạt mục tiêu</v>
      </c>
      <c r="CT22" s="37"/>
    </row>
    <row r="23" spans="1:98" ht="47.25" customHeight="1" x14ac:dyDescent="0.25">
      <c r="A23" s="6">
        <v>9</v>
      </c>
      <c r="B23" s="207">
        <v>16</v>
      </c>
      <c r="C23" s="390"/>
      <c r="D23" s="13" t="s">
        <v>18</v>
      </c>
      <c r="E23" s="12" t="s">
        <v>42</v>
      </c>
      <c r="F23" s="214" t="s">
        <v>28</v>
      </c>
      <c r="G23" s="12" t="s">
        <v>42</v>
      </c>
      <c r="H23" s="12" t="s">
        <v>1264</v>
      </c>
      <c r="I23" s="214" t="s">
        <v>1265</v>
      </c>
      <c r="J23" s="22" t="s">
        <v>14</v>
      </c>
      <c r="K23" s="207"/>
      <c r="L23" s="207"/>
      <c r="M23" s="207"/>
      <c r="N23" s="207"/>
      <c r="O23" s="207" t="s">
        <v>21</v>
      </c>
      <c r="P23" s="207"/>
      <c r="Q23" s="207"/>
      <c r="R23" s="207"/>
      <c r="S23" s="207"/>
      <c r="T23" s="26">
        <f t="shared" si="7"/>
        <v>1</v>
      </c>
      <c r="U23" s="207" t="s">
        <v>1252</v>
      </c>
      <c r="V23" s="207" t="s">
        <v>1252</v>
      </c>
      <c r="W23" s="207" t="s">
        <v>1252</v>
      </c>
      <c r="X23" s="207" t="s">
        <v>1252</v>
      </c>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v>2</v>
      </c>
      <c r="CG23" s="207"/>
      <c r="CH23" s="207"/>
      <c r="CI23" s="207"/>
      <c r="CJ23" s="207"/>
      <c r="CK23" s="207"/>
      <c r="CL23" s="23">
        <f t="shared" si="9"/>
        <v>1</v>
      </c>
      <c r="CM23" s="32">
        <f t="shared" si="10"/>
        <v>1</v>
      </c>
      <c r="CN23" s="23">
        <f t="shared" si="11"/>
        <v>0</v>
      </c>
      <c r="CO23" s="32">
        <f t="shared" si="12"/>
        <v>0</v>
      </c>
      <c r="CP23" s="23">
        <f t="shared" si="13"/>
        <v>0</v>
      </c>
      <c r="CQ23" s="32">
        <f t="shared" si="14"/>
        <v>0</v>
      </c>
      <c r="CR23" s="23">
        <f t="shared" si="15"/>
        <v>2</v>
      </c>
      <c r="CS23" s="23" t="str">
        <f t="shared" si="8"/>
        <v>Đạt mục tiêu</v>
      </c>
      <c r="CT23" s="37"/>
    </row>
    <row r="24" spans="1:98" ht="87" customHeight="1" x14ac:dyDescent="0.25">
      <c r="A24" s="6">
        <v>10</v>
      </c>
      <c r="B24" s="207">
        <v>17</v>
      </c>
      <c r="C24" s="12" t="s">
        <v>43</v>
      </c>
      <c r="D24" s="13" t="s">
        <v>18</v>
      </c>
      <c r="E24" s="12" t="s">
        <v>44</v>
      </c>
      <c r="F24" s="214" t="s">
        <v>28</v>
      </c>
      <c r="G24" s="12" t="s">
        <v>44</v>
      </c>
      <c r="H24" s="17" t="s">
        <v>1266</v>
      </c>
      <c r="I24" s="214" t="s">
        <v>1261</v>
      </c>
      <c r="J24" s="22" t="s">
        <v>14</v>
      </c>
      <c r="K24" s="23" t="s">
        <v>21</v>
      </c>
      <c r="L24" s="207"/>
      <c r="M24" s="207"/>
      <c r="N24" s="207"/>
      <c r="O24" s="207"/>
      <c r="P24" s="207"/>
      <c r="Q24" s="207"/>
      <c r="R24" s="207"/>
      <c r="S24" s="207"/>
      <c r="T24" s="26">
        <f t="shared" si="7"/>
        <v>1</v>
      </c>
      <c r="U24" s="207"/>
      <c r="V24" s="207"/>
      <c r="W24" s="207"/>
      <c r="X24" s="207" t="s">
        <v>1262</v>
      </c>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v>2</v>
      </c>
      <c r="CG24" s="207"/>
      <c r="CH24" s="207"/>
      <c r="CI24" s="207"/>
      <c r="CJ24" s="207"/>
      <c r="CK24" s="207"/>
      <c r="CL24" s="23">
        <f t="shared" si="9"/>
        <v>1</v>
      </c>
      <c r="CM24" s="32">
        <f t="shared" si="10"/>
        <v>1</v>
      </c>
      <c r="CN24" s="23">
        <f t="shared" si="11"/>
        <v>0</v>
      </c>
      <c r="CO24" s="32">
        <f t="shared" si="12"/>
        <v>0</v>
      </c>
      <c r="CP24" s="23">
        <f t="shared" si="13"/>
        <v>0</v>
      </c>
      <c r="CQ24" s="32">
        <f t="shared" si="14"/>
        <v>0</v>
      </c>
      <c r="CR24" s="23">
        <f t="shared" si="15"/>
        <v>2</v>
      </c>
      <c r="CS24" s="23" t="str">
        <f t="shared" si="8"/>
        <v>Đạt mục tiêu</v>
      </c>
      <c r="CT24" s="37"/>
    </row>
    <row r="25" spans="1:98" ht="87" customHeight="1" x14ac:dyDescent="0.25">
      <c r="A25" s="6">
        <v>11</v>
      </c>
      <c r="B25" s="207">
        <v>18</v>
      </c>
      <c r="C25" s="12" t="s">
        <v>45</v>
      </c>
      <c r="D25" s="13" t="s">
        <v>20</v>
      </c>
      <c r="E25" s="12" t="s">
        <v>46</v>
      </c>
      <c r="F25" s="214" t="s">
        <v>28</v>
      </c>
      <c r="G25" s="18" t="s">
        <v>46</v>
      </c>
      <c r="H25" s="18" t="s">
        <v>1267</v>
      </c>
      <c r="I25" s="214" t="s">
        <v>1251</v>
      </c>
      <c r="J25" s="22" t="s">
        <v>14</v>
      </c>
      <c r="K25" s="207"/>
      <c r="L25" s="207"/>
      <c r="M25" s="207"/>
      <c r="N25" s="23" t="s">
        <v>21</v>
      </c>
      <c r="O25" s="207"/>
      <c r="P25" s="207"/>
      <c r="Q25" s="207"/>
      <c r="R25" s="207"/>
      <c r="S25" s="207"/>
      <c r="T25" s="26">
        <f t="shared" si="7"/>
        <v>1</v>
      </c>
      <c r="U25" s="207" t="s">
        <v>1252</v>
      </c>
      <c r="V25" s="207" t="s">
        <v>1252</v>
      </c>
      <c r="W25" s="207" t="s">
        <v>1252</v>
      </c>
      <c r="X25" s="207" t="s">
        <v>1252</v>
      </c>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v>2</v>
      </c>
      <c r="CG25" s="207"/>
      <c r="CH25" s="207"/>
      <c r="CI25" s="207"/>
      <c r="CJ25" s="207"/>
      <c r="CK25" s="207"/>
      <c r="CL25" s="23">
        <f t="shared" si="9"/>
        <v>1</v>
      </c>
      <c r="CM25" s="32">
        <f t="shared" si="10"/>
        <v>1</v>
      </c>
      <c r="CN25" s="23">
        <f t="shared" si="11"/>
        <v>0</v>
      </c>
      <c r="CO25" s="32">
        <f t="shared" si="12"/>
        <v>0</v>
      </c>
      <c r="CP25" s="23">
        <f t="shared" si="13"/>
        <v>0</v>
      </c>
      <c r="CQ25" s="32">
        <f t="shared" si="14"/>
        <v>0</v>
      </c>
      <c r="CR25" s="23">
        <f t="shared" si="15"/>
        <v>2</v>
      </c>
      <c r="CS25" s="23" t="str">
        <f t="shared" si="8"/>
        <v>Đạt mục tiêu</v>
      </c>
      <c r="CT25" s="37"/>
    </row>
    <row r="26" spans="1:98" ht="87" customHeight="1" x14ac:dyDescent="0.25">
      <c r="A26" s="6">
        <v>12</v>
      </c>
      <c r="B26" s="207">
        <v>19</v>
      </c>
      <c r="C26" s="12" t="s">
        <v>47</v>
      </c>
      <c r="D26" s="13" t="s">
        <v>20</v>
      </c>
      <c r="E26" s="12" t="s">
        <v>48</v>
      </c>
      <c r="F26" s="214" t="s">
        <v>28</v>
      </c>
      <c r="G26" s="18" t="s">
        <v>48</v>
      </c>
      <c r="H26" s="18" t="s">
        <v>48</v>
      </c>
      <c r="I26" s="214" t="s">
        <v>1251</v>
      </c>
      <c r="J26" s="22" t="s">
        <v>14</v>
      </c>
      <c r="K26" s="207"/>
      <c r="L26" s="207"/>
      <c r="M26" s="207"/>
      <c r="N26" s="207" t="s">
        <v>21</v>
      </c>
      <c r="O26" s="207"/>
      <c r="P26" s="207"/>
      <c r="Q26" s="207"/>
      <c r="R26" s="207"/>
      <c r="S26" s="207"/>
      <c r="T26" s="26">
        <f t="shared" si="7"/>
        <v>1</v>
      </c>
      <c r="U26" s="207" t="s">
        <v>1252</v>
      </c>
      <c r="V26" s="207" t="s">
        <v>1252</v>
      </c>
      <c r="W26" s="207" t="s">
        <v>1252</v>
      </c>
      <c r="X26" s="207" t="s">
        <v>1252</v>
      </c>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v>2</v>
      </c>
      <c r="CG26" s="207"/>
      <c r="CH26" s="207"/>
      <c r="CI26" s="207"/>
      <c r="CJ26" s="207"/>
      <c r="CK26" s="207"/>
      <c r="CL26" s="23">
        <f t="shared" si="9"/>
        <v>1</v>
      </c>
      <c r="CM26" s="32">
        <f t="shared" si="10"/>
        <v>1</v>
      </c>
      <c r="CN26" s="23">
        <f t="shared" si="11"/>
        <v>0</v>
      </c>
      <c r="CO26" s="32">
        <f t="shared" si="12"/>
        <v>0</v>
      </c>
      <c r="CP26" s="23">
        <f t="shared" si="13"/>
        <v>0</v>
      </c>
      <c r="CQ26" s="32">
        <f t="shared" si="14"/>
        <v>0</v>
      </c>
      <c r="CR26" s="23">
        <f t="shared" si="15"/>
        <v>2</v>
      </c>
      <c r="CS26" s="23" t="str">
        <f t="shared" si="8"/>
        <v>Đạt mục tiêu</v>
      </c>
      <c r="CT26" s="37"/>
    </row>
    <row r="27" spans="1:98" ht="87" customHeight="1" x14ac:dyDescent="0.25">
      <c r="A27" s="6">
        <v>13</v>
      </c>
      <c r="B27" s="207">
        <v>20</v>
      </c>
      <c r="C27" s="12" t="s">
        <v>49</v>
      </c>
      <c r="D27" s="13" t="s">
        <v>18</v>
      </c>
      <c r="E27" s="12" t="s">
        <v>50</v>
      </c>
      <c r="F27" s="214" t="s">
        <v>28</v>
      </c>
      <c r="G27" s="12" t="s">
        <v>50</v>
      </c>
      <c r="H27" s="17" t="s">
        <v>1268</v>
      </c>
      <c r="I27" s="18" t="s">
        <v>1261</v>
      </c>
      <c r="J27" s="22" t="s">
        <v>14</v>
      </c>
      <c r="K27" s="23" t="s">
        <v>21</v>
      </c>
      <c r="L27" s="207"/>
      <c r="M27" s="207"/>
      <c r="N27" s="207"/>
      <c r="O27" s="207"/>
      <c r="P27" s="207"/>
      <c r="Q27" s="207"/>
      <c r="R27" s="207"/>
      <c r="S27" s="207"/>
      <c r="T27" s="26">
        <f t="shared" si="7"/>
        <v>1</v>
      </c>
      <c r="U27" s="207"/>
      <c r="V27" s="207"/>
      <c r="W27" s="207" t="s">
        <v>1262</v>
      </c>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v>2</v>
      </c>
      <c r="CG27" s="207"/>
      <c r="CH27" s="207"/>
      <c r="CI27" s="207"/>
      <c r="CJ27" s="207"/>
      <c r="CK27" s="207"/>
      <c r="CL27" s="23">
        <f t="shared" si="9"/>
        <v>1</v>
      </c>
      <c r="CM27" s="32">
        <f t="shared" si="10"/>
        <v>1</v>
      </c>
      <c r="CN27" s="23">
        <f t="shared" si="11"/>
        <v>0</v>
      </c>
      <c r="CO27" s="32">
        <f t="shared" si="12"/>
        <v>0</v>
      </c>
      <c r="CP27" s="23">
        <f t="shared" si="13"/>
        <v>0</v>
      </c>
      <c r="CQ27" s="32">
        <f t="shared" si="14"/>
        <v>0</v>
      </c>
      <c r="CR27" s="23">
        <f t="shared" si="15"/>
        <v>2</v>
      </c>
      <c r="CS27" s="23" t="str">
        <f t="shared" si="8"/>
        <v>Đạt mục tiêu</v>
      </c>
      <c r="CT27" s="37"/>
    </row>
    <row r="28" spans="1:98" ht="51.75" customHeight="1" x14ac:dyDescent="0.25">
      <c r="A28" s="6">
        <v>14</v>
      </c>
      <c r="B28" s="207">
        <v>21</v>
      </c>
      <c r="C28" s="12" t="s">
        <v>51</v>
      </c>
      <c r="D28" s="13" t="s">
        <v>28</v>
      </c>
      <c r="E28" s="12" t="s">
        <v>30</v>
      </c>
      <c r="F28" s="214" t="s">
        <v>69</v>
      </c>
      <c r="G28" s="12" t="s">
        <v>30</v>
      </c>
      <c r="H28" s="12" t="s">
        <v>30</v>
      </c>
      <c r="I28" s="214" t="s">
        <v>1251</v>
      </c>
      <c r="J28" s="22" t="s">
        <v>14</v>
      </c>
      <c r="K28" s="207"/>
      <c r="L28" s="207"/>
      <c r="M28" s="207"/>
      <c r="N28" s="207"/>
      <c r="O28" s="207"/>
      <c r="P28" s="207"/>
      <c r="Q28" s="207"/>
      <c r="R28" s="207" t="s">
        <v>21</v>
      </c>
      <c r="S28" s="207"/>
      <c r="T28" s="26">
        <f t="shared" si="7"/>
        <v>1</v>
      </c>
      <c r="U28" s="207" t="s">
        <v>1252</v>
      </c>
      <c r="V28" s="207" t="s">
        <v>1252</v>
      </c>
      <c r="W28" s="207" t="s">
        <v>1252</v>
      </c>
      <c r="X28" s="207" t="s">
        <v>1252</v>
      </c>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v>2</v>
      </c>
      <c r="CG28" s="207"/>
      <c r="CH28" s="207"/>
      <c r="CI28" s="207"/>
      <c r="CJ28" s="207"/>
      <c r="CK28" s="207"/>
      <c r="CL28" s="23">
        <f t="shared" si="9"/>
        <v>1</v>
      </c>
      <c r="CM28" s="32">
        <f t="shared" si="10"/>
        <v>1</v>
      </c>
      <c r="CN28" s="23">
        <f t="shared" si="11"/>
        <v>0</v>
      </c>
      <c r="CO28" s="32">
        <f t="shared" si="12"/>
        <v>0</v>
      </c>
      <c r="CP28" s="23">
        <f t="shared" si="13"/>
        <v>0</v>
      </c>
      <c r="CQ28" s="32">
        <f t="shared" si="14"/>
        <v>0</v>
      </c>
      <c r="CR28" s="23">
        <f t="shared" si="15"/>
        <v>2</v>
      </c>
      <c r="CS28" s="23" t="str">
        <f t="shared" si="8"/>
        <v>Đạt mục tiêu</v>
      </c>
      <c r="CT28" s="37"/>
    </row>
    <row r="29" spans="1:98" ht="91.5" customHeight="1" x14ac:dyDescent="0.25">
      <c r="A29" s="6">
        <v>15</v>
      </c>
      <c r="B29" s="207">
        <v>22</v>
      </c>
      <c r="C29" s="12" t="s">
        <v>52</v>
      </c>
      <c r="D29" s="13" t="s">
        <v>18</v>
      </c>
      <c r="E29" s="12" t="s">
        <v>53</v>
      </c>
      <c r="F29" s="214" t="s">
        <v>71</v>
      </c>
      <c r="G29" s="12" t="s">
        <v>53</v>
      </c>
      <c r="H29" s="18" t="s">
        <v>1269</v>
      </c>
      <c r="I29" s="214" t="s">
        <v>1251</v>
      </c>
      <c r="J29" s="22" t="s">
        <v>14</v>
      </c>
      <c r="K29" s="207"/>
      <c r="L29" s="23" t="s">
        <v>21</v>
      </c>
      <c r="M29" s="207"/>
      <c r="N29" s="207"/>
      <c r="O29" s="207"/>
      <c r="P29" s="207"/>
      <c r="Q29" s="207"/>
      <c r="R29" s="207"/>
      <c r="S29" s="207"/>
      <c r="T29" s="26">
        <f t="shared" si="7"/>
        <v>1</v>
      </c>
      <c r="U29" s="207" t="s">
        <v>1252</v>
      </c>
      <c r="V29" s="207" t="s">
        <v>1252</v>
      </c>
      <c r="W29" s="207" t="s">
        <v>1252</v>
      </c>
      <c r="X29" s="207" t="s">
        <v>1252</v>
      </c>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v>2</v>
      </c>
      <c r="CG29" s="207"/>
      <c r="CH29" s="207"/>
      <c r="CI29" s="207"/>
      <c r="CJ29" s="207"/>
      <c r="CK29" s="207"/>
      <c r="CL29" s="23">
        <f t="shared" si="9"/>
        <v>1</v>
      </c>
      <c r="CM29" s="32">
        <f t="shared" si="10"/>
        <v>1</v>
      </c>
      <c r="CN29" s="23">
        <f t="shared" si="11"/>
        <v>0</v>
      </c>
      <c r="CO29" s="32">
        <f t="shared" si="12"/>
        <v>0</v>
      </c>
      <c r="CP29" s="23">
        <f t="shared" si="13"/>
        <v>0</v>
      </c>
      <c r="CQ29" s="32">
        <f t="shared" si="14"/>
        <v>0</v>
      </c>
      <c r="CR29" s="23">
        <f t="shared" si="15"/>
        <v>2</v>
      </c>
      <c r="CS29" s="23" t="str">
        <f t="shared" si="8"/>
        <v>Đạt mục tiêu</v>
      </c>
      <c r="CT29" s="37"/>
    </row>
    <row r="30" spans="1:98" s="1" customFormat="1" ht="31.5" x14ac:dyDescent="0.25">
      <c r="A30" s="6">
        <v>16</v>
      </c>
      <c r="B30" s="7">
        <v>32</v>
      </c>
      <c r="C30" s="440" t="s">
        <v>73</v>
      </c>
      <c r="D30" s="440"/>
      <c r="E30" s="440"/>
      <c r="F30" s="9" t="s">
        <v>1249</v>
      </c>
      <c r="G30" s="9" t="s">
        <v>1249</v>
      </c>
      <c r="H30" s="9" t="s">
        <v>1249</v>
      </c>
      <c r="I30" s="9" t="s">
        <v>1249</v>
      </c>
      <c r="J30" s="21" t="s">
        <v>1249</v>
      </c>
      <c r="K30" s="21" t="s">
        <v>1249</v>
      </c>
      <c r="L30" s="21" t="s">
        <v>1249</v>
      </c>
      <c r="M30" s="21" t="s">
        <v>1249</v>
      </c>
      <c r="N30" s="21" t="s">
        <v>1249</v>
      </c>
      <c r="O30" s="21" t="s">
        <v>1249</v>
      </c>
      <c r="P30" s="21" t="s">
        <v>1249</v>
      </c>
      <c r="Q30" s="21" t="s">
        <v>1249</v>
      </c>
      <c r="R30" s="21" t="s">
        <v>1249</v>
      </c>
      <c r="S30" s="21" t="s">
        <v>1249</v>
      </c>
      <c r="T30" s="217">
        <f t="shared" si="7"/>
        <v>0</v>
      </c>
      <c r="U30" s="21" t="s">
        <v>1249</v>
      </c>
      <c r="V30" s="21" t="s">
        <v>1249</v>
      </c>
      <c r="W30" s="21" t="s">
        <v>1249</v>
      </c>
      <c r="X30" s="21" t="s">
        <v>1249</v>
      </c>
      <c r="Y30" s="21" t="s">
        <v>1249</v>
      </c>
      <c r="Z30" s="21" t="s">
        <v>1249</v>
      </c>
      <c r="AA30" s="21" t="s">
        <v>1249</v>
      </c>
      <c r="AB30" s="21" t="s">
        <v>1249</v>
      </c>
      <c r="AC30" s="21" t="s">
        <v>1249</v>
      </c>
      <c r="AD30" s="21" t="s">
        <v>1249</v>
      </c>
      <c r="AE30" s="21" t="s">
        <v>1249</v>
      </c>
      <c r="AF30" s="21" t="s">
        <v>1249</v>
      </c>
      <c r="AG30" s="21" t="s">
        <v>1249</v>
      </c>
      <c r="AH30" s="21" t="s">
        <v>1249</v>
      </c>
      <c r="AI30" s="21" t="s">
        <v>1249</v>
      </c>
      <c r="AJ30" s="21" t="s">
        <v>1249</v>
      </c>
      <c r="AK30" s="21" t="s">
        <v>1249</v>
      </c>
      <c r="AL30" s="21" t="s">
        <v>1249</v>
      </c>
      <c r="AM30" s="21" t="s">
        <v>1249</v>
      </c>
      <c r="AN30" s="21" t="s">
        <v>1249</v>
      </c>
      <c r="AO30" s="21" t="s">
        <v>1249</v>
      </c>
      <c r="AP30" s="21" t="s">
        <v>1249</v>
      </c>
      <c r="AQ30" s="21" t="s">
        <v>1249</v>
      </c>
      <c r="AR30" s="21" t="s">
        <v>1249</v>
      </c>
      <c r="AS30" s="21" t="s">
        <v>1249</v>
      </c>
      <c r="AT30" s="21" t="s">
        <v>1249</v>
      </c>
      <c r="AU30" s="21" t="s">
        <v>1249</v>
      </c>
      <c r="AV30" s="21" t="s">
        <v>1249</v>
      </c>
      <c r="AW30" s="21" t="s">
        <v>1249</v>
      </c>
      <c r="AX30" s="21" t="s">
        <v>1249</v>
      </c>
      <c r="AY30" s="21" t="s">
        <v>1249</v>
      </c>
      <c r="AZ30" s="21" t="s">
        <v>1249</v>
      </c>
      <c r="BA30" s="21" t="s">
        <v>1249</v>
      </c>
      <c r="BB30" s="21"/>
      <c r="BC30" s="21" t="s">
        <v>1249</v>
      </c>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v>2</v>
      </c>
      <c r="CG30" s="217"/>
      <c r="CH30" s="217"/>
      <c r="CI30" s="217"/>
      <c r="CJ30" s="217"/>
      <c r="CK30" s="217"/>
      <c r="CL30" s="210">
        <f t="shared" si="9"/>
        <v>1</v>
      </c>
      <c r="CM30" s="34">
        <f t="shared" si="10"/>
        <v>1</v>
      </c>
      <c r="CN30" s="210">
        <f t="shared" si="11"/>
        <v>0</v>
      </c>
      <c r="CO30" s="34">
        <f t="shared" si="12"/>
        <v>0</v>
      </c>
      <c r="CP30" s="210">
        <f t="shared" si="13"/>
        <v>0</v>
      </c>
      <c r="CQ30" s="34">
        <f t="shared" si="14"/>
        <v>0</v>
      </c>
      <c r="CR30" s="210">
        <f t="shared" si="15"/>
        <v>2</v>
      </c>
      <c r="CS30" s="210" t="str">
        <f t="shared" si="8"/>
        <v>Đạt mục tiêu</v>
      </c>
      <c r="CT30" s="38"/>
    </row>
    <row r="31" spans="1:98" ht="89.25" customHeight="1" x14ac:dyDescent="0.25">
      <c r="A31" s="6">
        <v>17</v>
      </c>
      <c r="B31" s="207">
        <v>36</v>
      </c>
      <c r="C31" s="12" t="s">
        <v>80</v>
      </c>
      <c r="D31" s="13" t="s">
        <v>28</v>
      </c>
      <c r="E31" s="12" t="s">
        <v>81</v>
      </c>
      <c r="F31" s="214" t="s">
        <v>28</v>
      </c>
      <c r="G31" s="12" t="s">
        <v>81</v>
      </c>
      <c r="H31" s="18" t="s">
        <v>1270</v>
      </c>
      <c r="I31" s="214" t="s">
        <v>1251</v>
      </c>
      <c r="J31" s="22" t="s">
        <v>14</v>
      </c>
      <c r="K31" s="207"/>
      <c r="L31" s="207" t="s">
        <v>21</v>
      </c>
      <c r="M31" s="207"/>
      <c r="N31" s="207"/>
      <c r="O31" s="207"/>
      <c r="P31" s="207"/>
      <c r="Q31" s="207"/>
      <c r="R31" s="207"/>
      <c r="S31" s="207"/>
      <c r="T31" s="26">
        <f t="shared" si="7"/>
        <v>1</v>
      </c>
      <c r="U31" s="207"/>
      <c r="V31" s="207"/>
      <c r="W31" s="207"/>
      <c r="X31" s="207"/>
      <c r="Y31" s="207" t="s">
        <v>1271</v>
      </c>
      <c r="Z31" s="207"/>
      <c r="AA31" s="207" t="s">
        <v>1252</v>
      </c>
      <c r="AB31" s="207" t="s">
        <v>1271</v>
      </c>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v>2</v>
      </c>
      <c r="CG31" s="207"/>
      <c r="CH31" s="207"/>
      <c r="CI31" s="207"/>
      <c r="CJ31" s="207"/>
      <c r="CK31" s="207"/>
      <c r="CL31" s="23">
        <f t="shared" si="9"/>
        <v>1</v>
      </c>
      <c r="CM31" s="32">
        <f t="shared" si="10"/>
        <v>1</v>
      </c>
      <c r="CN31" s="23">
        <f t="shared" si="11"/>
        <v>0</v>
      </c>
      <c r="CO31" s="32">
        <f t="shared" si="12"/>
        <v>0</v>
      </c>
      <c r="CP31" s="23">
        <f t="shared" si="13"/>
        <v>0</v>
      </c>
      <c r="CQ31" s="32">
        <f t="shared" si="14"/>
        <v>0</v>
      </c>
      <c r="CR31" s="23">
        <f t="shared" si="15"/>
        <v>2</v>
      </c>
      <c r="CS31" s="23" t="str">
        <f t="shared" si="8"/>
        <v>Đạt mục tiêu</v>
      </c>
      <c r="CT31" s="37"/>
    </row>
    <row r="32" spans="1:98" ht="54" customHeight="1" x14ac:dyDescent="0.25">
      <c r="A32" s="6">
        <v>18</v>
      </c>
      <c r="B32" s="207">
        <v>37</v>
      </c>
      <c r="C32" s="12" t="s">
        <v>82</v>
      </c>
      <c r="D32" s="13" t="s">
        <v>18</v>
      </c>
      <c r="E32" s="12" t="s">
        <v>83</v>
      </c>
      <c r="F32" s="214" t="s">
        <v>28</v>
      </c>
      <c r="G32" s="18" t="s">
        <v>1272</v>
      </c>
      <c r="H32" s="18" t="s">
        <v>1273</v>
      </c>
      <c r="I32" s="214" t="s">
        <v>1251</v>
      </c>
      <c r="J32" s="22" t="s">
        <v>14</v>
      </c>
      <c r="K32" s="207"/>
      <c r="L32" s="207"/>
      <c r="M32" s="207" t="s">
        <v>21</v>
      </c>
      <c r="N32" s="207"/>
      <c r="O32" s="207"/>
      <c r="P32" s="207"/>
      <c r="Q32" s="207"/>
      <c r="R32" s="207"/>
      <c r="S32" s="207"/>
      <c r="T32" s="26">
        <f t="shared" si="7"/>
        <v>1</v>
      </c>
      <c r="U32" s="207"/>
      <c r="V32" s="207"/>
      <c r="W32" s="207"/>
      <c r="X32" s="207"/>
      <c r="Y32" s="207" t="s">
        <v>1271</v>
      </c>
      <c r="Z32" s="207"/>
      <c r="AA32" s="207" t="s">
        <v>1252</v>
      </c>
      <c r="AB32" s="207" t="s">
        <v>1271</v>
      </c>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v>2</v>
      </c>
      <c r="CG32" s="207"/>
      <c r="CH32" s="207"/>
      <c r="CI32" s="207"/>
      <c r="CJ32" s="207"/>
      <c r="CK32" s="207"/>
      <c r="CL32" s="23">
        <f t="shared" si="9"/>
        <v>1</v>
      </c>
      <c r="CM32" s="32">
        <f t="shared" si="10"/>
        <v>1</v>
      </c>
      <c r="CN32" s="23">
        <f t="shared" si="11"/>
        <v>0</v>
      </c>
      <c r="CO32" s="32">
        <f t="shared" si="12"/>
        <v>0</v>
      </c>
      <c r="CP32" s="23">
        <f t="shared" si="13"/>
        <v>0</v>
      </c>
      <c r="CQ32" s="32">
        <f t="shared" si="14"/>
        <v>0</v>
      </c>
      <c r="CR32" s="23">
        <f t="shared" si="15"/>
        <v>2</v>
      </c>
      <c r="CS32" s="23" t="str">
        <f t="shared" si="8"/>
        <v>Đạt mục tiêu</v>
      </c>
      <c r="CT32" s="37"/>
    </row>
    <row r="33" spans="1:98" ht="75" x14ac:dyDescent="0.25">
      <c r="A33" s="6">
        <v>19</v>
      </c>
      <c r="B33" s="207">
        <v>38</v>
      </c>
      <c r="C33" s="12" t="s">
        <v>84</v>
      </c>
      <c r="D33" s="13" t="s">
        <v>18</v>
      </c>
      <c r="E33" s="12" t="s">
        <v>85</v>
      </c>
      <c r="F33" s="214" t="s">
        <v>28</v>
      </c>
      <c r="G33" s="18" t="s">
        <v>84</v>
      </c>
      <c r="H33" s="18" t="s">
        <v>1274</v>
      </c>
      <c r="I33" s="214" t="s">
        <v>1251</v>
      </c>
      <c r="J33" s="22" t="s">
        <v>14</v>
      </c>
      <c r="K33" s="207"/>
      <c r="L33" s="207"/>
      <c r="M33" s="207"/>
      <c r="N33" s="207" t="s">
        <v>21</v>
      </c>
      <c r="O33" s="207"/>
      <c r="P33" s="207"/>
      <c r="Q33" s="207"/>
      <c r="R33" s="207"/>
      <c r="S33" s="207"/>
      <c r="T33" s="26">
        <f t="shared" si="7"/>
        <v>1</v>
      </c>
      <c r="U33" s="207"/>
      <c r="V33" s="207"/>
      <c r="W33" s="207"/>
      <c r="X33" s="207"/>
      <c r="Y33" s="207" t="s">
        <v>1271</v>
      </c>
      <c r="Z33" s="207"/>
      <c r="AA33" s="207" t="s">
        <v>1252</v>
      </c>
      <c r="AB33" s="207" t="s">
        <v>1271</v>
      </c>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v>2</v>
      </c>
      <c r="CG33" s="207"/>
      <c r="CH33" s="207"/>
      <c r="CI33" s="207"/>
      <c r="CJ33" s="207"/>
      <c r="CK33" s="207"/>
      <c r="CL33" s="23">
        <f t="shared" si="9"/>
        <v>1</v>
      </c>
      <c r="CM33" s="32">
        <f t="shared" si="10"/>
        <v>1</v>
      </c>
      <c r="CN33" s="23">
        <f t="shared" si="11"/>
        <v>0</v>
      </c>
      <c r="CO33" s="32">
        <f t="shared" si="12"/>
        <v>0</v>
      </c>
      <c r="CP33" s="23">
        <f t="shared" si="13"/>
        <v>0</v>
      </c>
      <c r="CQ33" s="32">
        <f t="shared" si="14"/>
        <v>0</v>
      </c>
      <c r="CR33" s="23">
        <f t="shared" si="15"/>
        <v>2</v>
      </c>
      <c r="CS33" s="23" t="str">
        <f t="shared" si="8"/>
        <v>Đạt mục tiêu</v>
      </c>
      <c r="CT33" s="37"/>
    </row>
    <row r="34" spans="1:98" ht="56.25" x14ac:dyDescent="0.25">
      <c r="A34" s="6">
        <v>20</v>
      </c>
      <c r="B34" s="207">
        <v>39</v>
      </c>
      <c r="C34" s="12" t="s">
        <v>86</v>
      </c>
      <c r="D34" s="13" t="s">
        <v>28</v>
      </c>
      <c r="E34" s="12" t="s">
        <v>87</v>
      </c>
      <c r="F34" s="214" t="s">
        <v>28</v>
      </c>
      <c r="G34" s="12" t="s">
        <v>87</v>
      </c>
      <c r="H34" s="12" t="s">
        <v>87</v>
      </c>
      <c r="I34" s="214" t="s">
        <v>1251</v>
      </c>
      <c r="J34" s="22" t="s">
        <v>14</v>
      </c>
      <c r="K34" s="207"/>
      <c r="L34" s="207"/>
      <c r="M34" s="207"/>
      <c r="N34" s="207"/>
      <c r="O34" s="207"/>
      <c r="P34" s="207"/>
      <c r="Q34" s="207" t="s">
        <v>21</v>
      </c>
      <c r="R34" s="207"/>
      <c r="S34" s="207"/>
      <c r="T34" s="26">
        <f t="shared" si="7"/>
        <v>1</v>
      </c>
      <c r="U34" s="207"/>
      <c r="V34" s="207"/>
      <c r="W34" s="207"/>
      <c r="X34" s="207"/>
      <c r="Y34" s="207" t="s">
        <v>1271</v>
      </c>
      <c r="Z34" s="207"/>
      <c r="AA34" s="207" t="s">
        <v>1252</v>
      </c>
      <c r="AB34" s="207" t="s">
        <v>1271</v>
      </c>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v>2</v>
      </c>
      <c r="CG34" s="207"/>
      <c r="CH34" s="207"/>
      <c r="CI34" s="207"/>
      <c r="CJ34" s="207"/>
      <c r="CK34" s="207"/>
      <c r="CL34" s="23">
        <f t="shared" si="9"/>
        <v>1</v>
      </c>
      <c r="CM34" s="32">
        <f t="shared" si="10"/>
        <v>1</v>
      </c>
      <c r="CN34" s="23">
        <f t="shared" si="11"/>
        <v>0</v>
      </c>
      <c r="CO34" s="32">
        <f t="shared" si="12"/>
        <v>0</v>
      </c>
      <c r="CP34" s="23">
        <f t="shared" si="13"/>
        <v>0</v>
      </c>
      <c r="CQ34" s="32">
        <f t="shared" si="14"/>
        <v>0</v>
      </c>
      <c r="CR34" s="23">
        <f t="shared" si="15"/>
        <v>2</v>
      </c>
      <c r="CS34" s="23" t="str">
        <f t="shared" si="8"/>
        <v>Đạt mục tiêu</v>
      </c>
      <c r="CT34" s="37"/>
    </row>
    <row r="35" spans="1:98" ht="54.75" customHeight="1" x14ac:dyDescent="0.25">
      <c r="A35" s="6">
        <v>21</v>
      </c>
      <c r="B35" s="207">
        <v>40</v>
      </c>
      <c r="C35" s="12" t="s">
        <v>88</v>
      </c>
      <c r="D35" s="13" t="s">
        <v>71</v>
      </c>
      <c r="E35" s="12" t="s">
        <v>89</v>
      </c>
      <c r="F35" s="214" t="s">
        <v>71</v>
      </c>
      <c r="G35" s="12" t="s">
        <v>89</v>
      </c>
      <c r="H35" s="12" t="s">
        <v>89</v>
      </c>
      <c r="I35" s="214" t="s">
        <v>1251</v>
      </c>
      <c r="J35" s="22" t="s">
        <v>14</v>
      </c>
      <c r="K35" s="207"/>
      <c r="L35" s="207"/>
      <c r="M35" s="207"/>
      <c r="N35" s="207"/>
      <c r="O35" s="207"/>
      <c r="P35" s="207"/>
      <c r="Q35" s="207" t="s">
        <v>21</v>
      </c>
      <c r="R35" s="207"/>
      <c r="S35" s="207"/>
      <c r="T35" s="26">
        <f t="shared" si="7"/>
        <v>1</v>
      </c>
      <c r="U35" s="207"/>
      <c r="V35" s="207"/>
      <c r="W35" s="207"/>
      <c r="X35" s="207"/>
      <c r="Y35" s="207" t="s">
        <v>1271</v>
      </c>
      <c r="Z35" s="207"/>
      <c r="AA35" s="207" t="s">
        <v>1252</v>
      </c>
      <c r="AB35" s="207" t="s">
        <v>1271</v>
      </c>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v>2</v>
      </c>
      <c r="CG35" s="207"/>
      <c r="CH35" s="207"/>
      <c r="CI35" s="207"/>
      <c r="CJ35" s="207"/>
      <c r="CK35" s="207"/>
      <c r="CL35" s="23">
        <f t="shared" si="9"/>
        <v>1</v>
      </c>
      <c r="CM35" s="32">
        <f t="shared" si="10"/>
        <v>1</v>
      </c>
      <c r="CN35" s="23">
        <f t="shared" si="11"/>
        <v>0</v>
      </c>
      <c r="CO35" s="32">
        <f t="shared" si="12"/>
        <v>0</v>
      </c>
      <c r="CP35" s="23">
        <f t="shared" si="13"/>
        <v>0</v>
      </c>
      <c r="CQ35" s="32">
        <f t="shared" si="14"/>
        <v>0</v>
      </c>
      <c r="CR35" s="23">
        <f t="shared" si="15"/>
        <v>2</v>
      </c>
      <c r="CS35" s="23" t="str">
        <f t="shared" si="8"/>
        <v>Đạt mục tiêu</v>
      </c>
      <c r="CT35" s="37"/>
    </row>
    <row r="36" spans="1:98" s="2" customFormat="1" ht="18.75" x14ac:dyDescent="0.25">
      <c r="A36" s="6">
        <v>22</v>
      </c>
      <c r="B36" s="7">
        <v>49</v>
      </c>
      <c r="C36" s="440" t="s">
        <v>102</v>
      </c>
      <c r="D36" s="440"/>
      <c r="E36" s="440"/>
      <c r="F36" s="9" t="s">
        <v>1249</v>
      </c>
      <c r="G36" s="9" t="s">
        <v>1249</v>
      </c>
      <c r="H36" s="9" t="s">
        <v>1249</v>
      </c>
      <c r="I36" s="9" t="s">
        <v>1249</v>
      </c>
      <c r="J36" s="21" t="s">
        <v>1249</v>
      </c>
      <c r="K36" s="21" t="s">
        <v>1249</v>
      </c>
      <c r="L36" s="21" t="s">
        <v>1249</v>
      </c>
      <c r="M36" s="21" t="s">
        <v>1249</v>
      </c>
      <c r="N36" s="21" t="s">
        <v>1249</v>
      </c>
      <c r="O36" s="21" t="s">
        <v>1249</v>
      </c>
      <c r="P36" s="21" t="s">
        <v>1249</v>
      </c>
      <c r="Q36" s="21" t="s">
        <v>1249</v>
      </c>
      <c r="R36" s="21" t="s">
        <v>1249</v>
      </c>
      <c r="S36" s="21" t="s">
        <v>1249</v>
      </c>
      <c r="T36" s="21" t="s">
        <v>1249</v>
      </c>
      <c r="U36" s="21" t="s">
        <v>1249</v>
      </c>
      <c r="V36" s="21" t="s">
        <v>1249</v>
      </c>
      <c r="W36" s="21" t="s">
        <v>1249</v>
      </c>
      <c r="X36" s="21" t="s">
        <v>1249</v>
      </c>
      <c r="Y36" s="21" t="s">
        <v>1249</v>
      </c>
      <c r="Z36" s="21" t="s">
        <v>1249</v>
      </c>
      <c r="AA36" s="21" t="s">
        <v>1249</v>
      </c>
      <c r="AB36" s="21" t="s">
        <v>1249</v>
      </c>
      <c r="AC36" s="21" t="s">
        <v>1249</v>
      </c>
      <c r="AD36" s="21" t="s">
        <v>1249</v>
      </c>
      <c r="AE36" s="21" t="s">
        <v>1249</v>
      </c>
      <c r="AF36" s="21" t="s">
        <v>1249</v>
      </c>
      <c r="AG36" s="21" t="s">
        <v>1249</v>
      </c>
      <c r="AH36" s="21" t="s">
        <v>1249</v>
      </c>
      <c r="AI36" s="21" t="s">
        <v>1249</v>
      </c>
      <c r="AJ36" s="21" t="s">
        <v>1249</v>
      </c>
      <c r="AK36" s="21" t="s">
        <v>1249</v>
      </c>
      <c r="AL36" s="21" t="s">
        <v>1249</v>
      </c>
      <c r="AM36" s="21" t="s">
        <v>1249</v>
      </c>
      <c r="AN36" s="21" t="s">
        <v>1249</v>
      </c>
      <c r="AO36" s="21" t="s">
        <v>1249</v>
      </c>
      <c r="AP36" s="21" t="s">
        <v>1249</v>
      </c>
      <c r="AQ36" s="21" t="s">
        <v>1249</v>
      </c>
      <c r="AR36" s="21" t="s">
        <v>1249</v>
      </c>
      <c r="AS36" s="21" t="s">
        <v>1249</v>
      </c>
      <c r="AT36" s="21" t="s">
        <v>1249</v>
      </c>
      <c r="AU36" s="21" t="s">
        <v>1249</v>
      </c>
      <c r="AV36" s="21" t="s">
        <v>1249</v>
      </c>
      <c r="AW36" s="21" t="s">
        <v>1249</v>
      </c>
      <c r="AX36" s="21" t="s">
        <v>1249</v>
      </c>
      <c r="AY36" s="21" t="s">
        <v>1249</v>
      </c>
      <c r="AZ36" s="21" t="s">
        <v>1249</v>
      </c>
      <c r="BA36" s="21" t="s">
        <v>1249</v>
      </c>
      <c r="BB36" s="21"/>
      <c r="BC36" s="21" t="s">
        <v>1249</v>
      </c>
      <c r="BD36" s="21" t="s">
        <v>1249</v>
      </c>
      <c r="BE36" s="21" t="s">
        <v>1249</v>
      </c>
      <c r="BF36" s="21" t="s">
        <v>1249</v>
      </c>
      <c r="BG36" s="21" t="s">
        <v>1249</v>
      </c>
      <c r="BH36" s="21" t="s">
        <v>1249</v>
      </c>
      <c r="BI36" s="21" t="s">
        <v>1249</v>
      </c>
      <c r="BJ36" s="21" t="s">
        <v>1249</v>
      </c>
      <c r="BK36" s="21" t="s">
        <v>1249</v>
      </c>
      <c r="BL36" s="21" t="s">
        <v>1249</v>
      </c>
      <c r="BM36" s="21" t="s">
        <v>1249</v>
      </c>
      <c r="BN36" s="21" t="s">
        <v>1249</v>
      </c>
      <c r="BO36" s="21" t="s">
        <v>1249</v>
      </c>
      <c r="BP36" s="21" t="s">
        <v>1249</v>
      </c>
      <c r="BQ36" s="21" t="s">
        <v>1249</v>
      </c>
      <c r="BR36" s="21" t="s">
        <v>1249</v>
      </c>
      <c r="BS36" s="21" t="s">
        <v>1249</v>
      </c>
      <c r="BT36" s="21" t="s">
        <v>1249</v>
      </c>
      <c r="BU36" s="21" t="s">
        <v>1249</v>
      </c>
      <c r="BV36" s="21" t="s">
        <v>1249</v>
      </c>
      <c r="BW36" s="21" t="s">
        <v>1249</v>
      </c>
      <c r="BX36" s="21" t="s">
        <v>1249</v>
      </c>
      <c r="BY36" s="21" t="s">
        <v>1249</v>
      </c>
      <c r="BZ36" s="21" t="s">
        <v>1249</v>
      </c>
      <c r="CA36" s="21" t="s">
        <v>1249</v>
      </c>
      <c r="CB36" s="21" t="s">
        <v>1249</v>
      </c>
      <c r="CC36" s="21" t="s">
        <v>1249</v>
      </c>
      <c r="CD36" s="21" t="s">
        <v>1249</v>
      </c>
      <c r="CE36" s="21" t="s">
        <v>1249</v>
      </c>
      <c r="CF36" s="21" t="s">
        <v>1249</v>
      </c>
      <c r="CG36" s="21"/>
      <c r="CH36" s="21"/>
      <c r="CI36" s="21"/>
      <c r="CJ36" s="21"/>
      <c r="CK36" s="21" t="s">
        <v>1249</v>
      </c>
      <c r="CL36" s="21" t="s">
        <v>1249</v>
      </c>
      <c r="CM36" s="21" t="s">
        <v>1249</v>
      </c>
      <c r="CN36" s="21" t="s">
        <v>1249</v>
      </c>
      <c r="CO36" s="21" t="s">
        <v>1249</v>
      </c>
      <c r="CP36" s="21" t="s">
        <v>1249</v>
      </c>
      <c r="CQ36" s="21" t="s">
        <v>1249</v>
      </c>
      <c r="CR36" s="21" t="s">
        <v>1249</v>
      </c>
      <c r="CS36" s="21" t="s">
        <v>1249</v>
      </c>
      <c r="CT36" s="38"/>
    </row>
    <row r="37" spans="1:98" ht="79.5" customHeight="1" x14ac:dyDescent="0.25">
      <c r="A37" s="6">
        <v>23</v>
      </c>
      <c r="B37" s="207">
        <v>50</v>
      </c>
      <c r="C37" s="12" t="s">
        <v>105</v>
      </c>
      <c r="D37" s="13" t="s">
        <v>28</v>
      </c>
      <c r="E37" s="12" t="s">
        <v>106</v>
      </c>
      <c r="F37" s="214" t="s">
        <v>28</v>
      </c>
      <c r="G37" s="18" t="s">
        <v>105</v>
      </c>
      <c r="H37" s="18" t="s">
        <v>1275</v>
      </c>
      <c r="I37" s="18" t="s">
        <v>1261</v>
      </c>
      <c r="J37" s="22" t="s">
        <v>14</v>
      </c>
      <c r="K37" s="207"/>
      <c r="L37" s="207"/>
      <c r="M37" s="207"/>
      <c r="N37" s="23"/>
      <c r="O37" s="23" t="s">
        <v>21</v>
      </c>
      <c r="P37" s="207"/>
      <c r="Q37" s="207"/>
      <c r="R37" s="207"/>
      <c r="S37" s="207"/>
      <c r="T37" s="26">
        <f t="shared" si="7"/>
        <v>1</v>
      </c>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v>2</v>
      </c>
      <c r="CG37" s="207"/>
      <c r="CH37" s="207"/>
      <c r="CI37" s="207"/>
      <c r="CJ37" s="207"/>
      <c r="CK37" s="207"/>
      <c r="CL37" s="23">
        <f t="shared" ref="CL37:CL42" si="16">COUNTIF($BD37:$CK37,2)</f>
        <v>1</v>
      </c>
      <c r="CM37" s="32">
        <f t="shared" ref="CM37:CM42" si="17">CL37/COUNTA($BD37:$CK37)</f>
        <v>1</v>
      </c>
      <c r="CN37" s="23">
        <f t="shared" ref="CN37:CN42" si="18">COUNTIF($BD37:$CK37,1)</f>
        <v>0</v>
      </c>
      <c r="CO37" s="32">
        <f t="shared" ref="CO37:CO42" si="19">CN37/COUNTA($BD37:$CK37)</f>
        <v>0</v>
      </c>
      <c r="CP37" s="23">
        <f t="shared" ref="CP37:CP42" si="20">COUNTIF($BD37:$CK37,0)</f>
        <v>0</v>
      </c>
      <c r="CQ37" s="32">
        <f t="shared" ref="CQ37:CQ42" si="21">CP37/COUNTA($BD37:$CK37)</f>
        <v>0</v>
      </c>
      <c r="CR37" s="23">
        <f t="shared" ref="CR37:CR42" si="22">(((CL37*2)+(CN37*1)+(CP37*0)))/COUNTA($BD37:$CK37)</f>
        <v>2</v>
      </c>
      <c r="CS37" s="23" t="str">
        <f t="shared" si="8"/>
        <v>Đạt mục tiêu</v>
      </c>
      <c r="CT37" s="37"/>
    </row>
    <row r="38" spans="1:98" ht="123.75" customHeight="1" x14ac:dyDescent="0.25">
      <c r="A38" s="6">
        <v>24</v>
      </c>
      <c r="B38" s="207">
        <v>53</v>
      </c>
      <c r="C38" s="12" t="s">
        <v>111</v>
      </c>
      <c r="D38" s="13" t="s">
        <v>18</v>
      </c>
      <c r="E38" s="12" t="s">
        <v>112</v>
      </c>
      <c r="F38" s="214" t="s">
        <v>28</v>
      </c>
      <c r="G38" s="12" t="s">
        <v>112</v>
      </c>
      <c r="H38" s="12" t="s">
        <v>1276</v>
      </c>
      <c r="I38" s="18" t="s">
        <v>1261</v>
      </c>
      <c r="J38" s="22" t="s">
        <v>14</v>
      </c>
      <c r="K38" s="23" t="s">
        <v>21</v>
      </c>
      <c r="L38" s="207"/>
      <c r="M38" s="207"/>
      <c r="N38" s="207"/>
      <c r="O38" s="207"/>
      <c r="P38" s="207"/>
      <c r="Q38" s="207"/>
      <c r="R38" s="207"/>
      <c r="S38" s="207"/>
      <c r="T38" s="26">
        <f t="shared" si="7"/>
        <v>1</v>
      </c>
      <c r="U38" s="207"/>
      <c r="V38" s="207" t="s">
        <v>1277</v>
      </c>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v>2</v>
      </c>
      <c r="CG38" s="207"/>
      <c r="CH38" s="207"/>
      <c r="CI38" s="207"/>
      <c r="CJ38" s="207"/>
      <c r="CK38" s="207"/>
      <c r="CL38" s="23">
        <f t="shared" si="16"/>
        <v>1</v>
      </c>
      <c r="CM38" s="32">
        <f t="shared" si="17"/>
        <v>1</v>
      </c>
      <c r="CN38" s="23">
        <f t="shared" si="18"/>
        <v>0</v>
      </c>
      <c r="CO38" s="32">
        <f t="shared" si="19"/>
        <v>0</v>
      </c>
      <c r="CP38" s="23">
        <f t="shared" si="20"/>
        <v>0</v>
      </c>
      <c r="CQ38" s="32">
        <f t="shared" si="21"/>
        <v>0</v>
      </c>
      <c r="CR38" s="23">
        <f t="shared" si="22"/>
        <v>2</v>
      </c>
      <c r="CS38" s="23" t="str">
        <f t="shared" si="8"/>
        <v>Đạt mục tiêu</v>
      </c>
      <c r="CT38" s="37"/>
    </row>
    <row r="39" spans="1:98" ht="72" customHeight="1" x14ac:dyDescent="0.25">
      <c r="A39" s="6">
        <v>25</v>
      </c>
      <c r="B39" s="207">
        <v>56</v>
      </c>
      <c r="C39" s="12" t="s">
        <v>116</v>
      </c>
      <c r="D39" s="13" t="s">
        <v>28</v>
      </c>
      <c r="E39" s="12" t="s">
        <v>117</v>
      </c>
      <c r="F39" s="214" t="s">
        <v>28</v>
      </c>
      <c r="G39" s="18" t="s">
        <v>116</v>
      </c>
      <c r="H39" s="18" t="s">
        <v>1278</v>
      </c>
      <c r="I39" s="18" t="s">
        <v>1261</v>
      </c>
      <c r="J39" s="22" t="s">
        <v>14</v>
      </c>
      <c r="K39" s="207"/>
      <c r="L39" s="207"/>
      <c r="M39" s="207"/>
      <c r="N39" s="23" t="s">
        <v>21</v>
      </c>
      <c r="O39" s="207"/>
      <c r="P39" s="207"/>
      <c r="Q39" s="207"/>
      <c r="R39" s="207"/>
      <c r="S39" s="207"/>
      <c r="T39" s="26">
        <f t="shared" si="7"/>
        <v>1</v>
      </c>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v>2</v>
      </c>
      <c r="CG39" s="207"/>
      <c r="CH39" s="207"/>
      <c r="CI39" s="207"/>
      <c r="CJ39" s="207"/>
      <c r="CK39" s="207"/>
      <c r="CL39" s="23">
        <f t="shared" si="16"/>
        <v>1</v>
      </c>
      <c r="CM39" s="32">
        <f t="shared" si="17"/>
        <v>1</v>
      </c>
      <c r="CN39" s="23">
        <f t="shared" si="18"/>
        <v>0</v>
      </c>
      <c r="CO39" s="32">
        <f t="shared" si="19"/>
        <v>0</v>
      </c>
      <c r="CP39" s="23">
        <f t="shared" si="20"/>
        <v>0</v>
      </c>
      <c r="CQ39" s="32">
        <f t="shared" si="21"/>
        <v>0</v>
      </c>
      <c r="CR39" s="23">
        <f t="shared" si="22"/>
        <v>2</v>
      </c>
      <c r="CS39" s="23" t="str">
        <f t="shared" si="8"/>
        <v>Đạt mục tiêu</v>
      </c>
      <c r="CT39" s="37"/>
    </row>
    <row r="40" spans="1:98" ht="36.75" customHeight="1" x14ac:dyDescent="0.25">
      <c r="A40" s="6">
        <v>26</v>
      </c>
      <c r="B40" s="207">
        <v>69</v>
      </c>
      <c r="C40" s="12" t="s">
        <v>122</v>
      </c>
      <c r="D40" s="13" t="s">
        <v>28</v>
      </c>
      <c r="E40" s="12" t="s">
        <v>123</v>
      </c>
      <c r="F40" s="214" t="s">
        <v>28</v>
      </c>
      <c r="G40" s="12" t="s">
        <v>123</v>
      </c>
      <c r="H40" s="12" t="s">
        <v>123</v>
      </c>
      <c r="I40" s="18" t="s">
        <v>1265</v>
      </c>
      <c r="J40" s="22" t="s">
        <v>14</v>
      </c>
      <c r="K40" s="207"/>
      <c r="L40" s="207"/>
      <c r="M40" s="207"/>
      <c r="N40" s="207"/>
      <c r="O40" s="207"/>
      <c r="P40" s="207"/>
      <c r="Q40" s="28" t="s">
        <v>21</v>
      </c>
      <c r="R40" s="207"/>
      <c r="S40" s="23"/>
      <c r="T40" s="26">
        <f t="shared" si="7"/>
        <v>1</v>
      </c>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v>2</v>
      </c>
      <c r="CG40" s="207"/>
      <c r="CH40" s="207"/>
      <c r="CI40" s="207"/>
      <c r="CJ40" s="207"/>
      <c r="CK40" s="207"/>
      <c r="CL40" s="23">
        <f t="shared" si="16"/>
        <v>1</v>
      </c>
      <c r="CM40" s="32">
        <f t="shared" si="17"/>
        <v>1</v>
      </c>
      <c r="CN40" s="23">
        <f t="shared" si="18"/>
        <v>0</v>
      </c>
      <c r="CO40" s="32">
        <f t="shared" si="19"/>
        <v>0</v>
      </c>
      <c r="CP40" s="23">
        <f t="shared" si="20"/>
        <v>0</v>
      </c>
      <c r="CQ40" s="32">
        <f t="shared" si="21"/>
        <v>0</v>
      </c>
      <c r="CR40" s="23">
        <f t="shared" si="22"/>
        <v>2</v>
      </c>
      <c r="CS40" s="23" t="str">
        <f t="shared" si="8"/>
        <v>Đạt mục tiêu</v>
      </c>
      <c r="CT40" s="37"/>
    </row>
    <row r="41" spans="1:98" ht="80.25" customHeight="1" x14ac:dyDescent="0.25">
      <c r="A41" s="6">
        <v>27</v>
      </c>
      <c r="B41" s="207">
        <v>61</v>
      </c>
      <c r="C41" s="12" t="s">
        <v>126</v>
      </c>
      <c r="D41" s="13" t="s">
        <v>28</v>
      </c>
      <c r="E41" s="12" t="s">
        <v>127</v>
      </c>
      <c r="F41" s="214" t="s">
        <v>28</v>
      </c>
      <c r="G41" s="12" t="s">
        <v>127</v>
      </c>
      <c r="H41" s="12" t="s">
        <v>1279</v>
      </c>
      <c r="I41" s="18" t="s">
        <v>1265</v>
      </c>
      <c r="J41" s="22" t="s">
        <v>14</v>
      </c>
      <c r="K41" s="207"/>
      <c r="L41" s="207"/>
      <c r="M41" s="207"/>
      <c r="N41" s="207"/>
      <c r="O41" s="207"/>
      <c r="P41" s="207"/>
      <c r="Q41" s="23" t="s">
        <v>21</v>
      </c>
      <c r="R41" s="207"/>
      <c r="S41" s="207"/>
      <c r="T41" s="26">
        <f t="shared" si="7"/>
        <v>1</v>
      </c>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v>2</v>
      </c>
      <c r="CG41" s="207"/>
      <c r="CH41" s="207"/>
      <c r="CI41" s="207"/>
      <c r="CJ41" s="207"/>
      <c r="CK41" s="207"/>
      <c r="CL41" s="23">
        <f t="shared" si="16"/>
        <v>1</v>
      </c>
      <c r="CM41" s="32">
        <f t="shared" si="17"/>
        <v>1</v>
      </c>
      <c r="CN41" s="23">
        <f t="shared" si="18"/>
        <v>0</v>
      </c>
      <c r="CO41" s="32">
        <f t="shared" si="19"/>
        <v>0</v>
      </c>
      <c r="CP41" s="23">
        <f t="shared" si="20"/>
        <v>0</v>
      </c>
      <c r="CQ41" s="32">
        <f t="shared" si="21"/>
        <v>0</v>
      </c>
      <c r="CR41" s="23">
        <f t="shared" si="22"/>
        <v>2</v>
      </c>
      <c r="CS41" s="23" t="str">
        <f t="shared" si="8"/>
        <v>Đạt mục tiêu</v>
      </c>
      <c r="CT41" s="37"/>
    </row>
    <row r="42" spans="1:98" ht="56.25" customHeight="1" x14ac:dyDescent="0.25">
      <c r="A42" s="6">
        <v>28</v>
      </c>
      <c r="B42" s="207">
        <v>62</v>
      </c>
      <c r="C42" s="12" t="s">
        <v>128</v>
      </c>
      <c r="D42" s="13" t="s">
        <v>28</v>
      </c>
      <c r="E42" s="12" t="s">
        <v>129</v>
      </c>
      <c r="F42" s="214" t="s">
        <v>28</v>
      </c>
      <c r="G42" s="12" t="s">
        <v>129</v>
      </c>
      <c r="H42" s="18" t="s">
        <v>1280</v>
      </c>
      <c r="I42" s="18" t="s">
        <v>1265</v>
      </c>
      <c r="J42" s="22" t="s">
        <v>14</v>
      </c>
      <c r="K42" s="207"/>
      <c r="L42" s="23"/>
      <c r="M42" s="207"/>
      <c r="N42" s="207"/>
      <c r="O42" s="207"/>
      <c r="P42" s="207"/>
      <c r="Q42" s="207"/>
      <c r="R42" s="207"/>
      <c r="S42" s="23" t="s">
        <v>21</v>
      </c>
      <c r="T42" s="26">
        <f t="shared" si="7"/>
        <v>1</v>
      </c>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v>2</v>
      </c>
      <c r="CG42" s="207"/>
      <c r="CH42" s="207"/>
      <c r="CI42" s="207"/>
      <c r="CJ42" s="207"/>
      <c r="CK42" s="207"/>
      <c r="CL42" s="23">
        <f t="shared" si="16"/>
        <v>1</v>
      </c>
      <c r="CM42" s="32">
        <f t="shared" si="17"/>
        <v>1</v>
      </c>
      <c r="CN42" s="23">
        <f t="shared" si="18"/>
        <v>0</v>
      </c>
      <c r="CO42" s="32">
        <f t="shared" si="19"/>
        <v>0</v>
      </c>
      <c r="CP42" s="23">
        <f t="shared" si="20"/>
        <v>0</v>
      </c>
      <c r="CQ42" s="32">
        <f t="shared" si="21"/>
        <v>0</v>
      </c>
      <c r="CR42" s="23">
        <f t="shared" si="22"/>
        <v>2</v>
      </c>
      <c r="CS42" s="23" t="str">
        <f t="shared" si="8"/>
        <v>Đạt mục tiêu</v>
      </c>
      <c r="CT42" s="37"/>
    </row>
    <row r="43" spans="1:98" s="2" customFormat="1" ht="18.75" x14ac:dyDescent="0.25">
      <c r="A43" s="6">
        <v>30</v>
      </c>
      <c r="B43" s="19">
        <v>65</v>
      </c>
      <c r="C43" s="440" t="s">
        <v>132</v>
      </c>
      <c r="D43" s="440"/>
      <c r="E43" s="440"/>
      <c r="F43" s="9" t="s">
        <v>1249</v>
      </c>
      <c r="G43" s="9" t="s">
        <v>1249</v>
      </c>
      <c r="H43" s="9" t="s">
        <v>1249</v>
      </c>
      <c r="I43" s="9" t="s">
        <v>1249</v>
      </c>
      <c r="J43" s="21" t="s">
        <v>1249</v>
      </c>
      <c r="K43" s="21" t="s">
        <v>1249</v>
      </c>
      <c r="L43" s="21" t="s">
        <v>1249</v>
      </c>
      <c r="M43" s="21" t="s">
        <v>1249</v>
      </c>
      <c r="N43" s="21" t="s">
        <v>1249</v>
      </c>
      <c r="O43" s="21" t="s">
        <v>1249</v>
      </c>
      <c r="P43" s="21" t="s">
        <v>1249</v>
      </c>
      <c r="Q43" s="21" t="s">
        <v>1249</v>
      </c>
      <c r="R43" s="21" t="s">
        <v>1249</v>
      </c>
      <c r="S43" s="21" t="s">
        <v>1249</v>
      </c>
      <c r="T43" s="21" t="s">
        <v>1249</v>
      </c>
      <c r="U43" s="21" t="s">
        <v>1249</v>
      </c>
      <c r="V43" s="21" t="s">
        <v>1249</v>
      </c>
      <c r="W43" s="21" t="s">
        <v>1249</v>
      </c>
      <c r="X43" s="21" t="s">
        <v>1249</v>
      </c>
      <c r="Y43" s="21" t="s">
        <v>1249</v>
      </c>
      <c r="Z43" s="21" t="s">
        <v>1249</v>
      </c>
      <c r="AA43" s="21" t="s">
        <v>1249</v>
      </c>
      <c r="AB43" s="21" t="s">
        <v>1249</v>
      </c>
      <c r="AC43" s="21" t="s">
        <v>1249</v>
      </c>
      <c r="AD43" s="21" t="s">
        <v>1249</v>
      </c>
      <c r="AE43" s="21" t="s">
        <v>1249</v>
      </c>
      <c r="AF43" s="21" t="s">
        <v>1249</v>
      </c>
      <c r="AG43" s="21" t="s">
        <v>1249</v>
      </c>
      <c r="AH43" s="21" t="s">
        <v>1249</v>
      </c>
      <c r="AI43" s="21" t="s">
        <v>1249</v>
      </c>
      <c r="AJ43" s="21" t="s">
        <v>1249</v>
      </c>
      <c r="AK43" s="21" t="s">
        <v>1249</v>
      </c>
      <c r="AL43" s="21" t="s">
        <v>1249</v>
      </c>
      <c r="AM43" s="21" t="s">
        <v>1249</v>
      </c>
      <c r="AN43" s="21" t="s">
        <v>1249</v>
      </c>
      <c r="AO43" s="21" t="s">
        <v>1249</v>
      </c>
      <c r="AP43" s="21" t="s">
        <v>1249</v>
      </c>
      <c r="AQ43" s="21" t="s">
        <v>1249</v>
      </c>
      <c r="AR43" s="21" t="s">
        <v>1249</v>
      </c>
      <c r="AS43" s="21" t="s">
        <v>1249</v>
      </c>
      <c r="AT43" s="21" t="s">
        <v>1249</v>
      </c>
      <c r="AU43" s="21" t="s">
        <v>1249</v>
      </c>
      <c r="AV43" s="21" t="s">
        <v>1249</v>
      </c>
      <c r="AW43" s="21" t="s">
        <v>1249</v>
      </c>
      <c r="AX43" s="21" t="s">
        <v>1249</v>
      </c>
      <c r="AY43" s="21" t="s">
        <v>1249</v>
      </c>
      <c r="AZ43" s="21" t="s">
        <v>1249</v>
      </c>
      <c r="BA43" s="21" t="s">
        <v>1249</v>
      </c>
      <c r="BB43" s="21"/>
      <c r="BC43" s="21" t="s">
        <v>1249</v>
      </c>
      <c r="BD43" s="21" t="s">
        <v>1249</v>
      </c>
      <c r="BE43" s="21" t="s">
        <v>1249</v>
      </c>
      <c r="BF43" s="21" t="s">
        <v>1249</v>
      </c>
      <c r="BG43" s="21" t="s">
        <v>1249</v>
      </c>
      <c r="BH43" s="21" t="s">
        <v>1249</v>
      </c>
      <c r="BI43" s="21" t="s">
        <v>1249</v>
      </c>
      <c r="BJ43" s="21" t="s">
        <v>1249</v>
      </c>
      <c r="BK43" s="21" t="s">
        <v>1249</v>
      </c>
      <c r="BL43" s="21" t="s">
        <v>1249</v>
      </c>
      <c r="BM43" s="21" t="s">
        <v>1249</v>
      </c>
      <c r="BN43" s="21" t="s">
        <v>1249</v>
      </c>
      <c r="BO43" s="21" t="s">
        <v>1249</v>
      </c>
      <c r="BP43" s="21" t="s">
        <v>1249</v>
      </c>
      <c r="BQ43" s="21" t="s">
        <v>1249</v>
      </c>
      <c r="BR43" s="21" t="s">
        <v>1249</v>
      </c>
      <c r="BS43" s="21" t="s">
        <v>1249</v>
      </c>
      <c r="BT43" s="21" t="s">
        <v>1249</v>
      </c>
      <c r="BU43" s="21" t="s">
        <v>1249</v>
      </c>
      <c r="BV43" s="21" t="s">
        <v>1249</v>
      </c>
      <c r="BW43" s="21" t="s">
        <v>1249</v>
      </c>
      <c r="BX43" s="21" t="s">
        <v>1249</v>
      </c>
      <c r="BY43" s="21" t="s">
        <v>1249</v>
      </c>
      <c r="BZ43" s="21" t="s">
        <v>1249</v>
      </c>
      <c r="CA43" s="21" t="s">
        <v>1249</v>
      </c>
      <c r="CB43" s="21" t="s">
        <v>1249</v>
      </c>
      <c r="CC43" s="21" t="s">
        <v>1249</v>
      </c>
      <c r="CD43" s="21" t="s">
        <v>1249</v>
      </c>
      <c r="CE43" s="21" t="s">
        <v>1249</v>
      </c>
      <c r="CF43" s="21" t="s">
        <v>1249</v>
      </c>
      <c r="CG43" s="21"/>
      <c r="CH43" s="21"/>
      <c r="CI43" s="21"/>
      <c r="CJ43" s="21"/>
      <c r="CK43" s="21" t="s">
        <v>1249</v>
      </c>
      <c r="CL43" s="21" t="s">
        <v>1249</v>
      </c>
      <c r="CM43" s="21" t="s">
        <v>1249</v>
      </c>
      <c r="CN43" s="21" t="s">
        <v>1249</v>
      </c>
      <c r="CO43" s="21" t="s">
        <v>1249</v>
      </c>
      <c r="CP43" s="21" t="s">
        <v>1249</v>
      </c>
      <c r="CQ43" s="21" t="s">
        <v>1249</v>
      </c>
      <c r="CR43" s="21" t="s">
        <v>1249</v>
      </c>
      <c r="CS43" s="21" t="s">
        <v>1249</v>
      </c>
      <c r="CT43" s="21" t="s">
        <v>1249</v>
      </c>
    </row>
    <row r="44" spans="1:98" ht="63.75" customHeight="1" x14ac:dyDescent="0.25">
      <c r="A44" s="6">
        <v>31</v>
      </c>
      <c r="B44" s="207">
        <v>66</v>
      </c>
      <c r="C44" s="12" t="s">
        <v>135</v>
      </c>
      <c r="D44" s="13" t="s">
        <v>18</v>
      </c>
      <c r="E44" s="12" t="s">
        <v>136</v>
      </c>
      <c r="F44" s="214" t="s">
        <v>28</v>
      </c>
      <c r="G44" s="12" t="s">
        <v>136</v>
      </c>
      <c r="H44" s="12" t="s">
        <v>1281</v>
      </c>
      <c r="I44" s="18" t="s">
        <v>1261</v>
      </c>
      <c r="J44" s="22" t="s">
        <v>14</v>
      </c>
      <c r="K44" s="207"/>
      <c r="L44" s="207"/>
      <c r="M44" s="207"/>
      <c r="N44" s="207"/>
      <c r="O44" s="207"/>
      <c r="P44" s="207"/>
      <c r="Q44" s="23" t="s">
        <v>21</v>
      </c>
      <c r="R44" s="207"/>
      <c r="S44" s="207"/>
      <c r="T44" s="26">
        <f t="shared" si="7"/>
        <v>1</v>
      </c>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v>2</v>
      </c>
      <c r="CG44" s="207"/>
      <c r="CH44" s="207"/>
      <c r="CI44" s="207"/>
      <c r="CJ44" s="207"/>
      <c r="CK44" s="207"/>
      <c r="CL44" s="23">
        <f t="shared" ref="CL44:CL52" si="23">COUNTIF($BD44:$CK44,2)</f>
        <v>1</v>
      </c>
      <c r="CM44" s="32">
        <f t="shared" ref="CM44:CM52" si="24">CL44/COUNTA($BD44:$CK44)</f>
        <v>1</v>
      </c>
      <c r="CN44" s="23">
        <f t="shared" ref="CN44:CN52" si="25">COUNTIF($BD44:$CK44,1)</f>
        <v>0</v>
      </c>
      <c r="CO44" s="32">
        <f t="shared" ref="CO44:CO52" si="26">CN44/COUNTA($BD44:$CK44)</f>
        <v>0</v>
      </c>
      <c r="CP44" s="23">
        <f t="shared" ref="CP44:CP52" si="27">COUNTIF($BD44:$CK44,0)</f>
        <v>0</v>
      </c>
      <c r="CQ44" s="32">
        <f t="shared" ref="CQ44:CQ52" si="28">CP44/COUNTA($BD44:$CK44)</f>
        <v>0</v>
      </c>
      <c r="CR44" s="23">
        <f t="shared" ref="CR44:CR52" si="29">(((CL44*2)+(CN44*1)+(CP44*0)))/COUNTA($BD44:$CK44)</f>
        <v>2</v>
      </c>
      <c r="CS44" s="23" t="str">
        <f t="shared" si="8"/>
        <v>Đạt mục tiêu</v>
      </c>
      <c r="CT44" s="37"/>
    </row>
    <row r="45" spans="1:98" ht="83.25" customHeight="1" x14ac:dyDescent="0.25">
      <c r="A45" s="6">
        <v>32</v>
      </c>
      <c r="B45" s="207">
        <v>67</v>
      </c>
      <c r="C45" s="12" t="s">
        <v>137</v>
      </c>
      <c r="D45" s="13" t="s">
        <v>28</v>
      </c>
      <c r="E45" s="12" t="s">
        <v>138</v>
      </c>
      <c r="F45" s="214" t="s">
        <v>28</v>
      </c>
      <c r="G45" s="12" t="s">
        <v>138</v>
      </c>
      <c r="H45" s="12" t="s">
        <v>1282</v>
      </c>
      <c r="I45" s="18" t="s">
        <v>1261</v>
      </c>
      <c r="J45" s="22" t="s">
        <v>14</v>
      </c>
      <c r="K45" s="207"/>
      <c r="L45" s="207"/>
      <c r="M45" s="207"/>
      <c r="N45" s="207"/>
      <c r="O45" s="207"/>
      <c r="P45" s="207"/>
      <c r="Q45" s="207"/>
      <c r="R45" s="23" t="s">
        <v>21</v>
      </c>
      <c r="S45" s="207"/>
      <c r="T45" s="26">
        <f t="shared" si="7"/>
        <v>1</v>
      </c>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v>2</v>
      </c>
      <c r="CG45" s="207"/>
      <c r="CH45" s="207"/>
      <c r="CI45" s="207"/>
      <c r="CJ45" s="207"/>
      <c r="CK45" s="207"/>
      <c r="CL45" s="23">
        <f t="shared" si="23"/>
        <v>1</v>
      </c>
      <c r="CM45" s="32">
        <f t="shared" si="24"/>
        <v>1</v>
      </c>
      <c r="CN45" s="23">
        <f t="shared" si="25"/>
        <v>0</v>
      </c>
      <c r="CO45" s="32">
        <f t="shared" si="26"/>
        <v>0</v>
      </c>
      <c r="CP45" s="23">
        <f t="shared" si="27"/>
        <v>0</v>
      </c>
      <c r="CQ45" s="32">
        <f t="shared" si="28"/>
        <v>0</v>
      </c>
      <c r="CR45" s="23">
        <f t="shared" si="29"/>
        <v>2</v>
      </c>
      <c r="CS45" s="23" t="str">
        <f t="shared" si="8"/>
        <v>Đạt mục tiêu</v>
      </c>
      <c r="CT45" s="37"/>
    </row>
    <row r="46" spans="1:98" ht="69" customHeight="1" x14ac:dyDescent="0.25">
      <c r="A46" s="6">
        <v>33</v>
      </c>
      <c r="B46" s="207">
        <v>69</v>
      </c>
      <c r="C46" s="12" t="s">
        <v>141</v>
      </c>
      <c r="D46" s="13" t="s">
        <v>18</v>
      </c>
      <c r="E46" s="12" t="s">
        <v>142</v>
      </c>
      <c r="F46" s="214" t="s">
        <v>28</v>
      </c>
      <c r="G46" s="12" t="s">
        <v>142</v>
      </c>
      <c r="H46" s="12" t="s">
        <v>1854</v>
      </c>
      <c r="I46" s="18" t="s">
        <v>1261</v>
      </c>
      <c r="J46" s="22" t="s">
        <v>14</v>
      </c>
      <c r="K46" s="207"/>
      <c r="L46" s="207"/>
      <c r="M46" s="207"/>
      <c r="N46" s="207"/>
      <c r="O46" s="207"/>
      <c r="P46" s="207" t="s">
        <v>21</v>
      </c>
      <c r="Q46" s="207"/>
      <c r="R46" s="23"/>
      <c r="S46" s="207"/>
      <c r="T46" s="26">
        <f t="shared" si="7"/>
        <v>1</v>
      </c>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v>2</v>
      </c>
      <c r="CG46" s="207"/>
      <c r="CH46" s="207"/>
      <c r="CI46" s="207"/>
      <c r="CJ46" s="207"/>
      <c r="CK46" s="207"/>
      <c r="CL46" s="23">
        <f t="shared" si="23"/>
        <v>1</v>
      </c>
      <c r="CM46" s="32">
        <f t="shared" si="24"/>
        <v>1</v>
      </c>
      <c r="CN46" s="23">
        <f t="shared" si="25"/>
        <v>0</v>
      </c>
      <c r="CO46" s="32">
        <f t="shared" si="26"/>
        <v>0</v>
      </c>
      <c r="CP46" s="23">
        <f t="shared" si="27"/>
        <v>0</v>
      </c>
      <c r="CQ46" s="32">
        <f t="shared" si="28"/>
        <v>0</v>
      </c>
      <c r="CR46" s="23">
        <f t="shared" si="29"/>
        <v>2</v>
      </c>
      <c r="CS46" s="23" t="str">
        <f t="shared" si="8"/>
        <v>Đạt mục tiêu</v>
      </c>
      <c r="CT46" s="37"/>
    </row>
    <row r="47" spans="1:98" ht="64.5" customHeight="1" x14ac:dyDescent="0.25">
      <c r="A47" s="6">
        <v>34</v>
      </c>
      <c r="B47" s="207">
        <v>74</v>
      </c>
      <c r="C47" s="12" t="s">
        <v>149</v>
      </c>
      <c r="D47" s="13" t="s">
        <v>28</v>
      </c>
      <c r="E47" s="12" t="s">
        <v>150</v>
      </c>
      <c r="F47" s="214" t="s">
        <v>28</v>
      </c>
      <c r="G47" s="12" t="s">
        <v>149</v>
      </c>
      <c r="H47" s="18" t="s">
        <v>1283</v>
      </c>
      <c r="I47" s="18" t="s">
        <v>1261</v>
      </c>
      <c r="J47" s="22" t="s">
        <v>14</v>
      </c>
      <c r="K47" s="207"/>
      <c r="L47" s="207"/>
      <c r="M47" s="23" t="s">
        <v>21</v>
      </c>
      <c r="N47" s="207"/>
      <c r="O47" s="207"/>
      <c r="P47" s="207"/>
      <c r="Q47" s="207"/>
      <c r="R47" s="207"/>
      <c r="S47" s="207"/>
      <c r="T47" s="26">
        <f t="shared" si="7"/>
        <v>1</v>
      </c>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v>2</v>
      </c>
      <c r="CG47" s="207"/>
      <c r="CH47" s="207"/>
      <c r="CI47" s="207"/>
      <c r="CJ47" s="207"/>
      <c r="CK47" s="207"/>
      <c r="CL47" s="23">
        <f t="shared" si="23"/>
        <v>1</v>
      </c>
      <c r="CM47" s="32">
        <f t="shared" si="24"/>
        <v>1</v>
      </c>
      <c r="CN47" s="23">
        <f t="shared" si="25"/>
        <v>0</v>
      </c>
      <c r="CO47" s="32">
        <f t="shared" si="26"/>
        <v>0</v>
      </c>
      <c r="CP47" s="23">
        <f t="shared" si="27"/>
        <v>0</v>
      </c>
      <c r="CQ47" s="32">
        <f t="shared" si="28"/>
        <v>0</v>
      </c>
      <c r="CR47" s="23">
        <f t="shared" si="29"/>
        <v>2</v>
      </c>
      <c r="CS47" s="23" t="str">
        <f t="shared" si="8"/>
        <v>Đạt mục tiêu</v>
      </c>
      <c r="CT47" s="37"/>
    </row>
    <row r="48" spans="1:98" ht="78" customHeight="1" x14ac:dyDescent="0.25">
      <c r="A48" s="6">
        <v>35</v>
      </c>
      <c r="B48" s="207">
        <v>77</v>
      </c>
      <c r="C48" s="12" t="s">
        <v>153</v>
      </c>
      <c r="D48" s="13" t="s">
        <v>28</v>
      </c>
      <c r="E48" s="12" t="s">
        <v>154</v>
      </c>
      <c r="F48" s="214" t="s">
        <v>28</v>
      </c>
      <c r="G48" s="12" t="s">
        <v>154</v>
      </c>
      <c r="H48" s="12" t="s">
        <v>1284</v>
      </c>
      <c r="I48" s="18" t="s">
        <v>1261</v>
      </c>
      <c r="J48" s="22" t="s">
        <v>14</v>
      </c>
      <c r="K48" s="207"/>
      <c r="L48" s="207"/>
      <c r="M48" s="207"/>
      <c r="N48" s="207"/>
      <c r="O48" s="207"/>
      <c r="P48" s="23" t="s">
        <v>21</v>
      </c>
      <c r="Q48" s="207"/>
      <c r="R48" s="207"/>
      <c r="S48" s="207"/>
      <c r="T48" s="26">
        <f t="shared" si="7"/>
        <v>1</v>
      </c>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v>2</v>
      </c>
      <c r="CG48" s="207"/>
      <c r="CH48" s="207"/>
      <c r="CI48" s="207"/>
      <c r="CJ48" s="207"/>
      <c r="CK48" s="207"/>
      <c r="CL48" s="23">
        <f t="shared" si="23"/>
        <v>1</v>
      </c>
      <c r="CM48" s="32">
        <f t="shared" si="24"/>
        <v>1</v>
      </c>
      <c r="CN48" s="23">
        <f t="shared" si="25"/>
        <v>0</v>
      </c>
      <c r="CO48" s="32">
        <f t="shared" si="26"/>
        <v>0</v>
      </c>
      <c r="CP48" s="23">
        <f t="shared" si="27"/>
        <v>0</v>
      </c>
      <c r="CQ48" s="32">
        <f t="shared" si="28"/>
        <v>0</v>
      </c>
      <c r="CR48" s="23">
        <f t="shared" si="29"/>
        <v>2</v>
      </c>
      <c r="CS48" s="23" t="str">
        <f t="shared" si="8"/>
        <v>Đạt mục tiêu</v>
      </c>
      <c r="CT48" s="37"/>
    </row>
    <row r="49" spans="1:98" ht="73.5" customHeight="1" x14ac:dyDescent="0.25">
      <c r="A49" s="6">
        <v>36</v>
      </c>
      <c r="B49" s="207">
        <v>81</v>
      </c>
      <c r="C49" s="12" t="s">
        <v>159</v>
      </c>
      <c r="D49" s="13" t="s">
        <v>18</v>
      </c>
      <c r="E49" s="12" t="s">
        <v>160</v>
      </c>
      <c r="F49" s="214" t="s">
        <v>28</v>
      </c>
      <c r="G49" s="12" t="s">
        <v>160</v>
      </c>
      <c r="H49" s="12" t="s">
        <v>1285</v>
      </c>
      <c r="I49" s="18" t="s">
        <v>1261</v>
      </c>
      <c r="J49" s="22" t="s">
        <v>14</v>
      </c>
      <c r="K49" s="207"/>
      <c r="L49" s="207"/>
      <c r="M49" s="207"/>
      <c r="N49" s="207"/>
      <c r="O49" s="207"/>
      <c r="P49" s="207"/>
      <c r="Q49" s="207"/>
      <c r="R49" s="207"/>
      <c r="S49" s="23" t="s">
        <v>21</v>
      </c>
      <c r="T49" s="26">
        <f t="shared" si="7"/>
        <v>1</v>
      </c>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v>2</v>
      </c>
      <c r="CG49" s="207"/>
      <c r="CH49" s="207"/>
      <c r="CI49" s="207"/>
      <c r="CJ49" s="207"/>
      <c r="CK49" s="207"/>
      <c r="CL49" s="23">
        <f t="shared" si="23"/>
        <v>1</v>
      </c>
      <c r="CM49" s="32">
        <f t="shared" si="24"/>
        <v>1</v>
      </c>
      <c r="CN49" s="23">
        <f t="shared" si="25"/>
        <v>0</v>
      </c>
      <c r="CO49" s="32">
        <f t="shared" si="26"/>
        <v>0</v>
      </c>
      <c r="CP49" s="23">
        <f t="shared" si="27"/>
        <v>0</v>
      </c>
      <c r="CQ49" s="32">
        <f t="shared" si="28"/>
        <v>0</v>
      </c>
      <c r="CR49" s="23">
        <f t="shared" si="29"/>
        <v>2</v>
      </c>
      <c r="CS49" s="23" t="str">
        <f t="shared" si="8"/>
        <v>Đạt mục tiêu</v>
      </c>
      <c r="CT49" s="37"/>
    </row>
    <row r="50" spans="1:98" ht="58.5" customHeight="1" x14ac:dyDescent="0.25">
      <c r="A50" s="6">
        <v>37</v>
      </c>
      <c r="B50" s="207">
        <v>83</v>
      </c>
      <c r="C50" s="12" t="s">
        <v>163</v>
      </c>
      <c r="D50" s="13" t="s">
        <v>18</v>
      </c>
      <c r="E50" s="12" t="s">
        <v>164</v>
      </c>
      <c r="F50" s="214" t="s">
        <v>28</v>
      </c>
      <c r="G50" s="12" t="s">
        <v>164</v>
      </c>
      <c r="H50" s="12" t="s">
        <v>1286</v>
      </c>
      <c r="I50" s="18" t="s">
        <v>1261</v>
      </c>
      <c r="J50" s="22" t="s">
        <v>14</v>
      </c>
      <c r="K50" s="207"/>
      <c r="L50" s="207"/>
      <c r="M50" s="207"/>
      <c r="N50" s="207"/>
      <c r="O50" s="207"/>
      <c r="P50" s="207"/>
      <c r="Q50" s="23" t="s">
        <v>21</v>
      </c>
      <c r="R50" s="207"/>
      <c r="S50" s="207"/>
      <c r="T50" s="26">
        <f t="shared" si="7"/>
        <v>1</v>
      </c>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v>2</v>
      </c>
      <c r="CG50" s="207"/>
      <c r="CH50" s="207"/>
      <c r="CI50" s="207"/>
      <c r="CJ50" s="207"/>
      <c r="CK50" s="207"/>
      <c r="CL50" s="23">
        <f t="shared" si="23"/>
        <v>1</v>
      </c>
      <c r="CM50" s="32">
        <f t="shared" si="24"/>
        <v>1</v>
      </c>
      <c r="CN50" s="23">
        <f t="shared" si="25"/>
        <v>0</v>
      </c>
      <c r="CO50" s="32">
        <f t="shared" si="26"/>
        <v>0</v>
      </c>
      <c r="CP50" s="23">
        <f t="shared" si="27"/>
        <v>0</v>
      </c>
      <c r="CQ50" s="32">
        <f t="shared" si="28"/>
        <v>0</v>
      </c>
      <c r="CR50" s="23">
        <f t="shared" si="29"/>
        <v>2</v>
      </c>
      <c r="CS50" s="23" t="str">
        <f t="shared" si="8"/>
        <v>Đạt mục tiêu</v>
      </c>
      <c r="CT50" s="37"/>
    </row>
    <row r="51" spans="1:98" ht="78" customHeight="1" x14ac:dyDescent="0.25">
      <c r="A51" s="6">
        <v>38</v>
      </c>
      <c r="B51" s="207">
        <v>86</v>
      </c>
      <c r="C51" s="12" t="s">
        <v>169</v>
      </c>
      <c r="D51" s="13" t="s">
        <v>28</v>
      </c>
      <c r="E51" s="12" t="s">
        <v>170</v>
      </c>
      <c r="F51" s="214" t="s">
        <v>28</v>
      </c>
      <c r="G51" s="18" t="s">
        <v>169</v>
      </c>
      <c r="H51" s="18" t="s">
        <v>1287</v>
      </c>
      <c r="I51" s="18" t="s">
        <v>1261</v>
      </c>
      <c r="J51" s="22" t="s">
        <v>14</v>
      </c>
      <c r="K51" s="207"/>
      <c r="L51" s="23" t="s">
        <v>21</v>
      </c>
      <c r="M51" s="207"/>
      <c r="N51" s="207"/>
      <c r="O51" s="23"/>
      <c r="P51" s="207"/>
      <c r="Q51" s="207"/>
      <c r="R51" s="207"/>
      <c r="S51" s="23"/>
      <c r="T51" s="26">
        <f t="shared" si="7"/>
        <v>1</v>
      </c>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v>2</v>
      </c>
      <c r="CG51" s="207"/>
      <c r="CH51" s="207"/>
      <c r="CI51" s="207"/>
      <c r="CJ51" s="207"/>
      <c r="CK51" s="207"/>
      <c r="CL51" s="23">
        <f t="shared" si="23"/>
        <v>1</v>
      </c>
      <c r="CM51" s="32">
        <f t="shared" si="24"/>
        <v>1</v>
      </c>
      <c r="CN51" s="23">
        <f t="shared" si="25"/>
        <v>0</v>
      </c>
      <c r="CO51" s="32">
        <f t="shared" si="26"/>
        <v>0</v>
      </c>
      <c r="CP51" s="23">
        <f t="shared" si="27"/>
        <v>0</v>
      </c>
      <c r="CQ51" s="32">
        <f t="shared" si="28"/>
        <v>0</v>
      </c>
      <c r="CR51" s="23">
        <f t="shared" si="29"/>
        <v>2</v>
      </c>
      <c r="CS51" s="23" t="str">
        <f t="shared" si="8"/>
        <v>Đạt mục tiêu</v>
      </c>
      <c r="CT51" s="37"/>
    </row>
    <row r="52" spans="1:98" ht="42.75" customHeight="1" x14ac:dyDescent="0.25">
      <c r="A52" s="6">
        <v>39</v>
      </c>
      <c r="B52" s="207">
        <v>87</v>
      </c>
      <c r="C52" s="12" t="s">
        <v>171</v>
      </c>
      <c r="D52" s="13" t="s">
        <v>28</v>
      </c>
      <c r="E52" s="12" t="s">
        <v>172</v>
      </c>
      <c r="F52" s="214" t="s">
        <v>28</v>
      </c>
      <c r="G52" s="12" t="s">
        <v>172</v>
      </c>
      <c r="H52" s="12" t="s">
        <v>1288</v>
      </c>
      <c r="I52" s="18" t="s">
        <v>1261</v>
      </c>
      <c r="J52" s="22" t="s">
        <v>14</v>
      </c>
      <c r="K52" s="207"/>
      <c r="L52" s="207"/>
      <c r="M52" s="207"/>
      <c r="N52" s="207"/>
      <c r="O52" s="207"/>
      <c r="P52" s="207"/>
      <c r="Q52" s="207"/>
      <c r="R52" s="23" t="s">
        <v>21</v>
      </c>
      <c r="S52" s="207"/>
      <c r="T52" s="26">
        <f t="shared" si="7"/>
        <v>1</v>
      </c>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v>2</v>
      </c>
      <c r="CG52" s="207"/>
      <c r="CH52" s="207"/>
      <c r="CI52" s="207"/>
      <c r="CJ52" s="207"/>
      <c r="CK52" s="207"/>
      <c r="CL52" s="23">
        <f t="shared" si="23"/>
        <v>1</v>
      </c>
      <c r="CM52" s="32">
        <f t="shared" si="24"/>
        <v>1</v>
      </c>
      <c r="CN52" s="23">
        <f t="shared" si="25"/>
        <v>0</v>
      </c>
      <c r="CO52" s="32">
        <f t="shared" si="26"/>
        <v>0</v>
      </c>
      <c r="CP52" s="23">
        <f t="shared" si="27"/>
        <v>0</v>
      </c>
      <c r="CQ52" s="32">
        <f t="shared" si="28"/>
        <v>0</v>
      </c>
      <c r="CR52" s="23">
        <f t="shared" si="29"/>
        <v>2</v>
      </c>
      <c r="CS52" s="23" t="str">
        <f t="shared" si="8"/>
        <v>Đạt mục tiêu</v>
      </c>
      <c r="CT52" s="37"/>
    </row>
    <row r="53" spans="1:98" s="2" customFormat="1" ht="18.75" x14ac:dyDescent="0.25">
      <c r="A53" s="6">
        <v>40</v>
      </c>
      <c r="B53" s="19">
        <v>90</v>
      </c>
      <c r="C53" s="440" t="s">
        <v>177</v>
      </c>
      <c r="D53" s="440"/>
      <c r="E53" s="440"/>
      <c r="F53" s="9" t="s">
        <v>1249</v>
      </c>
      <c r="G53" s="9" t="s">
        <v>1249</v>
      </c>
      <c r="H53" s="9" t="s">
        <v>1249</v>
      </c>
      <c r="I53" s="9" t="s">
        <v>1249</v>
      </c>
      <c r="J53" s="21" t="s">
        <v>1249</v>
      </c>
      <c r="K53" s="21" t="s">
        <v>1249</v>
      </c>
      <c r="L53" s="21" t="s">
        <v>1249</v>
      </c>
      <c r="M53" s="21" t="s">
        <v>1249</v>
      </c>
      <c r="N53" s="21" t="s">
        <v>1249</v>
      </c>
      <c r="O53" s="21" t="s">
        <v>1249</v>
      </c>
      <c r="P53" s="21" t="s">
        <v>1249</v>
      </c>
      <c r="Q53" s="21" t="s">
        <v>1249</v>
      </c>
      <c r="R53" s="21" t="s">
        <v>1249</v>
      </c>
      <c r="S53" s="21" t="s">
        <v>1249</v>
      </c>
      <c r="T53" s="21" t="s">
        <v>1249</v>
      </c>
      <c r="U53" s="21" t="s">
        <v>1249</v>
      </c>
      <c r="V53" s="21" t="s">
        <v>1249</v>
      </c>
      <c r="W53" s="21" t="s">
        <v>1249</v>
      </c>
      <c r="X53" s="21" t="s">
        <v>1249</v>
      </c>
      <c r="Y53" s="21" t="s">
        <v>1249</v>
      </c>
      <c r="Z53" s="21" t="s">
        <v>1249</v>
      </c>
      <c r="AA53" s="21" t="s">
        <v>1249</v>
      </c>
      <c r="AB53" s="21" t="s">
        <v>1249</v>
      </c>
      <c r="AC53" s="21" t="s">
        <v>1249</v>
      </c>
      <c r="AD53" s="21" t="s">
        <v>1249</v>
      </c>
      <c r="AE53" s="21" t="s">
        <v>1249</v>
      </c>
      <c r="AF53" s="21" t="s">
        <v>1249</v>
      </c>
      <c r="AG53" s="21" t="s">
        <v>1249</v>
      </c>
      <c r="AH53" s="21" t="s">
        <v>1249</v>
      </c>
      <c r="AI53" s="21" t="s">
        <v>1249</v>
      </c>
      <c r="AJ53" s="21" t="s">
        <v>1249</v>
      </c>
      <c r="AK53" s="21" t="s">
        <v>1249</v>
      </c>
      <c r="AL53" s="21" t="s">
        <v>1249</v>
      </c>
      <c r="AM53" s="21" t="s">
        <v>1249</v>
      </c>
      <c r="AN53" s="21" t="s">
        <v>1249</v>
      </c>
      <c r="AO53" s="21" t="s">
        <v>1249</v>
      </c>
      <c r="AP53" s="21" t="s">
        <v>1249</v>
      </c>
      <c r="AQ53" s="21" t="s">
        <v>1249</v>
      </c>
      <c r="AR53" s="21" t="s">
        <v>1249</v>
      </c>
      <c r="AS53" s="21" t="s">
        <v>1249</v>
      </c>
      <c r="AT53" s="21" t="s">
        <v>1249</v>
      </c>
      <c r="AU53" s="21" t="s">
        <v>1249</v>
      </c>
      <c r="AV53" s="21" t="s">
        <v>1249</v>
      </c>
      <c r="AW53" s="21" t="s">
        <v>1249</v>
      </c>
      <c r="AX53" s="21" t="s">
        <v>1249</v>
      </c>
      <c r="AY53" s="21" t="s">
        <v>1249</v>
      </c>
      <c r="AZ53" s="21" t="s">
        <v>1249</v>
      </c>
      <c r="BA53" s="21" t="s">
        <v>1249</v>
      </c>
      <c r="BB53" s="21"/>
      <c r="BC53" s="21" t="s">
        <v>1249</v>
      </c>
      <c r="BD53" s="21" t="s">
        <v>1249</v>
      </c>
      <c r="BE53" s="21" t="s">
        <v>1249</v>
      </c>
      <c r="BF53" s="21" t="s">
        <v>1249</v>
      </c>
      <c r="BG53" s="21" t="s">
        <v>1249</v>
      </c>
      <c r="BH53" s="21" t="s">
        <v>1249</v>
      </c>
      <c r="BI53" s="21" t="s">
        <v>1249</v>
      </c>
      <c r="BJ53" s="21" t="s">
        <v>1249</v>
      </c>
      <c r="BK53" s="21" t="s">
        <v>1249</v>
      </c>
      <c r="BL53" s="21" t="s">
        <v>1249</v>
      </c>
      <c r="BM53" s="21" t="s">
        <v>1249</v>
      </c>
      <c r="BN53" s="21" t="s">
        <v>1249</v>
      </c>
      <c r="BO53" s="21" t="s">
        <v>1249</v>
      </c>
      <c r="BP53" s="21" t="s">
        <v>1249</v>
      </c>
      <c r="BQ53" s="21" t="s">
        <v>1249</v>
      </c>
      <c r="BR53" s="21" t="s">
        <v>1249</v>
      </c>
      <c r="BS53" s="21" t="s">
        <v>1249</v>
      </c>
      <c r="BT53" s="21" t="s">
        <v>1249</v>
      </c>
      <c r="BU53" s="21" t="s">
        <v>1249</v>
      </c>
      <c r="BV53" s="21" t="s">
        <v>1249</v>
      </c>
      <c r="BW53" s="21" t="s">
        <v>1249</v>
      </c>
      <c r="BX53" s="21" t="s">
        <v>1249</v>
      </c>
      <c r="BY53" s="21" t="s">
        <v>1249</v>
      </c>
      <c r="BZ53" s="21" t="s">
        <v>1249</v>
      </c>
      <c r="CA53" s="21" t="s">
        <v>1249</v>
      </c>
      <c r="CB53" s="21" t="s">
        <v>1249</v>
      </c>
      <c r="CC53" s="21" t="s">
        <v>1249</v>
      </c>
      <c r="CD53" s="21" t="s">
        <v>1249</v>
      </c>
      <c r="CE53" s="21" t="s">
        <v>1249</v>
      </c>
      <c r="CF53" s="21" t="s">
        <v>1249</v>
      </c>
      <c r="CG53" s="21"/>
      <c r="CH53" s="21"/>
      <c r="CI53" s="21"/>
      <c r="CJ53" s="21"/>
      <c r="CK53" s="21" t="s">
        <v>1249</v>
      </c>
      <c r="CL53" s="21" t="s">
        <v>1249</v>
      </c>
      <c r="CM53" s="21" t="s">
        <v>1249</v>
      </c>
      <c r="CN53" s="21" t="s">
        <v>1249</v>
      </c>
      <c r="CO53" s="21" t="s">
        <v>1249</v>
      </c>
      <c r="CP53" s="21" t="s">
        <v>1249</v>
      </c>
      <c r="CQ53" s="21" t="s">
        <v>1249</v>
      </c>
      <c r="CR53" s="21" t="s">
        <v>1249</v>
      </c>
      <c r="CS53" s="21" t="s">
        <v>1249</v>
      </c>
      <c r="CT53" s="21" t="s">
        <v>1249</v>
      </c>
    </row>
    <row r="54" spans="1:98" ht="64.5" customHeight="1" x14ac:dyDescent="0.25">
      <c r="A54" s="6">
        <v>41</v>
      </c>
      <c r="B54" s="207">
        <v>93</v>
      </c>
      <c r="C54" s="12" t="s">
        <v>182</v>
      </c>
      <c r="D54" s="13" t="s">
        <v>28</v>
      </c>
      <c r="E54" s="12" t="s">
        <v>183</v>
      </c>
      <c r="F54" s="214" t="s">
        <v>28</v>
      </c>
      <c r="G54" s="12" t="s">
        <v>183</v>
      </c>
      <c r="H54" s="12" t="s">
        <v>183</v>
      </c>
      <c r="I54" s="18" t="s">
        <v>1251</v>
      </c>
      <c r="J54" s="22" t="s">
        <v>14</v>
      </c>
      <c r="K54" s="207"/>
      <c r="L54" s="207"/>
      <c r="M54" s="207"/>
      <c r="N54" s="207"/>
      <c r="O54" s="207"/>
      <c r="P54" s="207" t="s">
        <v>21</v>
      </c>
      <c r="Q54" s="207"/>
      <c r="R54" s="207"/>
      <c r="S54" s="207"/>
      <c r="T54" s="26">
        <f t="shared" si="7"/>
        <v>1</v>
      </c>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v>2</v>
      </c>
      <c r="CG54" s="207"/>
      <c r="CH54" s="207"/>
      <c r="CI54" s="207"/>
      <c r="CJ54" s="207"/>
      <c r="CK54" s="207"/>
      <c r="CL54" s="23">
        <f t="shared" ref="CL54:CL59" si="30">COUNTIF($BD54:$CK54,2)</f>
        <v>1</v>
      </c>
      <c r="CM54" s="32">
        <f t="shared" ref="CM54:CM59" si="31">CL54/COUNTA($BD54:$CK54)</f>
        <v>1</v>
      </c>
      <c r="CN54" s="23">
        <f t="shared" ref="CN54:CN59" si="32">COUNTIF($BD54:$CK54,1)</f>
        <v>0</v>
      </c>
      <c r="CO54" s="32">
        <f t="shared" ref="CO54:CO59" si="33">CN54/COUNTA($BD54:$CK54)</f>
        <v>0</v>
      </c>
      <c r="CP54" s="23">
        <f t="shared" ref="CP54:CP59" si="34">COUNTIF($BD54:$CK54,0)</f>
        <v>0</v>
      </c>
      <c r="CQ54" s="32">
        <f t="shared" ref="CQ54:CQ59" si="35">CP54/COUNTA($BD54:$CK54)</f>
        <v>0</v>
      </c>
      <c r="CR54" s="23">
        <f t="shared" ref="CR54:CR59" si="36">(((CL54*2)+(CN54*1)+(CP54*0)))/COUNTA($BD54:$CK54)</f>
        <v>2</v>
      </c>
      <c r="CS54" s="23" t="str">
        <f t="shared" si="8"/>
        <v>Đạt mục tiêu</v>
      </c>
      <c r="CT54" s="37"/>
    </row>
    <row r="55" spans="1:98" ht="56.25" x14ac:dyDescent="0.25">
      <c r="A55" s="6">
        <v>42</v>
      </c>
      <c r="B55" s="207">
        <v>95</v>
      </c>
      <c r="C55" s="12" t="s">
        <v>186</v>
      </c>
      <c r="D55" s="13" t="s">
        <v>28</v>
      </c>
      <c r="E55" s="12" t="s">
        <v>187</v>
      </c>
      <c r="F55" s="214" t="s">
        <v>28</v>
      </c>
      <c r="G55" s="12" t="s">
        <v>187</v>
      </c>
      <c r="H55" s="12" t="s">
        <v>1289</v>
      </c>
      <c r="I55" s="18" t="s">
        <v>1251</v>
      </c>
      <c r="J55" s="22" t="s">
        <v>14</v>
      </c>
      <c r="K55" s="207"/>
      <c r="L55" s="207"/>
      <c r="M55" s="207"/>
      <c r="N55" s="207"/>
      <c r="O55" s="207"/>
      <c r="P55" s="207"/>
      <c r="Q55" s="23" t="s">
        <v>21</v>
      </c>
      <c r="R55" s="207"/>
      <c r="S55" s="207"/>
      <c r="T55" s="26">
        <f t="shared" si="7"/>
        <v>1</v>
      </c>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v>2</v>
      </c>
      <c r="CG55" s="207"/>
      <c r="CH55" s="207"/>
      <c r="CI55" s="207"/>
      <c r="CJ55" s="207"/>
      <c r="CK55" s="207"/>
      <c r="CL55" s="23">
        <f t="shared" si="30"/>
        <v>1</v>
      </c>
      <c r="CM55" s="32">
        <f t="shared" si="31"/>
        <v>1</v>
      </c>
      <c r="CN55" s="23">
        <f t="shared" si="32"/>
        <v>0</v>
      </c>
      <c r="CO55" s="32">
        <f t="shared" si="33"/>
        <v>0</v>
      </c>
      <c r="CP55" s="23">
        <f t="shared" si="34"/>
        <v>0</v>
      </c>
      <c r="CQ55" s="32">
        <f t="shared" si="35"/>
        <v>0</v>
      </c>
      <c r="CR55" s="23">
        <f t="shared" si="36"/>
        <v>2</v>
      </c>
      <c r="CS55" s="23" t="str">
        <f t="shared" si="8"/>
        <v>Đạt mục tiêu</v>
      </c>
      <c r="CT55" s="37"/>
    </row>
    <row r="56" spans="1:98" ht="79.5" customHeight="1" x14ac:dyDescent="0.25">
      <c r="A56" s="6">
        <v>43</v>
      </c>
      <c r="B56" s="207">
        <v>97</v>
      </c>
      <c r="C56" s="12" t="s">
        <v>190</v>
      </c>
      <c r="D56" s="13" t="s">
        <v>28</v>
      </c>
      <c r="E56" s="12" t="s">
        <v>191</v>
      </c>
      <c r="F56" s="214" t="s">
        <v>28</v>
      </c>
      <c r="G56" s="12" t="s">
        <v>191</v>
      </c>
      <c r="H56" s="12" t="s">
        <v>1290</v>
      </c>
      <c r="I56" s="18" t="s">
        <v>1251</v>
      </c>
      <c r="J56" s="22" t="s">
        <v>14</v>
      </c>
      <c r="K56" s="207"/>
      <c r="L56" s="207"/>
      <c r="M56" s="207"/>
      <c r="N56" s="207"/>
      <c r="O56" s="207"/>
      <c r="P56" s="207"/>
      <c r="Q56" s="23"/>
      <c r="R56" s="207"/>
      <c r="S56" s="10" t="s">
        <v>21</v>
      </c>
      <c r="T56" s="26">
        <f t="shared" si="7"/>
        <v>1</v>
      </c>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v>2</v>
      </c>
      <c r="CG56" s="207"/>
      <c r="CH56" s="207"/>
      <c r="CI56" s="207"/>
      <c r="CJ56" s="207"/>
      <c r="CK56" s="207"/>
      <c r="CL56" s="23">
        <f t="shared" si="30"/>
        <v>1</v>
      </c>
      <c r="CM56" s="32">
        <f t="shared" si="31"/>
        <v>1</v>
      </c>
      <c r="CN56" s="23">
        <f t="shared" si="32"/>
        <v>0</v>
      </c>
      <c r="CO56" s="32">
        <f t="shared" si="33"/>
        <v>0</v>
      </c>
      <c r="CP56" s="23">
        <f t="shared" si="34"/>
        <v>0</v>
      </c>
      <c r="CQ56" s="32">
        <f t="shared" si="35"/>
        <v>0</v>
      </c>
      <c r="CR56" s="23">
        <f t="shared" si="36"/>
        <v>2</v>
      </c>
      <c r="CS56" s="23" t="str">
        <f t="shared" si="8"/>
        <v>Đạt mục tiêu</v>
      </c>
      <c r="CT56" s="37"/>
    </row>
    <row r="57" spans="1:98" ht="39.75" customHeight="1" x14ac:dyDescent="0.25">
      <c r="A57" s="6">
        <v>44</v>
      </c>
      <c r="B57" s="207">
        <v>99</v>
      </c>
      <c r="C57" s="12" t="s">
        <v>194</v>
      </c>
      <c r="D57" s="13" t="s">
        <v>28</v>
      </c>
      <c r="E57" s="12" t="s">
        <v>195</v>
      </c>
      <c r="F57" s="214" t="s">
        <v>28</v>
      </c>
      <c r="G57" s="12" t="s">
        <v>195</v>
      </c>
      <c r="H57" s="12" t="s">
        <v>1291</v>
      </c>
      <c r="I57" s="18" t="s">
        <v>1251</v>
      </c>
      <c r="J57" s="22" t="s">
        <v>14</v>
      </c>
      <c r="K57" s="207"/>
      <c r="L57" s="207"/>
      <c r="M57" s="207"/>
      <c r="N57" s="10"/>
      <c r="O57" s="23"/>
      <c r="P57" s="23" t="s">
        <v>21</v>
      </c>
      <c r="Q57" s="207"/>
      <c r="R57" s="207"/>
      <c r="S57" s="23"/>
      <c r="T57" s="26">
        <f t="shared" si="7"/>
        <v>1</v>
      </c>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v>2</v>
      </c>
      <c r="CG57" s="207"/>
      <c r="CH57" s="207"/>
      <c r="CI57" s="207"/>
      <c r="CJ57" s="207"/>
      <c r="CK57" s="207"/>
      <c r="CL57" s="23">
        <f t="shared" si="30"/>
        <v>1</v>
      </c>
      <c r="CM57" s="32">
        <f t="shared" si="31"/>
        <v>1</v>
      </c>
      <c r="CN57" s="23">
        <f t="shared" si="32"/>
        <v>0</v>
      </c>
      <c r="CO57" s="32">
        <f t="shared" si="33"/>
        <v>0</v>
      </c>
      <c r="CP57" s="23">
        <f t="shared" si="34"/>
        <v>0</v>
      </c>
      <c r="CQ57" s="32">
        <f t="shared" si="35"/>
        <v>0</v>
      </c>
      <c r="CR57" s="23">
        <f t="shared" si="36"/>
        <v>2</v>
      </c>
      <c r="CS57" s="23" t="str">
        <f t="shared" si="8"/>
        <v>Đạt mục tiêu</v>
      </c>
      <c r="CT57" s="37"/>
    </row>
    <row r="58" spans="1:98" ht="36.75" customHeight="1" x14ac:dyDescent="0.25">
      <c r="A58" s="6">
        <v>45</v>
      </c>
      <c r="B58" s="207">
        <v>102</v>
      </c>
      <c r="C58" s="12" t="s">
        <v>200</v>
      </c>
      <c r="D58" s="13" t="s">
        <v>28</v>
      </c>
      <c r="E58" s="12" t="s">
        <v>201</v>
      </c>
      <c r="F58" s="214" t="s">
        <v>28</v>
      </c>
      <c r="G58" s="18" t="s">
        <v>1292</v>
      </c>
      <c r="H58" s="18" t="s">
        <v>1293</v>
      </c>
      <c r="I58" s="18" t="s">
        <v>1251</v>
      </c>
      <c r="J58" s="22" t="s">
        <v>14</v>
      </c>
      <c r="K58" s="207"/>
      <c r="L58" s="207"/>
      <c r="M58" s="207"/>
      <c r="N58" s="207"/>
      <c r="O58" s="23" t="s">
        <v>21</v>
      </c>
      <c r="P58" s="23"/>
      <c r="Q58" s="207"/>
      <c r="R58" s="207"/>
      <c r="S58" s="23"/>
      <c r="T58" s="26">
        <f t="shared" si="7"/>
        <v>1</v>
      </c>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v>2</v>
      </c>
      <c r="CG58" s="207"/>
      <c r="CH58" s="207"/>
      <c r="CI58" s="207"/>
      <c r="CJ58" s="207"/>
      <c r="CK58" s="207"/>
      <c r="CL58" s="23">
        <f t="shared" si="30"/>
        <v>1</v>
      </c>
      <c r="CM58" s="32">
        <f t="shared" si="31"/>
        <v>1</v>
      </c>
      <c r="CN58" s="23">
        <f t="shared" si="32"/>
        <v>0</v>
      </c>
      <c r="CO58" s="32">
        <f t="shared" si="33"/>
        <v>0</v>
      </c>
      <c r="CP58" s="23">
        <f t="shared" si="34"/>
        <v>0</v>
      </c>
      <c r="CQ58" s="32">
        <f t="shared" si="35"/>
        <v>0</v>
      </c>
      <c r="CR58" s="23">
        <f t="shared" si="36"/>
        <v>2</v>
      </c>
      <c r="CS58" s="23" t="str">
        <f t="shared" si="8"/>
        <v>Đạt mục tiêu</v>
      </c>
      <c r="CT58" s="37"/>
    </row>
    <row r="59" spans="1:98" ht="59.25" customHeight="1" x14ac:dyDescent="0.25">
      <c r="A59" s="6">
        <v>46</v>
      </c>
      <c r="B59" s="207">
        <v>104</v>
      </c>
      <c r="C59" s="12" t="s">
        <v>204</v>
      </c>
      <c r="D59" s="13" t="s">
        <v>28</v>
      </c>
      <c r="E59" s="12" t="s">
        <v>205</v>
      </c>
      <c r="F59" s="214" t="s">
        <v>28</v>
      </c>
      <c r="G59" s="12" t="s">
        <v>205</v>
      </c>
      <c r="H59" s="12" t="s">
        <v>1294</v>
      </c>
      <c r="I59" s="18" t="s">
        <v>1251</v>
      </c>
      <c r="J59" s="22" t="s">
        <v>14</v>
      </c>
      <c r="K59" s="207" t="s">
        <v>21</v>
      </c>
      <c r="L59" s="207"/>
      <c r="M59" s="207"/>
      <c r="N59" s="207"/>
      <c r="O59" s="207"/>
      <c r="P59" s="207"/>
      <c r="Q59" s="207"/>
      <c r="R59" s="207"/>
      <c r="S59" s="207"/>
      <c r="T59" s="26">
        <f t="shared" si="7"/>
        <v>1</v>
      </c>
      <c r="U59" s="207" t="s">
        <v>1271</v>
      </c>
      <c r="V59" s="207"/>
      <c r="W59" s="207" t="s">
        <v>1271</v>
      </c>
      <c r="X59" s="207" t="s">
        <v>1271</v>
      </c>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v>2</v>
      </c>
      <c r="CG59" s="207"/>
      <c r="CH59" s="207"/>
      <c r="CI59" s="207"/>
      <c r="CJ59" s="207"/>
      <c r="CK59" s="207"/>
      <c r="CL59" s="23">
        <f t="shared" si="30"/>
        <v>1</v>
      </c>
      <c r="CM59" s="32">
        <f t="shared" si="31"/>
        <v>1</v>
      </c>
      <c r="CN59" s="23">
        <f t="shared" si="32"/>
        <v>0</v>
      </c>
      <c r="CO59" s="32">
        <f t="shared" si="33"/>
        <v>0</v>
      </c>
      <c r="CP59" s="23">
        <f t="shared" si="34"/>
        <v>0</v>
      </c>
      <c r="CQ59" s="32">
        <f t="shared" si="35"/>
        <v>0</v>
      </c>
      <c r="CR59" s="23">
        <f t="shared" si="36"/>
        <v>2</v>
      </c>
      <c r="CS59" s="23" t="str">
        <f t="shared" si="8"/>
        <v>Đạt mục tiêu</v>
      </c>
      <c r="CT59" s="37"/>
    </row>
    <row r="60" spans="1:98" s="2" customFormat="1" ht="18.75" x14ac:dyDescent="0.25">
      <c r="A60" s="6">
        <v>47</v>
      </c>
      <c r="B60" s="19">
        <v>107</v>
      </c>
      <c r="C60" s="440" t="s">
        <v>210</v>
      </c>
      <c r="D60" s="440"/>
      <c r="E60" s="440"/>
      <c r="F60" s="9" t="s">
        <v>1249</v>
      </c>
      <c r="G60" s="9" t="s">
        <v>1249</v>
      </c>
      <c r="H60" s="9" t="s">
        <v>1249</v>
      </c>
      <c r="I60" s="9" t="s">
        <v>1249</v>
      </c>
      <c r="J60" s="21" t="s">
        <v>1249</v>
      </c>
      <c r="K60" s="21" t="s">
        <v>1249</v>
      </c>
      <c r="L60" s="21" t="s">
        <v>1249</v>
      </c>
      <c r="M60" s="21" t="s">
        <v>1249</v>
      </c>
      <c r="N60" s="21" t="s">
        <v>1249</v>
      </c>
      <c r="O60" s="21" t="s">
        <v>1249</v>
      </c>
      <c r="P60" s="21" t="s">
        <v>1249</v>
      </c>
      <c r="Q60" s="21" t="s">
        <v>1249</v>
      </c>
      <c r="R60" s="21" t="s">
        <v>1249</v>
      </c>
      <c r="S60" s="21" t="s">
        <v>1249</v>
      </c>
      <c r="T60" s="21" t="s">
        <v>1249</v>
      </c>
      <c r="U60" s="21" t="s">
        <v>1249</v>
      </c>
      <c r="V60" s="21" t="s">
        <v>1249</v>
      </c>
      <c r="W60" s="21" t="s">
        <v>1249</v>
      </c>
      <c r="X60" s="21" t="s">
        <v>1249</v>
      </c>
      <c r="Y60" s="21" t="s">
        <v>1249</v>
      </c>
      <c r="Z60" s="21" t="s">
        <v>1249</v>
      </c>
      <c r="AA60" s="21" t="s">
        <v>1249</v>
      </c>
      <c r="AB60" s="21" t="s">
        <v>1249</v>
      </c>
      <c r="AC60" s="21" t="s">
        <v>1249</v>
      </c>
      <c r="AD60" s="21" t="s">
        <v>1249</v>
      </c>
      <c r="AE60" s="21" t="s">
        <v>1249</v>
      </c>
      <c r="AF60" s="21" t="s">
        <v>1249</v>
      </c>
      <c r="AG60" s="21" t="s">
        <v>1249</v>
      </c>
      <c r="AH60" s="21" t="s">
        <v>1249</v>
      </c>
      <c r="AI60" s="21" t="s">
        <v>1249</v>
      </c>
      <c r="AJ60" s="21" t="s">
        <v>1249</v>
      </c>
      <c r="AK60" s="21" t="s">
        <v>1249</v>
      </c>
      <c r="AL60" s="21" t="s">
        <v>1249</v>
      </c>
      <c r="AM60" s="21" t="s">
        <v>1249</v>
      </c>
      <c r="AN60" s="21" t="s">
        <v>1249</v>
      </c>
      <c r="AO60" s="21" t="s">
        <v>1249</v>
      </c>
      <c r="AP60" s="21" t="s">
        <v>1249</v>
      </c>
      <c r="AQ60" s="21" t="s">
        <v>1249</v>
      </c>
      <c r="AR60" s="21" t="s">
        <v>1249</v>
      </c>
      <c r="AS60" s="21" t="s">
        <v>1249</v>
      </c>
      <c r="AT60" s="21" t="s">
        <v>1249</v>
      </c>
      <c r="AU60" s="21" t="s">
        <v>1249</v>
      </c>
      <c r="AV60" s="21" t="s">
        <v>1249</v>
      </c>
      <c r="AW60" s="21" t="s">
        <v>1249</v>
      </c>
      <c r="AX60" s="21" t="s">
        <v>1249</v>
      </c>
      <c r="AY60" s="21" t="s">
        <v>1249</v>
      </c>
      <c r="AZ60" s="21" t="s">
        <v>1249</v>
      </c>
      <c r="BA60" s="21" t="s">
        <v>1249</v>
      </c>
      <c r="BB60" s="21"/>
      <c r="BC60" s="21" t="s">
        <v>1249</v>
      </c>
      <c r="BD60" s="21" t="s">
        <v>1249</v>
      </c>
      <c r="BE60" s="21" t="s">
        <v>1249</v>
      </c>
      <c r="BF60" s="21" t="s">
        <v>1249</v>
      </c>
      <c r="BG60" s="21" t="s">
        <v>1249</v>
      </c>
      <c r="BH60" s="21" t="s">
        <v>1249</v>
      </c>
      <c r="BI60" s="21" t="s">
        <v>1249</v>
      </c>
      <c r="BJ60" s="21" t="s">
        <v>1249</v>
      </c>
      <c r="BK60" s="21" t="s">
        <v>1249</v>
      </c>
      <c r="BL60" s="21" t="s">
        <v>1249</v>
      </c>
      <c r="BM60" s="21" t="s">
        <v>1249</v>
      </c>
      <c r="BN60" s="21" t="s">
        <v>1249</v>
      </c>
      <c r="BO60" s="21" t="s">
        <v>1249</v>
      </c>
      <c r="BP60" s="21" t="s">
        <v>1249</v>
      </c>
      <c r="BQ60" s="21" t="s">
        <v>1249</v>
      </c>
      <c r="BR60" s="21" t="s">
        <v>1249</v>
      </c>
      <c r="BS60" s="21" t="s">
        <v>1249</v>
      </c>
      <c r="BT60" s="21" t="s">
        <v>1249</v>
      </c>
      <c r="BU60" s="21" t="s">
        <v>1249</v>
      </c>
      <c r="BV60" s="21" t="s">
        <v>1249</v>
      </c>
      <c r="BW60" s="21" t="s">
        <v>1249</v>
      </c>
      <c r="BX60" s="21" t="s">
        <v>1249</v>
      </c>
      <c r="BY60" s="21" t="s">
        <v>1249</v>
      </c>
      <c r="BZ60" s="21" t="s">
        <v>1249</v>
      </c>
      <c r="CA60" s="21" t="s">
        <v>1249</v>
      </c>
      <c r="CB60" s="21" t="s">
        <v>1249</v>
      </c>
      <c r="CC60" s="21" t="s">
        <v>1249</v>
      </c>
      <c r="CD60" s="21" t="s">
        <v>1249</v>
      </c>
      <c r="CE60" s="21" t="s">
        <v>1249</v>
      </c>
      <c r="CF60" s="21" t="s">
        <v>1249</v>
      </c>
      <c r="CG60" s="21"/>
      <c r="CH60" s="21"/>
      <c r="CI60" s="21"/>
      <c r="CJ60" s="21"/>
      <c r="CK60" s="21" t="s">
        <v>1249</v>
      </c>
      <c r="CL60" s="21" t="s">
        <v>1249</v>
      </c>
      <c r="CM60" s="21" t="s">
        <v>1249</v>
      </c>
      <c r="CN60" s="21" t="s">
        <v>1249</v>
      </c>
      <c r="CO60" s="21" t="s">
        <v>1249</v>
      </c>
      <c r="CP60" s="21" t="s">
        <v>1249</v>
      </c>
      <c r="CQ60" s="21" t="s">
        <v>1249</v>
      </c>
      <c r="CR60" s="21" t="s">
        <v>1249</v>
      </c>
      <c r="CS60" s="21" t="s">
        <v>1249</v>
      </c>
      <c r="CT60" s="21" t="s">
        <v>1249</v>
      </c>
    </row>
    <row r="61" spans="1:98" ht="49.5" customHeight="1" x14ac:dyDescent="0.25">
      <c r="A61" s="6">
        <v>48</v>
      </c>
      <c r="B61" s="207">
        <v>109</v>
      </c>
      <c r="C61" s="12" t="s">
        <v>213</v>
      </c>
      <c r="D61" s="13" t="s">
        <v>18</v>
      </c>
      <c r="E61" s="12" t="s">
        <v>214</v>
      </c>
      <c r="F61" s="214" t="s">
        <v>28</v>
      </c>
      <c r="G61" s="12" t="s">
        <v>214</v>
      </c>
      <c r="H61" s="12" t="s">
        <v>214</v>
      </c>
      <c r="I61" s="18" t="s">
        <v>1261</v>
      </c>
      <c r="J61" s="22" t="s">
        <v>14</v>
      </c>
      <c r="K61" s="207"/>
      <c r="L61" s="207"/>
      <c r="M61" s="207"/>
      <c r="N61" s="207"/>
      <c r="O61" s="207"/>
      <c r="P61" s="207"/>
      <c r="Q61" s="207"/>
      <c r="R61" s="207"/>
      <c r="S61" s="207" t="s">
        <v>21</v>
      </c>
      <c r="T61" s="26">
        <f t="shared" si="7"/>
        <v>1</v>
      </c>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v>2</v>
      </c>
      <c r="CG61" s="207"/>
      <c r="CH61" s="207"/>
      <c r="CI61" s="207"/>
      <c r="CJ61" s="207"/>
      <c r="CK61" s="207"/>
      <c r="CL61" s="23">
        <f t="shared" ref="CL61:CL70" si="37">COUNTIF($BD61:$CK61,2)</f>
        <v>1</v>
      </c>
      <c r="CM61" s="32">
        <f t="shared" ref="CM61:CM70" si="38">CL61/COUNTA($BD61:$CK61)</f>
        <v>1</v>
      </c>
      <c r="CN61" s="23">
        <f t="shared" ref="CN61:CN70" si="39">COUNTIF($BD61:$CK61,1)</f>
        <v>0</v>
      </c>
      <c r="CO61" s="32">
        <f t="shared" ref="CO61:CO70" si="40">CN61/COUNTA($BD61:$CK61)</f>
        <v>0</v>
      </c>
      <c r="CP61" s="23">
        <f t="shared" ref="CP61:CP70" si="41">COUNTIF($BD61:$CK61,0)</f>
        <v>0</v>
      </c>
      <c r="CQ61" s="32">
        <f t="shared" ref="CQ61:CQ70" si="42">CP61/COUNTA($BD61:$CK61)</f>
        <v>0</v>
      </c>
      <c r="CR61" s="23">
        <f t="shared" ref="CR61:CR70" si="43">(((CL61*2)+(CN61*1)+(CP61*0)))/COUNTA($BD61:$CK61)</f>
        <v>2</v>
      </c>
      <c r="CS61" s="23" t="str">
        <f t="shared" si="8"/>
        <v>Đạt mục tiêu</v>
      </c>
      <c r="CT61" s="37"/>
    </row>
    <row r="62" spans="1:98" ht="61.5" customHeight="1" x14ac:dyDescent="0.25">
      <c r="A62" s="6">
        <v>49</v>
      </c>
      <c r="B62" s="207">
        <v>112</v>
      </c>
      <c r="C62" s="12" t="s">
        <v>218</v>
      </c>
      <c r="D62" s="13" t="s">
        <v>28</v>
      </c>
      <c r="E62" s="12" t="s">
        <v>219</v>
      </c>
      <c r="F62" s="214" t="s">
        <v>28</v>
      </c>
      <c r="G62" s="12" t="s">
        <v>219</v>
      </c>
      <c r="H62" s="12" t="s">
        <v>219</v>
      </c>
      <c r="I62" s="18" t="s">
        <v>1261</v>
      </c>
      <c r="J62" s="22" t="s">
        <v>14</v>
      </c>
      <c r="K62" s="207"/>
      <c r="L62" s="23"/>
      <c r="M62" s="207"/>
      <c r="N62" s="207"/>
      <c r="O62" s="207"/>
      <c r="P62" s="207"/>
      <c r="Q62" s="207"/>
      <c r="R62" s="207" t="s">
        <v>21</v>
      </c>
      <c r="S62" s="207"/>
      <c r="T62" s="26">
        <f t="shared" si="7"/>
        <v>1</v>
      </c>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v>2</v>
      </c>
      <c r="CG62" s="207"/>
      <c r="CH62" s="207"/>
      <c r="CI62" s="207"/>
      <c r="CJ62" s="207"/>
      <c r="CK62" s="207"/>
      <c r="CL62" s="23">
        <f t="shared" si="37"/>
        <v>1</v>
      </c>
      <c r="CM62" s="32">
        <f t="shared" si="38"/>
        <v>1</v>
      </c>
      <c r="CN62" s="23">
        <f t="shared" si="39"/>
        <v>0</v>
      </c>
      <c r="CO62" s="32">
        <f t="shared" si="40"/>
        <v>0</v>
      </c>
      <c r="CP62" s="23">
        <f t="shared" si="41"/>
        <v>0</v>
      </c>
      <c r="CQ62" s="32">
        <f t="shared" si="42"/>
        <v>0</v>
      </c>
      <c r="CR62" s="23">
        <f t="shared" si="43"/>
        <v>2</v>
      </c>
      <c r="CS62" s="23" t="str">
        <f t="shared" si="8"/>
        <v>Đạt mục tiêu</v>
      </c>
      <c r="CT62" s="37"/>
    </row>
    <row r="63" spans="1:98" ht="88.5" customHeight="1" x14ac:dyDescent="0.25">
      <c r="A63" s="6">
        <v>50</v>
      </c>
      <c r="B63" s="207">
        <v>113</v>
      </c>
      <c r="C63" s="12" t="s">
        <v>220</v>
      </c>
      <c r="D63" s="13" t="s">
        <v>28</v>
      </c>
      <c r="E63" s="12" t="s">
        <v>221</v>
      </c>
      <c r="F63" s="214" t="s">
        <v>28</v>
      </c>
      <c r="G63" s="12" t="s">
        <v>221</v>
      </c>
      <c r="H63" s="18" t="s">
        <v>1591</v>
      </c>
      <c r="I63" s="18" t="s">
        <v>1261</v>
      </c>
      <c r="J63" s="22" t="s">
        <v>14</v>
      </c>
      <c r="K63" s="207"/>
      <c r="L63" s="23"/>
      <c r="M63" s="23" t="s">
        <v>21</v>
      </c>
      <c r="N63" s="207"/>
      <c r="O63" s="207"/>
      <c r="P63" s="207"/>
      <c r="Q63" s="207"/>
      <c r="R63" s="207"/>
      <c r="S63" s="207"/>
      <c r="T63" s="26">
        <f t="shared" si="7"/>
        <v>1</v>
      </c>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v>2</v>
      </c>
      <c r="CG63" s="207"/>
      <c r="CH63" s="207"/>
      <c r="CI63" s="207"/>
      <c r="CJ63" s="207"/>
      <c r="CK63" s="207"/>
      <c r="CL63" s="23">
        <f t="shared" si="37"/>
        <v>1</v>
      </c>
      <c r="CM63" s="32">
        <f t="shared" si="38"/>
        <v>1</v>
      </c>
      <c r="CN63" s="23">
        <f t="shared" si="39"/>
        <v>0</v>
      </c>
      <c r="CO63" s="32">
        <f t="shared" si="40"/>
        <v>0</v>
      </c>
      <c r="CP63" s="23">
        <f t="shared" si="41"/>
        <v>0</v>
      </c>
      <c r="CQ63" s="32">
        <f t="shared" si="42"/>
        <v>0</v>
      </c>
      <c r="CR63" s="23">
        <f t="shared" si="43"/>
        <v>2</v>
      </c>
      <c r="CS63" s="23" t="str">
        <f t="shared" si="8"/>
        <v>Đạt mục tiêu</v>
      </c>
      <c r="CT63" s="37"/>
    </row>
    <row r="64" spans="1:98" ht="27.75" customHeight="1" x14ac:dyDescent="0.25">
      <c r="A64" s="6">
        <v>51</v>
      </c>
      <c r="B64" s="207">
        <v>116</v>
      </c>
      <c r="C64" s="12" t="s">
        <v>224</v>
      </c>
      <c r="D64" s="13" t="s">
        <v>18</v>
      </c>
      <c r="E64" s="12" t="s">
        <v>225</v>
      </c>
      <c r="F64" s="214" t="s">
        <v>28</v>
      </c>
      <c r="G64" s="18" t="s">
        <v>1295</v>
      </c>
      <c r="H64" s="18" t="s">
        <v>1296</v>
      </c>
      <c r="I64" s="18" t="s">
        <v>1261</v>
      </c>
      <c r="J64" s="22" t="s">
        <v>14</v>
      </c>
      <c r="K64" s="207"/>
      <c r="L64" s="207"/>
      <c r="M64" s="207"/>
      <c r="N64" s="207"/>
      <c r="O64" s="207" t="s">
        <v>21</v>
      </c>
      <c r="P64" s="207"/>
      <c r="Q64" s="207"/>
      <c r="R64" s="207"/>
      <c r="S64" s="207"/>
      <c r="T64" s="26">
        <f t="shared" si="7"/>
        <v>1</v>
      </c>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v>2</v>
      </c>
      <c r="CG64" s="207"/>
      <c r="CH64" s="207"/>
      <c r="CI64" s="207"/>
      <c r="CJ64" s="207"/>
      <c r="CK64" s="207"/>
      <c r="CL64" s="23">
        <f t="shared" si="37"/>
        <v>1</v>
      </c>
      <c r="CM64" s="32">
        <f t="shared" si="38"/>
        <v>1</v>
      </c>
      <c r="CN64" s="23">
        <f t="shared" si="39"/>
        <v>0</v>
      </c>
      <c r="CO64" s="32">
        <f t="shared" si="40"/>
        <v>0</v>
      </c>
      <c r="CP64" s="23">
        <f t="shared" si="41"/>
        <v>0</v>
      </c>
      <c r="CQ64" s="32">
        <f t="shared" si="42"/>
        <v>0</v>
      </c>
      <c r="CR64" s="23">
        <f t="shared" si="43"/>
        <v>2</v>
      </c>
      <c r="CS64" s="23" t="str">
        <f t="shared" si="8"/>
        <v>Đạt mục tiêu</v>
      </c>
      <c r="CT64" s="37"/>
    </row>
    <row r="65" spans="1:98" ht="58.5" customHeight="1" x14ac:dyDescent="0.25">
      <c r="A65" s="6">
        <v>52</v>
      </c>
      <c r="B65" s="207">
        <v>120</v>
      </c>
      <c r="C65" s="12" t="s">
        <v>232</v>
      </c>
      <c r="D65" s="13" t="s">
        <v>18</v>
      </c>
      <c r="E65" s="12" t="s">
        <v>233</v>
      </c>
      <c r="F65" s="214" t="s">
        <v>28</v>
      </c>
      <c r="G65" s="12" t="s">
        <v>233</v>
      </c>
      <c r="H65" s="12" t="s">
        <v>1660</v>
      </c>
      <c r="I65" s="18" t="s">
        <v>1261</v>
      </c>
      <c r="J65" s="22" t="s">
        <v>14</v>
      </c>
      <c r="K65" s="207"/>
      <c r="L65" s="207"/>
      <c r="M65" s="207"/>
      <c r="N65" s="207"/>
      <c r="O65" s="207"/>
      <c r="P65" s="207"/>
      <c r="Q65" s="207"/>
      <c r="R65" s="23" t="s">
        <v>21</v>
      </c>
      <c r="S65" s="207"/>
      <c r="T65" s="26">
        <f t="shared" si="7"/>
        <v>1</v>
      </c>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v>2</v>
      </c>
      <c r="CG65" s="207"/>
      <c r="CH65" s="207"/>
      <c r="CI65" s="207"/>
      <c r="CJ65" s="207"/>
      <c r="CK65" s="207"/>
      <c r="CL65" s="23">
        <f t="shared" si="37"/>
        <v>1</v>
      </c>
      <c r="CM65" s="32">
        <f t="shared" si="38"/>
        <v>1</v>
      </c>
      <c r="CN65" s="23">
        <f t="shared" si="39"/>
        <v>0</v>
      </c>
      <c r="CO65" s="32">
        <f t="shared" si="40"/>
        <v>0</v>
      </c>
      <c r="CP65" s="23">
        <f t="shared" si="41"/>
        <v>0</v>
      </c>
      <c r="CQ65" s="32">
        <f t="shared" si="42"/>
        <v>0</v>
      </c>
      <c r="CR65" s="23">
        <f t="shared" si="43"/>
        <v>2</v>
      </c>
      <c r="CS65" s="23" t="str">
        <f t="shared" si="8"/>
        <v>Đạt mục tiêu</v>
      </c>
      <c r="CT65" s="37"/>
    </row>
    <row r="66" spans="1:98" ht="32.25" customHeight="1" x14ac:dyDescent="0.25">
      <c r="A66" s="6">
        <v>53</v>
      </c>
      <c r="B66" s="207">
        <v>123</v>
      </c>
      <c r="C66" s="12" t="s">
        <v>238</v>
      </c>
      <c r="D66" s="13" t="s">
        <v>18</v>
      </c>
      <c r="E66" s="12" t="s">
        <v>239</v>
      </c>
      <c r="F66" s="214" t="s">
        <v>28</v>
      </c>
      <c r="G66" s="18" t="s">
        <v>238</v>
      </c>
      <c r="H66" s="18" t="s">
        <v>1297</v>
      </c>
      <c r="I66" s="18" t="s">
        <v>1261</v>
      </c>
      <c r="J66" s="22" t="s">
        <v>14</v>
      </c>
      <c r="K66" s="207"/>
      <c r="L66" s="207"/>
      <c r="M66" s="207"/>
      <c r="N66" s="207" t="s">
        <v>21</v>
      </c>
      <c r="O66" s="207"/>
      <c r="P66" s="207"/>
      <c r="Q66" s="207"/>
      <c r="R66" s="207"/>
      <c r="S66" s="207"/>
      <c r="T66" s="26">
        <f t="shared" si="7"/>
        <v>1</v>
      </c>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v>2</v>
      </c>
      <c r="CG66" s="207"/>
      <c r="CH66" s="207"/>
      <c r="CI66" s="207"/>
      <c r="CJ66" s="207"/>
      <c r="CK66" s="207"/>
      <c r="CL66" s="23">
        <f t="shared" si="37"/>
        <v>1</v>
      </c>
      <c r="CM66" s="32">
        <f t="shared" si="38"/>
        <v>1</v>
      </c>
      <c r="CN66" s="23">
        <f t="shared" si="39"/>
        <v>0</v>
      </c>
      <c r="CO66" s="32">
        <f t="shared" si="40"/>
        <v>0</v>
      </c>
      <c r="CP66" s="23">
        <f t="shared" si="41"/>
        <v>0</v>
      </c>
      <c r="CQ66" s="32">
        <f t="shared" si="42"/>
        <v>0</v>
      </c>
      <c r="CR66" s="23">
        <f t="shared" si="43"/>
        <v>2</v>
      </c>
      <c r="CS66" s="23" t="str">
        <f t="shared" si="8"/>
        <v>Đạt mục tiêu</v>
      </c>
      <c r="CT66" s="37"/>
    </row>
    <row r="67" spans="1:98" ht="60" customHeight="1" x14ac:dyDescent="0.25">
      <c r="A67" s="6">
        <v>54</v>
      </c>
      <c r="B67" s="207">
        <v>126</v>
      </c>
      <c r="C67" s="12" t="s">
        <v>244</v>
      </c>
      <c r="D67" s="13" t="s">
        <v>18</v>
      </c>
      <c r="E67" s="12" t="s">
        <v>245</v>
      </c>
      <c r="F67" s="214" t="s">
        <v>28</v>
      </c>
      <c r="G67" s="12" t="s">
        <v>245</v>
      </c>
      <c r="H67" s="12" t="s">
        <v>1656</v>
      </c>
      <c r="I67" s="18" t="s">
        <v>1261</v>
      </c>
      <c r="J67" s="22" t="s">
        <v>14</v>
      </c>
      <c r="K67" s="207"/>
      <c r="L67" s="207"/>
      <c r="M67" s="207"/>
      <c r="N67" s="207"/>
      <c r="O67" s="207"/>
      <c r="P67" s="23" t="s">
        <v>21</v>
      </c>
      <c r="Q67" s="207"/>
      <c r="R67" s="207"/>
      <c r="S67" s="28"/>
      <c r="T67" s="26">
        <f t="shared" si="7"/>
        <v>1</v>
      </c>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v>2</v>
      </c>
      <c r="CG67" s="207"/>
      <c r="CH67" s="207"/>
      <c r="CI67" s="207"/>
      <c r="CJ67" s="207"/>
      <c r="CK67" s="207"/>
      <c r="CL67" s="23">
        <f t="shared" si="37"/>
        <v>1</v>
      </c>
      <c r="CM67" s="32">
        <f t="shared" si="38"/>
        <v>1</v>
      </c>
      <c r="CN67" s="23">
        <f t="shared" si="39"/>
        <v>0</v>
      </c>
      <c r="CO67" s="32">
        <f t="shared" si="40"/>
        <v>0</v>
      </c>
      <c r="CP67" s="23">
        <f t="shared" si="41"/>
        <v>0</v>
      </c>
      <c r="CQ67" s="32">
        <f t="shared" si="42"/>
        <v>0</v>
      </c>
      <c r="CR67" s="23">
        <f t="shared" si="43"/>
        <v>2</v>
      </c>
      <c r="CS67" s="23" t="str">
        <f t="shared" si="8"/>
        <v>Đạt mục tiêu</v>
      </c>
      <c r="CT67" s="37"/>
    </row>
    <row r="68" spans="1:98" ht="43.5" customHeight="1" x14ac:dyDescent="0.25">
      <c r="A68" s="6">
        <v>55</v>
      </c>
      <c r="B68" s="207">
        <v>128</v>
      </c>
      <c r="C68" s="12" t="s">
        <v>247</v>
      </c>
      <c r="D68" s="13" t="s">
        <v>18</v>
      </c>
      <c r="E68" s="12" t="s">
        <v>248</v>
      </c>
      <c r="F68" s="214" t="s">
        <v>18</v>
      </c>
      <c r="G68" s="12" t="s">
        <v>248</v>
      </c>
      <c r="H68" s="12" t="s">
        <v>1634</v>
      </c>
      <c r="I68" s="18" t="s">
        <v>1261</v>
      </c>
      <c r="J68" s="22" t="s">
        <v>14</v>
      </c>
      <c r="K68" s="207"/>
      <c r="L68" s="23" t="s">
        <v>21</v>
      </c>
      <c r="M68" s="207"/>
      <c r="N68" s="207"/>
      <c r="O68" s="23"/>
      <c r="P68" s="28"/>
      <c r="Q68" s="207"/>
      <c r="R68" s="207"/>
      <c r="S68" s="207"/>
      <c r="T68" s="26">
        <f t="shared" si="7"/>
        <v>1</v>
      </c>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v>2</v>
      </c>
      <c r="CG68" s="207"/>
      <c r="CH68" s="207"/>
      <c r="CI68" s="207"/>
      <c r="CJ68" s="207"/>
      <c r="CK68" s="207"/>
      <c r="CL68" s="23">
        <f t="shared" si="37"/>
        <v>1</v>
      </c>
      <c r="CM68" s="32">
        <f t="shared" si="38"/>
        <v>1</v>
      </c>
      <c r="CN68" s="23">
        <f t="shared" si="39"/>
        <v>0</v>
      </c>
      <c r="CO68" s="32">
        <f t="shared" si="40"/>
        <v>0</v>
      </c>
      <c r="CP68" s="23">
        <f t="shared" si="41"/>
        <v>0</v>
      </c>
      <c r="CQ68" s="32">
        <f t="shared" si="42"/>
        <v>0</v>
      </c>
      <c r="CR68" s="23">
        <f t="shared" si="43"/>
        <v>2</v>
      </c>
      <c r="CS68" s="23" t="str">
        <f t="shared" si="8"/>
        <v>Đạt mục tiêu</v>
      </c>
      <c r="CT68" s="37"/>
    </row>
    <row r="69" spans="1:98" ht="32.25" customHeight="1" x14ac:dyDescent="0.25">
      <c r="A69" s="6">
        <v>56</v>
      </c>
      <c r="B69" s="207">
        <v>132</v>
      </c>
      <c r="C69" s="12" t="s">
        <v>255</v>
      </c>
      <c r="D69" s="13" t="s">
        <v>28</v>
      </c>
      <c r="E69" s="12" t="s">
        <v>256</v>
      </c>
      <c r="F69" s="214" t="s">
        <v>28</v>
      </c>
      <c r="G69" s="12" t="s">
        <v>256</v>
      </c>
      <c r="H69" s="12" t="s">
        <v>256</v>
      </c>
      <c r="I69" s="18" t="s">
        <v>1261</v>
      </c>
      <c r="J69" s="22" t="s">
        <v>14</v>
      </c>
      <c r="K69" s="207"/>
      <c r="L69" s="207"/>
      <c r="M69" s="207"/>
      <c r="N69" s="207"/>
      <c r="O69" s="207"/>
      <c r="P69" s="207"/>
      <c r="Q69" s="207"/>
      <c r="R69" s="207"/>
      <c r="S69" s="10" t="s">
        <v>21</v>
      </c>
      <c r="T69" s="26">
        <f t="shared" si="7"/>
        <v>1</v>
      </c>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v>2</v>
      </c>
      <c r="CG69" s="207"/>
      <c r="CH69" s="207"/>
      <c r="CI69" s="207"/>
      <c r="CJ69" s="207"/>
      <c r="CK69" s="207"/>
      <c r="CL69" s="23">
        <f t="shared" si="37"/>
        <v>1</v>
      </c>
      <c r="CM69" s="32">
        <f t="shared" si="38"/>
        <v>1</v>
      </c>
      <c r="CN69" s="23">
        <f t="shared" si="39"/>
        <v>0</v>
      </c>
      <c r="CO69" s="32">
        <f t="shared" si="40"/>
        <v>0</v>
      </c>
      <c r="CP69" s="23">
        <f t="shared" si="41"/>
        <v>0</v>
      </c>
      <c r="CQ69" s="32">
        <f t="shared" si="42"/>
        <v>0</v>
      </c>
      <c r="CR69" s="23">
        <f t="shared" si="43"/>
        <v>2</v>
      </c>
      <c r="CS69" s="23" t="str">
        <f t="shared" si="8"/>
        <v>Đạt mục tiêu</v>
      </c>
      <c r="CT69" s="37"/>
    </row>
    <row r="70" spans="1:98" ht="79.5" customHeight="1" x14ac:dyDescent="0.25">
      <c r="A70" s="6">
        <v>57</v>
      </c>
      <c r="B70" s="207">
        <v>135</v>
      </c>
      <c r="C70" s="14" t="s">
        <v>257</v>
      </c>
      <c r="D70" s="13" t="s">
        <v>71</v>
      </c>
      <c r="E70" s="12" t="s">
        <v>259</v>
      </c>
      <c r="F70" s="214" t="s">
        <v>71</v>
      </c>
      <c r="G70" s="12" t="s">
        <v>259</v>
      </c>
      <c r="H70" s="12" t="s">
        <v>259</v>
      </c>
      <c r="I70" s="18" t="s">
        <v>1261</v>
      </c>
      <c r="J70" s="22" t="s">
        <v>14</v>
      </c>
      <c r="K70" s="207"/>
      <c r="L70" s="207"/>
      <c r="M70" s="207"/>
      <c r="N70" s="207"/>
      <c r="O70" s="207"/>
      <c r="P70" s="207"/>
      <c r="Q70" s="207" t="s">
        <v>21</v>
      </c>
      <c r="R70" s="207"/>
      <c r="S70" s="207"/>
      <c r="T70" s="26">
        <f t="shared" si="7"/>
        <v>1</v>
      </c>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v>2</v>
      </c>
      <c r="CG70" s="207"/>
      <c r="CH70" s="207"/>
      <c r="CI70" s="207"/>
      <c r="CJ70" s="207"/>
      <c r="CK70" s="207"/>
      <c r="CL70" s="23">
        <f t="shared" si="37"/>
        <v>1</v>
      </c>
      <c r="CM70" s="32">
        <f t="shared" si="38"/>
        <v>1</v>
      </c>
      <c r="CN70" s="23">
        <f t="shared" si="39"/>
        <v>0</v>
      </c>
      <c r="CO70" s="32">
        <f t="shared" si="40"/>
        <v>0</v>
      </c>
      <c r="CP70" s="23">
        <f t="shared" si="41"/>
        <v>0</v>
      </c>
      <c r="CQ70" s="32">
        <f t="shared" si="42"/>
        <v>0</v>
      </c>
      <c r="CR70" s="23">
        <f t="shared" si="43"/>
        <v>2</v>
      </c>
      <c r="CS70" s="23" t="str">
        <f t="shared" si="8"/>
        <v>Đạt mục tiêu</v>
      </c>
      <c r="CT70" s="37"/>
    </row>
    <row r="71" spans="1:98" s="2" customFormat="1" ht="18.75" x14ac:dyDescent="0.25">
      <c r="A71" s="6">
        <v>58</v>
      </c>
      <c r="B71" s="7">
        <v>135</v>
      </c>
      <c r="C71" s="440" t="s">
        <v>261</v>
      </c>
      <c r="D71" s="440"/>
      <c r="E71" s="440"/>
      <c r="F71" s="9" t="s">
        <v>1249</v>
      </c>
      <c r="G71" s="9" t="s">
        <v>1249</v>
      </c>
      <c r="H71" s="9" t="s">
        <v>1249</v>
      </c>
      <c r="I71" s="9" t="s">
        <v>1249</v>
      </c>
      <c r="J71" s="21" t="s">
        <v>1249</v>
      </c>
      <c r="K71" s="21" t="s">
        <v>1249</v>
      </c>
      <c r="L71" s="21" t="s">
        <v>1249</v>
      </c>
      <c r="M71" s="21" t="s">
        <v>1249</v>
      </c>
      <c r="N71" s="21" t="s">
        <v>1249</v>
      </c>
      <c r="O71" s="21" t="s">
        <v>1249</v>
      </c>
      <c r="P71" s="21" t="s">
        <v>1249</v>
      </c>
      <c r="Q71" s="21" t="s">
        <v>1249</v>
      </c>
      <c r="R71" s="21" t="s">
        <v>1249</v>
      </c>
      <c r="S71" s="21" t="s">
        <v>1249</v>
      </c>
      <c r="T71" s="21" t="s">
        <v>1249</v>
      </c>
      <c r="U71" s="21" t="s">
        <v>1249</v>
      </c>
      <c r="V71" s="21" t="s">
        <v>1249</v>
      </c>
      <c r="W71" s="21" t="s">
        <v>1249</v>
      </c>
      <c r="X71" s="21" t="s">
        <v>1249</v>
      </c>
      <c r="Y71" s="21" t="s">
        <v>1249</v>
      </c>
      <c r="Z71" s="21" t="s">
        <v>1249</v>
      </c>
      <c r="AA71" s="21" t="s">
        <v>1249</v>
      </c>
      <c r="AB71" s="21" t="s">
        <v>1249</v>
      </c>
      <c r="AC71" s="21" t="s">
        <v>1249</v>
      </c>
      <c r="AD71" s="21" t="s">
        <v>1249</v>
      </c>
      <c r="AE71" s="21" t="s">
        <v>1249</v>
      </c>
      <c r="AF71" s="21" t="s">
        <v>1249</v>
      </c>
      <c r="AG71" s="21" t="s">
        <v>1249</v>
      </c>
      <c r="AH71" s="21" t="s">
        <v>1249</v>
      </c>
      <c r="AI71" s="21" t="s">
        <v>1249</v>
      </c>
      <c r="AJ71" s="21" t="s">
        <v>1249</v>
      </c>
      <c r="AK71" s="21" t="s">
        <v>1249</v>
      </c>
      <c r="AL71" s="21" t="s">
        <v>1249</v>
      </c>
      <c r="AM71" s="21" t="s">
        <v>1249</v>
      </c>
      <c r="AN71" s="21" t="s">
        <v>1249</v>
      </c>
      <c r="AO71" s="21" t="s">
        <v>1249</v>
      </c>
      <c r="AP71" s="21" t="s">
        <v>1249</v>
      </c>
      <c r="AQ71" s="21" t="s">
        <v>1249</v>
      </c>
      <c r="AR71" s="21" t="s">
        <v>1249</v>
      </c>
      <c r="AS71" s="21" t="s">
        <v>1249</v>
      </c>
      <c r="AT71" s="21" t="s">
        <v>1249</v>
      </c>
      <c r="AU71" s="21" t="s">
        <v>1249</v>
      </c>
      <c r="AV71" s="21" t="s">
        <v>1249</v>
      </c>
      <c r="AW71" s="21" t="s">
        <v>1249</v>
      </c>
      <c r="AX71" s="21" t="s">
        <v>1249</v>
      </c>
      <c r="AY71" s="21" t="s">
        <v>1249</v>
      </c>
      <c r="AZ71" s="21" t="s">
        <v>1249</v>
      </c>
      <c r="BA71" s="21" t="s">
        <v>1249</v>
      </c>
      <c r="BB71" s="21"/>
      <c r="BC71" s="21" t="s">
        <v>1249</v>
      </c>
      <c r="BD71" s="21" t="s">
        <v>1249</v>
      </c>
      <c r="BE71" s="21" t="s">
        <v>1249</v>
      </c>
      <c r="BF71" s="21" t="s">
        <v>1249</v>
      </c>
      <c r="BG71" s="21" t="s">
        <v>1249</v>
      </c>
      <c r="BH71" s="21" t="s">
        <v>1249</v>
      </c>
      <c r="BI71" s="21" t="s">
        <v>1249</v>
      </c>
      <c r="BJ71" s="21" t="s">
        <v>1249</v>
      </c>
      <c r="BK71" s="21" t="s">
        <v>1249</v>
      </c>
      <c r="BL71" s="21" t="s">
        <v>1249</v>
      </c>
      <c r="BM71" s="21" t="s">
        <v>1249</v>
      </c>
      <c r="BN71" s="21" t="s">
        <v>1249</v>
      </c>
      <c r="BO71" s="21" t="s">
        <v>1249</v>
      </c>
      <c r="BP71" s="21" t="s">
        <v>1249</v>
      </c>
      <c r="BQ71" s="21" t="s">
        <v>1249</v>
      </c>
      <c r="BR71" s="21" t="s">
        <v>1249</v>
      </c>
      <c r="BS71" s="21" t="s">
        <v>1249</v>
      </c>
      <c r="BT71" s="21" t="s">
        <v>1249</v>
      </c>
      <c r="BU71" s="21" t="s">
        <v>1249</v>
      </c>
      <c r="BV71" s="21" t="s">
        <v>1249</v>
      </c>
      <c r="BW71" s="21" t="s">
        <v>1249</v>
      </c>
      <c r="BX71" s="21" t="s">
        <v>1249</v>
      </c>
      <c r="BY71" s="21" t="s">
        <v>1249</v>
      </c>
      <c r="BZ71" s="21" t="s">
        <v>1249</v>
      </c>
      <c r="CA71" s="21" t="s">
        <v>1249</v>
      </c>
      <c r="CB71" s="21" t="s">
        <v>1249</v>
      </c>
      <c r="CC71" s="21" t="s">
        <v>1249</v>
      </c>
      <c r="CD71" s="21" t="s">
        <v>1249</v>
      </c>
      <c r="CE71" s="21" t="s">
        <v>1249</v>
      </c>
      <c r="CF71" s="21" t="s">
        <v>1249</v>
      </c>
      <c r="CG71" s="21"/>
      <c r="CH71" s="21"/>
      <c r="CI71" s="21"/>
      <c r="CJ71" s="21"/>
      <c r="CK71" s="21" t="s">
        <v>1249</v>
      </c>
      <c r="CL71" s="21" t="s">
        <v>1249</v>
      </c>
      <c r="CM71" s="21" t="s">
        <v>1249</v>
      </c>
      <c r="CN71" s="21" t="s">
        <v>1249</v>
      </c>
      <c r="CO71" s="21" t="s">
        <v>1249</v>
      </c>
      <c r="CP71" s="21" t="s">
        <v>1249</v>
      </c>
      <c r="CQ71" s="21" t="s">
        <v>1249</v>
      </c>
      <c r="CR71" s="21" t="s">
        <v>1249</v>
      </c>
      <c r="CS71" s="21" t="s">
        <v>1249</v>
      </c>
      <c r="CT71" s="21" t="s">
        <v>1249</v>
      </c>
    </row>
    <row r="72" spans="1:98" s="2" customFormat="1" ht="18.75" x14ac:dyDescent="0.25">
      <c r="A72" s="6">
        <v>59</v>
      </c>
      <c r="B72" s="7">
        <v>136</v>
      </c>
      <c r="C72" s="440" t="s">
        <v>262</v>
      </c>
      <c r="D72" s="440"/>
      <c r="E72" s="440"/>
      <c r="F72" s="9" t="s">
        <v>1249</v>
      </c>
      <c r="G72" s="9" t="s">
        <v>1249</v>
      </c>
      <c r="H72" s="9" t="s">
        <v>1249</v>
      </c>
      <c r="I72" s="9" t="s">
        <v>1249</v>
      </c>
      <c r="J72" s="21" t="s">
        <v>1249</v>
      </c>
      <c r="K72" s="21" t="s">
        <v>1249</v>
      </c>
      <c r="L72" s="21" t="s">
        <v>1249</v>
      </c>
      <c r="M72" s="21" t="s">
        <v>1249</v>
      </c>
      <c r="N72" s="21" t="s">
        <v>1249</v>
      </c>
      <c r="O72" s="21" t="s">
        <v>1249</v>
      </c>
      <c r="P72" s="21" t="s">
        <v>1249</v>
      </c>
      <c r="Q72" s="21" t="s">
        <v>1249</v>
      </c>
      <c r="R72" s="21" t="s">
        <v>1249</v>
      </c>
      <c r="S72" s="21" t="s">
        <v>1249</v>
      </c>
      <c r="T72" s="21" t="s">
        <v>1249</v>
      </c>
      <c r="U72" s="21" t="s">
        <v>1249</v>
      </c>
      <c r="V72" s="21" t="s">
        <v>1249</v>
      </c>
      <c r="W72" s="21" t="s">
        <v>1249</v>
      </c>
      <c r="X72" s="21" t="s">
        <v>1249</v>
      </c>
      <c r="Y72" s="21" t="s">
        <v>1249</v>
      </c>
      <c r="Z72" s="21" t="s">
        <v>1249</v>
      </c>
      <c r="AA72" s="21" t="s">
        <v>1249</v>
      </c>
      <c r="AB72" s="21" t="s">
        <v>1249</v>
      </c>
      <c r="AC72" s="21" t="s">
        <v>1249</v>
      </c>
      <c r="AD72" s="21" t="s">
        <v>1249</v>
      </c>
      <c r="AE72" s="21" t="s">
        <v>1249</v>
      </c>
      <c r="AF72" s="21" t="s">
        <v>1249</v>
      </c>
      <c r="AG72" s="21" t="s">
        <v>1249</v>
      </c>
      <c r="AH72" s="21" t="s">
        <v>1249</v>
      </c>
      <c r="AI72" s="21" t="s">
        <v>1249</v>
      </c>
      <c r="AJ72" s="21" t="s">
        <v>1249</v>
      </c>
      <c r="AK72" s="21" t="s">
        <v>1249</v>
      </c>
      <c r="AL72" s="21" t="s">
        <v>1249</v>
      </c>
      <c r="AM72" s="21" t="s">
        <v>1249</v>
      </c>
      <c r="AN72" s="21" t="s">
        <v>1249</v>
      </c>
      <c r="AO72" s="21" t="s">
        <v>1249</v>
      </c>
      <c r="AP72" s="21" t="s">
        <v>1249</v>
      </c>
      <c r="AQ72" s="21" t="s">
        <v>1249</v>
      </c>
      <c r="AR72" s="21" t="s">
        <v>1249</v>
      </c>
      <c r="AS72" s="21" t="s">
        <v>1249</v>
      </c>
      <c r="AT72" s="21" t="s">
        <v>1249</v>
      </c>
      <c r="AU72" s="21" t="s">
        <v>1249</v>
      </c>
      <c r="AV72" s="21" t="s">
        <v>1249</v>
      </c>
      <c r="AW72" s="21" t="s">
        <v>1249</v>
      </c>
      <c r="AX72" s="21" t="s">
        <v>1249</v>
      </c>
      <c r="AY72" s="21" t="s">
        <v>1249</v>
      </c>
      <c r="AZ72" s="21" t="s">
        <v>1249</v>
      </c>
      <c r="BA72" s="21" t="s">
        <v>1249</v>
      </c>
      <c r="BB72" s="21"/>
      <c r="BC72" s="21" t="s">
        <v>1249</v>
      </c>
      <c r="BD72" s="21" t="s">
        <v>1249</v>
      </c>
      <c r="BE72" s="21" t="s">
        <v>1249</v>
      </c>
      <c r="BF72" s="21" t="s">
        <v>1249</v>
      </c>
      <c r="BG72" s="21" t="s">
        <v>1249</v>
      </c>
      <c r="BH72" s="21" t="s">
        <v>1249</v>
      </c>
      <c r="BI72" s="21" t="s">
        <v>1249</v>
      </c>
      <c r="BJ72" s="21" t="s">
        <v>1249</v>
      </c>
      <c r="BK72" s="21" t="s">
        <v>1249</v>
      </c>
      <c r="BL72" s="21" t="s">
        <v>1249</v>
      </c>
      <c r="BM72" s="21" t="s">
        <v>1249</v>
      </c>
      <c r="BN72" s="21" t="s">
        <v>1249</v>
      </c>
      <c r="BO72" s="21" t="s">
        <v>1249</v>
      </c>
      <c r="BP72" s="21" t="s">
        <v>1249</v>
      </c>
      <c r="BQ72" s="21" t="s">
        <v>1249</v>
      </c>
      <c r="BR72" s="21" t="s">
        <v>1249</v>
      </c>
      <c r="BS72" s="21" t="s">
        <v>1249</v>
      </c>
      <c r="BT72" s="21" t="s">
        <v>1249</v>
      </c>
      <c r="BU72" s="21" t="s">
        <v>1249</v>
      </c>
      <c r="BV72" s="21" t="s">
        <v>1249</v>
      </c>
      <c r="BW72" s="21" t="s">
        <v>1249</v>
      </c>
      <c r="BX72" s="21" t="s">
        <v>1249</v>
      </c>
      <c r="BY72" s="21" t="s">
        <v>1249</v>
      </c>
      <c r="BZ72" s="21" t="s">
        <v>1249</v>
      </c>
      <c r="CA72" s="21" t="s">
        <v>1249</v>
      </c>
      <c r="CB72" s="21" t="s">
        <v>1249</v>
      </c>
      <c r="CC72" s="21" t="s">
        <v>1249</v>
      </c>
      <c r="CD72" s="21" t="s">
        <v>1249</v>
      </c>
      <c r="CE72" s="21" t="s">
        <v>1249</v>
      </c>
      <c r="CF72" s="21" t="s">
        <v>1249</v>
      </c>
      <c r="CG72" s="21"/>
      <c r="CH72" s="21"/>
      <c r="CI72" s="21"/>
      <c r="CJ72" s="21"/>
      <c r="CK72" s="21" t="s">
        <v>1249</v>
      </c>
      <c r="CL72" s="21" t="s">
        <v>1249</v>
      </c>
      <c r="CM72" s="21" t="s">
        <v>1249</v>
      </c>
      <c r="CN72" s="21" t="s">
        <v>1249</v>
      </c>
      <c r="CO72" s="21" t="s">
        <v>1249</v>
      </c>
      <c r="CP72" s="21" t="s">
        <v>1249</v>
      </c>
      <c r="CQ72" s="21" t="s">
        <v>1249</v>
      </c>
      <c r="CR72" s="21" t="s">
        <v>1249</v>
      </c>
      <c r="CS72" s="21" t="s">
        <v>1249</v>
      </c>
      <c r="CT72" s="21" t="s">
        <v>1249</v>
      </c>
    </row>
    <row r="73" spans="1:98" ht="76.5" customHeight="1" x14ac:dyDescent="0.25">
      <c r="A73" s="6">
        <v>60</v>
      </c>
      <c r="B73" s="207">
        <v>140</v>
      </c>
      <c r="C73" s="12" t="s">
        <v>265</v>
      </c>
      <c r="D73" s="13" t="s">
        <v>28</v>
      </c>
      <c r="E73" s="12" t="s">
        <v>266</v>
      </c>
      <c r="F73" s="214" t="s">
        <v>28</v>
      </c>
      <c r="G73" s="12" t="s">
        <v>1298</v>
      </c>
      <c r="H73" s="12" t="s">
        <v>1299</v>
      </c>
      <c r="I73" s="18" t="s">
        <v>1261</v>
      </c>
      <c r="J73" s="22" t="s">
        <v>14</v>
      </c>
      <c r="K73" s="207"/>
      <c r="L73" s="207" t="s">
        <v>21</v>
      </c>
      <c r="M73" s="207"/>
      <c r="N73" s="207"/>
      <c r="O73" s="207"/>
      <c r="P73" s="207"/>
      <c r="Q73" s="207"/>
      <c r="R73" s="207"/>
      <c r="S73" s="207"/>
      <c r="T73" s="26">
        <f t="shared" si="7"/>
        <v>1</v>
      </c>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v>2</v>
      </c>
      <c r="CG73" s="207"/>
      <c r="CH73" s="207"/>
      <c r="CI73" s="207"/>
      <c r="CJ73" s="207"/>
      <c r="CK73" s="207"/>
      <c r="CL73" s="23">
        <f t="shared" ref="CL73:CL79" si="44">COUNTIF($BD73:$CK73,2)</f>
        <v>1</v>
      </c>
      <c r="CM73" s="32">
        <f t="shared" ref="CM73:CM79" si="45">CL73/COUNTA($BD73:$CK73)</f>
        <v>1</v>
      </c>
      <c r="CN73" s="23">
        <f t="shared" ref="CN73:CN79" si="46">COUNTIF($BD73:$CK73,1)</f>
        <v>0</v>
      </c>
      <c r="CO73" s="32">
        <f t="shared" ref="CO73:CO79" si="47">CN73/COUNTA($BD73:$CK73)</f>
        <v>0</v>
      </c>
      <c r="CP73" s="23">
        <f t="shared" ref="CP73:CP79" si="48">COUNTIF($BD73:$CK73,0)</f>
        <v>0</v>
      </c>
      <c r="CQ73" s="32">
        <f t="shared" ref="CQ73:CQ79" si="49">CP73/COUNTA($BD73:$CK73)</f>
        <v>0</v>
      </c>
      <c r="CR73" s="23">
        <f t="shared" ref="CR73:CR79" si="50">(((CL73*2)+(CN73*1)+(CP73*0)))/COUNTA($BD73:$CK73)</f>
        <v>2</v>
      </c>
      <c r="CS73" s="23" t="str">
        <f t="shared" si="8"/>
        <v>Đạt mục tiêu</v>
      </c>
      <c r="CT73" s="37"/>
    </row>
    <row r="74" spans="1:98" ht="111" customHeight="1" x14ac:dyDescent="0.25">
      <c r="A74" s="6">
        <v>59</v>
      </c>
      <c r="B74" s="207">
        <v>143</v>
      </c>
      <c r="C74" s="12" t="s">
        <v>271</v>
      </c>
      <c r="D74" s="13" t="s">
        <v>20</v>
      </c>
      <c r="E74" s="12" t="s">
        <v>272</v>
      </c>
      <c r="F74" s="214" t="s">
        <v>20</v>
      </c>
      <c r="G74" s="39" t="s">
        <v>292</v>
      </c>
      <c r="H74" s="39" t="s">
        <v>1855</v>
      </c>
      <c r="I74" s="18" t="s">
        <v>1261</v>
      </c>
      <c r="J74" s="22" t="s">
        <v>14</v>
      </c>
      <c r="K74" s="207"/>
      <c r="L74" s="207"/>
      <c r="M74" s="207"/>
      <c r="N74" s="207"/>
      <c r="O74" s="207"/>
      <c r="P74" s="23"/>
      <c r="Q74" s="207" t="s">
        <v>21</v>
      </c>
      <c r="R74" s="207"/>
      <c r="S74" s="207"/>
      <c r="T74" s="26">
        <f t="shared" ref="T74:T137" si="51">COUNTIF(K74:S74,"x")</f>
        <v>1</v>
      </c>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v>2</v>
      </c>
      <c r="CG74" s="207"/>
      <c r="CH74" s="207"/>
      <c r="CI74" s="207"/>
      <c r="CJ74" s="207"/>
      <c r="CK74" s="207"/>
      <c r="CL74" s="23">
        <f t="shared" si="44"/>
        <v>1</v>
      </c>
      <c r="CM74" s="32">
        <f t="shared" si="45"/>
        <v>1</v>
      </c>
      <c r="CN74" s="23">
        <f t="shared" si="46"/>
        <v>0</v>
      </c>
      <c r="CO74" s="32">
        <f t="shared" si="47"/>
        <v>0</v>
      </c>
      <c r="CP74" s="23">
        <f t="shared" si="48"/>
        <v>0</v>
      </c>
      <c r="CQ74" s="32">
        <f t="shared" si="49"/>
        <v>0</v>
      </c>
      <c r="CR74" s="23">
        <f t="shared" si="50"/>
        <v>2</v>
      </c>
      <c r="CS74" s="23" t="str">
        <f t="shared" ref="CS74:CS137" si="52">IF(CR74&gt;=1.6,"Đạt mục tiêu",IF(CR74&gt;=1,"Cần cố gắng","Chưa đạt"))</f>
        <v>Đạt mục tiêu</v>
      </c>
      <c r="CT74" s="37"/>
    </row>
    <row r="75" spans="1:98" ht="79.5" customHeight="1" x14ac:dyDescent="0.25">
      <c r="A75" s="6">
        <v>60</v>
      </c>
      <c r="B75" s="207">
        <v>145</v>
      </c>
      <c r="C75" s="12" t="s">
        <v>275</v>
      </c>
      <c r="D75" s="13" t="s">
        <v>28</v>
      </c>
      <c r="E75" s="12" t="s">
        <v>276</v>
      </c>
      <c r="F75" s="214" t="s">
        <v>28</v>
      </c>
      <c r="G75" s="12" t="s">
        <v>275</v>
      </c>
      <c r="H75" s="18" t="s">
        <v>1300</v>
      </c>
      <c r="I75" s="18" t="s">
        <v>1261</v>
      </c>
      <c r="J75" s="22" t="s">
        <v>14</v>
      </c>
      <c r="K75" s="207"/>
      <c r="L75" s="207"/>
      <c r="M75" s="207" t="s">
        <v>21</v>
      </c>
      <c r="N75" s="207"/>
      <c r="O75" s="207"/>
      <c r="P75" s="207"/>
      <c r="Q75" s="207"/>
      <c r="R75" s="207"/>
      <c r="S75" s="207"/>
      <c r="T75" s="26">
        <f t="shared" si="51"/>
        <v>1</v>
      </c>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v>2</v>
      </c>
      <c r="CG75" s="207"/>
      <c r="CH75" s="207"/>
      <c r="CI75" s="207"/>
      <c r="CJ75" s="207"/>
      <c r="CK75" s="207"/>
      <c r="CL75" s="23">
        <f t="shared" si="44"/>
        <v>1</v>
      </c>
      <c r="CM75" s="32">
        <f t="shared" si="45"/>
        <v>1</v>
      </c>
      <c r="CN75" s="23">
        <f t="shared" si="46"/>
        <v>0</v>
      </c>
      <c r="CO75" s="32">
        <f t="shared" si="47"/>
        <v>0</v>
      </c>
      <c r="CP75" s="23">
        <f t="shared" si="48"/>
        <v>0</v>
      </c>
      <c r="CQ75" s="32">
        <f t="shared" si="49"/>
        <v>0</v>
      </c>
      <c r="CR75" s="23">
        <f t="shared" si="50"/>
        <v>2</v>
      </c>
      <c r="CS75" s="23" t="str">
        <f t="shared" si="52"/>
        <v>Đạt mục tiêu</v>
      </c>
      <c r="CT75" s="37"/>
    </row>
    <row r="76" spans="1:98" ht="0.75" customHeight="1" x14ac:dyDescent="0.25">
      <c r="A76" s="6">
        <v>62</v>
      </c>
      <c r="B76" s="207">
        <v>148</v>
      </c>
      <c r="C76" s="12" t="s">
        <v>281</v>
      </c>
      <c r="D76" s="13" t="s">
        <v>20</v>
      </c>
      <c r="E76" s="12" t="s">
        <v>282</v>
      </c>
      <c r="F76" s="214" t="s">
        <v>20</v>
      </c>
      <c r="G76" s="18" t="s">
        <v>1303</v>
      </c>
      <c r="H76" s="18" t="s">
        <v>1304</v>
      </c>
      <c r="I76" s="18" t="s">
        <v>1261</v>
      </c>
      <c r="J76" s="22" t="s">
        <v>14</v>
      </c>
      <c r="K76" s="207"/>
      <c r="L76" s="207"/>
      <c r="M76" s="207"/>
      <c r="N76" s="207"/>
      <c r="O76" s="207"/>
      <c r="P76" s="10" t="s">
        <v>21</v>
      </c>
      <c r="Q76" s="207"/>
      <c r="R76" s="207"/>
      <c r="S76" s="207"/>
      <c r="T76" s="26">
        <f t="shared" si="51"/>
        <v>1</v>
      </c>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v>2</v>
      </c>
      <c r="CG76" s="207"/>
      <c r="CH76" s="207"/>
      <c r="CI76" s="207"/>
      <c r="CJ76" s="207"/>
      <c r="CK76" s="207"/>
      <c r="CL76" s="23">
        <f t="shared" si="44"/>
        <v>1</v>
      </c>
      <c r="CM76" s="32">
        <f t="shared" si="45"/>
        <v>1</v>
      </c>
      <c r="CN76" s="23">
        <f t="shared" si="46"/>
        <v>0</v>
      </c>
      <c r="CO76" s="32">
        <f t="shared" si="47"/>
        <v>0</v>
      </c>
      <c r="CP76" s="23">
        <f t="shared" si="48"/>
        <v>0</v>
      </c>
      <c r="CQ76" s="32">
        <f t="shared" si="49"/>
        <v>0</v>
      </c>
      <c r="CR76" s="23">
        <f t="shared" si="50"/>
        <v>2</v>
      </c>
      <c r="CS76" s="23" t="str">
        <f t="shared" si="52"/>
        <v>Đạt mục tiêu</v>
      </c>
      <c r="CT76" s="37"/>
    </row>
    <row r="77" spans="1:98" ht="91.5" customHeight="1" x14ac:dyDescent="0.25">
      <c r="A77" s="6">
        <v>63</v>
      </c>
      <c r="B77" s="207">
        <v>151</v>
      </c>
      <c r="C77" s="12" t="s">
        <v>287</v>
      </c>
      <c r="D77" s="13" t="s">
        <v>18</v>
      </c>
      <c r="E77" s="12" t="s">
        <v>286</v>
      </c>
      <c r="F77" s="214" t="s">
        <v>20</v>
      </c>
      <c r="G77" s="12" t="s">
        <v>1305</v>
      </c>
      <c r="H77" s="18" t="s">
        <v>1306</v>
      </c>
      <c r="I77" s="18" t="s">
        <v>1261</v>
      </c>
      <c r="J77" s="22" t="s">
        <v>14</v>
      </c>
      <c r="K77" s="207"/>
      <c r="L77" s="207"/>
      <c r="M77" s="207" t="s">
        <v>21</v>
      </c>
      <c r="N77" s="207"/>
      <c r="O77" s="207"/>
      <c r="P77" s="207"/>
      <c r="Q77" s="207"/>
      <c r="R77" s="207"/>
      <c r="S77" s="207"/>
      <c r="T77" s="26">
        <f t="shared" si="51"/>
        <v>1</v>
      </c>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v>2</v>
      </c>
      <c r="CG77" s="207"/>
      <c r="CH77" s="207"/>
      <c r="CI77" s="207"/>
      <c r="CJ77" s="207"/>
      <c r="CK77" s="207"/>
      <c r="CL77" s="23">
        <f t="shared" si="44"/>
        <v>1</v>
      </c>
      <c r="CM77" s="32">
        <f t="shared" si="45"/>
        <v>1</v>
      </c>
      <c r="CN77" s="23">
        <f t="shared" si="46"/>
        <v>0</v>
      </c>
      <c r="CO77" s="32">
        <f t="shared" si="47"/>
        <v>0</v>
      </c>
      <c r="CP77" s="23">
        <f t="shared" si="48"/>
        <v>0</v>
      </c>
      <c r="CQ77" s="32">
        <f t="shared" si="49"/>
        <v>0</v>
      </c>
      <c r="CR77" s="23">
        <f t="shared" si="50"/>
        <v>2</v>
      </c>
      <c r="CS77" s="23" t="str">
        <f t="shared" si="52"/>
        <v>Đạt mục tiêu</v>
      </c>
      <c r="CT77" s="37"/>
    </row>
    <row r="78" spans="1:98" ht="81.75" customHeight="1" x14ac:dyDescent="0.25">
      <c r="A78" s="6">
        <v>64</v>
      </c>
      <c r="B78" s="207">
        <v>152</v>
      </c>
      <c r="C78" s="12" t="s">
        <v>289</v>
      </c>
      <c r="D78" s="13" t="s">
        <v>20</v>
      </c>
      <c r="E78" s="12" t="s">
        <v>290</v>
      </c>
      <c r="F78" s="214" t="s">
        <v>20</v>
      </c>
      <c r="G78" s="12" t="s">
        <v>1307</v>
      </c>
      <c r="H78" s="12" t="s">
        <v>1308</v>
      </c>
      <c r="I78" s="18" t="s">
        <v>1261</v>
      </c>
      <c r="J78" s="22" t="s">
        <v>14</v>
      </c>
      <c r="K78" s="207" t="s">
        <v>21</v>
      </c>
      <c r="L78" s="207"/>
      <c r="M78" s="207"/>
      <c r="N78" s="207"/>
      <c r="O78" s="207"/>
      <c r="P78" s="207"/>
      <c r="Q78" s="207"/>
      <c r="R78" s="207"/>
      <c r="S78" s="207"/>
      <c r="T78" s="26">
        <f t="shared" si="51"/>
        <v>1</v>
      </c>
      <c r="U78" s="207" t="s">
        <v>1302</v>
      </c>
      <c r="V78" s="207"/>
      <c r="W78" s="207" t="s">
        <v>1302</v>
      </c>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v>2</v>
      </c>
      <c r="CG78" s="207"/>
      <c r="CH78" s="207"/>
      <c r="CI78" s="207"/>
      <c r="CJ78" s="207"/>
      <c r="CK78" s="207"/>
      <c r="CL78" s="23">
        <f t="shared" si="44"/>
        <v>1</v>
      </c>
      <c r="CM78" s="32">
        <f t="shared" si="45"/>
        <v>1</v>
      </c>
      <c r="CN78" s="23">
        <f t="shared" si="46"/>
        <v>0</v>
      </c>
      <c r="CO78" s="32">
        <f t="shared" si="47"/>
        <v>0</v>
      </c>
      <c r="CP78" s="23">
        <f t="shared" si="48"/>
        <v>0</v>
      </c>
      <c r="CQ78" s="32">
        <f t="shared" si="49"/>
        <v>0</v>
      </c>
      <c r="CR78" s="23">
        <f t="shared" si="50"/>
        <v>2</v>
      </c>
      <c r="CS78" s="23" t="str">
        <f t="shared" si="52"/>
        <v>Đạt mục tiêu</v>
      </c>
      <c r="CT78" s="37"/>
    </row>
    <row r="79" spans="1:98" ht="47.25" customHeight="1" x14ac:dyDescent="0.25">
      <c r="A79" s="6">
        <v>65</v>
      </c>
      <c r="B79" s="207">
        <v>178</v>
      </c>
      <c r="C79" s="12" t="s">
        <v>1309</v>
      </c>
      <c r="D79" s="13" t="s">
        <v>18</v>
      </c>
      <c r="E79" s="39" t="s">
        <v>342</v>
      </c>
      <c r="F79" s="214" t="s">
        <v>20</v>
      </c>
      <c r="G79" s="12" t="s">
        <v>1310</v>
      </c>
      <c r="H79" s="18" t="s">
        <v>1311</v>
      </c>
      <c r="I79" s="18" t="s">
        <v>1261</v>
      </c>
      <c r="J79" s="22" t="s">
        <v>14</v>
      </c>
      <c r="K79" s="207"/>
      <c r="L79" s="207"/>
      <c r="M79" s="23" t="s">
        <v>21</v>
      </c>
      <c r="N79" s="207"/>
      <c r="O79" s="207"/>
      <c r="P79" s="207"/>
      <c r="Q79" s="207"/>
      <c r="R79" s="207"/>
      <c r="S79" s="207"/>
      <c r="T79" s="26">
        <f t="shared" si="51"/>
        <v>1</v>
      </c>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v>2</v>
      </c>
      <c r="CG79" s="207"/>
      <c r="CH79" s="207"/>
      <c r="CI79" s="207"/>
      <c r="CJ79" s="207"/>
      <c r="CK79" s="207"/>
      <c r="CL79" s="23">
        <f t="shared" si="44"/>
        <v>1</v>
      </c>
      <c r="CM79" s="32">
        <f t="shared" si="45"/>
        <v>1</v>
      </c>
      <c r="CN79" s="23">
        <f t="shared" si="46"/>
        <v>0</v>
      </c>
      <c r="CO79" s="32">
        <f t="shared" si="47"/>
        <v>0</v>
      </c>
      <c r="CP79" s="23">
        <f t="shared" si="48"/>
        <v>0</v>
      </c>
      <c r="CQ79" s="32">
        <f t="shared" si="49"/>
        <v>0</v>
      </c>
      <c r="CR79" s="23">
        <f t="shared" si="50"/>
        <v>2</v>
      </c>
      <c r="CS79" s="23" t="str">
        <f t="shared" si="52"/>
        <v>Đạt mục tiêu</v>
      </c>
      <c r="CT79" s="37"/>
    </row>
    <row r="80" spans="1:98" s="2" customFormat="1" ht="18.75" x14ac:dyDescent="0.25">
      <c r="A80" s="6">
        <v>66</v>
      </c>
      <c r="B80" s="7">
        <v>156</v>
      </c>
      <c r="C80" s="440" t="s">
        <v>297</v>
      </c>
      <c r="D80" s="440"/>
      <c r="E80" s="440"/>
      <c r="F80" s="9" t="s">
        <v>1249</v>
      </c>
      <c r="G80" s="9" t="s">
        <v>1249</v>
      </c>
      <c r="H80" s="9" t="s">
        <v>1249</v>
      </c>
      <c r="I80" s="9" t="s">
        <v>1249</v>
      </c>
      <c r="J80" s="21" t="s">
        <v>1249</v>
      </c>
      <c r="K80" s="21" t="s">
        <v>1249</v>
      </c>
      <c r="L80" s="21" t="s">
        <v>1249</v>
      </c>
      <c r="M80" s="21" t="s">
        <v>1249</v>
      </c>
      <c r="N80" s="21" t="s">
        <v>1249</v>
      </c>
      <c r="O80" s="21" t="s">
        <v>1249</v>
      </c>
      <c r="P80" s="21" t="s">
        <v>1249</v>
      </c>
      <c r="Q80" s="21" t="s">
        <v>1249</v>
      </c>
      <c r="R80" s="21" t="s">
        <v>1249</v>
      </c>
      <c r="S80" s="21" t="s">
        <v>1249</v>
      </c>
      <c r="T80" s="21" t="s">
        <v>1249</v>
      </c>
      <c r="U80" s="21" t="s">
        <v>1249</v>
      </c>
      <c r="V80" s="21" t="s">
        <v>1249</v>
      </c>
      <c r="W80" s="21" t="s">
        <v>1249</v>
      </c>
      <c r="X80" s="21" t="s">
        <v>1249</v>
      </c>
      <c r="Y80" s="21" t="s">
        <v>1249</v>
      </c>
      <c r="Z80" s="21" t="s">
        <v>1249</v>
      </c>
      <c r="AA80" s="21" t="s">
        <v>1249</v>
      </c>
      <c r="AB80" s="21" t="s">
        <v>1249</v>
      </c>
      <c r="AC80" s="21" t="s">
        <v>1249</v>
      </c>
      <c r="AD80" s="21" t="s">
        <v>1249</v>
      </c>
      <c r="AE80" s="21" t="s">
        <v>1249</v>
      </c>
      <c r="AF80" s="21" t="s">
        <v>1249</v>
      </c>
      <c r="AG80" s="21" t="s">
        <v>1249</v>
      </c>
      <c r="AH80" s="21" t="s">
        <v>1249</v>
      </c>
      <c r="AI80" s="21" t="s">
        <v>1249</v>
      </c>
      <c r="AJ80" s="21" t="s">
        <v>1249</v>
      </c>
      <c r="AK80" s="21" t="s">
        <v>1249</v>
      </c>
      <c r="AL80" s="21" t="s">
        <v>1249</v>
      </c>
      <c r="AM80" s="21" t="s">
        <v>1249</v>
      </c>
      <c r="AN80" s="21" t="s">
        <v>1249</v>
      </c>
      <c r="AO80" s="21" t="s">
        <v>1249</v>
      </c>
      <c r="AP80" s="21" t="s">
        <v>1249</v>
      </c>
      <c r="AQ80" s="21" t="s">
        <v>1249</v>
      </c>
      <c r="AR80" s="21" t="s">
        <v>1249</v>
      </c>
      <c r="AS80" s="21" t="s">
        <v>1249</v>
      </c>
      <c r="AT80" s="21" t="s">
        <v>1249</v>
      </c>
      <c r="AU80" s="21" t="s">
        <v>1249</v>
      </c>
      <c r="AV80" s="21" t="s">
        <v>1249</v>
      </c>
      <c r="AW80" s="21" t="s">
        <v>1249</v>
      </c>
      <c r="AX80" s="21" t="s">
        <v>1249</v>
      </c>
      <c r="AY80" s="21" t="s">
        <v>1249</v>
      </c>
      <c r="AZ80" s="21" t="s">
        <v>1249</v>
      </c>
      <c r="BA80" s="21" t="s">
        <v>1249</v>
      </c>
      <c r="BB80" s="21"/>
      <c r="BC80" s="21" t="s">
        <v>1249</v>
      </c>
      <c r="BD80" s="21" t="s">
        <v>1249</v>
      </c>
      <c r="BE80" s="21" t="s">
        <v>1249</v>
      </c>
      <c r="BF80" s="21" t="s">
        <v>1249</v>
      </c>
      <c r="BG80" s="21" t="s">
        <v>1249</v>
      </c>
      <c r="BH80" s="21" t="s">
        <v>1249</v>
      </c>
      <c r="BI80" s="21" t="s">
        <v>1249</v>
      </c>
      <c r="BJ80" s="21" t="s">
        <v>1249</v>
      </c>
      <c r="BK80" s="21" t="s">
        <v>1249</v>
      </c>
      <c r="BL80" s="21" t="s">
        <v>1249</v>
      </c>
      <c r="BM80" s="21" t="s">
        <v>1249</v>
      </c>
      <c r="BN80" s="21" t="s">
        <v>1249</v>
      </c>
      <c r="BO80" s="21" t="s">
        <v>1249</v>
      </c>
      <c r="BP80" s="21" t="s">
        <v>1249</v>
      </c>
      <c r="BQ80" s="21" t="s">
        <v>1249</v>
      </c>
      <c r="BR80" s="21" t="s">
        <v>1249</v>
      </c>
      <c r="BS80" s="21" t="s">
        <v>1249</v>
      </c>
      <c r="BT80" s="21" t="s">
        <v>1249</v>
      </c>
      <c r="BU80" s="21" t="s">
        <v>1249</v>
      </c>
      <c r="BV80" s="21" t="s">
        <v>1249</v>
      </c>
      <c r="BW80" s="21" t="s">
        <v>1249</v>
      </c>
      <c r="BX80" s="21" t="s">
        <v>1249</v>
      </c>
      <c r="BY80" s="21" t="s">
        <v>1249</v>
      </c>
      <c r="BZ80" s="21" t="s">
        <v>1249</v>
      </c>
      <c r="CA80" s="21" t="s">
        <v>1249</v>
      </c>
      <c r="CB80" s="21" t="s">
        <v>1249</v>
      </c>
      <c r="CC80" s="21" t="s">
        <v>1249</v>
      </c>
      <c r="CD80" s="21" t="s">
        <v>1249</v>
      </c>
      <c r="CE80" s="21" t="s">
        <v>1249</v>
      </c>
      <c r="CF80" s="21" t="s">
        <v>1249</v>
      </c>
      <c r="CG80" s="21"/>
      <c r="CH80" s="21"/>
      <c r="CI80" s="21"/>
      <c r="CJ80" s="21"/>
      <c r="CK80" s="21" t="s">
        <v>1249</v>
      </c>
      <c r="CL80" s="21" t="s">
        <v>1249</v>
      </c>
      <c r="CM80" s="21" t="s">
        <v>1249</v>
      </c>
      <c r="CN80" s="21" t="s">
        <v>1249</v>
      </c>
      <c r="CO80" s="21" t="s">
        <v>1249</v>
      </c>
      <c r="CP80" s="21" t="s">
        <v>1249</v>
      </c>
      <c r="CQ80" s="21" t="s">
        <v>1249</v>
      </c>
      <c r="CR80" s="21" t="s">
        <v>1249</v>
      </c>
      <c r="CS80" s="21" t="s">
        <v>1249</v>
      </c>
      <c r="CT80" s="21" t="s">
        <v>1249</v>
      </c>
    </row>
    <row r="81" spans="1:98" ht="80.25" customHeight="1" x14ac:dyDescent="0.25">
      <c r="A81" s="6">
        <v>67</v>
      </c>
      <c r="B81" s="207">
        <v>147</v>
      </c>
      <c r="C81" s="12" t="s">
        <v>279</v>
      </c>
      <c r="D81" s="12" t="s">
        <v>279</v>
      </c>
      <c r="E81" s="12" t="s">
        <v>279</v>
      </c>
      <c r="F81" s="12" t="s">
        <v>279</v>
      </c>
      <c r="G81" s="12" t="s">
        <v>279</v>
      </c>
      <c r="H81" s="18" t="s">
        <v>1856</v>
      </c>
      <c r="I81" s="18" t="s">
        <v>1261</v>
      </c>
      <c r="J81" s="22" t="s">
        <v>14</v>
      </c>
      <c r="K81" s="48"/>
      <c r="L81" s="48" t="s">
        <v>21</v>
      </c>
      <c r="M81" s="48"/>
      <c r="N81" s="48"/>
      <c r="O81" s="48" t="s">
        <v>21</v>
      </c>
      <c r="P81" s="48"/>
      <c r="Q81" s="48"/>
      <c r="R81" s="48"/>
      <c r="S81" s="48"/>
      <c r="T81" s="26">
        <f t="shared" si="51"/>
        <v>2</v>
      </c>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v>2</v>
      </c>
      <c r="CG81" s="207"/>
      <c r="CH81" s="207"/>
      <c r="CI81" s="207"/>
      <c r="CJ81" s="207"/>
      <c r="CK81" s="207"/>
      <c r="CL81" s="23">
        <f t="shared" ref="CL81:CL102" si="53">COUNTIF($BD81:$CK81,2)</f>
        <v>1</v>
      </c>
      <c r="CM81" s="32">
        <f t="shared" ref="CM81:CM102" si="54">CL81/COUNTA($BD81:$CK81)</f>
        <v>1</v>
      </c>
      <c r="CN81" s="23">
        <f t="shared" ref="CN81:CN102" si="55">COUNTIF($BD81:$CK81,1)</f>
        <v>0</v>
      </c>
      <c r="CO81" s="32">
        <f t="shared" ref="CO81:CO102" si="56">CN81/COUNTA($BD81:$CK81)</f>
        <v>0</v>
      </c>
      <c r="CP81" s="23">
        <f t="shared" ref="CP81:CP102" si="57">COUNTIF($BD81:$CK81,0)</f>
        <v>0</v>
      </c>
      <c r="CQ81" s="32">
        <f t="shared" ref="CQ81:CQ102" si="58">CP81/COUNTA($BD81:$CK81)</f>
        <v>0</v>
      </c>
      <c r="CR81" s="23">
        <f t="shared" ref="CR81:CR102" si="59">(((CL81*2)+(CN81*1)+(CP81*0)))/COUNTA($BD81:$CK81)</f>
        <v>2</v>
      </c>
      <c r="CS81" s="23" t="str">
        <f t="shared" si="52"/>
        <v>Đạt mục tiêu</v>
      </c>
      <c r="CT81" s="37"/>
    </row>
    <row r="82" spans="1:98" ht="66.75" customHeight="1" x14ac:dyDescent="0.25">
      <c r="A82" s="6">
        <v>67</v>
      </c>
      <c r="B82" s="207"/>
      <c r="C82" s="12" t="s">
        <v>279</v>
      </c>
      <c r="D82" s="13" t="s">
        <v>28</v>
      </c>
      <c r="E82" s="12" t="s">
        <v>280</v>
      </c>
      <c r="F82" s="40"/>
      <c r="G82" s="18" t="s">
        <v>1592</v>
      </c>
      <c r="H82" s="18" t="s">
        <v>1593</v>
      </c>
      <c r="I82" s="18" t="s">
        <v>1261</v>
      </c>
      <c r="J82" s="22" t="s">
        <v>14</v>
      </c>
      <c r="K82" s="48"/>
      <c r="L82" s="48"/>
      <c r="M82" s="48" t="s">
        <v>21</v>
      </c>
      <c r="N82" s="48"/>
      <c r="P82" s="48"/>
      <c r="Q82" s="48"/>
      <c r="R82" s="48"/>
      <c r="S82" s="48"/>
      <c r="T82" s="26"/>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3"/>
      <c r="CM82" s="32"/>
      <c r="CN82" s="23"/>
      <c r="CO82" s="32"/>
      <c r="CP82" s="23"/>
      <c r="CQ82" s="32"/>
      <c r="CR82" s="23"/>
      <c r="CS82" s="23"/>
      <c r="CT82" s="37"/>
    </row>
    <row r="83" spans="1:98" ht="81.75" customHeight="1" x14ac:dyDescent="0.25">
      <c r="A83" s="6">
        <v>68</v>
      </c>
      <c r="B83" s="207">
        <v>158</v>
      </c>
      <c r="C83" s="12" t="s">
        <v>300</v>
      </c>
      <c r="D83" s="13" t="s">
        <v>18</v>
      </c>
      <c r="E83" s="12" t="s">
        <v>301</v>
      </c>
      <c r="F83" s="214" t="s">
        <v>28</v>
      </c>
      <c r="G83" s="12" t="s">
        <v>1312</v>
      </c>
      <c r="H83" s="18" t="s">
        <v>1313</v>
      </c>
      <c r="I83" s="18" t="s">
        <v>1261</v>
      </c>
      <c r="J83" s="22" t="s">
        <v>14</v>
      </c>
      <c r="K83" s="207"/>
      <c r="L83" s="207" t="s">
        <v>21</v>
      </c>
      <c r="M83" s="207"/>
      <c r="N83" s="207"/>
      <c r="O83" s="207"/>
      <c r="P83" s="207"/>
      <c r="Q83" s="207"/>
      <c r="R83" s="207"/>
      <c r="S83" s="207"/>
      <c r="T83" s="26">
        <f t="shared" si="51"/>
        <v>1</v>
      </c>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v>2</v>
      </c>
      <c r="CG83" s="207"/>
      <c r="CH83" s="207"/>
      <c r="CI83" s="207"/>
      <c r="CJ83" s="207"/>
      <c r="CK83" s="207"/>
      <c r="CL83" s="23">
        <f t="shared" si="53"/>
        <v>1</v>
      </c>
      <c r="CM83" s="32">
        <f t="shared" si="54"/>
        <v>1</v>
      </c>
      <c r="CN83" s="23">
        <f t="shared" si="55"/>
        <v>0</v>
      </c>
      <c r="CO83" s="32">
        <f t="shared" si="56"/>
        <v>0</v>
      </c>
      <c r="CP83" s="23">
        <f t="shared" si="57"/>
        <v>0</v>
      </c>
      <c r="CQ83" s="32">
        <f t="shared" si="58"/>
        <v>0</v>
      </c>
      <c r="CR83" s="23">
        <f t="shared" si="59"/>
        <v>2</v>
      </c>
      <c r="CS83" s="23" t="str">
        <f t="shared" si="52"/>
        <v>Đạt mục tiêu</v>
      </c>
      <c r="CT83" s="37"/>
    </row>
    <row r="84" spans="1:98" ht="60.75" customHeight="1" x14ac:dyDescent="0.25">
      <c r="A84" s="6">
        <v>69</v>
      </c>
      <c r="B84" s="207">
        <v>161</v>
      </c>
      <c r="C84" s="12" t="s">
        <v>306</v>
      </c>
      <c r="D84" s="13" t="s">
        <v>18</v>
      </c>
      <c r="E84" s="12" t="s">
        <v>307</v>
      </c>
      <c r="F84" s="214" t="s">
        <v>28</v>
      </c>
      <c r="G84" s="12" t="s">
        <v>306</v>
      </c>
      <c r="H84" s="41" t="s">
        <v>1314</v>
      </c>
      <c r="I84" s="18" t="s">
        <v>1261</v>
      </c>
      <c r="J84" s="22" t="s">
        <v>14</v>
      </c>
      <c r="K84" s="207"/>
      <c r="L84" s="207"/>
      <c r="M84" s="207" t="s">
        <v>21</v>
      </c>
      <c r="N84" s="207"/>
      <c r="O84" s="207"/>
      <c r="P84" s="207"/>
      <c r="Q84" s="207"/>
      <c r="R84" s="207"/>
      <c r="S84" s="207"/>
      <c r="T84" s="26">
        <f t="shared" si="51"/>
        <v>1</v>
      </c>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v>2</v>
      </c>
      <c r="CG84" s="207"/>
      <c r="CH84" s="207"/>
      <c r="CI84" s="207"/>
      <c r="CJ84" s="207"/>
      <c r="CK84" s="207"/>
      <c r="CL84" s="23">
        <f t="shared" si="53"/>
        <v>1</v>
      </c>
      <c r="CM84" s="32">
        <f t="shared" si="54"/>
        <v>1</v>
      </c>
      <c r="CN84" s="23">
        <f t="shared" si="55"/>
        <v>0</v>
      </c>
      <c r="CO84" s="32">
        <f t="shared" si="56"/>
        <v>0</v>
      </c>
      <c r="CP84" s="23">
        <f t="shared" si="57"/>
        <v>0</v>
      </c>
      <c r="CQ84" s="32">
        <f t="shared" si="58"/>
        <v>0</v>
      </c>
      <c r="CR84" s="23">
        <f t="shared" si="59"/>
        <v>2</v>
      </c>
      <c r="CS84" s="23" t="str">
        <f t="shared" si="52"/>
        <v>Đạt mục tiêu</v>
      </c>
      <c r="CT84" s="37"/>
    </row>
    <row r="85" spans="1:98" ht="54" customHeight="1" x14ac:dyDescent="0.25">
      <c r="A85" s="6">
        <v>70</v>
      </c>
      <c r="B85" s="207">
        <v>164</v>
      </c>
      <c r="C85" s="12" t="s">
        <v>312</v>
      </c>
      <c r="D85" s="13" t="s">
        <v>18</v>
      </c>
      <c r="E85" s="12" t="s">
        <v>313</v>
      </c>
      <c r="F85" s="214" t="s">
        <v>28</v>
      </c>
      <c r="G85" s="18" t="s">
        <v>1315</v>
      </c>
      <c r="H85" s="18" t="s">
        <v>1315</v>
      </c>
      <c r="I85" s="18" t="s">
        <v>1261</v>
      </c>
      <c r="J85" s="22" t="s">
        <v>14</v>
      </c>
      <c r="K85" s="207"/>
      <c r="L85" s="207"/>
      <c r="M85" s="207"/>
      <c r="N85" s="207"/>
      <c r="O85" s="207"/>
      <c r="P85" s="207"/>
      <c r="Q85" s="207"/>
      <c r="R85" s="207"/>
      <c r="S85" s="207" t="s">
        <v>21</v>
      </c>
      <c r="T85" s="26">
        <f t="shared" si="51"/>
        <v>1</v>
      </c>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v>2</v>
      </c>
      <c r="CG85" s="207"/>
      <c r="CH85" s="207"/>
      <c r="CI85" s="207"/>
      <c r="CJ85" s="207"/>
      <c r="CK85" s="207"/>
      <c r="CL85" s="23">
        <f t="shared" si="53"/>
        <v>1</v>
      </c>
      <c r="CM85" s="32">
        <f t="shared" si="54"/>
        <v>1</v>
      </c>
      <c r="CN85" s="23">
        <f t="shared" si="55"/>
        <v>0</v>
      </c>
      <c r="CO85" s="32">
        <f t="shared" si="56"/>
        <v>0</v>
      </c>
      <c r="CP85" s="23">
        <f t="shared" si="57"/>
        <v>0</v>
      </c>
      <c r="CQ85" s="32">
        <f t="shared" si="58"/>
        <v>0</v>
      </c>
      <c r="CR85" s="23">
        <f t="shared" si="59"/>
        <v>2</v>
      </c>
      <c r="CS85" s="23" t="str">
        <f t="shared" si="52"/>
        <v>Đạt mục tiêu</v>
      </c>
      <c r="CT85" s="37"/>
    </row>
    <row r="86" spans="1:98" ht="30" customHeight="1" x14ac:dyDescent="0.25">
      <c r="A86" s="6">
        <v>71</v>
      </c>
      <c r="B86" s="207">
        <v>167</v>
      </c>
      <c r="C86" s="12" t="s">
        <v>318</v>
      </c>
      <c r="D86" s="13" t="s">
        <v>18</v>
      </c>
      <c r="E86" s="12" t="s">
        <v>319</v>
      </c>
      <c r="F86" s="214" t="s">
        <v>28</v>
      </c>
      <c r="G86" s="12" t="s">
        <v>319</v>
      </c>
      <c r="H86" s="12" t="s">
        <v>319</v>
      </c>
      <c r="I86" s="18" t="s">
        <v>1261</v>
      </c>
      <c r="J86" s="22" t="s">
        <v>14</v>
      </c>
      <c r="K86" s="207"/>
      <c r="L86" s="207"/>
      <c r="M86" s="207"/>
      <c r="N86" s="207"/>
      <c r="O86" s="207"/>
      <c r="P86" s="207"/>
      <c r="Q86" s="207"/>
      <c r="R86" s="207" t="s">
        <v>21</v>
      </c>
      <c r="S86" s="207"/>
      <c r="T86" s="26">
        <f t="shared" si="51"/>
        <v>1</v>
      </c>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v>2</v>
      </c>
      <c r="CG86" s="207"/>
      <c r="CH86" s="207"/>
      <c r="CI86" s="207"/>
      <c r="CJ86" s="207"/>
      <c r="CK86" s="207"/>
      <c r="CL86" s="23">
        <f t="shared" si="53"/>
        <v>1</v>
      </c>
      <c r="CM86" s="32">
        <f t="shared" si="54"/>
        <v>1</v>
      </c>
      <c r="CN86" s="23">
        <f t="shared" si="55"/>
        <v>0</v>
      </c>
      <c r="CO86" s="32">
        <f t="shared" si="56"/>
        <v>0</v>
      </c>
      <c r="CP86" s="23">
        <f t="shared" si="57"/>
        <v>0</v>
      </c>
      <c r="CQ86" s="32">
        <f t="shared" si="58"/>
        <v>0</v>
      </c>
      <c r="CR86" s="23">
        <f t="shared" si="59"/>
        <v>2</v>
      </c>
      <c r="CS86" s="23" t="str">
        <f t="shared" si="52"/>
        <v>Đạt mục tiêu</v>
      </c>
      <c r="CT86" s="37"/>
    </row>
    <row r="87" spans="1:98" ht="66" customHeight="1" x14ac:dyDescent="0.25">
      <c r="A87" s="6">
        <v>72</v>
      </c>
      <c r="B87" s="207">
        <v>173</v>
      </c>
      <c r="C87" s="12" t="s">
        <v>330</v>
      </c>
      <c r="D87" s="13" t="s">
        <v>18</v>
      </c>
      <c r="E87" s="12" t="s">
        <v>331</v>
      </c>
      <c r="F87" s="214" t="s">
        <v>18</v>
      </c>
      <c r="G87" s="12" t="s">
        <v>331</v>
      </c>
      <c r="H87" s="12" t="s">
        <v>1316</v>
      </c>
      <c r="I87" s="18" t="s">
        <v>1261</v>
      </c>
      <c r="J87" s="22" t="s">
        <v>14</v>
      </c>
      <c r="K87" s="207" t="s">
        <v>21</v>
      </c>
      <c r="L87" s="207"/>
      <c r="M87" s="207"/>
      <c r="N87" s="207"/>
      <c r="O87" s="207"/>
      <c r="P87" s="207"/>
      <c r="Q87" s="207"/>
      <c r="R87" s="207"/>
      <c r="S87" s="207"/>
      <c r="T87" s="26">
        <f t="shared" si="51"/>
        <v>1</v>
      </c>
      <c r="U87" s="215" t="s">
        <v>1301</v>
      </c>
      <c r="V87" s="215" t="s">
        <v>1301</v>
      </c>
      <c r="W87" s="215" t="s">
        <v>1301</v>
      </c>
      <c r="X87" s="215" t="s">
        <v>1301</v>
      </c>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v>2</v>
      </c>
      <c r="CG87" s="207"/>
      <c r="CH87" s="207"/>
      <c r="CI87" s="207"/>
      <c r="CJ87" s="207"/>
      <c r="CK87" s="207"/>
      <c r="CL87" s="23">
        <f t="shared" si="53"/>
        <v>1</v>
      </c>
      <c r="CM87" s="32">
        <f t="shared" si="54"/>
        <v>1</v>
      </c>
      <c r="CN87" s="23">
        <f t="shared" si="55"/>
        <v>0</v>
      </c>
      <c r="CO87" s="32">
        <f t="shared" si="56"/>
        <v>0</v>
      </c>
      <c r="CP87" s="23">
        <f t="shared" si="57"/>
        <v>0</v>
      </c>
      <c r="CQ87" s="32">
        <f t="shared" si="58"/>
        <v>0</v>
      </c>
      <c r="CR87" s="23">
        <f t="shared" si="59"/>
        <v>2</v>
      </c>
      <c r="CS87" s="23" t="str">
        <f t="shared" si="52"/>
        <v>Đạt mục tiêu</v>
      </c>
      <c r="CT87" s="37"/>
    </row>
    <row r="88" spans="1:98" ht="90" customHeight="1" x14ac:dyDescent="0.25">
      <c r="A88" s="6">
        <v>73</v>
      </c>
      <c r="B88" s="385">
        <v>178</v>
      </c>
      <c r="C88" s="391" t="s">
        <v>341</v>
      </c>
      <c r="D88" s="43" t="s">
        <v>18</v>
      </c>
      <c r="E88" s="12" t="s">
        <v>338</v>
      </c>
      <c r="F88" s="214" t="s">
        <v>18</v>
      </c>
      <c r="G88" s="12" t="s">
        <v>338</v>
      </c>
      <c r="H88" s="12" t="s">
        <v>1317</v>
      </c>
      <c r="I88" s="18" t="s">
        <v>1261</v>
      </c>
      <c r="J88" s="22" t="s">
        <v>14</v>
      </c>
      <c r="K88" s="207" t="s">
        <v>21</v>
      </c>
      <c r="L88" s="207"/>
      <c r="M88" s="207"/>
      <c r="N88" s="207"/>
      <c r="O88" s="207"/>
      <c r="P88" s="207"/>
      <c r="Q88" s="207"/>
      <c r="R88" s="207"/>
      <c r="S88" s="207"/>
      <c r="T88" s="26">
        <f t="shared" si="51"/>
        <v>1</v>
      </c>
      <c r="U88" s="215" t="s">
        <v>1301</v>
      </c>
      <c r="V88" s="215" t="s">
        <v>1301</v>
      </c>
      <c r="W88" s="215" t="s">
        <v>1301</v>
      </c>
      <c r="X88" s="215" t="s">
        <v>1301</v>
      </c>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v>2</v>
      </c>
      <c r="CG88" s="207"/>
      <c r="CH88" s="207"/>
      <c r="CI88" s="207"/>
      <c r="CJ88" s="207"/>
      <c r="CK88" s="207"/>
      <c r="CL88" s="23">
        <f t="shared" si="53"/>
        <v>1</v>
      </c>
      <c r="CM88" s="32">
        <f t="shared" si="54"/>
        <v>1</v>
      </c>
      <c r="CN88" s="23">
        <f t="shared" si="55"/>
        <v>0</v>
      </c>
      <c r="CO88" s="32">
        <f t="shared" si="56"/>
        <v>0</v>
      </c>
      <c r="CP88" s="23">
        <f t="shared" si="57"/>
        <v>0</v>
      </c>
      <c r="CQ88" s="32">
        <f t="shared" si="58"/>
        <v>0</v>
      </c>
      <c r="CR88" s="23">
        <f t="shared" si="59"/>
        <v>2</v>
      </c>
      <c r="CS88" s="23" t="str">
        <f t="shared" si="52"/>
        <v>Đạt mục tiêu</v>
      </c>
      <c r="CT88" s="37"/>
    </row>
    <row r="89" spans="1:98" ht="100.5" customHeight="1" x14ac:dyDescent="0.25">
      <c r="A89" s="6">
        <v>73</v>
      </c>
      <c r="B89" s="386"/>
      <c r="C89" s="392"/>
      <c r="D89" s="43" t="s">
        <v>18</v>
      </c>
      <c r="E89" s="12" t="s">
        <v>342</v>
      </c>
      <c r="F89" s="214" t="s">
        <v>18</v>
      </c>
      <c r="G89" s="12" t="s">
        <v>342</v>
      </c>
      <c r="H89" s="12" t="s">
        <v>1318</v>
      </c>
      <c r="I89" s="18" t="s">
        <v>1261</v>
      </c>
      <c r="J89" s="22" t="s">
        <v>14</v>
      </c>
      <c r="K89" s="207" t="s">
        <v>21</v>
      </c>
      <c r="L89" s="207"/>
      <c r="M89" s="207"/>
      <c r="N89" s="207"/>
      <c r="O89" s="207"/>
      <c r="P89" s="207"/>
      <c r="Q89" s="207"/>
      <c r="R89" s="207"/>
      <c r="S89" s="207"/>
      <c r="T89" s="26">
        <f t="shared" si="51"/>
        <v>1</v>
      </c>
      <c r="U89" s="215" t="s">
        <v>1319</v>
      </c>
      <c r="V89" s="48"/>
      <c r="W89" s="215" t="s">
        <v>1319</v>
      </c>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v>2</v>
      </c>
      <c r="CG89" s="207"/>
      <c r="CH89" s="207"/>
      <c r="CI89" s="207"/>
      <c r="CJ89" s="207"/>
      <c r="CK89" s="207"/>
      <c r="CL89" s="23">
        <f t="shared" si="53"/>
        <v>1</v>
      </c>
      <c r="CM89" s="32">
        <f t="shared" si="54"/>
        <v>1</v>
      </c>
      <c r="CN89" s="23">
        <f t="shared" si="55"/>
        <v>0</v>
      </c>
      <c r="CO89" s="32">
        <f t="shared" si="56"/>
        <v>0</v>
      </c>
      <c r="CP89" s="23">
        <f t="shared" si="57"/>
        <v>0</v>
      </c>
      <c r="CQ89" s="32">
        <f t="shared" si="58"/>
        <v>0</v>
      </c>
      <c r="CR89" s="23">
        <f t="shared" si="59"/>
        <v>2</v>
      </c>
      <c r="CS89" s="23" t="str">
        <f t="shared" si="52"/>
        <v>Đạt mục tiêu</v>
      </c>
      <c r="CT89" s="37"/>
    </row>
    <row r="90" spans="1:98" ht="79.5" customHeight="1" x14ac:dyDescent="0.25">
      <c r="A90" s="6">
        <v>73</v>
      </c>
      <c r="B90" s="386"/>
      <c r="C90" s="392"/>
      <c r="D90" s="43" t="s">
        <v>18</v>
      </c>
      <c r="E90" s="12" t="s">
        <v>340</v>
      </c>
      <c r="F90" s="214" t="s">
        <v>71</v>
      </c>
      <c r="G90" s="12" t="s">
        <v>340</v>
      </c>
      <c r="H90" s="12" t="s">
        <v>1320</v>
      </c>
      <c r="I90" s="18" t="s">
        <v>1261</v>
      </c>
      <c r="J90" s="22" t="s">
        <v>14</v>
      </c>
      <c r="K90" s="207"/>
      <c r="L90" s="207" t="s">
        <v>21</v>
      </c>
      <c r="M90" s="207"/>
      <c r="N90" s="207"/>
      <c r="O90" s="207"/>
      <c r="P90" s="207"/>
      <c r="Q90" s="207"/>
      <c r="R90" s="207"/>
      <c r="S90" s="207"/>
      <c r="T90" s="26">
        <f t="shared" si="51"/>
        <v>1</v>
      </c>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v>2</v>
      </c>
      <c r="CG90" s="207"/>
      <c r="CH90" s="207"/>
      <c r="CI90" s="207"/>
      <c r="CJ90" s="207"/>
      <c r="CK90" s="207"/>
      <c r="CL90" s="23">
        <f t="shared" si="53"/>
        <v>1</v>
      </c>
      <c r="CM90" s="32">
        <f t="shared" si="54"/>
        <v>1</v>
      </c>
      <c r="CN90" s="23">
        <f t="shared" si="55"/>
        <v>0</v>
      </c>
      <c r="CO90" s="32">
        <f t="shared" si="56"/>
        <v>0</v>
      </c>
      <c r="CP90" s="23">
        <f t="shared" si="57"/>
        <v>0</v>
      </c>
      <c r="CQ90" s="32">
        <f t="shared" si="58"/>
        <v>0</v>
      </c>
      <c r="CR90" s="23">
        <f t="shared" si="59"/>
        <v>2</v>
      </c>
      <c r="CS90" s="23" t="str">
        <f t="shared" si="52"/>
        <v>Đạt mục tiêu</v>
      </c>
      <c r="CT90" s="37"/>
    </row>
    <row r="91" spans="1:98" ht="45" customHeight="1" x14ac:dyDescent="0.25">
      <c r="A91" s="6">
        <v>73</v>
      </c>
      <c r="B91" s="387"/>
      <c r="C91" s="393"/>
      <c r="D91" s="43" t="s">
        <v>18</v>
      </c>
      <c r="E91" s="12" t="s">
        <v>343</v>
      </c>
      <c r="F91" s="214" t="s">
        <v>18</v>
      </c>
      <c r="G91" s="12" t="s">
        <v>357</v>
      </c>
      <c r="H91" s="12" t="s">
        <v>357</v>
      </c>
      <c r="I91" s="18" t="s">
        <v>1261</v>
      </c>
      <c r="J91" s="22" t="s">
        <v>14</v>
      </c>
      <c r="K91" s="207"/>
      <c r="L91" s="207"/>
      <c r="M91" s="207"/>
      <c r="N91" s="207"/>
      <c r="O91" s="207"/>
      <c r="P91" s="207"/>
      <c r="Q91" s="207"/>
      <c r="R91" s="207" t="s">
        <v>21</v>
      </c>
      <c r="S91" s="207"/>
      <c r="T91" s="26">
        <f t="shared" si="51"/>
        <v>1</v>
      </c>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v>2</v>
      </c>
      <c r="CG91" s="207"/>
      <c r="CH91" s="207"/>
      <c r="CI91" s="207"/>
      <c r="CJ91" s="207"/>
      <c r="CK91" s="207"/>
      <c r="CL91" s="23">
        <f t="shared" si="53"/>
        <v>1</v>
      </c>
      <c r="CM91" s="32">
        <f t="shared" si="54"/>
        <v>1</v>
      </c>
      <c r="CN91" s="23">
        <f t="shared" si="55"/>
        <v>0</v>
      </c>
      <c r="CO91" s="32">
        <f t="shared" si="56"/>
        <v>0</v>
      </c>
      <c r="CP91" s="23">
        <f t="shared" si="57"/>
        <v>0</v>
      </c>
      <c r="CQ91" s="32">
        <f t="shared" si="58"/>
        <v>0</v>
      </c>
      <c r="CR91" s="23">
        <f t="shared" si="59"/>
        <v>2</v>
      </c>
      <c r="CS91" s="23" t="str">
        <f t="shared" si="52"/>
        <v>Đạt mục tiêu</v>
      </c>
      <c r="CT91" s="37"/>
    </row>
    <row r="92" spans="1:98" ht="58.5" customHeight="1" x14ac:dyDescent="0.25">
      <c r="A92" s="6">
        <v>74</v>
      </c>
      <c r="B92" s="207">
        <v>180</v>
      </c>
      <c r="C92" s="12" t="s">
        <v>347</v>
      </c>
      <c r="D92" s="13" t="s">
        <v>20</v>
      </c>
      <c r="E92" s="12" t="s">
        <v>348</v>
      </c>
      <c r="F92" s="214" t="s">
        <v>20</v>
      </c>
      <c r="G92" s="18" t="s">
        <v>1321</v>
      </c>
      <c r="H92" s="18" t="s">
        <v>1322</v>
      </c>
      <c r="I92" s="18" t="s">
        <v>1261</v>
      </c>
      <c r="J92" s="22" t="s">
        <v>14</v>
      </c>
      <c r="K92" s="207"/>
      <c r="L92" s="207"/>
      <c r="M92" s="207"/>
      <c r="N92" s="207"/>
      <c r="O92" s="207" t="s">
        <v>21</v>
      </c>
      <c r="P92" s="207"/>
      <c r="Q92" s="207"/>
      <c r="R92" s="207"/>
      <c r="S92" s="207"/>
      <c r="T92" s="26">
        <f t="shared" si="51"/>
        <v>1</v>
      </c>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v>2</v>
      </c>
      <c r="CG92" s="207"/>
      <c r="CH92" s="207"/>
      <c r="CI92" s="207"/>
      <c r="CJ92" s="207"/>
      <c r="CK92" s="207"/>
      <c r="CL92" s="23">
        <f t="shared" si="53"/>
        <v>1</v>
      </c>
      <c r="CM92" s="32">
        <f t="shared" si="54"/>
        <v>1</v>
      </c>
      <c r="CN92" s="23">
        <f t="shared" si="55"/>
        <v>0</v>
      </c>
      <c r="CO92" s="32">
        <f t="shared" si="56"/>
        <v>0</v>
      </c>
      <c r="CP92" s="23">
        <f t="shared" si="57"/>
        <v>0</v>
      </c>
      <c r="CQ92" s="32">
        <f t="shared" si="58"/>
        <v>0</v>
      </c>
      <c r="CR92" s="23">
        <f t="shared" si="59"/>
        <v>2</v>
      </c>
      <c r="CS92" s="23" t="str">
        <f t="shared" si="52"/>
        <v>Đạt mục tiêu</v>
      </c>
      <c r="CT92" s="37"/>
    </row>
    <row r="93" spans="1:98" ht="68.25" customHeight="1" x14ac:dyDescent="0.25">
      <c r="A93" s="6">
        <v>76</v>
      </c>
      <c r="B93" s="207">
        <v>182</v>
      </c>
      <c r="C93" s="12" t="s">
        <v>291</v>
      </c>
      <c r="D93" s="13" t="s">
        <v>20</v>
      </c>
      <c r="E93" s="12" t="s">
        <v>292</v>
      </c>
      <c r="F93" s="214" t="s">
        <v>20</v>
      </c>
      <c r="G93" s="12" t="s">
        <v>292</v>
      </c>
      <c r="H93" s="12" t="s">
        <v>1323</v>
      </c>
      <c r="I93" s="18" t="s">
        <v>1261</v>
      </c>
      <c r="J93" s="22" t="s">
        <v>14</v>
      </c>
      <c r="K93" s="207"/>
      <c r="L93" s="207"/>
      <c r="M93" s="207"/>
      <c r="N93" s="207"/>
      <c r="O93" s="207" t="s">
        <v>21</v>
      </c>
      <c r="P93" s="207"/>
      <c r="Q93" s="207"/>
      <c r="R93" s="207"/>
      <c r="S93" s="207"/>
      <c r="T93" s="26">
        <f t="shared" si="51"/>
        <v>1</v>
      </c>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v>2</v>
      </c>
      <c r="CG93" s="207"/>
      <c r="CH93" s="207"/>
      <c r="CI93" s="207"/>
      <c r="CJ93" s="207"/>
      <c r="CK93" s="207"/>
      <c r="CL93" s="23">
        <f t="shared" si="53"/>
        <v>1</v>
      </c>
      <c r="CM93" s="32">
        <f t="shared" si="54"/>
        <v>1</v>
      </c>
      <c r="CN93" s="23">
        <f t="shared" si="55"/>
        <v>0</v>
      </c>
      <c r="CO93" s="32">
        <f t="shared" si="56"/>
        <v>0</v>
      </c>
      <c r="CP93" s="23">
        <f t="shared" si="57"/>
        <v>0</v>
      </c>
      <c r="CQ93" s="32">
        <f t="shared" si="58"/>
        <v>0</v>
      </c>
      <c r="CR93" s="23">
        <f t="shared" si="59"/>
        <v>2</v>
      </c>
      <c r="CS93" s="23" t="str">
        <f t="shared" si="52"/>
        <v>Đạt mục tiêu</v>
      </c>
      <c r="CT93" s="37"/>
    </row>
    <row r="94" spans="1:98" ht="59.25" customHeight="1" x14ac:dyDescent="0.25">
      <c r="A94" s="6">
        <v>77</v>
      </c>
      <c r="B94" s="207">
        <v>183</v>
      </c>
      <c r="C94" s="12" t="s">
        <v>352</v>
      </c>
      <c r="D94" s="13" t="s">
        <v>20</v>
      </c>
      <c r="E94" s="12" t="s">
        <v>353</v>
      </c>
      <c r="F94" s="214" t="s">
        <v>20</v>
      </c>
      <c r="G94" s="12" t="s">
        <v>353</v>
      </c>
      <c r="H94" s="12" t="s">
        <v>353</v>
      </c>
      <c r="I94" s="18" t="s">
        <v>1261</v>
      </c>
      <c r="J94" s="22" t="s">
        <v>14</v>
      </c>
      <c r="K94" s="207"/>
      <c r="L94" s="207"/>
      <c r="M94" s="207"/>
      <c r="N94" s="207"/>
      <c r="O94" s="207" t="s">
        <v>21</v>
      </c>
      <c r="P94" s="207"/>
      <c r="Q94" s="207"/>
      <c r="R94" s="207"/>
      <c r="S94" s="207"/>
      <c r="T94" s="26">
        <f t="shared" si="51"/>
        <v>1</v>
      </c>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v>2</v>
      </c>
      <c r="CG94" s="207"/>
      <c r="CH94" s="207"/>
      <c r="CI94" s="207"/>
      <c r="CJ94" s="207"/>
      <c r="CK94" s="207"/>
      <c r="CL94" s="23">
        <f t="shared" si="53"/>
        <v>1</v>
      </c>
      <c r="CM94" s="32">
        <f t="shared" si="54"/>
        <v>1</v>
      </c>
      <c r="CN94" s="23">
        <f t="shared" si="55"/>
        <v>0</v>
      </c>
      <c r="CO94" s="32">
        <f t="shared" si="56"/>
        <v>0</v>
      </c>
      <c r="CP94" s="23">
        <f t="shared" si="57"/>
        <v>0</v>
      </c>
      <c r="CQ94" s="32">
        <f t="shared" si="58"/>
        <v>0</v>
      </c>
      <c r="CR94" s="23">
        <f t="shared" si="59"/>
        <v>2</v>
      </c>
      <c r="CS94" s="23" t="str">
        <f t="shared" si="52"/>
        <v>Đạt mục tiêu</v>
      </c>
      <c r="CT94" s="37"/>
    </row>
    <row r="95" spans="1:98" ht="68.25" customHeight="1" x14ac:dyDescent="0.25">
      <c r="A95" s="6">
        <v>78</v>
      </c>
      <c r="B95" s="207">
        <v>184</v>
      </c>
      <c r="C95" s="44" t="s">
        <v>355</v>
      </c>
      <c r="D95" s="43" t="s">
        <v>18</v>
      </c>
      <c r="E95" s="12" t="s">
        <v>1324</v>
      </c>
      <c r="F95" s="214" t="s">
        <v>28</v>
      </c>
      <c r="G95" s="12" t="s">
        <v>356</v>
      </c>
      <c r="H95" s="12" t="s">
        <v>1325</v>
      </c>
      <c r="I95" s="18" t="s">
        <v>1261</v>
      </c>
      <c r="J95" s="22" t="s">
        <v>14</v>
      </c>
      <c r="K95" s="207" t="s">
        <v>21</v>
      </c>
      <c r="L95" s="207"/>
      <c r="M95" s="207"/>
      <c r="N95" s="207"/>
      <c r="O95" s="207" t="s">
        <v>21</v>
      </c>
      <c r="P95" s="207"/>
      <c r="Q95" s="207"/>
      <c r="R95" s="207"/>
      <c r="S95" s="207"/>
      <c r="T95" s="26">
        <f t="shared" si="51"/>
        <v>2</v>
      </c>
      <c r="U95" s="215" t="s">
        <v>1302</v>
      </c>
      <c r="V95" s="215"/>
      <c r="W95" s="215" t="s">
        <v>1302</v>
      </c>
      <c r="X95" s="215"/>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v>2</v>
      </c>
      <c r="CG95" s="207"/>
      <c r="CH95" s="207"/>
      <c r="CI95" s="207"/>
      <c r="CJ95" s="207"/>
      <c r="CK95" s="207"/>
      <c r="CL95" s="23">
        <f t="shared" si="53"/>
        <v>1</v>
      </c>
      <c r="CM95" s="32">
        <f t="shared" si="54"/>
        <v>1</v>
      </c>
      <c r="CN95" s="23">
        <f t="shared" si="55"/>
        <v>0</v>
      </c>
      <c r="CO95" s="32">
        <f t="shared" si="56"/>
        <v>0</v>
      </c>
      <c r="CP95" s="23">
        <f t="shared" si="57"/>
        <v>0</v>
      </c>
      <c r="CQ95" s="32">
        <f t="shared" si="58"/>
        <v>0</v>
      </c>
      <c r="CR95" s="23">
        <f t="shared" si="59"/>
        <v>2</v>
      </c>
      <c r="CS95" s="23" t="str">
        <f t="shared" si="52"/>
        <v>Đạt mục tiêu</v>
      </c>
      <c r="CT95" s="37"/>
    </row>
    <row r="96" spans="1:98" ht="60.75" customHeight="1" x14ac:dyDescent="0.25">
      <c r="A96" s="6">
        <v>78</v>
      </c>
      <c r="B96" s="207">
        <v>184</v>
      </c>
      <c r="C96" s="44" t="s">
        <v>355</v>
      </c>
      <c r="D96" s="43" t="s">
        <v>18</v>
      </c>
      <c r="E96" s="12" t="s">
        <v>1326</v>
      </c>
      <c r="F96" s="214" t="s">
        <v>71</v>
      </c>
      <c r="G96" s="12" t="s">
        <v>357</v>
      </c>
      <c r="H96" s="12" t="s">
        <v>1327</v>
      </c>
      <c r="I96" s="18" t="s">
        <v>1261</v>
      </c>
      <c r="J96" s="22" t="s">
        <v>14</v>
      </c>
      <c r="K96" s="207" t="s">
        <v>21</v>
      </c>
      <c r="L96" s="207"/>
      <c r="M96" s="207"/>
      <c r="N96" s="207"/>
      <c r="O96" s="207"/>
      <c r="P96" s="207"/>
      <c r="Q96" s="207"/>
      <c r="R96" s="207"/>
      <c r="S96" s="207"/>
      <c r="T96" s="26">
        <f t="shared" si="51"/>
        <v>1</v>
      </c>
      <c r="U96" s="48"/>
      <c r="V96" s="215" t="s">
        <v>1302</v>
      </c>
      <c r="W96" s="48"/>
      <c r="X96" s="215" t="s">
        <v>1302</v>
      </c>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v>2</v>
      </c>
      <c r="CG96" s="207"/>
      <c r="CH96" s="207"/>
      <c r="CI96" s="207"/>
      <c r="CJ96" s="207"/>
      <c r="CK96" s="207"/>
      <c r="CL96" s="23">
        <f t="shared" si="53"/>
        <v>1</v>
      </c>
      <c r="CM96" s="32">
        <f t="shared" si="54"/>
        <v>1</v>
      </c>
      <c r="CN96" s="23">
        <f t="shared" si="55"/>
        <v>0</v>
      </c>
      <c r="CO96" s="32">
        <f t="shared" si="56"/>
        <v>0</v>
      </c>
      <c r="CP96" s="23">
        <f t="shared" si="57"/>
        <v>0</v>
      </c>
      <c r="CQ96" s="32">
        <f t="shared" si="58"/>
        <v>0</v>
      </c>
      <c r="CR96" s="23">
        <f t="shared" si="59"/>
        <v>2</v>
      </c>
      <c r="CS96" s="23" t="str">
        <f t="shared" si="52"/>
        <v>Đạt mục tiêu</v>
      </c>
      <c r="CT96" s="37"/>
    </row>
    <row r="97" spans="1:98" ht="45" customHeight="1" x14ac:dyDescent="0.25">
      <c r="A97" s="6">
        <v>78</v>
      </c>
      <c r="B97" s="207">
        <v>184</v>
      </c>
      <c r="C97" s="44" t="s">
        <v>355</v>
      </c>
      <c r="D97" s="43" t="s">
        <v>18</v>
      </c>
      <c r="E97" s="12" t="s">
        <v>358</v>
      </c>
      <c r="F97" s="214" t="s">
        <v>71</v>
      </c>
      <c r="G97" s="12" t="s">
        <v>358</v>
      </c>
      <c r="H97" s="18" t="s">
        <v>1328</v>
      </c>
      <c r="I97" s="18" t="s">
        <v>1329</v>
      </c>
      <c r="J97" s="22" t="s">
        <v>14</v>
      </c>
      <c r="K97" s="207"/>
      <c r="L97" s="207" t="s">
        <v>21</v>
      </c>
      <c r="M97" s="207"/>
      <c r="N97" s="207"/>
      <c r="O97" s="207"/>
      <c r="P97" s="207"/>
      <c r="Q97" s="207"/>
      <c r="R97" s="207"/>
      <c r="S97" s="207"/>
      <c r="T97" s="26">
        <f t="shared" si="51"/>
        <v>1</v>
      </c>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v>2</v>
      </c>
      <c r="CG97" s="207"/>
      <c r="CH97" s="207"/>
      <c r="CI97" s="207"/>
      <c r="CJ97" s="207"/>
      <c r="CK97" s="207"/>
      <c r="CL97" s="23">
        <f t="shared" si="53"/>
        <v>1</v>
      </c>
      <c r="CM97" s="32">
        <f t="shared" si="54"/>
        <v>1</v>
      </c>
      <c r="CN97" s="23">
        <f t="shared" si="55"/>
        <v>0</v>
      </c>
      <c r="CO97" s="32">
        <f t="shared" si="56"/>
        <v>0</v>
      </c>
      <c r="CP97" s="23">
        <f t="shared" si="57"/>
        <v>0</v>
      </c>
      <c r="CQ97" s="32">
        <f t="shared" si="58"/>
        <v>0</v>
      </c>
      <c r="CR97" s="23">
        <f t="shared" si="59"/>
        <v>2</v>
      </c>
      <c r="CS97" s="23" t="str">
        <f t="shared" si="52"/>
        <v>Đạt mục tiêu</v>
      </c>
      <c r="CT97" s="37"/>
    </row>
    <row r="98" spans="1:98" ht="43.5" customHeight="1" x14ac:dyDescent="0.25">
      <c r="A98" s="6">
        <v>79</v>
      </c>
      <c r="B98" s="207">
        <v>184</v>
      </c>
      <c r="C98" s="44" t="s">
        <v>355</v>
      </c>
      <c r="D98" s="43" t="s">
        <v>18</v>
      </c>
      <c r="E98" s="12" t="s">
        <v>356</v>
      </c>
      <c r="F98" s="214" t="s">
        <v>28</v>
      </c>
      <c r="G98" s="12" t="s">
        <v>359</v>
      </c>
      <c r="H98" s="18" t="s">
        <v>1330</v>
      </c>
      <c r="I98" s="18" t="s">
        <v>1261</v>
      </c>
      <c r="J98" s="22" t="s">
        <v>14</v>
      </c>
      <c r="K98" s="207"/>
      <c r="L98" s="207"/>
      <c r="M98" s="207" t="s">
        <v>21</v>
      </c>
      <c r="N98" s="207"/>
      <c r="O98" s="207"/>
      <c r="P98" s="207"/>
      <c r="Q98" s="207"/>
      <c r="R98" s="207"/>
      <c r="S98" s="207"/>
      <c r="T98" s="26">
        <f t="shared" si="51"/>
        <v>1</v>
      </c>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v>2</v>
      </c>
      <c r="CG98" s="207"/>
      <c r="CH98" s="207"/>
      <c r="CI98" s="207"/>
      <c r="CJ98" s="207"/>
      <c r="CK98" s="207"/>
      <c r="CL98" s="23">
        <f t="shared" si="53"/>
        <v>1</v>
      </c>
      <c r="CM98" s="32">
        <f t="shared" si="54"/>
        <v>1</v>
      </c>
      <c r="CN98" s="23">
        <f t="shared" si="55"/>
        <v>0</v>
      </c>
      <c r="CO98" s="32">
        <f t="shared" si="56"/>
        <v>0</v>
      </c>
      <c r="CP98" s="23">
        <f t="shared" si="57"/>
        <v>0</v>
      </c>
      <c r="CQ98" s="32">
        <f t="shared" si="58"/>
        <v>0</v>
      </c>
      <c r="CR98" s="23">
        <f t="shared" si="59"/>
        <v>2</v>
      </c>
      <c r="CS98" s="23" t="str">
        <f t="shared" si="52"/>
        <v>Đạt mục tiêu</v>
      </c>
      <c r="CT98" s="37"/>
    </row>
    <row r="99" spans="1:98" ht="48.75" customHeight="1" x14ac:dyDescent="0.25">
      <c r="A99" s="6">
        <v>79</v>
      </c>
      <c r="B99" s="207">
        <v>184</v>
      </c>
      <c r="C99" s="44" t="s">
        <v>355</v>
      </c>
      <c r="D99" s="43" t="s">
        <v>18</v>
      </c>
      <c r="E99" s="12" t="s">
        <v>357</v>
      </c>
      <c r="F99" s="214" t="s">
        <v>71</v>
      </c>
      <c r="G99" s="12" t="s">
        <v>357</v>
      </c>
      <c r="H99" s="12" t="s">
        <v>357</v>
      </c>
      <c r="I99" s="18" t="s">
        <v>1261</v>
      </c>
      <c r="J99" s="22" t="s">
        <v>14</v>
      </c>
      <c r="K99" s="207"/>
      <c r="L99" s="207"/>
      <c r="M99" s="207"/>
      <c r="N99" s="207"/>
      <c r="O99" s="207"/>
      <c r="P99" s="207"/>
      <c r="Q99" s="207"/>
      <c r="R99" s="207"/>
      <c r="S99" s="207" t="s">
        <v>21</v>
      </c>
      <c r="T99" s="26">
        <f t="shared" si="51"/>
        <v>1</v>
      </c>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v>2</v>
      </c>
      <c r="CG99" s="207"/>
      <c r="CH99" s="207"/>
      <c r="CI99" s="207"/>
      <c r="CJ99" s="207"/>
      <c r="CK99" s="207"/>
      <c r="CL99" s="23">
        <f t="shared" si="53"/>
        <v>1</v>
      </c>
      <c r="CM99" s="32">
        <f t="shared" si="54"/>
        <v>1</v>
      </c>
      <c r="CN99" s="23">
        <f t="shared" si="55"/>
        <v>0</v>
      </c>
      <c r="CO99" s="32">
        <f t="shared" si="56"/>
        <v>0</v>
      </c>
      <c r="CP99" s="23">
        <f t="shared" si="57"/>
        <v>0</v>
      </c>
      <c r="CQ99" s="32">
        <f t="shared" si="58"/>
        <v>0</v>
      </c>
      <c r="CR99" s="23">
        <f t="shared" si="59"/>
        <v>2</v>
      </c>
      <c r="CS99" s="23" t="str">
        <f t="shared" si="52"/>
        <v>Đạt mục tiêu</v>
      </c>
      <c r="CT99" s="37"/>
    </row>
    <row r="100" spans="1:98" ht="75" customHeight="1" x14ac:dyDescent="0.25">
      <c r="A100" s="6">
        <v>79</v>
      </c>
      <c r="B100" s="207">
        <v>184</v>
      </c>
      <c r="C100" s="44" t="s">
        <v>355</v>
      </c>
      <c r="D100" s="43" t="s">
        <v>18</v>
      </c>
      <c r="E100" s="12" t="s">
        <v>358</v>
      </c>
      <c r="F100" s="214" t="s">
        <v>71</v>
      </c>
      <c r="G100" s="12" t="s">
        <v>358</v>
      </c>
      <c r="H100" s="12" t="s">
        <v>1662</v>
      </c>
      <c r="I100" s="18" t="s">
        <v>1261</v>
      </c>
      <c r="J100" s="22" t="s">
        <v>14</v>
      </c>
      <c r="K100" s="207"/>
      <c r="L100" s="207"/>
      <c r="M100" s="207"/>
      <c r="N100" s="207"/>
      <c r="O100" s="207"/>
      <c r="P100" s="207"/>
      <c r="Q100" s="207"/>
      <c r="R100" s="28" t="s">
        <v>21</v>
      </c>
      <c r="S100" s="207"/>
      <c r="T100" s="26">
        <f t="shared" si="51"/>
        <v>1</v>
      </c>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v>2</v>
      </c>
      <c r="CG100" s="207"/>
      <c r="CH100" s="207"/>
      <c r="CI100" s="207"/>
      <c r="CJ100" s="207"/>
      <c r="CK100" s="207"/>
      <c r="CL100" s="23">
        <f t="shared" si="53"/>
        <v>1</v>
      </c>
      <c r="CM100" s="32">
        <f t="shared" si="54"/>
        <v>1</v>
      </c>
      <c r="CN100" s="23">
        <f t="shared" si="55"/>
        <v>0</v>
      </c>
      <c r="CO100" s="32">
        <f t="shared" si="56"/>
        <v>0</v>
      </c>
      <c r="CP100" s="23">
        <f t="shared" si="57"/>
        <v>0</v>
      </c>
      <c r="CQ100" s="32">
        <f t="shared" si="58"/>
        <v>0</v>
      </c>
      <c r="CR100" s="23">
        <f t="shared" si="59"/>
        <v>2</v>
      </c>
      <c r="CS100" s="23" t="str">
        <f t="shared" si="52"/>
        <v>Đạt mục tiêu</v>
      </c>
      <c r="CT100" s="37"/>
    </row>
    <row r="101" spans="1:98" ht="46.5" customHeight="1" x14ac:dyDescent="0.25">
      <c r="A101" s="6">
        <v>80</v>
      </c>
      <c r="B101" s="207">
        <v>188</v>
      </c>
      <c r="C101" s="44" t="s">
        <v>355</v>
      </c>
      <c r="D101" s="43" t="s">
        <v>28</v>
      </c>
      <c r="E101" s="12" t="s">
        <v>367</v>
      </c>
      <c r="F101" s="214" t="s">
        <v>28</v>
      </c>
      <c r="G101" s="12" t="s">
        <v>367</v>
      </c>
      <c r="H101" s="12" t="s">
        <v>1331</v>
      </c>
      <c r="I101" s="18" t="s">
        <v>1261</v>
      </c>
      <c r="J101" s="22" t="s">
        <v>14</v>
      </c>
      <c r="K101" s="207"/>
      <c r="L101" s="207"/>
      <c r="M101" s="207"/>
      <c r="N101" s="207"/>
      <c r="O101" s="207"/>
      <c r="P101" s="207"/>
      <c r="Q101" s="207"/>
      <c r="R101" s="207" t="s">
        <v>21</v>
      </c>
      <c r="S101" s="207"/>
      <c r="T101" s="26">
        <f t="shared" si="51"/>
        <v>1</v>
      </c>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v>2</v>
      </c>
      <c r="CG101" s="207"/>
      <c r="CH101" s="207"/>
      <c r="CI101" s="207"/>
      <c r="CJ101" s="207"/>
      <c r="CK101" s="207"/>
      <c r="CL101" s="23">
        <f t="shared" si="53"/>
        <v>1</v>
      </c>
      <c r="CM101" s="32">
        <f t="shared" si="54"/>
        <v>1</v>
      </c>
      <c r="CN101" s="23">
        <f t="shared" si="55"/>
        <v>0</v>
      </c>
      <c r="CO101" s="32">
        <f t="shared" si="56"/>
        <v>0</v>
      </c>
      <c r="CP101" s="23">
        <f t="shared" si="57"/>
        <v>0</v>
      </c>
      <c r="CQ101" s="32">
        <f t="shared" si="58"/>
        <v>0</v>
      </c>
      <c r="CR101" s="23">
        <f t="shared" si="59"/>
        <v>2</v>
      </c>
      <c r="CS101" s="23" t="str">
        <f t="shared" si="52"/>
        <v>Đạt mục tiêu</v>
      </c>
      <c r="CT101" s="37"/>
    </row>
    <row r="102" spans="1:98" ht="122.25" customHeight="1" x14ac:dyDescent="0.25">
      <c r="A102" s="6">
        <v>81</v>
      </c>
      <c r="B102" s="207">
        <v>191</v>
      </c>
      <c r="C102" s="12" t="s">
        <v>370</v>
      </c>
      <c r="D102" s="13" t="s">
        <v>18</v>
      </c>
      <c r="E102" s="12" t="s">
        <v>371</v>
      </c>
      <c r="F102" s="214" t="s">
        <v>28</v>
      </c>
      <c r="G102" s="12" t="s">
        <v>371</v>
      </c>
      <c r="H102" s="12" t="s">
        <v>1661</v>
      </c>
      <c r="I102" s="18" t="s">
        <v>1261</v>
      </c>
      <c r="J102" s="22" t="s">
        <v>14</v>
      </c>
      <c r="K102" s="207"/>
      <c r="L102" s="207" t="s">
        <v>21</v>
      </c>
      <c r="M102" s="207"/>
      <c r="N102" s="207"/>
      <c r="O102" s="207"/>
      <c r="P102" s="207"/>
      <c r="Q102" s="207"/>
      <c r="R102" s="23" t="s">
        <v>21</v>
      </c>
      <c r="S102" s="207"/>
      <c r="T102" s="26">
        <f t="shared" si="51"/>
        <v>2</v>
      </c>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v>2</v>
      </c>
      <c r="CG102" s="207"/>
      <c r="CH102" s="207"/>
      <c r="CI102" s="207"/>
      <c r="CJ102" s="207"/>
      <c r="CK102" s="207"/>
      <c r="CL102" s="23">
        <f t="shared" si="53"/>
        <v>1</v>
      </c>
      <c r="CM102" s="32">
        <f t="shared" si="54"/>
        <v>1</v>
      </c>
      <c r="CN102" s="23">
        <f t="shared" si="55"/>
        <v>0</v>
      </c>
      <c r="CO102" s="32">
        <f t="shared" si="56"/>
        <v>0</v>
      </c>
      <c r="CP102" s="23">
        <f t="shared" si="57"/>
        <v>0</v>
      </c>
      <c r="CQ102" s="32">
        <f t="shared" si="58"/>
        <v>0</v>
      </c>
      <c r="CR102" s="23">
        <f t="shared" si="59"/>
        <v>2</v>
      </c>
      <c r="CS102" s="23" t="str">
        <f t="shared" si="52"/>
        <v>Đạt mục tiêu</v>
      </c>
      <c r="CT102" s="37"/>
    </row>
    <row r="103" spans="1:98" s="2" customFormat="1" ht="18.75" x14ac:dyDescent="0.25">
      <c r="A103" s="6">
        <v>82</v>
      </c>
      <c r="B103" s="7">
        <v>208</v>
      </c>
      <c r="C103" s="441" t="s">
        <v>372</v>
      </c>
      <c r="D103" s="442"/>
      <c r="E103" s="443"/>
      <c r="F103" s="9" t="s">
        <v>1249</v>
      </c>
      <c r="G103" s="9" t="s">
        <v>1249</v>
      </c>
      <c r="H103" s="9" t="s">
        <v>1249</v>
      </c>
      <c r="I103" s="9" t="s">
        <v>1249</v>
      </c>
      <c r="J103" s="21" t="s">
        <v>1249</v>
      </c>
      <c r="K103" s="21" t="s">
        <v>1249</v>
      </c>
      <c r="L103" s="21" t="s">
        <v>1249</v>
      </c>
      <c r="M103" s="21" t="s">
        <v>1249</v>
      </c>
      <c r="N103" s="21" t="s">
        <v>1249</v>
      </c>
      <c r="O103" s="21" t="s">
        <v>1249</v>
      </c>
      <c r="P103" s="21" t="s">
        <v>1249</v>
      </c>
      <c r="Q103" s="21" t="s">
        <v>1249</v>
      </c>
      <c r="R103" s="21" t="s">
        <v>1249</v>
      </c>
      <c r="S103" s="21" t="s">
        <v>1249</v>
      </c>
      <c r="T103" s="21" t="s">
        <v>1249</v>
      </c>
      <c r="U103" s="21" t="s">
        <v>1249</v>
      </c>
      <c r="V103" s="21" t="s">
        <v>1249</v>
      </c>
      <c r="W103" s="21" t="s">
        <v>1249</v>
      </c>
      <c r="X103" s="21" t="s">
        <v>1249</v>
      </c>
      <c r="Y103" s="21" t="s">
        <v>1249</v>
      </c>
      <c r="Z103" s="21" t="s">
        <v>1249</v>
      </c>
      <c r="AA103" s="21" t="s">
        <v>1249</v>
      </c>
      <c r="AB103" s="21" t="s">
        <v>1249</v>
      </c>
      <c r="AC103" s="21" t="s">
        <v>1249</v>
      </c>
      <c r="AD103" s="21" t="s">
        <v>1249</v>
      </c>
      <c r="AE103" s="21" t="s">
        <v>1249</v>
      </c>
      <c r="AF103" s="21" t="s">
        <v>1249</v>
      </c>
      <c r="AG103" s="21" t="s">
        <v>1249</v>
      </c>
      <c r="AH103" s="21" t="s">
        <v>1249</v>
      </c>
      <c r="AI103" s="21" t="s">
        <v>1249</v>
      </c>
      <c r="AJ103" s="21" t="s">
        <v>1249</v>
      </c>
      <c r="AK103" s="21" t="s">
        <v>1249</v>
      </c>
      <c r="AL103" s="21" t="s">
        <v>1249</v>
      </c>
      <c r="AM103" s="21" t="s">
        <v>1249</v>
      </c>
      <c r="AN103" s="21" t="s">
        <v>1249</v>
      </c>
      <c r="AO103" s="21" t="s">
        <v>1249</v>
      </c>
      <c r="AP103" s="21" t="s">
        <v>1249</v>
      </c>
      <c r="AQ103" s="21" t="s">
        <v>1249</v>
      </c>
      <c r="AR103" s="21" t="s">
        <v>1249</v>
      </c>
      <c r="AS103" s="21" t="s">
        <v>1249</v>
      </c>
      <c r="AT103" s="21" t="s">
        <v>1249</v>
      </c>
      <c r="AU103" s="21" t="s">
        <v>1249</v>
      </c>
      <c r="AV103" s="21" t="s">
        <v>1249</v>
      </c>
      <c r="AW103" s="21" t="s">
        <v>1249</v>
      </c>
      <c r="AX103" s="21" t="s">
        <v>1249</v>
      </c>
      <c r="AY103" s="21" t="s">
        <v>1249</v>
      </c>
      <c r="AZ103" s="21" t="s">
        <v>1249</v>
      </c>
      <c r="BA103" s="21" t="s">
        <v>1249</v>
      </c>
      <c r="BB103" s="21"/>
      <c r="BC103" s="21" t="s">
        <v>1249</v>
      </c>
      <c r="BD103" s="21" t="s">
        <v>1249</v>
      </c>
      <c r="BE103" s="21" t="s">
        <v>1249</v>
      </c>
      <c r="BF103" s="21" t="s">
        <v>1249</v>
      </c>
      <c r="BG103" s="21" t="s">
        <v>1249</v>
      </c>
      <c r="BH103" s="21" t="s">
        <v>1249</v>
      </c>
      <c r="BI103" s="21" t="s">
        <v>1249</v>
      </c>
      <c r="BJ103" s="21" t="s">
        <v>1249</v>
      </c>
      <c r="BK103" s="21" t="s">
        <v>1249</v>
      </c>
      <c r="BL103" s="21" t="s">
        <v>1249</v>
      </c>
      <c r="BM103" s="21" t="s">
        <v>1249</v>
      </c>
      <c r="BN103" s="21" t="s">
        <v>1249</v>
      </c>
      <c r="BO103" s="21" t="s">
        <v>1249</v>
      </c>
      <c r="BP103" s="21" t="s">
        <v>1249</v>
      </c>
      <c r="BQ103" s="21" t="s">
        <v>1249</v>
      </c>
      <c r="BR103" s="21" t="s">
        <v>1249</v>
      </c>
      <c r="BS103" s="21" t="s">
        <v>1249</v>
      </c>
      <c r="BT103" s="21" t="s">
        <v>1249</v>
      </c>
      <c r="BU103" s="21" t="s">
        <v>1249</v>
      </c>
      <c r="BV103" s="21" t="s">
        <v>1249</v>
      </c>
      <c r="BW103" s="21" t="s">
        <v>1249</v>
      </c>
      <c r="BX103" s="21" t="s">
        <v>1249</v>
      </c>
      <c r="BY103" s="21" t="s">
        <v>1249</v>
      </c>
      <c r="BZ103" s="21" t="s">
        <v>1249</v>
      </c>
      <c r="CA103" s="21" t="s">
        <v>1249</v>
      </c>
      <c r="CB103" s="21" t="s">
        <v>1249</v>
      </c>
      <c r="CC103" s="21" t="s">
        <v>1249</v>
      </c>
      <c r="CD103" s="21" t="s">
        <v>1249</v>
      </c>
      <c r="CE103" s="21" t="s">
        <v>1249</v>
      </c>
      <c r="CF103" s="21" t="s">
        <v>1249</v>
      </c>
      <c r="CG103" s="21"/>
      <c r="CH103" s="21"/>
      <c r="CI103" s="21"/>
      <c r="CJ103" s="21"/>
      <c r="CK103" s="21" t="s">
        <v>1249</v>
      </c>
      <c r="CL103" s="21" t="s">
        <v>1249</v>
      </c>
      <c r="CM103" s="21" t="s">
        <v>1249</v>
      </c>
      <c r="CN103" s="21" t="s">
        <v>1249</v>
      </c>
      <c r="CO103" s="21" t="s">
        <v>1249</v>
      </c>
      <c r="CP103" s="21" t="s">
        <v>1249</v>
      </c>
      <c r="CQ103" s="21" t="s">
        <v>1249</v>
      </c>
      <c r="CR103" s="21" t="s">
        <v>1249</v>
      </c>
      <c r="CS103" s="21" t="s">
        <v>1249</v>
      </c>
      <c r="CT103" s="21" t="s">
        <v>1249</v>
      </c>
    </row>
    <row r="104" spans="1:98" ht="93.75" customHeight="1" x14ac:dyDescent="0.25">
      <c r="A104" s="6">
        <v>83</v>
      </c>
      <c r="B104" s="207">
        <v>194</v>
      </c>
      <c r="C104" s="12" t="s">
        <v>375</v>
      </c>
      <c r="D104" s="43" t="s">
        <v>18</v>
      </c>
      <c r="E104" s="214" t="s">
        <v>1332</v>
      </c>
      <c r="F104" s="14" t="s">
        <v>28</v>
      </c>
      <c r="G104" s="12" t="s">
        <v>1333</v>
      </c>
      <c r="H104" s="18" t="s">
        <v>1334</v>
      </c>
      <c r="I104" s="18" t="s">
        <v>1261</v>
      </c>
      <c r="J104" s="22" t="s">
        <v>14</v>
      </c>
      <c r="K104" s="207"/>
      <c r="L104" s="207"/>
      <c r="M104" s="28" t="s">
        <v>21</v>
      </c>
      <c r="N104" s="207"/>
      <c r="O104" s="207"/>
      <c r="P104" s="207"/>
      <c r="Q104" s="207"/>
      <c r="R104" s="207"/>
      <c r="S104" s="207"/>
      <c r="T104" s="26">
        <f t="shared" si="51"/>
        <v>1</v>
      </c>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v>2</v>
      </c>
      <c r="CG104" s="207"/>
      <c r="CH104" s="207"/>
      <c r="CI104" s="207"/>
      <c r="CJ104" s="207"/>
      <c r="CK104" s="207"/>
      <c r="CL104" s="23">
        <f t="shared" ref="CL104:CL111" si="60">COUNTIF($BD104:$CK104,2)</f>
        <v>1</v>
      </c>
      <c r="CM104" s="32">
        <f t="shared" ref="CM104:CM111" si="61">CL104/COUNTA($BD104:$CK104)</f>
        <v>1</v>
      </c>
      <c r="CN104" s="23">
        <f t="shared" ref="CN104:CN111" si="62">COUNTIF($BD104:$CK104,1)</f>
        <v>0</v>
      </c>
      <c r="CO104" s="32">
        <f t="shared" ref="CO104:CO111" si="63">CN104/COUNTA($BD104:$CK104)</f>
        <v>0</v>
      </c>
      <c r="CP104" s="23">
        <f t="shared" ref="CP104:CP111" si="64">COUNTIF($BD104:$CK104,0)</f>
        <v>0</v>
      </c>
      <c r="CQ104" s="32">
        <f t="shared" ref="CQ104:CQ111" si="65">CP104/COUNTA($BD104:$CK104)</f>
        <v>0</v>
      </c>
      <c r="CR104" s="23">
        <f t="shared" ref="CR104:CR111" si="66">(((CL104*2)+(CN104*1)+(CP104*0)))/COUNTA($BD104:$CK104)</f>
        <v>2</v>
      </c>
      <c r="CS104" s="23" t="str">
        <f t="shared" si="52"/>
        <v>Đạt mục tiêu</v>
      </c>
      <c r="CT104" s="37"/>
    </row>
    <row r="105" spans="1:98" ht="77.25" customHeight="1" x14ac:dyDescent="0.25">
      <c r="A105" s="6">
        <v>84</v>
      </c>
      <c r="B105" s="207"/>
      <c r="C105" s="12" t="s">
        <v>380</v>
      </c>
      <c r="D105" s="43"/>
      <c r="E105" s="212"/>
      <c r="F105" s="14"/>
      <c r="G105" s="18" t="s">
        <v>380</v>
      </c>
      <c r="H105" s="18" t="s">
        <v>1657</v>
      </c>
      <c r="I105" s="18"/>
      <c r="J105" s="22"/>
      <c r="K105" s="207"/>
      <c r="L105" s="207"/>
      <c r="M105" s="28"/>
      <c r="N105" s="207"/>
      <c r="O105" s="207"/>
      <c r="P105" s="23" t="s">
        <v>21</v>
      </c>
      <c r="Q105" s="207"/>
      <c r="R105" s="207"/>
      <c r="S105" s="207"/>
      <c r="T105" s="26"/>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3"/>
      <c r="CM105" s="32"/>
      <c r="CN105" s="23"/>
      <c r="CO105" s="32"/>
      <c r="CP105" s="23"/>
      <c r="CQ105" s="32"/>
      <c r="CR105" s="23"/>
      <c r="CS105" s="23"/>
      <c r="CT105" s="37"/>
    </row>
    <row r="106" spans="1:98" ht="74.25" customHeight="1" x14ac:dyDescent="0.25">
      <c r="A106" s="6">
        <v>84</v>
      </c>
      <c r="B106" s="207">
        <v>197</v>
      </c>
      <c r="C106" s="12" t="s">
        <v>380</v>
      </c>
      <c r="D106" s="43" t="s">
        <v>18</v>
      </c>
      <c r="E106" s="14" t="s">
        <v>379</v>
      </c>
      <c r="F106" s="14" t="s">
        <v>28</v>
      </c>
      <c r="G106" s="18" t="s">
        <v>380</v>
      </c>
      <c r="H106" s="18" t="s">
        <v>1645</v>
      </c>
      <c r="I106" s="18" t="s">
        <v>1261</v>
      </c>
      <c r="J106" s="22" t="s">
        <v>14</v>
      </c>
      <c r="K106" s="207"/>
      <c r="L106" s="207"/>
      <c r="M106" s="207"/>
      <c r="N106" s="23"/>
      <c r="O106" s="23" t="s">
        <v>21</v>
      </c>
      <c r="P106" s="207"/>
      <c r="Q106" s="207"/>
      <c r="R106" s="207"/>
      <c r="S106" s="207"/>
      <c r="T106" s="26">
        <f t="shared" si="51"/>
        <v>1</v>
      </c>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v>2</v>
      </c>
      <c r="CG106" s="207"/>
      <c r="CH106" s="207"/>
      <c r="CI106" s="207"/>
      <c r="CJ106" s="207"/>
      <c r="CK106" s="207"/>
      <c r="CL106" s="23">
        <f t="shared" si="60"/>
        <v>1</v>
      </c>
      <c r="CM106" s="32">
        <f t="shared" si="61"/>
        <v>1</v>
      </c>
      <c r="CN106" s="23">
        <f t="shared" si="62"/>
        <v>0</v>
      </c>
      <c r="CO106" s="32">
        <f t="shared" si="63"/>
        <v>0</v>
      </c>
      <c r="CP106" s="23">
        <f t="shared" si="64"/>
        <v>0</v>
      </c>
      <c r="CQ106" s="32">
        <f t="shared" si="65"/>
        <v>0</v>
      </c>
      <c r="CR106" s="23">
        <f t="shared" si="66"/>
        <v>2</v>
      </c>
      <c r="CS106" s="23" t="str">
        <f t="shared" si="52"/>
        <v>Đạt mục tiêu</v>
      </c>
      <c r="CT106" s="37"/>
    </row>
    <row r="107" spans="1:98" ht="229.5" customHeight="1" x14ac:dyDescent="0.25">
      <c r="A107" s="6">
        <v>85</v>
      </c>
      <c r="B107" s="207">
        <v>199</v>
      </c>
      <c r="C107" s="12" t="s">
        <v>382</v>
      </c>
      <c r="D107" s="13" t="s">
        <v>18</v>
      </c>
      <c r="E107" s="45" t="s">
        <v>383</v>
      </c>
      <c r="F107" s="214" t="s">
        <v>28</v>
      </c>
      <c r="G107" s="46" t="s">
        <v>1335</v>
      </c>
      <c r="H107" s="47" t="s">
        <v>1336</v>
      </c>
      <c r="I107" s="18" t="s">
        <v>1329</v>
      </c>
      <c r="J107" s="22" t="s">
        <v>14</v>
      </c>
      <c r="K107" s="207"/>
      <c r="L107" s="207"/>
      <c r="M107" s="28" t="s">
        <v>21</v>
      </c>
      <c r="N107" s="207"/>
      <c r="O107" s="207"/>
      <c r="P107" s="207"/>
      <c r="Q107" s="207"/>
      <c r="R107" s="207"/>
      <c r="S107" s="207"/>
      <c r="T107" s="26">
        <f t="shared" si="51"/>
        <v>1</v>
      </c>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v>2</v>
      </c>
      <c r="CG107" s="207"/>
      <c r="CH107" s="207"/>
      <c r="CI107" s="207"/>
      <c r="CJ107" s="207"/>
      <c r="CK107" s="207"/>
      <c r="CL107" s="23">
        <f t="shared" si="60"/>
        <v>1</v>
      </c>
      <c r="CM107" s="32">
        <f t="shared" si="61"/>
        <v>1</v>
      </c>
      <c r="CN107" s="23">
        <f t="shared" si="62"/>
        <v>0</v>
      </c>
      <c r="CO107" s="32">
        <f t="shared" si="63"/>
        <v>0</v>
      </c>
      <c r="CP107" s="23">
        <f t="shared" si="64"/>
        <v>0</v>
      </c>
      <c r="CQ107" s="32">
        <f t="shared" si="65"/>
        <v>0</v>
      </c>
      <c r="CR107" s="23">
        <f t="shared" si="66"/>
        <v>2</v>
      </c>
      <c r="CS107" s="23" t="str">
        <f t="shared" si="52"/>
        <v>Đạt mục tiêu</v>
      </c>
      <c r="CT107" s="37"/>
    </row>
    <row r="108" spans="1:98" ht="201.75" customHeight="1" x14ac:dyDescent="0.25">
      <c r="A108" s="6">
        <v>86</v>
      </c>
      <c r="B108" s="28">
        <v>200</v>
      </c>
      <c r="C108" s="12" t="s">
        <v>384</v>
      </c>
      <c r="D108" s="13" t="s">
        <v>18</v>
      </c>
      <c r="E108" s="39" t="s">
        <v>385</v>
      </c>
      <c r="F108" s="214" t="s">
        <v>18</v>
      </c>
      <c r="G108" s="160" t="s">
        <v>1337</v>
      </c>
      <c r="H108" s="161" t="s">
        <v>1338</v>
      </c>
      <c r="I108" s="18" t="s">
        <v>1261</v>
      </c>
      <c r="J108" s="22" t="s">
        <v>14</v>
      </c>
      <c r="K108" s="207"/>
      <c r="L108" s="28" t="s">
        <v>21</v>
      </c>
      <c r="M108" s="207"/>
      <c r="N108" s="23"/>
      <c r="O108" s="207"/>
      <c r="P108" s="207"/>
      <c r="Q108" s="207"/>
      <c r="R108" s="207"/>
      <c r="S108" s="207"/>
      <c r="T108" s="26">
        <f t="shared" si="51"/>
        <v>1</v>
      </c>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v>2</v>
      </c>
      <c r="CG108" s="207"/>
      <c r="CH108" s="207"/>
      <c r="CI108" s="207"/>
      <c r="CJ108" s="207"/>
      <c r="CK108" s="207"/>
      <c r="CL108" s="23">
        <f t="shared" si="60"/>
        <v>1</v>
      </c>
      <c r="CM108" s="32">
        <f t="shared" si="61"/>
        <v>1</v>
      </c>
      <c r="CN108" s="23">
        <f t="shared" si="62"/>
        <v>0</v>
      </c>
      <c r="CO108" s="32">
        <f t="shared" si="63"/>
        <v>0</v>
      </c>
      <c r="CP108" s="23">
        <f t="shared" si="64"/>
        <v>0</v>
      </c>
      <c r="CQ108" s="32">
        <f t="shared" si="65"/>
        <v>0</v>
      </c>
      <c r="CR108" s="23">
        <f t="shared" si="66"/>
        <v>2</v>
      </c>
      <c r="CS108" s="23" t="str">
        <f t="shared" si="52"/>
        <v>Đạt mục tiêu</v>
      </c>
      <c r="CT108" s="37"/>
    </row>
    <row r="109" spans="1:98" ht="72.75" customHeight="1" x14ac:dyDescent="0.25">
      <c r="A109" s="6">
        <v>86</v>
      </c>
      <c r="B109" s="28">
        <v>200</v>
      </c>
      <c r="C109" s="12" t="s">
        <v>384</v>
      </c>
      <c r="D109" s="13" t="s">
        <v>18</v>
      </c>
      <c r="E109" s="12" t="s">
        <v>385</v>
      </c>
      <c r="F109" s="214" t="s">
        <v>18</v>
      </c>
      <c r="G109" s="39" t="s">
        <v>385</v>
      </c>
      <c r="H109" s="41" t="s">
        <v>1339</v>
      </c>
      <c r="I109" s="18" t="s">
        <v>1261</v>
      </c>
      <c r="J109" s="22" t="s">
        <v>14</v>
      </c>
      <c r="K109" s="207"/>
      <c r="L109" s="23"/>
      <c r="M109" s="207"/>
      <c r="N109" s="23" t="s">
        <v>21</v>
      </c>
      <c r="O109" s="207"/>
      <c r="P109" s="207"/>
      <c r="Q109" s="207"/>
      <c r="R109" s="207"/>
      <c r="S109" s="207"/>
      <c r="T109" s="26">
        <f t="shared" si="51"/>
        <v>1</v>
      </c>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v>2</v>
      </c>
      <c r="CG109" s="207"/>
      <c r="CH109" s="207"/>
      <c r="CI109" s="207"/>
      <c r="CJ109" s="207"/>
      <c r="CK109" s="207"/>
      <c r="CL109" s="23">
        <f t="shared" si="60"/>
        <v>1</v>
      </c>
      <c r="CM109" s="32">
        <f t="shared" si="61"/>
        <v>1</v>
      </c>
      <c r="CN109" s="23">
        <f t="shared" si="62"/>
        <v>0</v>
      </c>
      <c r="CO109" s="32">
        <f t="shared" si="63"/>
        <v>0</v>
      </c>
      <c r="CP109" s="23">
        <f t="shared" si="64"/>
        <v>0</v>
      </c>
      <c r="CQ109" s="32">
        <f t="shared" si="65"/>
        <v>0</v>
      </c>
      <c r="CR109" s="23">
        <f t="shared" si="66"/>
        <v>2</v>
      </c>
      <c r="CS109" s="23" t="str">
        <f t="shared" si="52"/>
        <v>Đạt mục tiêu</v>
      </c>
      <c r="CT109" s="37"/>
    </row>
    <row r="110" spans="1:98" ht="42" customHeight="1" x14ac:dyDescent="0.25">
      <c r="A110" s="6">
        <v>87</v>
      </c>
      <c r="B110" s="207">
        <v>201</v>
      </c>
      <c r="C110" s="12" t="s">
        <v>386</v>
      </c>
      <c r="D110" s="13" t="s">
        <v>18</v>
      </c>
      <c r="E110" s="12" t="s">
        <v>387</v>
      </c>
      <c r="F110" s="214" t="s">
        <v>18</v>
      </c>
      <c r="G110" s="12" t="s">
        <v>386</v>
      </c>
      <c r="H110" s="18" t="s">
        <v>1340</v>
      </c>
      <c r="I110" s="18" t="s">
        <v>1261</v>
      </c>
      <c r="J110" s="22" t="s">
        <v>14</v>
      </c>
      <c r="K110" s="207"/>
      <c r="L110" s="207"/>
      <c r="M110" s="207" t="s">
        <v>21</v>
      </c>
      <c r="N110" s="207"/>
      <c r="O110" s="207"/>
      <c r="P110" s="207"/>
      <c r="Q110" s="207"/>
      <c r="R110" s="207"/>
      <c r="S110" s="207"/>
      <c r="T110" s="26">
        <f t="shared" si="51"/>
        <v>1</v>
      </c>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v>2</v>
      </c>
      <c r="CG110" s="207"/>
      <c r="CH110" s="207"/>
      <c r="CI110" s="207"/>
      <c r="CJ110" s="207"/>
      <c r="CK110" s="207"/>
      <c r="CL110" s="23">
        <f t="shared" si="60"/>
        <v>1</v>
      </c>
      <c r="CM110" s="32">
        <f t="shared" si="61"/>
        <v>1</v>
      </c>
      <c r="CN110" s="23">
        <f t="shared" si="62"/>
        <v>0</v>
      </c>
      <c r="CO110" s="32">
        <f t="shared" si="63"/>
        <v>0</v>
      </c>
      <c r="CP110" s="23">
        <f t="shared" si="64"/>
        <v>0</v>
      </c>
      <c r="CQ110" s="32">
        <f t="shared" si="65"/>
        <v>0</v>
      </c>
      <c r="CR110" s="23">
        <f t="shared" si="66"/>
        <v>2</v>
      </c>
      <c r="CS110" s="23" t="str">
        <f t="shared" si="52"/>
        <v>Đạt mục tiêu</v>
      </c>
      <c r="CT110" s="37"/>
    </row>
    <row r="111" spans="1:98" ht="42" customHeight="1" x14ac:dyDescent="0.25">
      <c r="A111" s="6">
        <v>88</v>
      </c>
      <c r="B111" s="207">
        <v>206</v>
      </c>
      <c r="C111" s="12" t="s">
        <v>395</v>
      </c>
      <c r="D111" s="13" t="s">
        <v>71</v>
      </c>
      <c r="E111" s="12" t="s">
        <v>396</v>
      </c>
      <c r="F111" s="214" t="s">
        <v>71</v>
      </c>
      <c r="G111" s="12" t="s">
        <v>396</v>
      </c>
      <c r="H111" s="12" t="s">
        <v>396</v>
      </c>
      <c r="I111" s="18" t="s">
        <v>1329</v>
      </c>
      <c r="J111" s="22" t="s">
        <v>14</v>
      </c>
      <c r="K111" s="207"/>
      <c r="L111" s="207"/>
      <c r="M111" s="207"/>
      <c r="N111" s="207"/>
      <c r="O111" s="207"/>
      <c r="P111" s="207"/>
      <c r="Q111" s="10" t="s">
        <v>21</v>
      </c>
      <c r="R111" s="207"/>
      <c r="S111" s="207"/>
      <c r="T111" s="26">
        <f t="shared" si="51"/>
        <v>1</v>
      </c>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v>2</v>
      </c>
      <c r="CG111" s="207"/>
      <c r="CH111" s="207"/>
      <c r="CI111" s="207"/>
      <c r="CJ111" s="207"/>
      <c r="CK111" s="207"/>
      <c r="CL111" s="23">
        <f t="shared" si="60"/>
        <v>1</v>
      </c>
      <c r="CM111" s="32">
        <f t="shared" si="61"/>
        <v>1</v>
      </c>
      <c r="CN111" s="23">
        <f t="shared" si="62"/>
        <v>0</v>
      </c>
      <c r="CO111" s="32">
        <f t="shared" si="63"/>
        <v>0</v>
      </c>
      <c r="CP111" s="23">
        <f t="shared" si="64"/>
        <v>0</v>
      </c>
      <c r="CQ111" s="32">
        <f t="shared" si="65"/>
        <v>0</v>
      </c>
      <c r="CR111" s="23">
        <f t="shared" si="66"/>
        <v>2</v>
      </c>
      <c r="CS111" s="23" t="str">
        <f t="shared" si="52"/>
        <v>Đạt mục tiêu</v>
      </c>
      <c r="CT111" s="37"/>
    </row>
    <row r="112" spans="1:98" s="2" customFormat="1" ht="18.75" x14ac:dyDescent="0.25">
      <c r="A112" s="6">
        <v>89</v>
      </c>
      <c r="B112" s="7">
        <v>225</v>
      </c>
      <c r="C112" s="440" t="s">
        <v>401</v>
      </c>
      <c r="D112" s="440"/>
      <c r="E112" s="440"/>
      <c r="F112" s="9" t="s">
        <v>1249</v>
      </c>
      <c r="G112" s="9" t="s">
        <v>1249</v>
      </c>
      <c r="H112" s="9" t="s">
        <v>1249</v>
      </c>
      <c r="I112" s="9" t="s">
        <v>1249</v>
      </c>
      <c r="J112" s="21" t="s">
        <v>1249</v>
      </c>
      <c r="K112" s="21" t="s">
        <v>1249</v>
      </c>
      <c r="L112" s="21" t="s">
        <v>1249</v>
      </c>
      <c r="M112" s="21" t="s">
        <v>1249</v>
      </c>
      <c r="N112" s="21" t="s">
        <v>1249</v>
      </c>
      <c r="O112" s="21" t="s">
        <v>1249</v>
      </c>
      <c r="P112" s="21" t="s">
        <v>1249</v>
      </c>
      <c r="Q112" s="21" t="s">
        <v>1249</v>
      </c>
      <c r="R112" s="21" t="s">
        <v>1249</v>
      </c>
      <c r="S112" s="21" t="s">
        <v>1249</v>
      </c>
      <c r="T112" s="21" t="s">
        <v>1249</v>
      </c>
      <c r="U112" s="21" t="s">
        <v>1249</v>
      </c>
      <c r="V112" s="21" t="s">
        <v>1249</v>
      </c>
      <c r="W112" s="21" t="s">
        <v>1249</v>
      </c>
      <c r="X112" s="21" t="s">
        <v>1249</v>
      </c>
      <c r="Y112" s="21" t="s">
        <v>1249</v>
      </c>
      <c r="Z112" s="21" t="s">
        <v>1249</v>
      </c>
      <c r="AA112" s="21" t="s">
        <v>1249</v>
      </c>
      <c r="AB112" s="21" t="s">
        <v>1249</v>
      </c>
      <c r="AC112" s="21" t="s">
        <v>1249</v>
      </c>
      <c r="AD112" s="21" t="s">
        <v>1249</v>
      </c>
      <c r="AE112" s="21" t="s">
        <v>1249</v>
      </c>
      <c r="AF112" s="21" t="s">
        <v>1249</v>
      </c>
      <c r="AG112" s="21" t="s">
        <v>1249</v>
      </c>
      <c r="AH112" s="21" t="s">
        <v>1249</v>
      </c>
      <c r="AI112" s="21" t="s">
        <v>1249</v>
      </c>
      <c r="AJ112" s="21" t="s">
        <v>1249</v>
      </c>
      <c r="AK112" s="21" t="s">
        <v>1249</v>
      </c>
      <c r="AL112" s="21" t="s">
        <v>1249</v>
      </c>
      <c r="AM112" s="21" t="s">
        <v>1249</v>
      </c>
      <c r="AN112" s="21" t="s">
        <v>1249</v>
      </c>
      <c r="AO112" s="21" t="s">
        <v>1249</v>
      </c>
      <c r="AP112" s="21" t="s">
        <v>1249</v>
      </c>
      <c r="AQ112" s="21" t="s">
        <v>1249</v>
      </c>
      <c r="AR112" s="21" t="s">
        <v>1249</v>
      </c>
      <c r="AS112" s="21" t="s">
        <v>1249</v>
      </c>
      <c r="AT112" s="21" t="s">
        <v>1249</v>
      </c>
      <c r="AU112" s="21" t="s">
        <v>1249</v>
      </c>
      <c r="AV112" s="21" t="s">
        <v>1249</v>
      </c>
      <c r="AW112" s="21" t="s">
        <v>1249</v>
      </c>
      <c r="AX112" s="21" t="s">
        <v>1249</v>
      </c>
      <c r="AY112" s="21" t="s">
        <v>1249</v>
      </c>
      <c r="AZ112" s="21" t="s">
        <v>1249</v>
      </c>
      <c r="BA112" s="21" t="s">
        <v>1249</v>
      </c>
      <c r="BB112" s="21"/>
      <c r="BC112" s="21" t="s">
        <v>1249</v>
      </c>
      <c r="BD112" s="21" t="s">
        <v>1249</v>
      </c>
      <c r="BE112" s="21" t="s">
        <v>1249</v>
      </c>
      <c r="BF112" s="21" t="s">
        <v>1249</v>
      </c>
      <c r="BG112" s="21" t="s">
        <v>1249</v>
      </c>
      <c r="BH112" s="21" t="s">
        <v>1249</v>
      </c>
      <c r="BI112" s="21" t="s">
        <v>1249</v>
      </c>
      <c r="BJ112" s="21" t="s">
        <v>1249</v>
      </c>
      <c r="BK112" s="21" t="s">
        <v>1249</v>
      </c>
      <c r="BL112" s="21" t="s">
        <v>1249</v>
      </c>
      <c r="BM112" s="21" t="s">
        <v>1249</v>
      </c>
      <c r="BN112" s="21" t="s">
        <v>1249</v>
      </c>
      <c r="BO112" s="21" t="s">
        <v>1249</v>
      </c>
      <c r="BP112" s="21" t="s">
        <v>1249</v>
      </c>
      <c r="BQ112" s="21" t="s">
        <v>1249</v>
      </c>
      <c r="BR112" s="21" t="s">
        <v>1249</v>
      </c>
      <c r="BS112" s="21" t="s">
        <v>1249</v>
      </c>
      <c r="BT112" s="21" t="s">
        <v>1249</v>
      </c>
      <c r="BU112" s="21" t="s">
        <v>1249</v>
      </c>
      <c r="BV112" s="21" t="s">
        <v>1249</v>
      </c>
      <c r="BW112" s="21" t="s">
        <v>1249</v>
      </c>
      <c r="BX112" s="21" t="s">
        <v>1249</v>
      </c>
      <c r="BY112" s="21" t="s">
        <v>1249</v>
      </c>
      <c r="BZ112" s="21" t="s">
        <v>1249</v>
      </c>
      <c r="CA112" s="21" t="s">
        <v>1249</v>
      </c>
      <c r="CB112" s="21" t="s">
        <v>1249</v>
      </c>
      <c r="CC112" s="21" t="s">
        <v>1249</v>
      </c>
      <c r="CD112" s="21" t="s">
        <v>1249</v>
      </c>
      <c r="CE112" s="21" t="s">
        <v>1249</v>
      </c>
      <c r="CF112" s="21" t="s">
        <v>1249</v>
      </c>
      <c r="CG112" s="21"/>
      <c r="CH112" s="21"/>
      <c r="CI112" s="21"/>
      <c r="CJ112" s="21"/>
      <c r="CK112" s="21" t="s">
        <v>1249</v>
      </c>
      <c r="CL112" s="21" t="s">
        <v>1249</v>
      </c>
      <c r="CM112" s="21" t="s">
        <v>1249</v>
      </c>
      <c r="CN112" s="21" t="s">
        <v>1249</v>
      </c>
      <c r="CO112" s="21" t="s">
        <v>1249</v>
      </c>
      <c r="CP112" s="21" t="s">
        <v>1249</v>
      </c>
      <c r="CQ112" s="21" t="s">
        <v>1249</v>
      </c>
      <c r="CR112" s="21" t="s">
        <v>1249</v>
      </c>
      <c r="CS112" s="21" t="s">
        <v>1249</v>
      </c>
      <c r="CT112" s="21" t="s">
        <v>1249</v>
      </c>
    </row>
    <row r="113" spans="1:98" s="2" customFormat="1" ht="18.75" x14ac:dyDescent="0.25">
      <c r="A113" s="6">
        <v>90</v>
      </c>
      <c r="B113" s="7">
        <v>226</v>
      </c>
      <c r="C113" s="440" t="s">
        <v>403</v>
      </c>
      <c r="D113" s="440"/>
      <c r="E113" s="440"/>
      <c r="F113" s="9" t="s">
        <v>1249</v>
      </c>
      <c r="G113" s="9" t="s">
        <v>1249</v>
      </c>
      <c r="H113" s="9" t="s">
        <v>1249</v>
      </c>
      <c r="I113" s="9" t="s">
        <v>1249</v>
      </c>
      <c r="J113" s="21" t="s">
        <v>1249</v>
      </c>
      <c r="K113" s="21" t="s">
        <v>1249</v>
      </c>
      <c r="L113" s="21" t="s">
        <v>1249</v>
      </c>
      <c r="M113" s="21" t="s">
        <v>1249</v>
      </c>
      <c r="N113" s="21" t="s">
        <v>1249</v>
      </c>
      <c r="O113" s="21" t="s">
        <v>1249</v>
      </c>
      <c r="P113" s="21" t="s">
        <v>1249</v>
      </c>
      <c r="Q113" s="21" t="s">
        <v>1249</v>
      </c>
      <c r="R113" s="21" t="s">
        <v>1249</v>
      </c>
      <c r="S113" s="21" t="s">
        <v>1249</v>
      </c>
      <c r="T113" s="21" t="s">
        <v>1249</v>
      </c>
      <c r="U113" s="21" t="s">
        <v>1249</v>
      </c>
      <c r="V113" s="21" t="s">
        <v>1249</v>
      </c>
      <c r="W113" s="21" t="s">
        <v>1249</v>
      </c>
      <c r="X113" s="21" t="s">
        <v>1249</v>
      </c>
      <c r="Y113" s="21" t="s">
        <v>1249</v>
      </c>
      <c r="Z113" s="21" t="s">
        <v>1249</v>
      </c>
      <c r="AA113" s="21" t="s">
        <v>1249</v>
      </c>
      <c r="AB113" s="21" t="s">
        <v>1249</v>
      </c>
      <c r="AC113" s="21" t="s">
        <v>1249</v>
      </c>
      <c r="AD113" s="21" t="s">
        <v>1249</v>
      </c>
      <c r="AE113" s="21" t="s">
        <v>1249</v>
      </c>
      <c r="AF113" s="21" t="s">
        <v>1249</v>
      </c>
      <c r="AG113" s="21" t="s">
        <v>1249</v>
      </c>
      <c r="AH113" s="21" t="s">
        <v>1249</v>
      </c>
      <c r="AI113" s="21" t="s">
        <v>1249</v>
      </c>
      <c r="AJ113" s="21" t="s">
        <v>1249</v>
      </c>
      <c r="AK113" s="21" t="s">
        <v>1249</v>
      </c>
      <c r="AL113" s="21" t="s">
        <v>1249</v>
      </c>
      <c r="AM113" s="21" t="s">
        <v>1249</v>
      </c>
      <c r="AN113" s="21" t="s">
        <v>1249</v>
      </c>
      <c r="AO113" s="21" t="s">
        <v>1249</v>
      </c>
      <c r="AP113" s="21" t="s">
        <v>1249</v>
      </c>
      <c r="AQ113" s="21" t="s">
        <v>1249</v>
      </c>
      <c r="AR113" s="21" t="s">
        <v>1249</v>
      </c>
      <c r="AS113" s="21" t="s">
        <v>1249</v>
      </c>
      <c r="AT113" s="21" t="s">
        <v>1249</v>
      </c>
      <c r="AU113" s="21" t="s">
        <v>1249</v>
      </c>
      <c r="AV113" s="21" t="s">
        <v>1249</v>
      </c>
      <c r="AW113" s="21" t="s">
        <v>1249</v>
      </c>
      <c r="AX113" s="21" t="s">
        <v>1249</v>
      </c>
      <c r="AY113" s="21" t="s">
        <v>1249</v>
      </c>
      <c r="AZ113" s="21" t="s">
        <v>1249</v>
      </c>
      <c r="BA113" s="21" t="s">
        <v>1249</v>
      </c>
      <c r="BB113" s="21"/>
      <c r="BC113" s="21" t="s">
        <v>1249</v>
      </c>
      <c r="BD113" s="21" t="s">
        <v>1249</v>
      </c>
      <c r="BE113" s="21" t="s">
        <v>1249</v>
      </c>
      <c r="BF113" s="21" t="s">
        <v>1249</v>
      </c>
      <c r="BG113" s="21" t="s">
        <v>1249</v>
      </c>
      <c r="BH113" s="21" t="s">
        <v>1249</v>
      </c>
      <c r="BI113" s="21" t="s">
        <v>1249</v>
      </c>
      <c r="BJ113" s="21" t="s">
        <v>1249</v>
      </c>
      <c r="BK113" s="21" t="s">
        <v>1249</v>
      </c>
      <c r="BL113" s="21" t="s">
        <v>1249</v>
      </c>
      <c r="BM113" s="21" t="s">
        <v>1249</v>
      </c>
      <c r="BN113" s="21" t="s">
        <v>1249</v>
      </c>
      <c r="BO113" s="21" t="s">
        <v>1249</v>
      </c>
      <c r="BP113" s="21" t="s">
        <v>1249</v>
      </c>
      <c r="BQ113" s="21" t="s">
        <v>1249</v>
      </c>
      <c r="BR113" s="21" t="s">
        <v>1249</v>
      </c>
      <c r="BS113" s="21" t="s">
        <v>1249</v>
      </c>
      <c r="BT113" s="21" t="s">
        <v>1249</v>
      </c>
      <c r="BU113" s="21" t="s">
        <v>1249</v>
      </c>
      <c r="BV113" s="21" t="s">
        <v>1249</v>
      </c>
      <c r="BW113" s="21" t="s">
        <v>1249</v>
      </c>
      <c r="BX113" s="21" t="s">
        <v>1249</v>
      </c>
      <c r="BY113" s="21" t="s">
        <v>1249</v>
      </c>
      <c r="BZ113" s="21" t="s">
        <v>1249</v>
      </c>
      <c r="CA113" s="21" t="s">
        <v>1249</v>
      </c>
      <c r="CB113" s="21" t="s">
        <v>1249</v>
      </c>
      <c r="CC113" s="21" t="s">
        <v>1249</v>
      </c>
      <c r="CD113" s="21" t="s">
        <v>1249</v>
      </c>
      <c r="CE113" s="21" t="s">
        <v>1249</v>
      </c>
      <c r="CF113" s="21" t="s">
        <v>1249</v>
      </c>
      <c r="CG113" s="21"/>
      <c r="CH113" s="21"/>
      <c r="CI113" s="21"/>
      <c r="CJ113" s="21"/>
      <c r="CK113" s="21" t="s">
        <v>1249</v>
      </c>
      <c r="CL113" s="21" t="s">
        <v>1249</v>
      </c>
      <c r="CM113" s="21" t="s">
        <v>1249</v>
      </c>
      <c r="CN113" s="21" t="s">
        <v>1249</v>
      </c>
      <c r="CO113" s="21" t="s">
        <v>1249</v>
      </c>
      <c r="CP113" s="21" t="s">
        <v>1249</v>
      </c>
      <c r="CQ113" s="21" t="s">
        <v>1249</v>
      </c>
      <c r="CR113" s="21" t="s">
        <v>1249</v>
      </c>
      <c r="CS113" s="21" t="s">
        <v>1249</v>
      </c>
      <c r="CT113" s="21" t="s">
        <v>1249</v>
      </c>
    </row>
    <row r="114" spans="1:98" s="2" customFormat="1" ht="18.75" x14ac:dyDescent="0.25">
      <c r="A114" s="6">
        <v>91</v>
      </c>
      <c r="B114" s="7">
        <v>227</v>
      </c>
      <c r="C114" s="440" t="s">
        <v>404</v>
      </c>
      <c r="D114" s="440"/>
      <c r="E114" s="440"/>
      <c r="F114" s="9" t="s">
        <v>1249</v>
      </c>
      <c r="G114" s="9" t="s">
        <v>1249</v>
      </c>
      <c r="H114" s="9" t="s">
        <v>1249</v>
      </c>
      <c r="I114" s="9" t="s">
        <v>1249</v>
      </c>
      <c r="J114" s="21" t="s">
        <v>1249</v>
      </c>
      <c r="K114" s="21" t="s">
        <v>1249</v>
      </c>
      <c r="L114" s="21" t="s">
        <v>1249</v>
      </c>
      <c r="M114" s="21" t="s">
        <v>1249</v>
      </c>
      <c r="N114" s="21" t="s">
        <v>1249</v>
      </c>
      <c r="O114" s="21" t="s">
        <v>1249</v>
      </c>
      <c r="P114" s="21" t="s">
        <v>1249</v>
      </c>
      <c r="Q114" s="21" t="s">
        <v>1249</v>
      </c>
      <c r="R114" s="21" t="s">
        <v>1249</v>
      </c>
      <c r="S114" s="21" t="s">
        <v>1249</v>
      </c>
      <c r="T114" s="21" t="s">
        <v>1249</v>
      </c>
      <c r="U114" s="21" t="s">
        <v>1249</v>
      </c>
      <c r="V114" s="21" t="s">
        <v>1249</v>
      </c>
      <c r="W114" s="21" t="s">
        <v>1249</v>
      </c>
      <c r="X114" s="21" t="s">
        <v>1249</v>
      </c>
      <c r="Y114" s="21" t="s">
        <v>1249</v>
      </c>
      <c r="Z114" s="21" t="s">
        <v>1249</v>
      </c>
      <c r="AA114" s="21" t="s">
        <v>1249</v>
      </c>
      <c r="AB114" s="21" t="s">
        <v>1249</v>
      </c>
      <c r="AC114" s="21" t="s">
        <v>1249</v>
      </c>
      <c r="AD114" s="21" t="s">
        <v>1249</v>
      </c>
      <c r="AE114" s="21" t="s">
        <v>1249</v>
      </c>
      <c r="AF114" s="21" t="s">
        <v>1249</v>
      </c>
      <c r="AG114" s="21" t="s">
        <v>1249</v>
      </c>
      <c r="AH114" s="21" t="s">
        <v>1249</v>
      </c>
      <c r="AI114" s="21" t="s">
        <v>1249</v>
      </c>
      <c r="AJ114" s="21" t="s">
        <v>1249</v>
      </c>
      <c r="AK114" s="21" t="s">
        <v>1249</v>
      </c>
      <c r="AL114" s="21" t="s">
        <v>1249</v>
      </c>
      <c r="AM114" s="21" t="s">
        <v>1249</v>
      </c>
      <c r="AN114" s="21" t="s">
        <v>1249</v>
      </c>
      <c r="AO114" s="21" t="s">
        <v>1249</v>
      </c>
      <c r="AP114" s="21" t="s">
        <v>1249</v>
      </c>
      <c r="AQ114" s="21" t="s">
        <v>1249</v>
      </c>
      <c r="AR114" s="21" t="s">
        <v>1249</v>
      </c>
      <c r="AS114" s="21" t="s">
        <v>1249</v>
      </c>
      <c r="AT114" s="21" t="s">
        <v>1249</v>
      </c>
      <c r="AU114" s="21" t="s">
        <v>1249</v>
      </c>
      <c r="AV114" s="21" t="s">
        <v>1249</v>
      </c>
      <c r="AW114" s="21" t="s">
        <v>1249</v>
      </c>
      <c r="AX114" s="21" t="s">
        <v>1249</v>
      </c>
      <c r="AY114" s="21" t="s">
        <v>1249</v>
      </c>
      <c r="AZ114" s="21" t="s">
        <v>1249</v>
      </c>
      <c r="BA114" s="21" t="s">
        <v>1249</v>
      </c>
      <c r="BB114" s="21"/>
      <c r="BC114" s="21" t="s">
        <v>1249</v>
      </c>
      <c r="BD114" s="21" t="s">
        <v>1249</v>
      </c>
      <c r="BE114" s="21" t="s">
        <v>1249</v>
      </c>
      <c r="BF114" s="21" t="s">
        <v>1249</v>
      </c>
      <c r="BG114" s="21" t="s">
        <v>1249</v>
      </c>
      <c r="BH114" s="21" t="s">
        <v>1249</v>
      </c>
      <c r="BI114" s="21" t="s">
        <v>1249</v>
      </c>
      <c r="BJ114" s="21" t="s">
        <v>1249</v>
      </c>
      <c r="BK114" s="21" t="s">
        <v>1249</v>
      </c>
      <c r="BL114" s="21" t="s">
        <v>1249</v>
      </c>
      <c r="BM114" s="21" t="s">
        <v>1249</v>
      </c>
      <c r="BN114" s="21" t="s">
        <v>1249</v>
      </c>
      <c r="BO114" s="21" t="s">
        <v>1249</v>
      </c>
      <c r="BP114" s="21" t="s">
        <v>1249</v>
      </c>
      <c r="BQ114" s="21" t="s">
        <v>1249</v>
      </c>
      <c r="BR114" s="21" t="s">
        <v>1249</v>
      </c>
      <c r="BS114" s="21" t="s">
        <v>1249</v>
      </c>
      <c r="BT114" s="21" t="s">
        <v>1249</v>
      </c>
      <c r="BU114" s="21" t="s">
        <v>1249</v>
      </c>
      <c r="BV114" s="21" t="s">
        <v>1249</v>
      </c>
      <c r="BW114" s="21" t="s">
        <v>1249</v>
      </c>
      <c r="BX114" s="21" t="s">
        <v>1249</v>
      </c>
      <c r="BY114" s="21" t="s">
        <v>1249</v>
      </c>
      <c r="BZ114" s="21" t="s">
        <v>1249</v>
      </c>
      <c r="CA114" s="21" t="s">
        <v>1249</v>
      </c>
      <c r="CB114" s="21" t="s">
        <v>1249</v>
      </c>
      <c r="CC114" s="21" t="s">
        <v>1249</v>
      </c>
      <c r="CD114" s="21" t="s">
        <v>1249</v>
      </c>
      <c r="CE114" s="21" t="s">
        <v>1249</v>
      </c>
      <c r="CF114" s="21" t="s">
        <v>1249</v>
      </c>
      <c r="CG114" s="21"/>
      <c r="CH114" s="21"/>
      <c r="CI114" s="21"/>
      <c r="CJ114" s="21"/>
      <c r="CK114" s="21" t="s">
        <v>1249</v>
      </c>
      <c r="CL114" s="21" t="s">
        <v>1249</v>
      </c>
      <c r="CM114" s="21" t="s">
        <v>1249</v>
      </c>
      <c r="CN114" s="21" t="s">
        <v>1249</v>
      </c>
      <c r="CO114" s="21" t="s">
        <v>1249</v>
      </c>
      <c r="CP114" s="21" t="s">
        <v>1249</v>
      </c>
      <c r="CQ114" s="21" t="s">
        <v>1249</v>
      </c>
      <c r="CR114" s="21" t="s">
        <v>1249</v>
      </c>
      <c r="CS114" s="21" t="s">
        <v>1249</v>
      </c>
      <c r="CT114" s="21" t="s">
        <v>1249</v>
      </c>
    </row>
    <row r="115" spans="1:98" ht="131.25" customHeight="1" x14ac:dyDescent="0.25">
      <c r="A115" s="6">
        <v>92</v>
      </c>
      <c r="B115" s="207">
        <v>212</v>
      </c>
      <c r="C115" s="12" t="s">
        <v>405</v>
      </c>
      <c r="D115" s="13" t="s">
        <v>18</v>
      </c>
      <c r="E115" s="39" t="s">
        <v>406</v>
      </c>
      <c r="F115" s="214" t="s">
        <v>28</v>
      </c>
      <c r="G115" s="12" t="s">
        <v>1341</v>
      </c>
      <c r="H115" s="41" t="s">
        <v>1342</v>
      </c>
      <c r="I115" s="18" t="s">
        <v>1261</v>
      </c>
      <c r="J115" s="22" t="s">
        <v>402</v>
      </c>
      <c r="K115" s="207"/>
      <c r="L115" s="28" t="s">
        <v>21</v>
      </c>
      <c r="M115" s="207"/>
      <c r="N115" s="207"/>
      <c r="O115" s="207"/>
      <c r="P115" s="207"/>
      <c r="Q115" s="207"/>
      <c r="R115" s="207"/>
      <c r="S115" s="207"/>
      <c r="T115" s="26">
        <f t="shared" si="51"/>
        <v>1</v>
      </c>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v>2</v>
      </c>
      <c r="CG115" s="207"/>
      <c r="CH115" s="207"/>
      <c r="CI115" s="207"/>
      <c r="CJ115" s="207"/>
      <c r="CK115" s="207"/>
      <c r="CL115" s="23">
        <f>COUNTIF($BD115:$CK115,2)</f>
        <v>1</v>
      </c>
      <c r="CM115" s="32">
        <f>CL115/COUNTA($BD115:$CK115)</f>
        <v>1</v>
      </c>
      <c r="CN115" s="23">
        <f>COUNTIF($BD115:$CK115,1)</f>
        <v>0</v>
      </c>
      <c r="CO115" s="32">
        <f>CN115/COUNTA($BD115:$CK115)</f>
        <v>0</v>
      </c>
      <c r="CP115" s="23">
        <f>COUNTIF($BD115:$CK115,0)</f>
        <v>0</v>
      </c>
      <c r="CQ115" s="32">
        <f>CP115/COUNTA($BD115:$CK115)</f>
        <v>0</v>
      </c>
      <c r="CR115" s="23">
        <f>(((CL115*2)+(CN115*1)+(CP115*0)))/COUNTA($BD115:$CK115)</f>
        <v>2</v>
      </c>
      <c r="CS115" s="23" t="str">
        <f t="shared" si="52"/>
        <v>Đạt mục tiêu</v>
      </c>
      <c r="CT115" s="37"/>
    </row>
    <row r="116" spans="1:98" ht="65.25" customHeight="1" x14ac:dyDescent="0.25">
      <c r="A116" s="6">
        <v>93</v>
      </c>
      <c r="B116" s="207">
        <v>214</v>
      </c>
      <c r="C116" s="12" t="s">
        <v>409</v>
      </c>
      <c r="D116" s="13" t="s">
        <v>20</v>
      </c>
      <c r="E116" s="12" t="s">
        <v>408</v>
      </c>
      <c r="F116" s="214" t="s">
        <v>20</v>
      </c>
      <c r="G116" s="12" t="s">
        <v>1343</v>
      </c>
      <c r="H116" s="18" t="s">
        <v>1344</v>
      </c>
      <c r="I116" s="18" t="s">
        <v>1261</v>
      </c>
      <c r="J116" s="22" t="s">
        <v>402</v>
      </c>
      <c r="K116" s="207"/>
      <c r="L116" s="23" t="s">
        <v>21</v>
      </c>
      <c r="M116" s="207"/>
      <c r="N116" s="207"/>
      <c r="O116" s="207"/>
      <c r="P116" s="207"/>
      <c r="Q116" s="207"/>
      <c r="R116" s="207"/>
      <c r="S116" s="207"/>
      <c r="T116" s="26">
        <f t="shared" si="51"/>
        <v>1</v>
      </c>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v>2</v>
      </c>
      <c r="CG116" s="207"/>
      <c r="CH116" s="207"/>
      <c r="CI116" s="207"/>
      <c r="CJ116" s="207"/>
      <c r="CK116" s="207"/>
      <c r="CL116" s="23">
        <f>COUNTIF($BD116:$CK116,2)</f>
        <v>1</v>
      </c>
      <c r="CM116" s="32">
        <f>CL116/COUNTA($BD116:$CK116)</f>
        <v>1</v>
      </c>
      <c r="CN116" s="23">
        <f>COUNTIF($BD116:$CK116,1)</f>
        <v>0</v>
      </c>
      <c r="CO116" s="32">
        <f>CN116/COUNTA($BD116:$CK116)</f>
        <v>0</v>
      </c>
      <c r="CP116" s="23">
        <f>COUNTIF($BD116:$CK116,0)</f>
        <v>0</v>
      </c>
      <c r="CQ116" s="32">
        <f>CP116/COUNTA($BD116:$CK116)</f>
        <v>0</v>
      </c>
      <c r="CR116" s="23">
        <f>(((CL116*2)+(CN116*1)+(CP116*0)))/COUNTA($BD116:$CK116)</f>
        <v>2</v>
      </c>
      <c r="CS116" s="23" t="str">
        <f t="shared" si="52"/>
        <v>Đạt mục tiêu</v>
      </c>
      <c r="CT116" s="37"/>
    </row>
    <row r="117" spans="1:98" s="2" customFormat="1" ht="18.75" x14ac:dyDescent="0.25">
      <c r="A117" s="6">
        <v>94</v>
      </c>
      <c r="B117" s="7">
        <v>232</v>
      </c>
      <c r="C117" s="440" t="s">
        <v>1345</v>
      </c>
      <c r="D117" s="440"/>
      <c r="E117" s="440"/>
      <c r="F117" s="9" t="s">
        <v>1249</v>
      </c>
      <c r="G117" s="9" t="s">
        <v>1249</v>
      </c>
      <c r="H117" s="9" t="s">
        <v>1249</v>
      </c>
      <c r="I117" s="9" t="s">
        <v>1249</v>
      </c>
      <c r="J117" s="21" t="s">
        <v>1249</v>
      </c>
      <c r="K117" s="21" t="s">
        <v>1249</v>
      </c>
      <c r="L117" s="21" t="s">
        <v>1249</v>
      </c>
      <c r="M117" s="21" t="s">
        <v>1249</v>
      </c>
      <c r="N117" s="21" t="s">
        <v>1249</v>
      </c>
      <c r="O117" s="21" t="s">
        <v>1249</v>
      </c>
      <c r="P117" s="21" t="s">
        <v>1249</v>
      </c>
      <c r="Q117" s="21" t="s">
        <v>1249</v>
      </c>
      <c r="R117" s="21" t="s">
        <v>1249</v>
      </c>
      <c r="S117" s="21" t="s">
        <v>1249</v>
      </c>
      <c r="T117" s="21" t="s">
        <v>1249</v>
      </c>
      <c r="U117" s="21" t="s">
        <v>1249</v>
      </c>
      <c r="V117" s="21" t="s">
        <v>1249</v>
      </c>
      <c r="W117" s="21" t="s">
        <v>1249</v>
      </c>
      <c r="X117" s="21" t="s">
        <v>1249</v>
      </c>
      <c r="Y117" s="21" t="s">
        <v>1249</v>
      </c>
      <c r="Z117" s="21" t="s">
        <v>1249</v>
      </c>
      <c r="AA117" s="21" t="s">
        <v>1249</v>
      </c>
      <c r="AB117" s="21" t="s">
        <v>1249</v>
      </c>
      <c r="AC117" s="21" t="s">
        <v>1249</v>
      </c>
      <c r="AD117" s="21" t="s">
        <v>1249</v>
      </c>
      <c r="AE117" s="21" t="s">
        <v>1249</v>
      </c>
      <c r="AF117" s="21" t="s">
        <v>1249</v>
      </c>
      <c r="AG117" s="21" t="s">
        <v>1249</v>
      </c>
      <c r="AH117" s="21" t="s">
        <v>1249</v>
      </c>
      <c r="AI117" s="21" t="s">
        <v>1249</v>
      </c>
      <c r="AJ117" s="21" t="s">
        <v>1249</v>
      </c>
      <c r="AK117" s="21" t="s">
        <v>1249</v>
      </c>
      <c r="AL117" s="21" t="s">
        <v>1249</v>
      </c>
      <c r="AM117" s="21" t="s">
        <v>1249</v>
      </c>
      <c r="AN117" s="21" t="s">
        <v>1249</v>
      </c>
      <c r="AO117" s="21" t="s">
        <v>1249</v>
      </c>
      <c r="AP117" s="21" t="s">
        <v>1249</v>
      </c>
      <c r="AQ117" s="21" t="s">
        <v>1249</v>
      </c>
      <c r="AR117" s="21" t="s">
        <v>1249</v>
      </c>
      <c r="AS117" s="21" t="s">
        <v>1249</v>
      </c>
      <c r="AT117" s="21" t="s">
        <v>1249</v>
      </c>
      <c r="AU117" s="21" t="s">
        <v>1249</v>
      </c>
      <c r="AV117" s="21" t="s">
        <v>1249</v>
      </c>
      <c r="AW117" s="21" t="s">
        <v>1249</v>
      </c>
      <c r="AX117" s="21" t="s">
        <v>1249</v>
      </c>
      <c r="AY117" s="21" t="s">
        <v>1249</v>
      </c>
      <c r="AZ117" s="21" t="s">
        <v>1249</v>
      </c>
      <c r="BA117" s="21" t="s">
        <v>1249</v>
      </c>
      <c r="BB117" s="21"/>
      <c r="BC117" s="21" t="s">
        <v>1249</v>
      </c>
      <c r="BD117" s="21" t="s">
        <v>1249</v>
      </c>
      <c r="BE117" s="21" t="s">
        <v>1249</v>
      </c>
      <c r="BF117" s="21" t="s">
        <v>1249</v>
      </c>
      <c r="BG117" s="21" t="s">
        <v>1249</v>
      </c>
      <c r="BH117" s="21" t="s">
        <v>1249</v>
      </c>
      <c r="BI117" s="21" t="s">
        <v>1249</v>
      </c>
      <c r="BJ117" s="21" t="s">
        <v>1249</v>
      </c>
      <c r="BK117" s="21" t="s">
        <v>1249</v>
      </c>
      <c r="BL117" s="21" t="s">
        <v>1249</v>
      </c>
      <c r="BM117" s="21" t="s">
        <v>1249</v>
      </c>
      <c r="BN117" s="21" t="s">
        <v>1249</v>
      </c>
      <c r="BO117" s="21" t="s">
        <v>1249</v>
      </c>
      <c r="BP117" s="21" t="s">
        <v>1249</v>
      </c>
      <c r="BQ117" s="21" t="s">
        <v>1249</v>
      </c>
      <c r="BR117" s="21" t="s">
        <v>1249</v>
      </c>
      <c r="BS117" s="21" t="s">
        <v>1249</v>
      </c>
      <c r="BT117" s="21" t="s">
        <v>1249</v>
      </c>
      <c r="BU117" s="21" t="s">
        <v>1249</v>
      </c>
      <c r="BV117" s="21" t="s">
        <v>1249</v>
      </c>
      <c r="BW117" s="21" t="s">
        <v>1249</v>
      </c>
      <c r="BX117" s="21" t="s">
        <v>1249</v>
      </c>
      <c r="BY117" s="21" t="s">
        <v>1249</v>
      </c>
      <c r="BZ117" s="21" t="s">
        <v>1249</v>
      </c>
      <c r="CA117" s="21" t="s">
        <v>1249</v>
      </c>
      <c r="CB117" s="21" t="s">
        <v>1249</v>
      </c>
      <c r="CC117" s="21" t="s">
        <v>1249</v>
      </c>
      <c r="CD117" s="21" t="s">
        <v>1249</v>
      </c>
      <c r="CE117" s="21" t="s">
        <v>1249</v>
      </c>
      <c r="CF117" s="21" t="s">
        <v>1249</v>
      </c>
      <c r="CG117" s="21"/>
      <c r="CH117" s="21"/>
      <c r="CI117" s="21"/>
      <c r="CJ117" s="21"/>
      <c r="CK117" s="21" t="s">
        <v>1249</v>
      </c>
      <c r="CL117" s="21" t="s">
        <v>1249</v>
      </c>
      <c r="CM117" s="21" t="s">
        <v>1249</v>
      </c>
      <c r="CN117" s="21" t="s">
        <v>1249</v>
      </c>
      <c r="CO117" s="21" t="s">
        <v>1249</v>
      </c>
      <c r="CP117" s="21" t="s">
        <v>1249</v>
      </c>
      <c r="CQ117" s="21" t="s">
        <v>1249</v>
      </c>
      <c r="CR117" s="21" t="s">
        <v>1249</v>
      </c>
      <c r="CS117" s="21" t="s">
        <v>1249</v>
      </c>
      <c r="CT117" s="21" t="s">
        <v>1249</v>
      </c>
    </row>
    <row r="118" spans="1:98" s="2" customFormat="1" ht="18.75" customHeight="1" x14ac:dyDescent="0.25">
      <c r="A118" s="6">
        <v>95</v>
      </c>
      <c r="B118" s="7">
        <v>233</v>
      </c>
      <c r="C118" s="440" t="s">
        <v>412</v>
      </c>
      <c r="D118" s="440"/>
      <c r="E118" s="440"/>
      <c r="F118" s="9" t="s">
        <v>1249</v>
      </c>
      <c r="G118" s="9" t="s">
        <v>1249</v>
      </c>
      <c r="H118" s="9" t="s">
        <v>1249</v>
      </c>
      <c r="I118" s="9" t="s">
        <v>1249</v>
      </c>
      <c r="J118" s="21" t="s">
        <v>1249</v>
      </c>
      <c r="K118" s="21" t="s">
        <v>1249</v>
      </c>
      <c r="L118" s="21" t="s">
        <v>1249</v>
      </c>
      <c r="M118" s="21" t="s">
        <v>1249</v>
      </c>
      <c r="N118" s="21" t="s">
        <v>1249</v>
      </c>
      <c r="O118" s="21" t="s">
        <v>1249</v>
      </c>
      <c r="P118" s="21" t="s">
        <v>1249</v>
      </c>
      <c r="Q118" s="21" t="s">
        <v>1249</v>
      </c>
      <c r="R118" s="21" t="s">
        <v>1249</v>
      </c>
      <c r="S118" s="21" t="s">
        <v>1249</v>
      </c>
      <c r="T118" s="21" t="s">
        <v>1249</v>
      </c>
      <c r="U118" s="21" t="s">
        <v>1249</v>
      </c>
      <c r="V118" s="21" t="s">
        <v>1249</v>
      </c>
      <c r="W118" s="21" t="s">
        <v>1249</v>
      </c>
      <c r="X118" s="21" t="s">
        <v>1249</v>
      </c>
      <c r="Y118" s="21" t="s">
        <v>1249</v>
      </c>
      <c r="Z118" s="21" t="s">
        <v>1249</v>
      </c>
      <c r="AA118" s="21" t="s">
        <v>1249</v>
      </c>
      <c r="AB118" s="21" t="s">
        <v>1249</v>
      </c>
      <c r="AC118" s="21" t="s">
        <v>1249</v>
      </c>
      <c r="AD118" s="21" t="s">
        <v>1249</v>
      </c>
      <c r="AE118" s="21" t="s">
        <v>1249</v>
      </c>
      <c r="AF118" s="21" t="s">
        <v>1249</v>
      </c>
      <c r="AG118" s="21" t="s">
        <v>1249</v>
      </c>
      <c r="AH118" s="21" t="s">
        <v>1249</v>
      </c>
      <c r="AI118" s="21" t="s">
        <v>1249</v>
      </c>
      <c r="AJ118" s="21" t="s">
        <v>1249</v>
      </c>
      <c r="AK118" s="21" t="s">
        <v>1249</v>
      </c>
      <c r="AL118" s="21" t="s">
        <v>1249</v>
      </c>
      <c r="AM118" s="21" t="s">
        <v>1249</v>
      </c>
      <c r="AN118" s="21" t="s">
        <v>1249</v>
      </c>
      <c r="AO118" s="21" t="s">
        <v>1249</v>
      </c>
      <c r="AP118" s="21" t="s">
        <v>1249</v>
      </c>
      <c r="AQ118" s="21" t="s">
        <v>1249</v>
      </c>
      <c r="AR118" s="21" t="s">
        <v>1249</v>
      </c>
      <c r="AS118" s="21" t="s">
        <v>1249</v>
      </c>
      <c r="AT118" s="21" t="s">
        <v>1249</v>
      </c>
      <c r="AU118" s="21" t="s">
        <v>1249</v>
      </c>
      <c r="AV118" s="21" t="s">
        <v>1249</v>
      </c>
      <c r="AW118" s="21" t="s">
        <v>1249</v>
      </c>
      <c r="AX118" s="21" t="s">
        <v>1249</v>
      </c>
      <c r="AY118" s="21" t="s">
        <v>1249</v>
      </c>
      <c r="AZ118" s="21" t="s">
        <v>1249</v>
      </c>
      <c r="BA118" s="21" t="s">
        <v>1249</v>
      </c>
      <c r="BB118" s="21"/>
      <c r="BC118" s="21" t="s">
        <v>1249</v>
      </c>
      <c r="BD118" s="21" t="s">
        <v>1249</v>
      </c>
      <c r="BE118" s="21" t="s">
        <v>1249</v>
      </c>
      <c r="BF118" s="21" t="s">
        <v>1249</v>
      </c>
      <c r="BG118" s="21" t="s">
        <v>1249</v>
      </c>
      <c r="BH118" s="21" t="s">
        <v>1249</v>
      </c>
      <c r="BI118" s="21" t="s">
        <v>1249</v>
      </c>
      <c r="BJ118" s="21" t="s">
        <v>1249</v>
      </c>
      <c r="BK118" s="21" t="s">
        <v>1249</v>
      </c>
      <c r="BL118" s="21" t="s">
        <v>1249</v>
      </c>
      <c r="BM118" s="21" t="s">
        <v>1249</v>
      </c>
      <c r="BN118" s="21" t="s">
        <v>1249</v>
      </c>
      <c r="BO118" s="21" t="s">
        <v>1249</v>
      </c>
      <c r="BP118" s="21" t="s">
        <v>1249</v>
      </c>
      <c r="BQ118" s="21" t="s">
        <v>1249</v>
      </c>
      <c r="BR118" s="21" t="s">
        <v>1249</v>
      </c>
      <c r="BS118" s="21" t="s">
        <v>1249</v>
      </c>
      <c r="BT118" s="21" t="s">
        <v>1249</v>
      </c>
      <c r="BU118" s="21" t="s">
        <v>1249</v>
      </c>
      <c r="BV118" s="21" t="s">
        <v>1249</v>
      </c>
      <c r="BW118" s="21" t="s">
        <v>1249</v>
      </c>
      <c r="BX118" s="21" t="s">
        <v>1249</v>
      </c>
      <c r="BY118" s="21" t="s">
        <v>1249</v>
      </c>
      <c r="BZ118" s="21" t="s">
        <v>1249</v>
      </c>
      <c r="CA118" s="21" t="s">
        <v>1249</v>
      </c>
      <c r="CB118" s="21" t="s">
        <v>1249</v>
      </c>
      <c r="CC118" s="21" t="s">
        <v>1249</v>
      </c>
      <c r="CD118" s="21" t="s">
        <v>1249</v>
      </c>
      <c r="CE118" s="21" t="s">
        <v>1249</v>
      </c>
      <c r="CF118" s="21" t="s">
        <v>1249</v>
      </c>
      <c r="CG118" s="21"/>
      <c r="CH118" s="21"/>
      <c r="CI118" s="21"/>
      <c r="CJ118" s="21"/>
      <c r="CK118" s="21" t="s">
        <v>1249</v>
      </c>
      <c r="CL118" s="21" t="s">
        <v>1249</v>
      </c>
      <c r="CM118" s="21" t="s">
        <v>1249</v>
      </c>
      <c r="CN118" s="21" t="s">
        <v>1249</v>
      </c>
      <c r="CO118" s="21" t="s">
        <v>1249</v>
      </c>
      <c r="CP118" s="21" t="s">
        <v>1249</v>
      </c>
      <c r="CQ118" s="21" t="s">
        <v>1249</v>
      </c>
      <c r="CR118" s="21" t="s">
        <v>1249</v>
      </c>
      <c r="CS118" s="21" t="s">
        <v>1249</v>
      </c>
      <c r="CT118" s="21" t="s">
        <v>1249</v>
      </c>
    </row>
    <row r="119" spans="1:98" ht="54.75" customHeight="1" x14ac:dyDescent="0.25">
      <c r="A119" s="6">
        <v>96</v>
      </c>
      <c r="B119" s="207">
        <v>218</v>
      </c>
      <c r="C119" s="12" t="s">
        <v>413</v>
      </c>
      <c r="D119" s="13" t="s">
        <v>28</v>
      </c>
      <c r="E119" s="12" t="s">
        <v>1346</v>
      </c>
      <c r="F119" s="214" t="s">
        <v>28</v>
      </c>
      <c r="G119" s="12" t="s">
        <v>1892</v>
      </c>
      <c r="H119" s="12" t="s">
        <v>1891</v>
      </c>
      <c r="I119" s="18" t="s">
        <v>1261</v>
      </c>
      <c r="J119" s="22" t="s">
        <v>402</v>
      </c>
      <c r="K119" s="23" t="s">
        <v>21</v>
      </c>
      <c r="L119" s="207"/>
      <c r="M119" s="23"/>
      <c r="N119" s="207"/>
      <c r="O119" s="207"/>
      <c r="P119" s="207"/>
      <c r="Q119" s="207"/>
      <c r="R119" s="207"/>
      <c r="S119" s="207"/>
      <c r="T119" s="26">
        <f t="shared" si="51"/>
        <v>1</v>
      </c>
      <c r="U119" s="207" t="s">
        <v>1277</v>
      </c>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v>2</v>
      </c>
      <c r="CG119" s="207"/>
      <c r="CH119" s="207"/>
      <c r="CI119" s="207"/>
      <c r="CJ119" s="207"/>
      <c r="CK119" s="207"/>
      <c r="CL119" s="23">
        <f>COUNTIF($BD119:$CK119,2)</f>
        <v>1</v>
      </c>
      <c r="CM119" s="32">
        <f>CL119/COUNTA($BD119:$CK119)</f>
        <v>1</v>
      </c>
      <c r="CN119" s="23">
        <f>COUNTIF($BD119:$CK119,1)</f>
        <v>0</v>
      </c>
      <c r="CO119" s="32">
        <f>CN119/COUNTA($BD119:$CK119)</f>
        <v>0</v>
      </c>
      <c r="CP119" s="23">
        <f>COUNTIF($BD119:$CK119,0)</f>
        <v>0</v>
      </c>
      <c r="CQ119" s="32">
        <f>CP119/COUNTA($BD119:$CK119)</f>
        <v>0</v>
      </c>
      <c r="CR119" s="23">
        <f>(((CL119*2)+(CN119*1)+(CP119*0)))/COUNTA($BD119:$CK119)</f>
        <v>2</v>
      </c>
      <c r="CS119" s="23" t="str">
        <f t="shared" si="52"/>
        <v>Đạt mục tiêu</v>
      </c>
      <c r="CT119" s="37"/>
    </row>
    <row r="120" spans="1:98" ht="75.75" customHeight="1" x14ac:dyDescent="0.25">
      <c r="A120" s="6">
        <v>96</v>
      </c>
      <c r="B120" s="207">
        <v>218</v>
      </c>
      <c r="C120" s="12" t="s">
        <v>413</v>
      </c>
      <c r="D120" s="13" t="s">
        <v>28</v>
      </c>
      <c r="E120" s="12" t="s">
        <v>1347</v>
      </c>
      <c r="F120" s="214" t="s">
        <v>28</v>
      </c>
      <c r="G120" s="12" t="s">
        <v>1348</v>
      </c>
      <c r="H120" s="39" t="s">
        <v>1349</v>
      </c>
      <c r="I120" s="18" t="s">
        <v>1261</v>
      </c>
      <c r="J120" s="22" t="s">
        <v>402</v>
      </c>
      <c r="K120" s="10"/>
      <c r="L120" s="207"/>
      <c r="M120" s="23" t="s">
        <v>21</v>
      </c>
      <c r="N120" s="207"/>
      <c r="O120" s="207"/>
      <c r="P120" s="207"/>
      <c r="Q120" s="207"/>
      <c r="R120" s="207"/>
      <c r="S120" s="207"/>
      <c r="T120" s="26">
        <f t="shared" si="51"/>
        <v>1</v>
      </c>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v>2</v>
      </c>
      <c r="CG120" s="207"/>
      <c r="CH120" s="207"/>
      <c r="CI120" s="207"/>
      <c r="CJ120" s="207"/>
      <c r="CK120" s="207"/>
      <c r="CL120" s="23">
        <f>COUNTIF($BD120:$CK120,2)</f>
        <v>1</v>
      </c>
      <c r="CM120" s="32">
        <f>CL120/COUNTA($BD120:$CK120)</f>
        <v>1</v>
      </c>
      <c r="CN120" s="23">
        <f>COUNTIF($BD120:$CK120,1)</f>
        <v>0</v>
      </c>
      <c r="CO120" s="32">
        <f>CN120/COUNTA($BD120:$CK120)</f>
        <v>0</v>
      </c>
      <c r="CP120" s="23">
        <f>COUNTIF($BD120:$CK120,0)</f>
        <v>0</v>
      </c>
      <c r="CQ120" s="32">
        <f>CP120/COUNTA($BD120:$CK120)</f>
        <v>0</v>
      </c>
      <c r="CR120" s="23">
        <f>(((CL120*2)+(CN120*1)+(CP120*0)))/COUNTA($BD120:$CK120)</f>
        <v>2</v>
      </c>
      <c r="CS120" s="23" t="str">
        <f t="shared" si="52"/>
        <v>Đạt mục tiêu</v>
      </c>
      <c r="CT120" s="37"/>
    </row>
    <row r="121" spans="1:98" ht="93" customHeight="1" x14ac:dyDescent="0.25">
      <c r="A121" s="6">
        <v>97</v>
      </c>
      <c r="B121" s="207">
        <v>219</v>
      </c>
      <c r="C121" s="12" t="s">
        <v>415</v>
      </c>
      <c r="D121" s="13" t="s">
        <v>28</v>
      </c>
      <c r="E121" s="12" t="s">
        <v>416</v>
      </c>
      <c r="F121" s="214" t="s">
        <v>28</v>
      </c>
      <c r="G121" s="12" t="s">
        <v>1350</v>
      </c>
      <c r="H121" s="12" t="s">
        <v>1351</v>
      </c>
      <c r="I121" s="18" t="s">
        <v>1251</v>
      </c>
      <c r="J121" s="22" t="s">
        <v>402</v>
      </c>
      <c r="K121" s="207" t="s">
        <v>21</v>
      </c>
      <c r="L121" s="207"/>
      <c r="M121" s="207"/>
      <c r="N121" s="207"/>
      <c r="O121" s="207"/>
      <c r="P121" s="207"/>
      <c r="Q121" s="207"/>
      <c r="R121" s="207"/>
      <c r="S121" s="207"/>
      <c r="T121" s="26">
        <f t="shared" si="51"/>
        <v>1</v>
      </c>
      <c r="U121" s="207"/>
      <c r="V121" s="207"/>
      <c r="W121" s="207"/>
      <c r="X121" s="207" t="s">
        <v>1277</v>
      </c>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v>2</v>
      </c>
      <c r="CG121" s="207"/>
      <c r="CH121" s="207"/>
      <c r="CI121" s="207"/>
      <c r="CJ121" s="207"/>
      <c r="CK121" s="207"/>
      <c r="CL121" s="23">
        <f>COUNTIF($BD121:$CK121,2)</f>
        <v>1</v>
      </c>
      <c r="CM121" s="32">
        <f>CL121/COUNTA($BD121:$CK121)</f>
        <v>1</v>
      </c>
      <c r="CN121" s="23">
        <f>COUNTIF($BD121:$CK121,1)</f>
        <v>0</v>
      </c>
      <c r="CO121" s="32">
        <f>CN121/COUNTA($BD121:$CK121)</f>
        <v>0</v>
      </c>
      <c r="CP121" s="23">
        <f>COUNTIF($BD121:$CK121,0)</f>
        <v>0</v>
      </c>
      <c r="CQ121" s="32">
        <f>CP121/COUNTA($BD121:$CK121)</f>
        <v>0</v>
      </c>
      <c r="CR121" s="23">
        <f>(((CL121*2)+(CN121*1)+(CP121*0)))/COUNTA($BD121:$CK121)</f>
        <v>2</v>
      </c>
      <c r="CS121" s="23" t="str">
        <f t="shared" si="52"/>
        <v>Đạt mục tiêu</v>
      </c>
      <c r="CT121" s="37"/>
    </row>
    <row r="122" spans="1:98" ht="63.75" customHeight="1" x14ac:dyDescent="0.25">
      <c r="A122" s="6">
        <v>98</v>
      </c>
      <c r="B122" s="207">
        <v>220</v>
      </c>
      <c r="C122" s="12" t="s">
        <v>417</v>
      </c>
      <c r="D122" s="13" t="s">
        <v>28</v>
      </c>
      <c r="E122" s="12" t="s">
        <v>418</v>
      </c>
      <c r="F122" s="214" t="s">
        <v>28</v>
      </c>
      <c r="G122" s="12" t="s">
        <v>1352</v>
      </c>
      <c r="H122" s="18" t="s">
        <v>1353</v>
      </c>
      <c r="I122" s="18" t="s">
        <v>1261</v>
      </c>
      <c r="J122" s="22" t="s">
        <v>402</v>
      </c>
      <c r="K122" s="207"/>
      <c r="L122" s="207"/>
      <c r="M122" s="207" t="s">
        <v>21</v>
      </c>
      <c r="N122" s="207"/>
      <c r="O122" s="207"/>
      <c r="P122" s="207"/>
      <c r="Q122" s="207"/>
      <c r="R122" s="207"/>
      <c r="S122" s="207"/>
      <c r="T122" s="26">
        <f t="shared" si="51"/>
        <v>1</v>
      </c>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v>2</v>
      </c>
      <c r="CG122" s="207"/>
      <c r="CH122" s="207"/>
      <c r="CI122" s="207"/>
      <c r="CJ122" s="207"/>
      <c r="CK122" s="207"/>
      <c r="CL122" s="23">
        <f>COUNTIF($BD122:$CK122,2)</f>
        <v>1</v>
      </c>
      <c r="CM122" s="32">
        <f>CL122/COUNTA($BD122:$CK122)</f>
        <v>1</v>
      </c>
      <c r="CN122" s="23">
        <f>COUNTIF($BD122:$CK122,1)</f>
        <v>0</v>
      </c>
      <c r="CO122" s="32">
        <f>CN122/COUNTA($BD122:$CK122)</f>
        <v>0</v>
      </c>
      <c r="CP122" s="23">
        <f>COUNTIF($BD122:$CK122,0)</f>
        <v>0</v>
      </c>
      <c r="CQ122" s="32">
        <f>CP122/COUNTA($BD122:$CK122)</f>
        <v>0</v>
      </c>
      <c r="CR122" s="23">
        <f>(((CL122*2)+(CN122*1)+(CP122*0)))/COUNTA($BD122:$CK122)</f>
        <v>2</v>
      </c>
      <c r="CS122" s="23" t="str">
        <f t="shared" si="52"/>
        <v>Đạt mục tiêu</v>
      </c>
      <c r="CT122" s="37"/>
    </row>
    <row r="123" spans="1:98" ht="57" customHeight="1" x14ac:dyDescent="0.25">
      <c r="A123" s="6">
        <v>99</v>
      </c>
      <c r="B123" s="207">
        <v>221</v>
      </c>
      <c r="C123" s="12" t="s">
        <v>419</v>
      </c>
      <c r="D123" s="13" t="s">
        <v>28</v>
      </c>
      <c r="E123" s="12" t="s">
        <v>420</v>
      </c>
      <c r="F123" s="214" t="s">
        <v>28</v>
      </c>
      <c r="G123" s="12" t="s">
        <v>419</v>
      </c>
      <c r="H123" s="18" t="s">
        <v>1857</v>
      </c>
      <c r="I123" s="18" t="s">
        <v>1261</v>
      </c>
      <c r="J123" s="22" t="s">
        <v>402</v>
      </c>
      <c r="K123" s="207"/>
      <c r="L123" s="207"/>
      <c r="M123" s="207" t="s">
        <v>21</v>
      </c>
      <c r="N123" s="207"/>
      <c r="O123" s="207"/>
      <c r="P123" s="207"/>
      <c r="Q123" s="207"/>
      <c r="R123" s="23" t="s">
        <v>21</v>
      </c>
      <c r="S123" s="207"/>
      <c r="T123" s="26">
        <f t="shared" si="51"/>
        <v>2</v>
      </c>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v>2</v>
      </c>
      <c r="CG123" s="207"/>
      <c r="CH123" s="207"/>
      <c r="CI123" s="207"/>
      <c r="CJ123" s="207"/>
      <c r="CK123" s="207"/>
      <c r="CL123" s="23">
        <f>COUNTIF($BD123:$CK123,2)</f>
        <v>1</v>
      </c>
      <c r="CM123" s="32">
        <f>CL123/COUNTA($BD123:$CK123)</f>
        <v>1</v>
      </c>
      <c r="CN123" s="23">
        <f>COUNTIF($BD123:$CK123,1)</f>
        <v>0</v>
      </c>
      <c r="CO123" s="32">
        <f>CN123/COUNTA($BD123:$CK123)</f>
        <v>0</v>
      </c>
      <c r="CP123" s="23">
        <f>COUNTIF($BD123:$CK123,0)</f>
        <v>0</v>
      </c>
      <c r="CQ123" s="32">
        <f>CP123/COUNTA($BD123:$CK123)</f>
        <v>0</v>
      </c>
      <c r="CR123" s="23">
        <f>(((CL123*2)+(CN123*1)+(CP123*0)))/COUNTA($BD123:$CK123)</f>
        <v>2</v>
      </c>
      <c r="CS123" s="23" t="str">
        <f t="shared" si="52"/>
        <v>Đạt mục tiêu</v>
      </c>
      <c r="CT123" s="37"/>
    </row>
    <row r="124" spans="1:98" s="2" customFormat="1" ht="18.75" x14ac:dyDescent="0.25">
      <c r="A124" s="6">
        <v>100</v>
      </c>
      <c r="B124" s="7">
        <v>239</v>
      </c>
      <c r="C124" s="440" t="s">
        <v>423</v>
      </c>
      <c r="D124" s="440"/>
      <c r="E124" s="440"/>
      <c r="F124" s="9" t="s">
        <v>1249</v>
      </c>
      <c r="G124" s="9" t="s">
        <v>1249</v>
      </c>
      <c r="H124" s="9" t="s">
        <v>1249</v>
      </c>
      <c r="I124" s="9" t="s">
        <v>1249</v>
      </c>
      <c r="J124" s="21" t="s">
        <v>1249</v>
      </c>
      <c r="K124" s="21" t="s">
        <v>1249</v>
      </c>
      <c r="L124" s="21" t="s">
        <v>1249</v>
      </c>
      <c r="M124" s="21" t="s">
        <v>1249</v>
      </c>
      <c r="N124" s="21" t="s">
        <v>1249</v>
      </c>
      <c r="O124" s="21" t="s">
        <v>1249</v>
      </c>
      <c r="P124" s="21" t="s">
        <v>1249</v>
      </c>
      <c r="Q124" s="21" t="s">
        <v>1249</v>
      </c>
      <c r="R124" s="21" t="s">
        <v>1249</v>
      </c>
      <c r="S124" s="21" t="s">
        <v>1249</v>
      </c>
      <c r="T124" s="21" t="s">
        <v>1249</v>
      </c>
      <c r="U124" s="21" t="s">
        <v>1249</v>
      </c>
      <c r="V124" s="21" t="s">
        <v>1249</v>
      </c>
      <c r="W124" s="21" t="s">
        <v>1249</v>
      </c>
      <c r="X124" s="21" t="s">
        <v>1249</v>
      </c>
      <c r="Y124" s="21" t="s">
        <v>1249</v>
      </c>
      <c r="Z124" s="21" t="s">
        <v>1249</v>
      </c>
      <c r="AA124" s="21" t="s">
        <v>1249</v>
      </c>
      <c r="AB124" s="21" t="s">
        <v>1249</v>
      </c>
      <c r="AC124" s="21" t="s">
        <v>1249</v>
      </c>
      <c r="AD124" s="21" t="s">
        <v>1249</v>
      </c>
      <c r="AE124" s="21" t="s">
        <v>1249</v>
      </c>
      <c r="AF124" s="21" t="s">
        <v>1249</v>
      </c>
      <c r="AG124" s="21" t="s">
        <v>1249</v>
      </c>
      <c r="AH124" s="21" t="s">
        <v>1249</v>
      </c>
      <c r="AI124" s="21" t="s">
        <v>1249</v>
      </c>
      <c r="AJ124" s="21" t="s">
        <v>1249</v>
      </c>
      <c r="AK124" s="21" t="s">
        <v>1249</v>
      </c>
      <c r="AL124" s="21" t="s">
        <v>1249</v>
      </c>
      <c r="AM124" s="21" t="s">
        <v>1249</v>
      </c>
      <c r="AN124" s="21" t="s">
        <v>1249</v>
      </c>
      <c r="AO124" s="21" t="s">
        <v>1249</v>
      </c>
      <c r="AP124" s="21" t="s">
        <v>1249</v>
      </c>
      <c r="AQ124" s="21" t="s">
        <v>1249</v>
      </c>
      <c r="AR124" s="21" t="s">
        <v>1249</v>
      </c>
      <c r="AS124" s="21" t="s">
        <v>1249</v>
      </c>
      <c r="AT124" s="21" t="s">
        <v>1249</v>
      </c>
      <c r="AU124" s="21" t="s">
        <v>1249</v>
      </c>
      <c r="AV124" s="21" t="s">
        <v>1249</v>
      </c>
      <c r="AW124" s="21" t="s">
        <v>1249</v>
      </c>
      <c r="AX124" s="21" t="s">
        <v>1249</v>
      </c>
      <c r="AY124" s="21" t="s">
        <v>1249</v>
      </c>
      <c r="AZ124" s="21" t="s">
        <v>1249</v>
      </c>
      <c r="BA124" s="21" t="s">
        <v>1249</v>
      </c>
      <c r="BB124" s="21"/>
      <c r="BC124" s="21" t="s">
        <v>1249</v>
      </c>
      <c r="BD124" s="21" t="s">
        <v>1249</v>
      </c>
      <c r="BE124" s="21" t="s">
        <v>1249</v>
      </c>
      <c r="BF124" s="21" t="s">
        <v>1249</v>
      </c>
      <c r="BG124" s="21" t="s">
        <v>1249</v>
      </c>
      <c r="BH124" s="21" t="s">
        <v>1249</v>
      </c>
      <c r="BI124" s="21" t="s">
        <v>1249</v>
      </c>
      <c r="BJ124" s="21" t="s">
        <v>1249</v>
      </c>
      <c r="BK124" s="21" t="s">
        <v>1249</v>
      </c>
      <c r="BL124" s="21" t="s">
        <v>1249</v>
      </c>
      <c r="BM124" s="21" t="s">
        <v>1249</v>
      </c>
      <c r="BN124" s="21" t="s">
        <v>1249</v>
      </c>
      <c r="BO124" s="21" t="s">
        <v>1249</v>
      </c>
      <c r="BP124" s="21" t="s">
        <v>1249</v>
      </c>
      <c r="BQ124" s="21" t="s">
        <v>1249</v>
      </c>
      <c r="BR124" s="21" t="s">
        <v>1249</v>
      </c>
      <c r="BS124" s="21" t="s">
        <v>1249</v>
      </c>
      <c r="BT124" s="21" t="s">
        <v>1249</v>
      </c>
      <c r="BU124" s="21" t="s">
        <v>1249</v>
      </c>
      <c r="BV124" s="21" t="s">
        <v>1249</v>
      </c>
      <c r="BW124" s="21" t="s">
        <v>1249</v>
      </c>
      <c r="BX124" s="21" t="s">
        <v>1249</v>
      </c>
      <c r="BY124" s="21" t="s">
        <v>1249</v>
      </c>
      <c r="BZ124" s="21" t="s">
        <v>1249</v>
      </c>
      <c r="CA124" s="21" t="s">
        <v>1249</v>
      </c>
      <c r="CB124" s="21" t="s">
        <v>1249</v>
      </c>
      <c r="CC124" s="21" t="s">
        <v>1249</v>
      </c>
      <c r="CD124" s="21" t="s">
        <v>1249</v>
      </c>
      <c r="CE124" s="21" t="s">
        <v>1249</v>
      </c>
      <c r="CF124" s="21" t="s">
        <v>1249</v>
      </c>
      <c r="CG124" s="21"/>
      <c r="CH124" s="21"/>
      <c r="CI124" s="21"/>
      <c r="CJ124" s="21"/>
      <c r="CK124" s="21" t="s">
        <v>1249</v>
      </c>
      <c r="CL124" s="21" t="s">
        <v>1249</v>
      </c>
      <c r="CM124" s="21" t="s">
        <v>1249</v>
      </c>
      <c r="CN124" s="21" t="s">
        <v>1249</v>
      </c>
      <c r="CO124" s="21" t="s">
        <v>1249</v>
      </c>
      <c r="CP124" s="21" t="s">
        <v>1249</v>
      </c>
      <c r="CQ124" s="21" t="s">
        <v>1249</v>
      </c>
      <c r="CR124" s="21" t="s">
        <v>1249</v>
      </c>
      <c r="CS124" s="21" t="s">
        <v>1249</v>
      </c>
      <c r="CT124" s="21" t="s">
        <v>1249</v>
      </c>
    </row>
    <row r="125" spans="1:98" s="2" customFormat="1" ht="18.75" x14ac:dyDescent="0.25">
      <c r="A125" s="6">
        <v>101</v>
      </c>
      <c r="B125" s="7">
        <v>243</v>
      </c>
      <c r="C125" s="440" t="s">
        <v>430</v>
      </c>
      <c r="D125" s="440"/>
      <c r="E125" s="440"/>
      <c r="F125" s="9" t="s">
        <v>1249</v>
      </c>
      <c r="G125" s="9" t="s">
        <v>1249</v>
      </c>
      <c r="H125" s="9" t="s">
        <v>1249</v>
      </c>
      <c r="I125" s="9" t="s">
        <v>1249</v>
      </c>
      <c r="J125" s="21" t="s">
        <v>1249</v>
      </c>
      <c r="K125" s="21" t="s">
        <v>1249</v>
      </c>
      <c r="L125" s="21" t="s">
        <v>1249</v>
      </c>
      <c r="M125" s="21" t="s">
        <v>1249</v>
      </c>
      <c r="N125" s="21" t="s">
        <v>1249</v>
      </c>
      <c r="O125" s="21" t="s">
        <v>1249</v>
      </c>
      <c r="P125" s="21" t="s">
        <v>1249</v>
      </c>
      <c r="Q125" s="21" t="s">
        <v>1249</v>
      </c>
      <c r="R125" s="21" t="s">
        <v>1249</v>
      </c>
      <c r="S125" s="21" t="s">
        <v>1249</v>
      </c>
      <c r="T125" s="21" t="s">
        <v>1249</v>
      </c>
      <c r="U125" s="21" t="s">
        <v>1249</v>
      </c>
      <c r="V125" s="21" t="s">
        <v>1249</v>
      </c>
      <c r="W125" s="21" t="s">
        <v>1249</v>
      </c>
      <c r="X125" s="21" t="s">
        <v>1249</v>
      </c>
      <c r="Y125" s="21" t="s">
        <v>1249</v>
      </c>
      <c r="Z125" s="21" t="s">
        <v>1249</v>
      </c>
      <c r="AA125" s="21" t="s">
        <v>1249</v>
      </c>
      <c r="AB125" s="21" t="s">
        <v>1249</v>
      </c>
      <c r="AC125" s="21" t="s">
        <v>1249</v>
      </c>
      <c r="AD125" s="21" t="s">
        <v>1249</v>
      </c>
      <c r="AE125" s="21" t="s">
        <v>1249</v>
      </c>
      <c r="AF125" s="21" t="s">
        <v>1249</v>
      </c>
      <c r="AG125" s="21" t="s">
        <v>1249</v>
      </c>
      <c r="AH125" s="21" t="s">
        <v>1249</v>
      </c>
      <c r="AI125" s="21" t="s">
        <v>1249</v>
      </c>
      <c r="AJ125" s="21" t="s">
        <v>1249</v>
      </c>
      <c r="AK125" s="21" t="s">
        <v>1249</v>
      </c>
      <c r="AL125" s="21" t="s">
        <v>1249</v>
      </c>
      <c r="AM125" s="21" t="s">
        <v>1249</v>
      </c>
      <c r="AN125" s="21" t="s">
        <v>1249</v>
      </c>
      <c r="AO125" s="21" t="s">
        <v>1249</v>
      </c>
      <c r="AP125" s="21" t="s">
        <v>1249</v>
      </c>
      <c r="AQ125" s="21" t="s">
        <v>1249</v>
      </c>
      <c r="AR125" s="21" t="s">
        <v>1249</v>
      </c>
      <c r="AS125" s="21" t="s">
        <v>1249</v>
      </c>
      <c r="AT125" s="21" t="s">
        <v>1249</v>
      </c>
      <c r="AU125" s="21" t="s">
        <v>1249</v>
      </c>
      <c r="AV125" s="21" t="s">
        <v>1249</v>
      </c>
      <c r="AW125" s="21" t="s">
        <v>1249</v>
      </c>
      <c r="AX125" s="21" t="s">
        <v>1249</v>
      </c>
      <c r="AY125" s="21" t="s">
        <v>1249</v>
      </c>
      <c r="AZ125" s="21" t="s">
        <v>1249</v>
      </c>
      <c r="BA125" s="21" t="s">
        <v>1249</v>
      </c>
      <c r="BB125" s="21"/>
      <c r="BC125" s="21" t="s">
        <v>1249</v>
      </c>
      <c r="BD125" s="21" t="s">
        <v>1249</v>
      </c>
      <c r="BE125" s="21" t="s">
        <v>1249</v>
      </c>
      <c r="BF125" s="21" t="s">
        <v>1249</v>
      </c>
      <c r="BG125" s="21" t="s">
        <v>1249</v>
      </c>
      <c r="BH125" s="21" t="s">
        <v>1249</v>
      </c>
      <c r="BI125" s="21" t="s">
        <v>1249</v>
      </c>
      <c r="BJ125" s="21" t="s">
        <v>1249</v>
      </c>
      <c r="BK125" s="21" t="s">
        <v>1249</v>
      </c>
      <c r="BL125" s="21" t="s">
        <v>1249</v>
      </c>
      <c r="BM125" s="21" t="s">
        <v>1249</v>
      </c>
      <c r="BN125" s="21" t="s">
        <v>1249</v>
      </c>
      <c r="BO125" s="21" t="s">
        <v>1249</v>
      </c>
      <c r="BP125" s="21" t="s">
        <v>1249</v>
      </c>
      <c r="BQ125" s="21" t="s">
        <v>1249</v>
      </c>
      <c r="BR125" s="21" t="s">
        <v>1249</v>
      </c>
      <c r="BS125" s="21" t="s">
        <v>1249</v>
      </c>
      <c r="BT125" s="21" t="s">
        <v>1249</v>
      </c>
      <c r="BU125" s="21" t="s">
        <v>1249</v>
      </c>
      <c r="BV125" s="21" t="s">
        <v>1249</v>
      </c>
      <c r="BW125" s="21" t="s">
        <v>1249</v>
      </c>
      <c r="BX125" s="21" t="s">
        <v>1249</v>
      </c>
      <c r="BY125" s="21" t="s">
        <v>1249</v>
      </c>
      <c r="BZ125" s="21" t="s">
        <v>1249</v>
      </c>
      <c r="CA125" s="21" t="s">
        <v>1249</v>
      </c>
      <c r="CB125" s="21" t="s">
        <v>1249</v>
      </c>
      <c r="CC125" s="21" t="s">
        <v>1249</v>
      </c>
      <c r="CD125" s="21" t="s">
        <v>1249</v>
      </c>
      <c r="CE125" s="21" t="s">
        <v>1249</v>
      </c>
      <c r="CF125" s="21" t="s">
        <v>1249</v>
      </c>
      <c r="CG125" s="21"/>
      <c r="CH125" s="21"/>
      <c r="CI125" s="21"/>
      <c r="CJ125" s="21"/>
      <c r="CK125" s="21" t="s">
        <v>1249</v>
      </c>
      <c r="CL125" s="21" t="s">
        <v>1249</v>
      </c>
      <c r="CM125" s="21" t="s">
        <v>1249</v>
      </c>
      <c r="CN125" s="21" t="s">
        <v>1249</v>
      </c>
      <c r="CO125" s="21" t="s">
        <v>1249</v>
      </c>
      <c r="CP125" s="21" t="s">
        <v>1249</v>
      </c>
      <c r="CQ125" s="21" t="s">
        <v>1249</v>
      </c>
      <c r="CR125" s="21" t="s">
        <v>1249</v>
      </c>
      <c r="CS125" s="21" t="s">
        <v>1249</v>
      </c>
      <c r="CT125" s="21" t="s">
        <v>1249</v>
      </c>
    </row>
    <row r="126" spans="1:98" ht="127.5" customHeight="1" x14ac:dyDescent="0.25">
      <c r="A126" s="6">
        <v>102</v>
      </c>
      <c r="B126" s="207">
        <v>225</v>
      </c>
      <c r="C126" s="12" t="s">
        <v>426</v>
      </c>
      <c r="D126" s="13" t="s">
        <v>28</v>
      </c>
      <c r="E126" s="12" t="s">
        <v>426</v>
      </c>
      <c r="F126" s="214"/>
      <c r="G126" s="18" t="s">
        <v>1354</v>
      </c>
      <c r="H126" s="18" t="s">
        <v>1858</v>
      </c>
      <c r="I126" s="18" t="s">
        <v>1261</v>
      </c>
      <c r="J126" s="22" t="s">
        <v>402</v>
      </c>
      <c r="K126" s="207"/>
      <c r="L126" s="207"/>
      <c r="M126" s="207"/>
      <c r="N126" s="207"/>
      <c r="O126" s="207"/>
      <c r="P126" s="207"/>
      <c r="Q126" s="23" t="s">
        <v>21</v>
      </c>
      <c r="R126" s="207"/>
      <c r="S126" s="207"/>
      <c r="T126" s="26">
        <f t="shared" si="51"/>
        <v>1</v>
      </c>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v>2</v>
      </c>
      <c r="CG126" s="207"/>
      <c r="CH126" s="207"/>
      <c r="CI126" s="207"/>
      <c r="CJ126" s="207"/>
      <c r="CK126" s="207"/>
      <c r="CL126" s="23">
        <f t="shared" ref="CL126:CL132" si="67">COUNTIF($BD126:$CK126,2)</f>
        <v>1</v>
      </c>
      <c r="CM126" s="32">
        <f t="shared" ref="CM126:CM132" si="68">CL126/COUNTA($BD126:$CK126)</f>
        <v>1</v>
      </c>
      <c r="CN126" s="23">
        <f t="shared" ref="CN126:CN132" si="69">COUNTIF($BD126:$CK126,1)</f>
        <v>0</v>
      </c>
      <c r="CO126" s="32">
        <f t="shared" ref="CO126:CO132" si="70">CN126/COUNTA($BD126:$CK126)</f>
        <v>0</v>
      </c>
      <c r="CP126" s="23">
        <f t="shared" ref="CP126:CP132" si="71">COUNTIF($BD126:$CK126,0)</f>
        <v>0</v>
      </c>
      <c r="CQ126" s="32">
        <f t="shared" ref="CQ126:CQ132" si="72">CP126/COUNTA($BD126:$CK126)</f>
        <v>0</v>
      </c>
      <c r="CR126" s="23">
        <f t="shared" ref="CR126:CR132" si="73">(((CL126*2)+(CN126*1)+(CP126*0)))/COUNTA($BD126:$CK126)</f>
        <v>2</v>
      </c>
      <c r="CS126" s="23" t="str">
        <f t="shared" si="52"/>
        <v>Đạt mục tiêu</v>
      </c>
      <c r="CT126" s="37"/>
    </row>
    <row r="127" spans="1:98" ht="69" customHeight="1" x14ac:dyDescent="0.25">
      <c r="A127" s="6">
        <v>103</v>
      </c>
      <c r="B127" s="207">
        <v>232</v>
      </c>
      <c r="C127" s="12" t="s">
        <v>431</v>
      </c>
      <c r="D127" s="13" t="s">
        <v>28</v>
      </c>
      <c r="E127" s="12" t="s">
        <v>1355</v>
      </c>
      <c r="F127" s="214" t="s">
        <v>28</v>
      </c>
      <c r="G127" s="12" t="s">
        <v>1355</v>
      </c>
      <c r="H127" s="18" t="s">
        <v>1647</v>
      </c>
      <c r="I127" s="18" t="s">
        <v>1261</v>
      </c>
      <c r="J127" s="22" t="s">
        <v>402</v>
      </c>
      <c r="K127" s="207"/>
      <c r="L127" s="207"/>
      <c r="M127" s="207"/>
      <c r="N127" s="207"/>
      <c r="O127" s="23" t="s">
        <v>21</v>
      </c>
      <c r="P127" s="23"/>
      <c r="Q127" s="207"/>
      <c r="R127" s="207"/>
      <c r="S127" s="207"/>
      <c r="T127" s="26">
        <f t="shared" si="51"/>
        <v>1</v>
      </c>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v>2</v>
      </c>
      <c r="CG127" s="207"/>
      <c r="CH127" s="207"/>
      <c r="CI127" s="207"/>
      <c r="CJ127" s="207"/>
      <c r="CK127" s="207"/>
      <c r="CL127" s="23">
        <f t="shared" si="67"/>
        <v>1</v>
      </c>
      <c r="CM127" s="32">
        <f t="shared" si="68"/>
        <v>1</v>
      </c>
      <c r="CN127" s="23">
        <f t="shared" si="69"/>
        <v>0</v>
      </c>
      <c r="CO127" s="32">
        <f t="shared" si="70"/>
        <v>0</v>
      </c>
      <c r="CP127" s="23">
        <f t="shared" si="71"/>
        <v>0</v>
      </c>
      <c r="CQ127" s="32">
        <f t="shared" si="72"/>
        <v>0</v>
      </c>
      <c r="CR127" s="23">
        <f t="shared" si="73"/>
        <v>2</v>
      </c>
      <c r="CS127" s="23" t="str">
        <f t="shared" si="52"/>
        <v>Đạt mục tiêu</v>
      </c>
      <c r="CT127" s="37"/>
    </row>
    <row r="128" spans="1:98" ht="125.25" customHeight="1" x14ac:dyDescent="0.25">
      <c r="A128" s="6">
        <v>103</v>
      </c>
      <c r="B128" s="207">
        <v>232</v>
      </c>
      <c r="C128" s="12" t="s">
        <v>431</v>
      </c>
      <c r="D128" s="13" t="s">
        <v>28</v>
      </c>
      <c r="E128" s="12" t="s">
        <v>978</v>
      </c>
      <c r="F128" s="214"/>
      <c r="G128" s="18" t="s">
        <v>1356</v>
      </c>
      <c r="H128" s="18" t="s">
        <v>1357</v>
      </c>
      <c r="I128" s="18" t="s">
        <v>1261</v>
      </c>
      <c r="J128" s="22" t="s">
        <v>402</v>
      </c>
      <c r="K128" s="207"/>
      <c r="L128" s="207"/>
      <c r="M128" s="207"/>
      <c r="N128" s="207"/>
      <c r="O128" s="23"/>
      <c r="P128" s="23" t="s">
        <v>21</v>
      </c>
      <c r="Q128" s="207"/>
      <c r="R128" s="207"/>
      <c r="S128" s="207"/>
      <c r="T128" s="26">
        <f t="shared" si="51"/>
        <v>1</v>
      </c>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v>2</v>
      </c>
      <c r="CG128" s="207"/>
      <c r="CH128" s="207"/>
      <c r="CI128" s="207"/>
      <c r="CJ128" s="207"/>
      <c r="CK128" s="207"/>
      <c r="CL128" s="23">
        <f t="shared" si="67"/>
        <v>1</v>
      </c>
      <c r="CM128" s="32">
        <f t="shared" si="68"/>
        <v>1</v>
      </c>
      <c r="CN128" s="23">
        <f t="shared" si="69"/>
        <v>0</v>
      </c>
      <c r="CO128" s="32">
        <f t="shared" si="70"/>
        <v>0</v>
      </c>
      <c r="CP128" s="23">
        <f t="shared" si="71"/>
        <v>0</v>
      </c>
      <c r="CQ128" s="32">
        <f t="shared" si="72"/>
        <v>0</v>
      </c>
      <c r="CR128" s="23">
        <f t="shared" si="73"/>
        <v>2</v>
      </c>
      <c r="CS128" s="23" t="str">
        <f t="shared" si="52"/>
        <v>Đạt mục tiêu</v>
      </c>
      <c r="CT128" s="37"/>
    </row>
    <row r="129" spans="1:98" ht="39" customHeight="1" x14ac:dyDescent="0.25">
      <c r="A129" s="6">
        <v>104</v>
      </c>
      <c r="B129" s="207">
        <v>233</v>
      </c>
      <c r="C129" s="12" t="s">
        <v>432</v>
      </c>
      <c r="D129" s="13" t="s">
        <v>28</v>
      </c>
      <c r="E129" s="12" t="s">
        <v>1358</v>
      </c>
      <c r="F129" s="214" t="s">
        <v>28</v>
      </c>
      <c r="G129" s="18" t="s">
        <v>1359</v>
      </c>
      <c r="H129" s="18" t="s">
        <v>1360</v>
      </c>
      <c r="I129" s="18" t="s">
        <v>1261</v>
      </c>
      <c r="J129" s="22" t="s">
        <v>402</v>
      </c>
      <c r="K129" s="207"/>
      <c r="L129" s="207"/>
      <c r="M129" s="207"/>
      <c r="N129" s="207"/>
      <c r="O129" s="207"/>
      <c r="P129" s="207" t="s">
        <v>21</v>
      </c>
      <c r="Q129" s="207"/>
      <c r="R129" s="207"/>
      <c r="S129" s="207"/>
      <c r="T129" s="26">
        <f t="shared" si="51"/>
        <v>1</v>
      </c>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v>2</v>
      </c>
      <c r="CG129" s="207"/>
      <c r="CH129" s="207"/>
      <c r="CI129" s="207"/>
      <c r="CJ129" s="207"/>
      <c r="CK129" s="207"/>
      <c r="CL129" s="23">
        <f t="shared" si="67"/>
        <v>1</v>
      </c>
      <c r="CM129" s="32">
        <f t="shared" si="68"/>
        <v>1</v>
      </c>
      <c r="CN129" s="23">
        <f t="shared" si="69"/>
        <v>0</v>
      </c>
      <c r="CO129" s="32">
        <f t="shared" si="70"/>
        <v>0</v>
      </c>
      <c r="CP129" s="23">
        <f t="shared" si="71"/>
        <v>0</v>
      </c>
      <c r="CQ129" s="32">
        <f t="shared" si="72"/>
        <v>0</v>
      </c>
      <c r="CR129" s="23">
        <f t="shared" si="73"/>
        <v>2</v>
      </c>
      <c r="CS129" s="23" t="str">
        <f t="shared" si="52"/>
        <v>Đạt mục tiêu</v>
      </c>
      <c r="CT129" s="37"/>
    </row>
    <row r="130" spans="1:98" ht="39" customHeight="1" x14ac:dyDescent="0.25">
      <c r="A130" s="6">
        <v>104</v>
      </c>
      <c r="B130" s="207">
        <v>233</v>
      </c>
      <c r="C130" s="12" t="s">
        <v>432</v>
      </c>
      <c r="D130" s="13" t="s">
        <v>28</v>
      </c>
      <c r="E130" s="12" t="s">
        <v>984</v>
      </c>
      <c r="F130" s="214" t="s">
        <v>28</v>
      </c>
      <c r="G130" s="18" t="s">
        <v>1361</v>
      </c>
      <c r="H130" s="18" t="s">
        <v>1362</v>
      </c>
      <c r="I130" s="18" t="s">
        <v>1261</v>
      </c>
      <c r="J130" s="22" t="s">
        <v>402</v>
      </c>
      <c r="K130" s="207"/>
      <c r="L130" s="207"/>
      <c r="M130" s="207"/>
      <c r="N130" s="207"/>
      <c r="O130" s="207" t="s">
        <v>21</v>
      </c>
      <c r="P130" s="207"/>
      <c r="Q130" s="207"/>
      <c r="R130" s="207"/>
      <c r="S130" s="207"/>
      <c r="T130" s="26">
        <f t="shared" si="51"/>
        <v>1</v>
      </c>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v>2</v>
      </c>
      <c r="CG130" s="207"/>
      <c r="CH130" s="207"/>
      <c r="CI130" s="207"/>
      <c r="CJ130" s="207"/>
      <c r="CK130" s="207"/>
      <c r="CL130" s="23">
        <f t="shared" si="67"/>
        <v>1</v>
      </c>
      <c r="CM130" s="32">
        <f t="shared" si="68"/>
        <v>1</v>
      </c>
      <c r="CN130" s="23">
        <f t="shared" si="69"/>
        <v>0</v>
      </c>
      <c r="CO130" s="32">
        <f t="shared" si="70"/>
        <v>0</v>
      </c>
      <c r="CP130" s="23">
        <f t="shared" si="71"/>
        <v>0</v>
      </c>
      <c r="CQ130" s="32">
        <f t="shared" si="72"/>
        <v>0</v>
      </c>
      <c r="CR130" s="23">
        <f t="shared" si="73"/>
        <v>2</v>
      </c>
      <c r="CS130" s="23" t="str">
        <f t="shared" si="52"/>
        <v>Đạt mục tiêu</v>
      </c>
      <c r="CT130" s="37"/>
    </row>
    <row r="131" spans="1:98" ht="129.75" customHeight="1" x14ac:dyDescent="0.25">
      <c r="A131" s="6">
        <v>105</v>
      </c>
      <c r="B131" s="207">
        <v>240</v>
      </c>
      <c r="C131" s="12" t="s">
        <v>433</v>
      </c>
      <c r="D131" s="13" t="s">
        <v>28</v>
      </c>
      <c r="E131" s="12" t="s">
        <v>434</v>
      </c>
      <c r="F131" s="214" t="s">
        <v>28</v>
      </c>
      <c r="G131" s="12" t="s">
        <v>1363</v>
      </c>
      <c r="H131" s="12" t="s">
        <v>1363</v>
      </c>
      <c r="I131" s="18" t="s">
        <v>1251</v>
      </c>
      <c r="J131" s="22" t="s">
        <v>402</v>
      </c>
      <c r="K131" s="24"/>
      <c r="L131" s="24"/>
      <c r="M131" s="24"/>
      <c r="N131" s="24"/>
      <c r="O131" s="24"/>
      <c r="P131" s="24" t="s">
        <v>21</v>
      </c>
      <c r="Q131" s="24"/>
      <c r="R131" s="24"/>
      <c r="S131" s="24"/>
      <c r="T131" s="26">
        <f t="shared" si="51"/>
        <v>1</v>
      </c>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v>2</v>
      </c>
      <c r="CG131" s="207"/>
      <c r="CH131" s="207"/>
      <c r="CI131" s="207"/>
      <c r="CJ131" s="207"/>
      <c r="CK131" s="207"/>
      <c r="CL131" s="23">
        <f t="shared" si="67"/>
        <v>1</v>
      </c>
      <c r="CM131" s="32">
        <f t="shared" si="68"/>
        <v>1</v>
      </c>
      <c r="CN131" s="23">
        <f t="shared" si="69"/>
        <v>0</v>
      </c>
      <c r="CO131" s="32">
        <f t="shared" si="70"/>
        <v>0</v>
      </c>
      <c r="CP131" s="23">
        <f t="shared" si="71"/>
        <v>0</v>
      </c>
      <c r="CQ131" s="32">
        <f t="shared" si="72"/>
        <v>0</v>
      </c>
      <c r="CR131" s="23">
        <f t="shared" si="73"/>
        <v>2</v>
      </c>
      <c r="CS131" s="23" t="str">
        <f t="shared" si="52"/>
        <v>Đạt mục tiêu</v>
      </c>
      <c r="CT131" s="37"/>
    </row>
    <row r="132" spans="1:98" ht="80.25" customHeight="1" x14ac:dyDescent="0.25">
      <c r="A132" s="6">
        <v>106</v>
      </c>
      <c r="B132" s="207">
        <v>242</v>
      </c>
      <c r="C132" s="12" t="s">
        <v>436</v>
      </c>
      <c r="D132" s="13" t="s">
        <v>71</v>
      </c>
      <c r="E132" s="12" t="s">
        <v>437</v>
      </c>
      <c r="F132" s="214" t="s">
        <v>71</v>
      </c>
      <c r="G132" s="18" t="s">
        <v>1364</v>
      </c>
      <c r="H132" s="18" t="s">
        <v>1365</v>
      </c>
      <c r="I132" s="18" t="s">
        <v>1261</v>
      </c>
      <c r="J132" s="22" t="s">
        <v>402</v>
      </c>
      <c r="K132" s="207"/>
      <c r="L132" s="207"/>
      <c r="M132" s="207"/>
      <c r="N132" s="207"/>
      <c r="O132" s="207"/>
      <c r="P132" s="207" t="s">
        <v>21</v>
      </c>
      <c r="Q132" s="207"/>
      <c r="R132" s="207"/>
      <c r="S132" s="207"/>
      <c r="T132" s="26">
        <f t="shared" si="51"/>
        <v>1</v>
      </c>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v>2</v>
      </c>
      <c r="CG132" s="207"/>
      <c r="CH132" s="207"/>
      <c r="CI132" s="207"/>
      <c r="CJ132" s="207"/>
      <c r="CK132" s="207"/>
      <c r="CL132" s="23">
        <f t="shared" si="67"/>
        <v>1</v>
      </c>
      <c r="CM132" s="32">
        <f t="shared" si="68"/>
        <v>1</v>
      </c>
      <c r="CN132" s="23">
        <f t="shared" si="69"/>
        <v>0</v>
      </c>
      <c r="CO132" s="32">
        <f t="shared" si="70"/>
        <v>0</v>
      </c>
      <c r="CP132" s="23">
        <f t="shared" si="71"/>
        <v>0</v>
      </c>
      <c r="CQ132" s="32">
        <f t="shared" si="72"/>
        <v>0</v>
      </c>
      <c r="CR132" s="23">
        <f t="shared" si="73"/>
        <v>2</v>
      </c>
      <c r="CS132" s="23" t="str">
        <f t="shared" si="52"/>
        <v>Đạt mục tiêu</v>
      </c>
      <c r="CT132" s="37"/>
    </row>
    <row r="133" spans="1:98" s="2" customFormat="1" ht="18.75" x14ac:dyDescent="0.25">
      <c r="A133" s="6">
        <v>107</v>
      </c>
      <c r="B133" s="7">
        <v>253</v>
      </c>
      <c r="C133" s="440" t="s">
        <v>1366</v>
      </c>
      <c r="D133" s="440"/>
      <c r="E133" s="440"/>
      <c r="F133" s="9" t="s">
        <v>1249</v>
      </c>
      <c r="G133" s="9" t="s">
        <v>1249</v>
      </c>
      <c r="H133" s="9" t="s">
        <v>1249</v>
      </c>
      <c r="I133" s="9" t="s">
        <v>1249</v>
      </c>
      <c r="J133" s="21" t="s">
        <v>1249</v>
      </c>
      <c r="K133" s="21" t="s">
        <v>1249</v>
      </c>
      <c r="L133" s="21" t="s">
        <v>1249</v>
      </c>
      <c r="M133" s="21" t="s">
        <v>1249</v>
      </c>
      <c r="N133" s="21" t="s">
        <v>1249</v>
      </c>
      <c r="O133" s="21" t="s">
        <v>1249</v>
      </c>
      <c r="P133" s="21" t="s">
        <v>1249</v>
      </c>
      <c r="Q133" s="21" t="s">
        <v>1249</v>
      </c>
      <c r="R133" s="21" t="s">
        <v>1249</v>
      </c>
      <c r="S133" s="21" t="s">
        <v>1249</v>
      </c>
      <c r="T133" s="21" t="s">
        <v>1249</v>
      </c>
      <c r="U133" s="21" t="s">
        <v>1249</v>
      </c>
      <c r="V133" s="21" t="s">
        <v>1249</v>
      </c>
      <c r="W133" s="21" t="s">
        <v>1249</v>
      </c>
      <c r="X133" s="21" t="s">
        <v>1249</v>
      </c>
      <c r="Y133" s="21" t="s">
        <v>1249</v>
      </c>
      <c r="Z133" s="21" t="s">
        <v>1249</v>
      </c>
      <c r="AA133" s="21" t="s">
        <v>1249</v>
      </c>
      <c r="AB133" s="21" t="s">
        <v>1249</v>
      </c>
      <c r="AC133" s="21" t="s">
        <v>1249</v>
      </c>
      <c r="AD133" s="21" t="s">
        <v>1249</v>
      </c>
      <c r="AE133" s="21" t="s">
        <v>1249</v>
      </c>
      <c r="AF133" s="21" t="s">
        <v>1249</v>
      </c>
      <c r="AG133" s="21" t="s">
        <v>1249</v>
      </c>
      <c r="AH133" s="21" t="s">
        <v>1249</v>
      </c>
      <c r="AI133" s="21" t="s">
        <v>1249</v>
      </c>
      <c r="AJ133" s="21" t="s">
        <v>1249</v>
      </c>
      <c r="AK133" s="21" t="s">
        <v>1249</v>
      </c>
      <c r="AL133" s="21" t="s">
        <v>1249</v>
      </c>
      <c r="AM133" s="21" t="s">
        <v>1249</v>
      </c>
      <c r="AN133" s="21" t="s">
        <v>1249</v>
      </c>
      <c r="AO133" s="21" t="s">
        <v>1249</v>
      </c>
      <c r="AP133" s="21" t="s">
        <v>1249</v>
      </c>
      <c r="AQ133" s="21" t="s">
        <v>1249</v>
      </c>
      <c r="AR133" s="21" t="s">
        <v>1249</v>
      </c>
      <c r="AS133" s="21" t="s">
        <v>1249</v>
      </c>
      <c r="AT133" s="21" t="s">
        <v>1249</v>
      </c>
      <c r="AU133" s="21" t="s">
        <v>1249</v>
      </c>
      <c r="AV133" s="21" t="s">
        <v>1249</v>
      </c>
      <c r="AW133" s="21" t="s">
        <v>1249</v>
      </c>
      <c r="AX133" s="21" t="s">
        <v>1249</v>
      </c>
      <c r="AY133" s="21" t="s">
        <v>1249</v>
      </c>
      <c r="AZ133" s="21" t="s">
        <v>1249</v>
      </c>
      <c r="BA133" s="21" t="s">
        <v>1249</v>
      </c>
      <c r="BB133" s="21"/>
      <c r="BC133" s="21" t="s">
        <v>1249</v>
      </c>
      <c r="BD133" s="21" t="s">
        <v>1249</v>
      </c>
      <c r="BE133" s="21" t="s">
        <v>1249</v>
      </c>
      <c r="BF133" s="21" t="s">
        <v>1249</v>
      </c>
      <c r="BG133" s="21" t="s">
        <v>1249</v>
      </c>
      <c r="BH133" s="21" t="s">
        <v>1249</v>
      </c>
      <c r="BI133" s="21" t="s">
        <v>1249</v>
      </c>
      <c r="BJ133" s="21" t="s">
        <v>1249</v>
      </c>
      <c r="BK133" s="21" t="s">
        <v>1249</v>
      </c>
      <c r="BL133" s="21" t="s">
        <v>1249</v>
      </c>
      <c r="BM133" s="21" t="s">
        <v>1249</v>
      </c>
      <c r="BN133" s="21" t="s">
        <v>1249</v>
      </c>
      <c r="BO133" s="21" t="s">
        <v>1249</v>
      </c>
      <c r="BP133" s="21" t="s">
        <v>1249</v>
      </c>
      <c r="BQ133" s="21" t="s">
        <v>1249</v>
      </c>
      <c r="BR133" s="21" t="s">
        <v>1249</v>
      </c>
      <c r="BS133" s="21" t="s">
        <v>1249</v>
      </c>
      <c r="BT133" s="21" t="s">
        <v>1249</v>
      </c>
      <c r="BU133" s="21" t="s">
        <v>1249</v>
      </c>
      <c r="BV133" s="21" t="s">
        <v>1249</v>
      </c>
      <c r="BW133" s="21" t="s">
        <v>1249</v>
      </c>
      <c r="BX133" s="21" t="s">
        <v>1249</v>
      </c>
      <c r="BY133" s="21" t="s">
        <v>1249</v>
      </c>
      <c r="BZ133" s="21" t="s">
        <v>1249</v>
      </c>
      <c r="CA133" s="21" t="s">
        <v>1249</v>
      </c>
      <c r="CB133" s="21" t="s">
        <v>1249</v>
      </c>
      <c r="CC133" s="21" t="s">
        <v>1249</v>
      </c>
      <c r="CD133" s="21" t="s">
        <v>1249</v>
      </c>
      <c r="CE133" s="21" t="s">
        <v>1249</v>
      </c>
      <c r="CF133" s="21" t="s">
        <v>1249</v>
      </c>
      <c r="CG133" s="21"/>
      <c r="CH133" s="21"/>
      <c r="CI133" s="21"/>
      <c r="CJ133" s="21"/>
      <c r="CK133" s="21" t="s">
        <v>1249</v>
      </c>
      <c r="CL133" s="21" t="s">
        <v>1249</v>
      </c>
      <c r="CM133" s="21" t="s">
        <v>1249</v>
      </c>
      <c r="CN133" s="21" t="s">
        <v>1249</v>
      </c>
      <c r="CO133" s="21" t="s">
        <v>1249</v>
      </c>
      <c r="CP133" s="21" t="s">
        <v>1249</v>
      </c>
      <c r="CQ133" s="21" t="s">
        <v>1249</v>
      </c>
      <c r="CR133" s="21" t="s">
        <v>1249</v>
      </c>
      <c r="CS133" s="21" t="s">
        <v>1249</v>
      </c>
      <c r="CT133" s="21" t="s">
        <v>1249</v>
      </c>
    </row>
    <row r="134" spans="1:98" s="2" customFormat="1" ht="18.75" x14ac:dyDescent="0.25">
      <c r="A134" s="6">
        <v>108</v>
      </c>
      <c r="B134" s="7">
        <v>254</v>
      </c>
      <c r="C134" s="440" t="s">
        <v>439</v>
      </c>
      <c r="D134" s="440"/>
      <c r="E134" s="440"/>
      <c r="F134" s="9" t="s">
        <v>1249</v>
      </c>
      <c r="G134" s="9" t="s">
        <v>1249</v>
      </c>
      <c r="H134" s="9" t="s">
        <v>1249</v>
      </c>
      <c r="I134" s="9" t="s">
        <v>1249</v>
      </c>
      <c r="J134" s="21" t="s">
        <v>1249</v>
      </c>
      <c r="K134" s="21" t="s">
        <v>1249</v>
      </c>
      <c r="L134" s="21" t="s">
        <v>1249</v>
      </c>
      <c r="M134" s="21" t="s">
        <v>1249</v>
      </c>
      <c r="N134" s="21" t="s">
        <v>1249</v>
      </c>
      <c r="O134" s="21" t="s">
        <v>1249</v>
      </c>
      <c r="P134" s="21" t="s">
        <v>1249</v>
      </c>
      <c r="Q134" s="21" t="s">
        <v>1249</v>
      </c>
      <c r="R134" s="21" t="s">
        <v>1249</v>
      </c>
      <c r="S134" s="21" t="s">
        <v>1249</v>
      </c>
      <c r="T134" s="21" t="s">
        <v>1249</v>
      </c>
      <c r="U134" s="21" t="s">
        <v>1249</v>
      </c>
      <c r="V134" s="21" t="s">
        <v>1249</v>
      </c>
      <c r="W134" s="21" t="s">
        <v>1249</v>
      </c>
      <c r="X134" s="21" t="s">
        <v>1249</v>
      </c>
      <c r="Y134" s="21" t="s">
        <v>1249</v>
      </c>
      <c r="Z134" s="21" t="s">
        <v>1249</v>
      </c>
      <c r="AA134" s="21" t="s">
        <v>1249</v>
      </c>
      <c r="AB134" s="21" t="s">
        <v>1249</v>
      </c>
      <c r="AC134" s="21" t="s">
        <v>1249</v>
      </c>
      <c r="AD134" s="21" t="s">
        <v>1249</v>
      </c>
      <c r="AE134" s="21" t="s">
        <v>1249</v>
      </c>
      <c r="AF134" s="21" t="s">
        <v>1249</v>
      </c>
      <c r="AG134" s="21" t="s">
        <v>1249</v>
      </c>
      <c r="AH134" s="21" t="s">
        <v>1249</v>
      </c>
      <c r="AI134" s="21" t="s">
        <v>1249</v>
      </c>
      <c r="AJ134" s="21" t="s">
        <v>1249</v>
      </c>
      <c r="AK134" s="21" t="s">
        <v>1249</v>
      </c>
      <c r="AL134" s="21" t="s">
        <v>1249</v>
      </c>
      <c r="AM134" s="21" t="s">
        <v>1249</v>
      </c>
      <c r="AN134" s="21" t="s">
        <v>1249</v>
      </c>
      <c r="AO134" s="21" t="s">
        <v>1249</v>
      </c>
      <c r="AP134" s="21" t="s">
        <v>1249</v>
      </c>
      <c r="AQ134" s="21" t="s">
        <v>1249</v>
      </c>
      <c r="AR134" s="21" t="s">
        <v>1249</v>
      </c>
      <c r="AS134" s="21" t="s">
        <v>1249</v>
      </c>
      <c r="AT134" s="21" t="s">
        <v>1249</v>
      </c>
      <c r="AU134" s="21" t="s">
        <v>1249</v>
      </c>
      <c r="AV134" s="21" t="s">
        <v>1249</v>
      </c>
      <c r="AW134" s="21" t="s">
        <v>1249</v>
      </c>
      <c r="AX134" s="21" t="s">
        <v>1249</v>
      </c>
      <c r="AY134" s="21" t="s">
        <v>1249</v>
      </c>
      <c r="AZ134" s="21" t="s">
        <v>1249</v>
      </c>
      <c r="BA134" s="21" t="s">
        <v>1249</v>
      </c>
      <c r="BB134" s="21"/>
      <c r="BC134" s="21" t="s">
        <v>1249</v>
      </c>
      <c r="BD134" s="21" t="s">
        <v>1249</v>
      </c>
      <c r="BE134" s="21" t="s">
        <v>1249</v>
      </c>
      <c r="BF134" s="21" t="s">
        <v>1249</v>
      </c>
      <c r="BG134" s="21" t="s">
        <v>1249</v>
      </c>
      <c r="BH134" s="21" t="s">
        <v>1249</v>
      </c>
      <c r="BI134" s="21" t="s">
        <v>1249</v>
      </c>
      <c r="BJ134" s="21" t="s">
        <v>1249</v>
      </c>
      <c r="BK134" s="21" t="s">
        <v>1249</v>
      </c>
      <c r="BL134" s="21" t="s">
        <v>1249</v>
      </c>
      <c r="BM134" s="21" t="s">
        <v>1249</v>
      </c>
      <c r="BN134" s="21" t="s">
        <v>1249</v>
      </c>
      <c r="BO134" s="21" t="s">
        <v>1249</v>
      </c>
      <c r="BP134" s="21" t="s">
        <v>1249</v>
      </c>
      <c r="BQ134" s="21" t="s">
        <v>1249</v>
      </c>
      <c r="BR134" s="21" t="s">
        <v>1249</v>
      </c>
      <c r="BS134" s="21" t="s">
        <v>1249</v>
      </c>
      <c r="BT134" s="21" t="s">
        <v>1249</v>
      </c>
      <c r="BU134" s="21" t="s">
        <v>1249</v>
      </c>
      <c r="BV134" s="21" t="s">
        <v>1249</v>
      </c>
      <c r="BW134" s="21" t="s">
        <v>1249</v>
      </c>
      <c r="BX134" s="21" t="s">
        <v>1249</v>
      </c>
      <c r="BY134" s="21" t="s">
        <v>1249</v>
      </c>
      <c r="BZ134" s="21" t="s">
        <v>1249</v>
      </c>
      <c r="CA134" s="21" t="s">
        <v>1249</v>
      </c>
      <c r="CB134" s="21" t="s">
        <v>1249</v>
      </c>
      <c r="CC134" s="21" t="s">
        <v>1249</v>
      </c>
      <c r="CD134" s="21" t="s">
        <v>1249</v>
      </c>
      <c r="CE134" s="21" t="s">
        <v>1249</v>
      </c>
      <c r="CF134" s="21" t="s">
        <v>1249</v>
      </c>
      <c r="CG134" s="21"/>
      <c r="CH134" s="21"/>
      <c r="CI134" s="21"/>
      <c r="CJ134" s="21"/>
      <c r="CK134" s="21" t="s">
        <v>1249</v>
      </c>
      <c r="CL134" s="21" t="s">
        <v>1249</v>
      </c>
      <c r="CM134" s="21" t="s">
        <v>1249</v>
      </c>
      <c r="CN134" s="21" t="s">
        <v>1249</v>
      </c>
      <c r="CO134" s="21" t="s">
        <v>1249</v>
      </c>
      <c r="CP134" s="21" t="s">
        <v>1249</v>
      </c>
      <c r="CQ134" s="21" t="s">
        <v>1249</v>
      </c>
      <c r="CR134" s="21" t="s">
        <v>1249</v>
      </c>
      <c r="CS134" s="21" t="s">
        <v>1249</v>
      </c>
      <c r="CT134" s="21" t="s">
        <v>1249</v>
      </c>
    </row>
    <row r="135" spans="1:98" ht="75.75" customHeight="1" x14ac:dyDescent="0.25">
      <c r="A135" s="6">
        <v>109</v>
      </c>
      <c r="B135" s="207">
        <v>246</v>
      </c>
      <c r="C135" s="12" t="s">
        <v>442</v>
      </c>
      <c r="D135" s="13" t="s">
        <v>28</v>
      </c>
      <c r="E135" s="12" t="s">
        <v>443</v>
      </c>
      <c r="F135" s="214" t="s">
        <v>28</v>
      </c>
      <c r="G135" s="12" t="s">
        <v>443</v>
      </c>
      <c r="H135" s="18" t="s">
        <v>1665</v>
      </c>
      <c r="I135" s="18" t="s">
        <v>1261</v>
      </c>
      <c r="J135" s="22" t="s">
        <v>402</v>
      </c>
      <c r="K135" s="207"/>
      <c r="L135" s="207"/>
      <c r="M135" s="207"/>
      <c r="N135" s="207" t="s">
        <v>21</v>
      </c>
      <c r="O135" s="207"/>
      <c r="P135" s="207"/>
      <c r="Q135" s="207"/>
      <c r="R135" s="28"/>
      <c r="S135" s="207"/>
      <c r="T135" s="26">
        <f t="shared" si="51"/>
        <v>1</v>
      </c>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v>2</v>
      </c>
      <c r="CG135" s="207"/>
      <c r="CH135" s="207"/>
      <c r="CI135" s="207"/>
      <c r="CJ135" s="207"/>
      <c r="CK135" s="207"/>
      <c r="CL135" s="23">
        <f>COUNTIF($BD135:$CK135,2)</f>
        <v>1</v>
      </c>
      <c r="CM135" s="32">
        <f>CL135/COUNTA($BD135:$CK135)</f>
        <v>1</v>
      </c>
      <c r="CN135" s="23">
        <f>COUNTIF($BD135:$CK135,1)</f>
        <v>0</v>
      </c>
      <c r="CO135" s="32">
        <f>CN135/COUNTA($BD135:$CK135)</f>
        <v>0</v>
      </c>
      <c r="CP135" s="23">
        <f>COUNTIF($BD135:$CK135,0)</f>
        <v>0</v>
      </c>
      <c r="CQ135" s="32">
        <f>CP135/COUNTA($BD135:$CK135)</f>
        <v>0</v>
      </c>
      <c r="CR135" s="23">
        <f>(((CL135*2)+(CN135*1)+(CP135*0)))/COUNTA($BD135:$CK135)</f>
        <v>2</v>
      </c>
      <c r="CS135" s="23" t="str">
        <f t="shared" si="52"/>
        <v>Đạt mục tiêu</v>
      </c>
      <c r="CT135" s="37"/>
    </row>
    <row r="136" spans="1:98" s="2" customFormat="1" ht="18.75" x14ac:dyDescent="0.25">
      <c r="A136" s="6">
        <v>110</v>
      </c>
      <c r="B136" s="7">
        <v>261</v>
      </c>
      <c r="C136" s="440" t="s">
        <v>452</v>
      </c>
      <c r="D136" s="440"/>
      <c r="E136" s="440"/>
      <c r="F136" s="9" t="s">
        <v>1249</v>
      </c>
      <c r="G136" s="9" t="s">
        <v>1249</v>
      </c>
      <c r="H136" s="9" t="s">
        <v>1249</v>
      </c>
      <c r="I136" s="9" t="s">
        <v>1249</v>
      </c>
      <c r="J136" s="21" t="s">
        <v>1249</v>
      </c>
      <c r="K136" s="21" t="s">
        <v>1249</v>
      </c>
      <c r="L136" s="21" t="s">
        <v>1249</v>
      </c>
      <c r="M136" s="21" t="s">
        <v>1249</v>
      </c>
      <c r="N136" s="21" t="s">
        <v>1249</v>
      </c>
      <c r="O136" s="21" t="s">
        <v>1249</v>
      </c>
      <c r="P136" s="21" t="s">
        <v>1249</v>
      </c>
      <c r="Q136" s="21" t="s">
        <v>1249</v>
      </c>
      <c r="R136" s="21" t="s">
        <v>1249</v>
      </c>
      <c r="S136" s="21" t="s">
        <v>1249</v>
      </c>
      <c r="T136" s="21" t="s">
        <v>1249</v>
      </c>
      <c r="U136" s="21" t="s">
        <v>1249</v>
      </c>
      <c r="V136" s="21" t="s">
        <v>1249</v>
      </c>
      <c r="W136" s="21" t="s">
        <v>1249</v>
      </c>
      <c r="X136" s="21" t="s">
        <v>1249</v>
      </c>
      <c r="Y136" s="21" t="s">
        <v>1249</v>
      </c>
      <c r="Z136" s="21" t="s">
        <v>1249</v>
      </c>
      <c r="AA136" s="21" t="s">
        <v>1249</v>
      </c>
      <c r="AB136" s="21" t="s">
        <v>1249</v>
      </c>
      <c r="AC136" s="21" t="s">
        <v>1249</v>
      </c>
      <c r="AD136" s="21" t="s">
        <v>1249</v>
      </c>
      <c r="AE136" s="21" t="s">
        <v>1249</v>
      </c>
      <c r="AF136" s="21" t="s">
        <v>1249</v>
      </c>
      <c r="AG136" s="21" t="s">
        <v>1249</v>
      </c>
      <c r="AH136" s="21" t="s">
        <v>1249</v>
      </c>
      <c r="AI136" s="21" t="s">
        <v>1249</v>
      </c>
      <c r="AJ136" s="21" t="s">
        <v>1249</v>
      </c>
      <c r="AK136" s="21" t="s">
        <v>1249</v>
      </c>
      <c r="AL136" s="21" t="s">
        <v>1249</v>
      </c>
      <c r="AM136" s="21" t="s">
        <v>1249</v>
      </c>
      <c r="AN136" s="21" t="s">
        <v>1249</v>
      </c>
      <c r="AO136" s="21" t="s">
        <v>1249</v>
      </c>
      <c r="AP136" s="21" t="s">
        <v>1249</v>
      </c>
      <c r="AQ136" s="21" t="s">
        <v>1249</v>
      </c>
      <c r="AR136" s="21" t="s">
        <v>1249</v>
      </c>
      <c r="AS136" s="21" t="s">
        <v>1249</v>
      </c>
      <c r="AT136" s="21" t="s">
        <v>1249</v>
      </c>
      <c r="AU136" s="21" t="s">
        <v>1249</v>
      </c>
      <c r="AV136" s="21" t="s">
        <v>1249</v>
      </c>
      <c r="AW136" s="21" t="s">
        <v>1249</v>
      </c>
      <c r="AX136" s="21" t="s">
        <v>1249</v>
      </c>
      <c r="AY136" s="21" t="s">
        <v>1249</v>
      </c>
      <c r="AZ136" s="21" t="s">
        <v>1249</v>
      </c>
      <c r="BA136" s="21" t="s">
        <v>1249</v>
      </c>
      <c r="BB136" s="21"/>
      <c r="BC136" s="21" t="s">
        <v>1249</v>
      </c>
      <c r="BD136" s="21" t="s">
        <v>1249</v>
      </c>
      <c r="BE136" s="21" t="s">
        <v>1249</v>
      </c>
      <c r="BF136" s="21" t="s">
        <v>1249</v>
      </c>
      <c r="BG136" s="21" t="s">
        <v>1249</v>
      </c>
      <c r="BH136" s="21" t="s">
        <v>1249</v>
      </c>
      <c r="BI136" s="21" t="s">
        <v>1249</v>
      </c>
      <c r="BJ136" s="21" t="s">
        <v>1249</v>
      </c>
      <c r="BK136" s="21" t="s">
        <v>1249</v>
      </c>
      <c r="BL136" s="21" t="s">
        <v>1249</v>
      </c>
      <c r="BM136" s="21" t="s">
        <v>1249</v>
      </c>
      <c r="BN136" s="21" t="s">
        <v>1249</v>
      </c>
      <c r="BO136" s="21" t="s">
        <v>1249</v>
      </c>
      <c r="BP136" s="21" t="s">
        <v>1249</v>
      </c>
      <c r="BQ136" s="21" t="s">
        <v>1249</v>
      </c>
      <c r="BR136" s="21" t="s">
        <v>1249</v>
      </c>
      <c r="BS136" s="21" t="s">
        <v>1249</v>
      </c>
      <c r="BT136" s="21" t="s">
        <v>1249</v>
      </c>
      <c r="BU136" s="21" t="s">
        <v>1249</v>
      </c>
      <c r="BV136" s="21" t="s">
        <v>1249</v>
      </c>
      <c r="BW136" s="21" t="s">
        <v>1249</v>
      </c>
      <c r="BX136" s="21" t="s">
        <v>1249</v>
      </c>
      <c r="BY136" s="21" t="s">
        <v>1249</v>
      </c>
      <c r="BZ136" s="21" t="s">
        <v>1249</v>
      </c>
      <c r="CA136" s="21" t="s">
        <v>1249</v>
      </c>
      <c r="CB136" s="21" t="s">
        <v>1249</v>
      </c>
      <c r="CC136" s="21" t="s">
        <v>1249</v>
      </c>
      <c r="CD136" s="21" t="s">
        <v>1249</v>
      </c>
      <c r="CE136" s="21" t="s">
        <v>1249</v>
      </c>
      <c r="CF136" s="21" t="s">
        <v>1249</v>
      </c>
      <c r="CG136" s="21"/>
      <c r="CH136" s="21"/>
      <c r="CI136" s="21"/>
      <c r="CJ136" s="21"/>
      <c r="CK136" s="21" t="s">
        <v>1249</v>
      </c>
      <c r="CL136" s="21" t="s">
        <v>1249</v>
      </c>
      <c r="CM136" s="21" t="s">
        <v>1249</v>
      </c>
      <c r="CN136" s="21" t="s">
        <v>1249</v>
      </c>
      <c r="CO136" s="21" t="s">
        <v>1249</v>
      </c>
      <c r="CP136" s="21" t="s">
        <v>1249</v>
      </c>
      <c r="CQ136" s="21" t="s">
        <v>1249</v>
      </c>
      <c r="CR136" s="21" t="s">
        <v>1249</v>
      </c>
      <c r="CS136" s="21" t="s">
        <v>1249</v>
      </c>
      <c r="CT136" s="21" t="s">
        <v>1249</v>
      </c>
    </row>
    <row r="137" spans="1:98" ht="75" customHeight="1" x14ac:dyDescent="0.25">
      <c r="A137" s="6">
        <v>111</v>
      </c>
      <c r="B137" s="207">
        <v>253</v>
      </c>
      <c r="C137" s="12" t="s">
        <v>455</v>
      </c>
      <c r="D137" s="13" t="s">
        <v>28</v>
      </c>
      <c r="E137" s="12" t="s">
        <v>456</v>
      </c>
      <c r="F137" s="214" t="s">
        <v>28</v>
      </c>
      <c r="G137" s="12" t="s">
        <v>456</v>
      </c>
      <c r="H137" s="18" t="s">
        <v>1886</v>
      </c>
      <c r="I137" s="18" t="s">
        <v>1261</v>
      </c>
      <c r="J137" s="22" t="s">
        <v>402</v>
      </c>
      <c r="K137" s="207"/>
      <c r="L137" s="207"/>
      <c r="M137" s="207"/>
      <c r="N137" s="207"/>
      <c r="O137" s="207"/>
      <c r="P137" s="207"/>
      <c r="Q137" s="207"/>
      <c r="R137" s="28" t="s">
        <v>21</v>
      </c>
      <c r="S137" s="207"/>
      <c r="T137" s="26">
        <f t="shared" si="51"/>
        <v>1</v>
      </c>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v>2</v>
      </c>
      <c r="CG137" s="207"/>
      <c r="CH137" s="207"/>
      <c r="CI137" s="207"/>
      <c r="CJ137" s="207"/>
      <c r="CK137" s="207"/>
      <c r="CL137" s="23">
        <f>COUNTIF($BD137:$CK137,2)</f>
        <v>1</v>
      </c>
      <c r="CM137" s="32">
        <f>CL137/COUNTA($BD137:$CK137)</f>
        <v>1</v>
      </c>
      <c r="CN137" s="23">
        <f>COUNTIF($BD137:$CK137,1)</f>
        <v>0</v>
      </c>
      <c r="CO137" s="32">
        <f>CN137/COUNTA($BD137:$CK137)</f>
        <v>0</v>
      </c>
      <c r="CP137" s="23">
        <f>COUNTIF($BD137:$CK137,0)</f>
        <v>0</v>
      </c>
      <c r="CQ137" s="32">
        <f>CP137/COUNTA($BD137:$CK137)</f>
        <v>0</v>
      </c>
      <c r="CR137" s="23">
        <f>(((CL137*2)+(CN137*1)+(CP137*0)))/COUNTA($BD137:$CK137)</f>
        <v>2</v>
      </c>
      <c r="CS137" s="23" t="str">
        <f t="shared" si="52"/>
        <v>Đạt mục tiêu</v>
      </c>
      <c r="CT137" s="37"/>
    </row>
    <row r="138" spans="1:98" s="2" customFormat="1" ht="22.5" customHeight="1" x14ac:dyDescent="0.25">
      <c r="A138" s="6">
        <v>112</v>
      </c>
      <c r="B138" s="7">
        <v>265</v>
      </c>
      <c r="C138" s="440" t="s">
        <v>459</v>
      </c>
      <c r="D138" s="440"/>
      <c r="E138" s="440"/>
      <c r="F138" s="9" t="s">
        <v>1249</v>
      </c>
      <c r="G138" s="9" t="s">
        <v>1249</v>
      </c>
      <c r="H138" s="9" t="s">
        <v>1249</v>
      </c>
      <c r="I138" s="9" t="s">
        <v>1249</v>
      </c>
      <c r="J138" s="21" t="s">
        <v>1249</v>
      </c>
      <c r="K138" s="21" t="s">
        <v>1249</v>
      </c>
      <c r="L138" s="21" t="s">
        <v>1249</v>
      </c>
      <c r="M138" s="21" t="s">
        <v>1249</v>
      </c>
      <c r="N138" s="21" t="s">
        <v>1249</v>
      </c>
      <c r="O138" s="21" t="s">
        <v>1249</v>
      </c>
      <c r="P138" s="21" t="s">
        <v>1249</v>
      </c>
      <c r="Q138" s="21" t="s">
        <v>1249</v>
      </c>
      <c r="R138" s="21" t="s">
        <v>1249</v>
      </c>
      <c r="S138" s="21" t="s">
        <v>1249</v>
      </c>
      <c r="T138" s="21" t="s">
        <v>1249</v>
      </c>
      <c r="U138" s="21" t="s">
        <v>1249</v>
      </c>
      <c r="V138" s="21" t="s">
        <v>1249</v>
      </c>
      <c r="W138" s="21" t="s">
        <v>1249</v>
      </c>
      <c r="X138" s="21" t="s">
        <v>1249</v>
      </c>
      <c r="Y138" s="21" t="s">
        <v>1249</v>
      </c>
      <c r="Z138" s="21" t="s">
        <v>1249</v>
      </c>
      <c r="AA138" s="21" t="s">
        <v>1249</v>
      </c>
      <c r="AB138" s="21" t="s">
        <v>1249</v>
      </c>
      <c r="AC138" s="21" t="s">
        <v>1249</v>
      </c>
      <c r="AD138" s="21" t="s">
        <v>1249</v>
      </c>
      <c r="AE138" s="21" t="s">
        <v>1249</v>
      </c>
      <c r="AF138" s="21" t="s">
        <v>1249</v>
      </c>
      <c r="AG138" s="21" t="s">
        <v>1249</v>
      </c>
      <c r="AH138" s="21" t="s">
        <v>1249</v>
      </c>
      <c r="AI138" s="21" t="s">
        <v>1249</v>
      </c>
      <c r="AJ138" s="21" t="s">
        <v>1249</v>
      </c>
      <c r="AK138" s="21" t="s">
        <v>1249</v>
      </c>
      <c r="AL138" s="21" t="s">
        <v>1249</v>
      </c>
      <c r="AM138" s="21" t="s">
        <v>1249</v>
      </c>
      <c r="AN138" s="21" t="s">
        <v>1249</v>
      </c>
      <c r="AO138" s="21" t="s">
        <v>1249</v>
      </c>
      <c r="AP138" s="21" t="s">
        <v>1249</v>
      </c>
      <c r="AQ138" s="21" t="s">
        <v>1249</v>
      </c>
      <c r="AR138" s="21" t="s">
        <v>1249</v>
      </c>
      <c r="AS138" s="21" t="s">
        <v>1249</v>
      </c>
      <c r="AT138" s="21" t="s">
        <v>1249</v>
      </c>
      <c r="AU138" s="21" t="s">
        <v>1249</v>
      </c>
      <c r="AV138" s="21" t="s">
        <v>1249</v>
      </c>
      <c r="AW138" s="21" t="s">
        <v>1249</v>
      </c>
      <c r="AX138" s="21" t="s">
        <v>1249</v>
      </c>
      <c r="AY138" s="21" t="s">
        <v>1249</v>
      </c>
      <c r="AZ138" s="21" t="s">
        <v>1249</v>
      </c>
      <c r="BA138" s="21" t="s">
        <v>1249</v>
      </c>
      <c r="BB138" s="21"/>
      <c r="BC138" s="21" t="s">
        <v>1249</v>
      </c>
      <c r="BD138" s="21" t="s">
        <v>1249</v>
      </c>
      <c r="BE138" s="21" t="s">
        <v>1249</v>
      </c>
      <c r="BF138" s="21" t="s">
        <v>1249</v>
      </c>
      <c r="BG138" s="21" t="s">
        <v>1249</v>
      </c>
      <c r="BH138" s="21" t="s">
        <v>1249</v>
      </c>
      <c r="BI138" s="21" t="s">
        <v>1249</v>
      </c>
      <c r="BJ138" s="21" t="s">
        <v>1249</v>
      </c>
      <c r="BK138" s="21" t="s">
        <v>1249</v>
      </c>
      <c r="BL138" s="21" t="s">
        <v>1249</v>
      </c>
      <c r="BM138" s="21" t="s">
        <v>1249</v>
      </c>
      <c r="BN138" s="21" t="s">
        <v>1249</v>
      </c>
      <c r="BO138" s="21" t="s">
        <v>1249</v>
      </c>
      <c r="BP138" s="21" t="s">
        <v>1249</v>
      </c>
      <c r="BQ138" s="21" t="s">
        <v>1249</v>
      </c>
      <c r="BR138" s="21" t="s">
        <v>1249</v>
      </c>
      <c r="BS138" s="21" t="s">
        <v>1249</v>
      </c>
      <c r="BT138" s="21" t="s">
        <v>1249</v>
      </c>
      <c r="BU138" s="21" t="s">
        <v>1249</v>
      </c>
      <c r="BV138" s="21" t="s">
        <v>1249</v>
      </c>
      <c r="BW138" s="21" t="s">
        <v>1249</v>
      </c>
      <c r="BX138" s="21" t="s">
        <v>1249</v>
      </c>
      <c r="BY138" s="21" t="s">
        <v>1249</v>
      </c>
      <c r="BZ138" s="21" t="s">
        <v>1249</v>
      </c>
      <c r="CA138" s="21" t="s">
        <v>1249</v>
      </c>
      <c r="CB138" s="21" t="s">
        <v>1249</v>
      </c>
      <c r="CC138" s="21" t="s">
        <v>1249</v>
      </c>
      <c r="CD138" s="21" t="s">
        <v>1249</v>
      </c>
      <c r="CE138" s="21" t="s">
        <v>1249</v>
      </c>
      <c r="CF138" s="21" t="s">
        <v>1249</v>
      </c>
      <c r="CG138" s="21"/>
      <c r="CH138" s="21"/>
      <c r="CI138" s="21"/>
      <c r="CJ138" s="21"/>
      <c r="CK138" s="21" t="s">
        <v>1249</v>
      </c>
      <c r="CL138" s="21" t="s">
        <v>1249</v>
      </c>
      <c r="CM138" s="21" t="s">
        <v>1249</v>
      </c>
      <c r="CN138" s="21" t="s">
        <v>1249</v>
      </c>
      <c r="CO138" s="21" t="s">
        <v>1249</v>
      </c>
      <c r="CP138" s="21" t="s">
        <v>1249</v>
      </c>
      <c r="CQ138" s="21" t="s">
        <v>1249</v>
      </c>
      <c r="CR138" s="21" t="s">
        <v>1249</v>
      </c>
      <c r="CS138" s="21" t="s">
        <v>1249</v>
      </c>
      <c r="CT138" s="21" t="s">
        <v>1249</v>
      </c>
    </row>
    <row r="139" spans="1:98" ht="291" customHeight="1" x14ac:dyDescent="0.25">
      <c r="A139" s="6">
        <v>113</v>
      </c>
      <c r="B139" s="207">
        <v>257</v>
      </c>
      <c r="C139" s="42" t="s">
        <v>463</v>
      </c>
      <c r="D139" s="42" t="s">
        <v>463</v>
      </c>
      <c r="E139" s="42" t="s">
        <v>463</v>
      </c>
      <c r="F139" s="42" t="s">
        <v>463</v>
      </c>
      <c r="G139" s="42" t="s">
        <v>463</v>
      </c>
      <c r="H139" s="18" t="s">
        <v>1664</v>
      </c>
      <c r="I139" s="18" t="s">
        <v>1261</v>
      </c>
      <c r="J139" s="22" t="s">
        <v>402</v>
      </c>
      <c r="K139" s="207"/>
      <c r="L139" s="207"/>
      <c r="M139" s="207"/>
      <c r="N139" s="207"/>
      <c r="O139" s="207"/>
      <c r="P139" s="207"/>
      <c r="Q139" s="207"/>
      <c r="R139" s="23" t="s">
        <v>21</v>
      </c>
      <c r="S139" s="207"/>
      <c r="T139" s="26">
        <f t="shared" ref="T139:T202" si="74">COUNTIF(K139:S139,"x")</f>
        <v>1</v>
      </c>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v>2</v>
      </c>
      <c r="CG139" s="207"/>
      <c r="CH139" s="207"/>
      <c r="CI139" s="207"/>
      <c r="CJ139" s="207"/>
      <c r="CK139" s="207"/>
      <c r="CL139" s="23">
        <f t="shared" ref="CL139:CL147" si="75">COUNTIF($BD139:$CK139,2)</f>
        <v>1</v>
      </c>
      <c r="CM139" s="32">
        <f t="shared" ref="CM139:CM147" si="76">CL139/COUNTA($BD139:$CK139)</f>
        <v>1</v>
      </c>
      <c r="CN139" s="23">
        <f t="shared" ref="CN139:CN147" si="77">COUNTIF($BD139:$CK139,1)</f>
        <v>0</v>
      </c>
      <c r="CO139" s="32">
        <f t="shared" ref="CO139:CO147" si="78">CN139/COUNTA($BD139:$CK139)</f>
        <v>0</v>
      </c>
      <c r="CP139" s="23">
        <f t="shared" ref="CP139:CP147" si="79">COUNTIF($BD139:$CK139,0)</f>
        <v>0</v>
      </c>
      <c r="CQ139" s="32">
        <f t="shared" ref="CQ139:CQ147" si="80">CP139/COUNTA($BD139:$CK139)</f>
        <v>0</v>
      </c>
      <c r="CR139" s="23">
        <f t="shared" ref="CR139:CR147" si="81">(((CL139*2)+(CN139*1)+(CP139*0)))/COUNTA($BD139:$CK139)</f>
        <v>2</v>
      </c>
      <c r="CS139" s="23" t="str">
        <f t="shared" ref="CS139:CS202" si="82">IF(CR139&gt;=1.6,"Đạt mục tiêu",IF(CR139&gt;=1,"Cần cố gắng","Chưa đạt"))</f>
        <v>Đạt mục tiêu</v>
      </c>
      <c r="CT139" s="37"/>
    </row>
    <row r="140" spans="1:98" ht="99.75" customHeight="1" x14ac:dyDescent="0.25">
      <c r="A140" s="6">
        <v>113</v>
      </c>
      <c r="B140" s="207">
        <v>257</v>
      </c>
      <c r="C140" s="42" t="s">
        <v>463</v>
      </c>
      <c r="D140" s="43" t="s">
        <v>28</v>
      </c>
      <c r="E140" s="12" t="s">
        <v>465</v>
      </c>
      <c r="F140" s="214" t="s">
        <v>28</v>
      </c>
      <c r="G140" s="18" t="s">
        <v>1367</v>
      </c>
      <c r="H140" s="18" t="s">
        <v>1367</v>
      </c>
      <c r="I140" s="18" t="s">
        <v>1251</v>
      </c>
      <c r="J140" s="22" t="s">
        <v>402</v>
      </c>
      <c r="K140" s="207"/>
      <c r="L140" s="207"/>
      <c r="M140" s="207"/>
      <c r="N140" s="207"/>
      <c r="O140" s="207"/>
      <c r="P140" s="207"/>
      <c r="Q140" s="207"/>
      <c r="R140" s="207" t="s">
        <v>21</v>
      </c>
      <c r="S140" s="207"/>
      <c r="T140" s="26">
        <f t="shared" si="74"/>
        <v>1</v>
      </c>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v>2</v>
      </c>
      <c r="CG140" s="207"/>
      <c r="CH140" s="207"/>
      <c r="CI140" s="207"/>
      <c r="CJ140" s="207"/>
      <c r="CK140" s="207"/>
      <c r="CL140" s="23">
        <f t="shared" si="75"/>
        <v>1</v>
      </c>
      <c r="CM140" s="32">
        <f t="shared" si="76"/>
        <v>1</v>
      </c>
      <c r="CN140" s="23">
        <f t="shared" si="77"/>
        <v>0</v>
      </c>
      <c r="CO140" s="32">
        <f t="shared" si="78"/>
        <v>0</v>
      </c>
      <c r="CP140" s="23">
        <f t="shared" si="79"/>
        <v>0</v>
      </c>
      <c r="CQ140" s="32">
        <f t="shared" si="80"/>
        <v>0</v>
      </c>
      <c r="CR140" s="23">
        <f t="shared" si="81"/>
        <v>2</v>
      </c>
      <c r="CS140" s="23" t="str">
        <f t="shared" si="82"/>
        <v>Đạt mục tiêu</v>
      </c>
      <c r="CT140" s="37"/>
    </row>
    <row r="141" spans="1:98" ht="169.5" customHeight="1" x14ac:dyDescent="0.25">
      <c r="A141" s="6">
        <v>113</v>
      </c>
      <c r="B141" s="207">
        <v>257</v>
      </c>
      <c r="C141" s="42" t="s">
        <v>463</v>
      </c>
      <c r="D141" s="43" t="s">
        <v>28</v>
      </c>
      <c r="E141" s="12" t="s">
        <v>466</v>
      </c>
      <c r="F141" s="214" t="s">
        <v>28</v>
      </c>
      <c r="G141" s="18" t="s">
        <v>1367</v>
      </c>
      <c r="H141" s="18" t="s">
        <v>1367</v>
      </c>
      <c r="I141" s="18" t="s">
        <v>1329</v>
      </c>
      <c r="J141" s="22" t="s">
        <v>402</v>
      </c>
      <c r="K141" s="207"/>
      <c r="L141" s="207"/>
      <c r="M141" s="207"/>
      <c r="N141" s="207"/>
      <c r="O141" s="207"/>
      <c r="P141" s="207"/>
      <c r="Q141" s="207"/>
      <c r="R141" s="207" t="s">
        <v>21</v>
      </c>
      <c r="S141" s="207"/>
      <c r="T141" s="26">
        <f t="shared" si="74"/>
        <v>1</v>
      </c>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v>2</v>
      </c>
      <c r="CG141" s="207"/>
      <c r="CH141" s="207"/>
      <c r="CI141" s="207"/>
      <c r="CJ141" s="207"/>
      <c r="CK141" s="207"/>
      <c r="CL141" s="23">
        <f t="shared" si="75"/>
        <v>1</v>
      </c>
      <c r="CM141" s="32">
        <f t="shared" si="76"/>
        <v>1</v>
      </c>
      <c r="CN141" s="23">
        <f t="shared" si="77"/>
        <v>0</v>
      </c>
      <c r="CO141" s="32">
        <f t="shared" si="78"/>
        <v>0</v>
      </c>
      <c r="CP141" s="23">
        <f t="shared" si="79"/>
        <v>0</v>
      </c>
      <c r="CQ141" s="32">
        <f t="shared" si="80"/>
        <v>0</v>
      </c>
      <c r="CR141" s="23">
        <f t="shared" si="81"/>
        <v>2</v>
      </c>
      <c r="CS141" s="23" t="str">
        <f t="shared" si="82"/>
        <v>Đạt mục tiêu</v>
      </c>
      <c r="CT141" s="37"/>
    </row>
    <row r="142" spans="1:98" ht="159.75" customHeight="1" x14ac:dyDescent="0.25">
      <c r="A142" s="6">
        <v>113</v>
      </c>
      <c r="B142" s="207">
        <v>257</v>
      </c>
      <c r="C142" s="42" t="s">
        <v>463</v>
      </c>
      <c r="D142" s="43" t="s">
        <v>28</v>
      </c>
      <c r="E142" s="12" t="s">
        <v>467</v>
      </c>
      <c r="F142" s="214" t="s">
        <v>28</v>
      </c>
      <c r="G142" s="18" t="s">
        <v>1367</v>
      </c>
      <c r="H142" s="18" t="s">
        <v>1367</v>
      </c>
      <c r="I142" s="18" t="s">
        <v>1251</v>
      </c>
      <c r="J142" s="22" t="s">
        <v>402</v>
      </c>
      <c r="K142" s="207"/>
      <c r="L142" s="207"/>
      <c r="M142" s="207"/>
      <c r="N142" s="207"/>
      <c r="O142" s="207"/>
      <c r="P142" s="207"/>
      <c r="Q142" s="207"/>
      <c r="R142" s="207" t="s">
        <v>21</v>
      </c>
      <c r="S142" s="207"/>
      <c r="T142" s="26">
        <f t="shared" si="74"/>
        <v>1</v>
      </c>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v>2</v>
      </c>
      <c r="CG142" s="207"/>
      <c r="CH142" s="207"/>
      <c r="CI142" s="207"/>
      <c r="CJ142" s="207"/>
      <c r="CK142" s="207"/>
      <c r="CL142" s="23">
        <f t="shared" si="75"/>
        <v>1</v>
      </c>
      <c r="CM142" s="32">
        <f t="shared" si="76"/>
        <v>1</v>
      </c>
      <c r="CN142" s="23">
        <f t="shared" si="77"/>
        <v>0</v>
      </c>
      <c r="CO142" s="32">
        <f t="shared" si="78"/>
        <v>0</v>
      </c>
      <c r="CP142" s="23">
        <f t="shared" si="79"/>
        <v>0</v>
      </c>
      <c r="CQ142" s="32">
        <f t="shared" si="80"/>
        <v>0</v>
      </c>
      <c r="CR142" s="23">
        <f t="shared" si="81"/>
        <v>2</v>
      </c>
      <c r="CS142" s="23" t="str">
        <f t="shared" si="82"/>
        <v>Đạt mục tiêu</v>
      </c>
      <c r="CT142" s="37"/>
    </row>
    <row r="143" spans="1:98" ht="31.5" x14ac:dyDescent="0.25">
      <c r="A143" s="6">
        <v>114</v>
      </c>
      <c r="B143" s="49">
        <v>276</v>
      </c>
      <c r="C143" s="450" t="s">
        <v>468</v>
      </c>
      <c r="D143" s="450"/>
      <c r="E143" s="450"/>
      <c r="F143" s="40" t="s">
        <v>1249</v>
      </c>
      <c r="G143" s="40" t="s">
        <v>1249</v>
      </c>
      <c r="H143" s="40" t="s">
        <v>1249</v>
      </c>
      <c r="I143" s="40" t="s">
        <v>1249</v>
      </c>
      <c r="J143" s="48" t="s">
        <v>1249</v>
      </c>
      <c r="K143" s="48" t="s">
        <v>1249</v>
      </c>
      <c r="L143" s="48" t="s">
        <v>1249</v>
      </c>
      <c r="M143" s="48" t="s">
        <v>1249</v>
      </c>
      <c r="N143" s="48" t="s">
        <v>1249</v>
      </c>
      <c r="O143" s="48" t="s">
        <v>1249</v>
      </c>
      <c r="P143" s="48" t="s">
        <v>1249</v>
      </c>
      <c r="Q143" s="48" t="s">
        <v>1249</v>
      </c>
      <c r="R143" s="48" t="s">
        <v>1249</v>
      </c>
      <c r="S143" s="48" t="s">
        <v>1249</v>
      </c>
      <c r="T143" s="26">
        <f t="shared" si="74"/>
        <v>0</v>
      </c>
      <c r="U143" s="48" t="s">
        <v>1249</v>
      </c>
      <c r="V143" s="48" t="s">
        <v>1249</v>
      </c>
      <c r="W143" s="48" t="s">
        <v>1249</v>
      </c>
      <c r="X143" s="48" t="s">
        <v>1249</v>
      </c>
      <c r="Y143" s="48" t="s">
        <v>1249</v>
      </c>
      <c r="Z143" s="48" t="s">
        <v>1249</v>
      </c>
      <c r="AA143" s="48" t="s">
        <v>1249</v>
      </c>
      <c r="AB143" s="48" t="s">
        <v>1249</v>
      </c>
      <c r="AC143" s="48" t="s">
        <v>1249</v>
      </c>
      <c r="AD143" s="48" t="s">
        <v>1249</v>
      </c>
      <c r="AE143" s="48" t="s">
        <v>1249</v>
      </c>
      <c r="AF143" s="48" t="s">
        <v>1249</v>
      </c>
      <c r="AG143" s="48" t="s">
        <v>1249</v>
      </c>
      <c r="AH143" s="48" t="s">
        <v>1249</v>
      </c>
      <c r="AI143" s="48" t="s">
        <v>1249</v>
      </c>
      <c r="AJ143" s="48" t="s">
        <v>1249</v>
      </c>
      <c r="AK143" s="48" t="s">
        <v>1249</v>
      </c>
      <c r="AL143" s="48" t="s">
        <v>1249</v>
      </c>
      <c r="AM143" s="48" t="s">
        <v>1249</v>
      </c>
      <c r="AN143" s="48" t="s">
        <v>1249</v>
      </c>
      <c r="AO143" s="48" t="s">
        <v>1249</v>
      </c>
      <c r="AP143" s="48" t="s">
        <v>1249</v>
      </c>
      <c r="AQ143" s="48" t="s">
        <v>1249</v>
      </c>
      <c r="AR143" s="48" t="s">
        <v>1249</v>
      </c>
      <c r="AS143" s="48" t="s">
        <v>1249</v>
      </c>
      <c r="AT143" s="48" t="s">
        <v>1249</v>
      </c>
      <c r="AU143" s="48" t="s">
        <v>1249</v>
      </c>
      <c r="AV143" s="48" t="s">
        <v>1249</v>
      </c>
      <c r="AW143" s="48" t="s">
        <v>1249</v>
      </c>
      <c r="AX143" s="48" t="s">
        <v>1249</v>
      </c>
      <c r="AY143" s="48" t="s">
        <v>1249</v>
      </c>
      <c r="AZ143" s="48" t="s">
        <v>1249</v>
      </c>
      <c r="BA143" s="48" t="s">
        <v>1249</v>
      </c>
      <c r="BB143" s="48"/>
      <c r="BC143" s="48" t="s">
        <v>1249</v>
      </c>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v>2</v>
      </c>
      <c r="CG143" s="207"/>
      <c r="CH143" s="207"/>
      <c r="CI143" s="207"/>
      <c r="CJ143" s="207"/>
      <c r="CK143" s="207"/>
      <c r="CL143" s="23">
        <f t="shared" si="75"/>
        <v>1</v>
      </c>
      <c r="CM143" s="32">
        <f t="shared" si="76"/>
        <v>1</v>
      </c>
      <c r="CN143" s="23">
        <f t="shared" si="77"/>
        <v>0</v>
      </c>
      <c r="CO143" s="32">
        <f t="shared" si="78"/>
        <v>0</v>
      </c>
      <c r="CP143" s="23">
        <f t="shared" si="79"/>
        <v>0</v>
      </c>
      <c r="CQ143" s="32">
        <f t="shared" si="80"/>
        <v>0</v>
      </c>
      <c r="CR143" s="23">
        <f t="shared" si="81"/>
        <v>2</v>
      </c>
      <c r="CS143" s="23" t="str">
        <f t="shared" si="82"/>
        <v>Đạt mục tiêu</v>
      </c>
      <c r="CT143" s="37"/>
    </row>
    <row r="144" spans="1:98" ht="117.75" customHeight="1" x14ac:dyDescent="0.25">
      <c r="A144" s="6">
        <v>115</v>
      </c>
      <c r="B144" s="207">
        <v>261</v>
      </c>
      <c r="C144" s="12" t="s">
        <v>471</v>
      </c>
      <c r="D144" s="13" t="s">
        <v>28</v>
      </c>
      <c r="E144" s="12" t="s">
        <v>472</v>
      </c>
      <c r="F144" s="214" t="s">
        <v>28</v>
      </c>
      <c r="G144" s="18" t="s">
        <v>1368</v>
      </c>
      <c r="H144" s="18" t="s">
        <v>1663</v>
      </c>
      <c r="I144" s="18" t="s">
        <v>1329</v>
      </c>
      <c r="J144" s="22" t="s">
        <v>402</v>
      </c>
      <c r="K144" s="207"/>
      <c r="L144" s="207"/>
      <c r="M144" s="207"/>
      <c r="N144" s="207"/>
      <c r="O144" s="207"/>
      <c r="P144" s="207"/>
      <c r="Q144" s="207"/>
      <c r="R144" s="23" t="s">
        <v>21</v>
      </c>
      <c r="S144" s="207"/>
      <c r="T144" s="26">
        <f t="shared" si="74"/>
        <v>1</v>
      </c>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v>2</v>
      </c>
      <c r="CG144" s="207"/>
      <c r="CH144" s="207"/>
      <c r="CI144" s="207"/>
      <c r="CJ144" s="207"/>
      <c r="CK144" s="207"/>
      <c r="CL144" s="23">
        <f t="shared" si="75"/>
        <v>1</v>
      </c>
      <c r="CM144" s="32">
        <f t="shared" si="76"/>
        <v>1</v>
      </c>
      <c r="CN144" s="23">
        <f t="shared" si="77"/>
        <v>0</v>
      </c>
      <c r="CO144" s="32">
        <f t="shared" si="78"/>
        <v>0</v>
      </c>
      <c r="CP144" s="23">
        <f t="shared" si="79"/>
        <v>0</v>
      </c>
      <c r="CQ144" s="32">
        <f t="shared" si="80"/>
        <v>0</v>
      </c>
      <c r="CR144" s="23">
        <f t="shared" si="81"/>
        <v>2</v>
      </c>
      <c r="CS144" s="23" t="str">
        <f t="shared" si="82"/>
        <v>Đạt mục tiêu</v>
      </c>
      <c r="CT144" s="37"/>
    </row>
    <row r="145" spans="1:98" ht="108" customHeight="1" x14ac:dyDescent="0.25">
      <c r="A145" s="6">
        <v>116</v>
      </c>
      <c r="B145" s="207">
        <v>263</v>
      </c>
      <c r="C145" s="12" t="s">
        <v>475</v>
      </c>
      <c r="D145" s="13" t="s">
        <v>28</v>
      </c>
      <c r="E145" s="12" t="s">
        <v>476</v>
      </c>
      <c r="F145" s="214" t="s">
        <v>28</v>
      </c>
      <c r="G145" s="12" t="s">
        <v>476</v>
      </c>
      <c r="H145" s="18" t="s">
        <v>1369</v>
      </c>
      <c r="I145" s="18" t="s">
        <v>1261</v>
      </c>
      <c r="J145" s="22" t="s">
        <v>402</v>
      </c>
      <c r="K145" s="207"/>
      <c r="L145" s="207"/>
      <c r="M145" s="207"/>
      <c r="N145" s="207"/>
      <c r="O145" s="207"/>
      <c r="P145" s="207"/>
      <c r="Q145" s="207"/>
      <c r="R145" s="23" t="s">
        <v>21</v>
      </c>
      <c r="S145" s="207"/>
      <c r="T145" s="26">
        <f t="shared" si="74"/>
        <v>1</v>
      </c>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v>2</v>
      </c>
      <c r="CG145" s="207"/>
      <c r="CH145" s="207"/>
      <c r="CI145" s="207"/>
      <c r="CJ145" s="207"/>
      <c r="CK145" s="207"/>
      <c r="CL145" s="23">
        <f t="shared" si="75"/>
        <v>1</v>
      </c>
      <c r="CM145" s="32">
        <f t="shared" si="76"/>
        <v>1</v>
      </c>
      <c r="CN145" s="23">
        <f t="shared" si="77"/>
        <v>0</v>
      </c>
      <c r="CO145" s="32">
        <f t="shared" si="78"/>
        <v>0</v>
      </c>
      <c r="CP145" s="23">
        <f t="shared" si="79"/>
        <v>0</v>
      </c>
      <c r="CQ145" s="32">
        <f t="shared" si="80"/>
        <v>0</v>
      </c>
      <c r="CR145" s="23">
        <f t="shared" si="81"/>
        <v>2</v>
      </c>
      <c r="CS145" s="23" t="str">
        <f t="shared" si="82"/>
        <v>Đạt mục tiêu</v>
      </c>
      <c r="CT145" s="37"/>
    </row>
    <row r="146" spans="1:98" s="2" customFormat="1" ht="31.5" x14ac:dyDescent="0.25">
      <c r="A146" s="6">
        <v>117</v>
      </c>
      <c r="B146" s="7"/>
      <c r="C146" s="440" t="s">
        <v>477</v>
      </c>
      <c r="D146" s="440"/>
      <c r="E146" s="440"/>
      <c r="F146" s="9" t="s">
        <v>1249</v>
      </c>
      <c r="G146" s="9" t="s">
        <v>1249</v>
      </c>
      <c r="H146" s="9" t="s">
        <v>1249</v>
      </c>
      <c r="I146" s="9" t="s">
        <v>1249</v>
      </c>
      <c r="J146" s="21" t="s">
        <v>1249</v>
      </c>
      <c r="K146" s="21" t="s">
        <v>1249</v>
      </c>
      <c r="L146" s="21" t="s">
        <v>1249</v>
      </c>
      <c r="M146" s="21" t="s">
        <v>1249</v>
      </c>
      <c r="N146" s="21" t="s">
        <v>1249</v>
      </c>
      <c r="O146" s="21" t="s">
        <v>1249</v>
      </c>
      <c r="P146" s="21" t="s">
        <v>1249</v>
      </c>
      <c r="Q146" s="21" t="s">
        <v>1249</v>
      </c>
      <c r="R146" s="21" t="s">
        <v>1249</v>
      </c>
      <c r="S146" s="21" t="s">
        <v>1249</v>
      </c>
      <c r="T146" s="217">
        <f t="shared" si="74"/>
        <v>0</v>
      </c>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c r="BM146" s="217"/>
      <c r="BN146" s="217"/>
      <c r="BO146" s="217"/>
      <c r="BP146" s="217"/>
      <c r="BQ146" s="217"/>
      <c r="BR146" s="217"/>
      <c r="BS146" s="217"/>
      <c r="BT146" s="217"/>
      <c r="BU146" s="217"/>
      <c r="BV146" s="217"/>
      <c r="BW146" s="217"/>
      <c r="BX146" s="217"/>
      <c r="BY146" s="217"/>
      <c r="BZ146" s="217"/>
      <c r="CA146" s="217"/>
      <c r="CB146" s="217"/>
      <c r="CC146" s="217"/>
      <c r="CD146" s="217"/>
      <c r="CE146" s="217"/>
      <c r="CF146" s="217">
        <v>2</v>
      </c>
      <c r="CG146" s="217"/>
      <c r="CH146" s="217"/>
      <c r="CI146" s="217"/>
      <c r="CJ146" s="217"/>
      <c r="CK146" s="217"/>
      <c r="CL146" s="210">
        <f t="shared" si="75"/>
        <v>1</v>
      </c>
      <c r="CM146" s="34">
        <f t="shared" si="76"/>
        <v>1</v>
      </c>
      <c r="CN146" s="210">
        <f t="shared" si="77"/>
        <v>0</v>
      </c>
      <c r="CO146" s="34">
        <f t="shared" si="78"/>
        <v>0</v>
      </c>
      <c r="CP146" s="210">
        <f t="shared" si="79"/>
        <v>0</v>
      </c>
      <c r="CQ146" s="34">
        <f t="shared" si="80"/>
        <v>0</v>
      </c>
      <c r="CR146" s="210">
        <f t="shared" si="81"/>
        <v>2</v>
      </c>
      <c r="CS146" s="210" t="str">
        <f t="shared" si="82"/>
        <v>Đạt mục tiêu</v>
      </c>
      <c r="CT146" s="38"/>
    </row>
    <row r="147" spans="1:98" ht="53.25" customHeight="1" x14ac:dyDescent="0.25">
      <c r="A147" s="6">
        <v>118</v>
      </c>
      <c r="B147" s="207">
        <v>265</v>
      </c>
      <c r="C147" s="12" t="s">
        <v>478</v>
      </c>
      <c r="D147" s="13" t="s">
        <v>28</v>
      </c>
      <c r="E147" s="12" t="s">
        <v>479</v>
      </c>
      <c r="F147" s="214" t="s">
        <v>28</v>
      </c>
      <c r="G147" s="18" t="s">
        <v>1370</v>
      </c>
      <c r="H147" s="18" t="s">
        <v>1887</v>
      </c>
      <c r="I147" s="18" t="s">
        <v>1251</v>
      </c>
      <c r="J147" s="22" t="s">
        <v>402</v>
      </c>
      <c r="K147" s="207"/>
      <c r="L147" s="207"/>
      <c r="M147" s="207"/>
      <c r="N147" s="207"/>
      <c r="O147" s="207" t="s">
        <v>21</v>
      </c>
      <c r="P147" s="207"/>
      <c r="Q147" s="207"/>
      <c r="R147" s="207"/>
      <c r="S147" s="207"/>
      <c r="T147" s="26">
        <f t="shared" si="74"/>
        <v>1</v>
      </c>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v>2</v>
      </c>
      <c r="CG147" s="207"/>
      <c r="CH147" s="207"/>
      <c r="CI147" s="207"/>
      <c r="CJ147" s="207"/>
      <c r="CK147" s="207"/>
      <c r="CL147" s="23">
        <f t="shared" si="75"/>
        <v>1</v>
      </c>
      <c r="CM147" s="32">
        <f t="shared" si="76"/>
        <v>1</v>
      </c>
      <c r="CN147" s="23">
        <f t="shared" si="77"/>
        <v>0</v>
      </c>
      <c r="CO147" s="32">
        <f t="shared" si="78"/>
        <v>0</v>
      </c>
      <c r="CP147" s="23">
        <f t="shared" si="79"/>
        <v>0</v>
      </c>
      <c r="CQ147" s="32">
        <f t="shared" si="80"/>
        <v>0</v>
      </c>
      <c r="CR147" s="23">
        <f t="shared" si="81"/>
        <v>2</v>
      </c>
      <c r="CS147" s="23" t="str">
        <f t="shared" si="82"/>
        <v>Đạt mục tiêu</v>
      </c>
      <c r="CT147" s="37"/>
    </row>
    <row r="148" spans="1:98" s="2" customFormat="1" ht="18.75" x14ac:dyDescent="0.25">
      <c r="A148" s="6">
        <v>119</v>
      </c>
      <c r="B148" s="7">
        <v>285</v>
      </c>
      <c r="C148" s="440" t="s">
        <v>480</v>
      </c>
      <c r="D148" s="440"/>
      <c r="E148" s="440"/>
      <c r="F148" s="9" t="s">
        <v>1249</v>
      </c>
      <c r="G148" s="9" t="s">
        <v>1249</v>
      </c>
      <c r="H148" s="9" t="s">
        <v>1249</v>
      </c>
      <c r="I148" s="9" t="s">
        <v>1249</v>
      </c>
      <c r="J148" s="21" t="s">
        <v>1249</v>
      </c>
      <c r="K148" s="21" t="s">
        <v>1249</v>
      </c>
      <c r="L148" s="21" t="s">
        <v>1249</v>
      </c>
      <c r="M148" s="21" t="s">
        <v>1249</v>
      </c>
      <c r="N148" s="21" t="s">
        <v>1249</v>
      </c>
      <c r="O148" s="21" t="s">
        <v>1249</v>
      </c>
      <c r="P148" s="21" t="s">
        <v>1249</v>
      </c>
      <c r="Q148" s="21" t="s">
        <v>1249</v>
      </c>
      <c r="R148" s="21" t="s">
        <v>1249</v>
      </c>
      <c r="S148" s="21" t="s">
        <v>1249</v>
      </c>
      <c r="T148" s="21" t="s">
        <v>1249</v>
      </c>
      <c r="U148" s="21" t="s">
        <v>1249</v>
      </c>
      <c r="V148" s="21" t="s">
        <v>1249</v>
      </c>
      <c r="W148" s="21" t="s">
        <v>1249</v>
      </c>
      <c r="X148" s="21" t="s">
        <v>1249</v>
      </c>
      <c r="Y148" s="21" t="s">
        <v>1249</v>
      </c>
      <c r="Z148" s="21" t="s">
        <v>1249</v>
      </c>
      <c r="AA148" s="21" t="s">
        <v>1249</v>
      </c>
      <c r="AB148" s="21" t="s">
        <v>1249</v>
      </c>
      <c r="AC148" s="21" t="s">
        <v>1249</v>
      </c>
      <c r="AD148" s="21" t="s">
        <v>1249</v>
      </c>
      <c r="AE148" s="21" t="s">
        <v>1249</v>
      </c>
      <c r="AF148" s="21" t="s">
        <v>1249</v>
      </c>
      <c r="AG148" s="21" t="s">
        <v>1249</v>
      </c>
      <c r="AH148" s="21" t="s">
        <v>1249</v>
      </c>
      <c r="AI148" s="21" t="s">
        <v>1249</v>
      </c>
      <c r="AJ148" s="21" t="s">
        <v>1249</v>
      </c>
      <c r="AK148" s="21" t="s">
        <v>1249</v>
      </c>
      <c r="AL148" s="21" t="s">
        <v>1249</v>
      </c>
      <c r="AM148" s="21" t="s">
        <v>1249</v>
      </c>
      <c r="AN148" s="21" t="s">
        <v>1249</v>
      </c>
      <c r="AO148" s="21" t="s">
        <v>1249</v>
      </c>
      <c r="AP148" s="21" t="s">
        <v>1249</v>
      </c>
      <c r="AQ148" s="21" t="s">
        <v>1249</v>
      </c>
      <c r="AR148" s="21" t="s">
        <v>1249</v>
      </c>
      <c r="AS148" s="21" t="s">
        <v>1249</v>
      </c>
      <c r="AT148" s="21" t="s">
        <v>1249</v>
      </c>
      <c r="AU148" s="21" t="s">
        <v>1249</v>
      </c>
      <c r="AV148" s="21" t="s">
        <v>1249</v>
      </c>
      <c r="AW148" s="21" t="s">
        <v>1249</v>
      </c>
      <c r="AX148" s="21" t="s">
        <v>1249</v>
      </c>
      <c r="AY148" s="21" t="s">
        <v>1249</v>
      </c>
      <c r="AZ148" s="21" t="s">
        <v>1249</v>
      </c>
      <c r="BA148" s="21" t="s">
        <v>1249</v>
      </c>
      <c r="BB148" s="21"/>
      <c r="BC148" s="21" t="s">
        <v>1249</v>
      </c>
      <c r="BD148" s="21" t="s">
        <v>1249</v>
      </c>
      <c r="BE148" s="21" t="s">
        <v>1249</v>
      </c>
      <c r="BF148" s="21" t="s">
        <v>1249</v>
      </c>
      <c r="BG148" s="21" t="s">
        <v>1249</v>
      </c>
      <c r="BH148" s="21" t="s">
        <v>1249</v>
      </c>
      <c r="BI148" s="21" t="s">
        <v>1249</v>
      </c>
      <c r="BJ148" s="21" t="s">
        <v>1249</v>
      </c>
      <c r="BK148" s="21" t="s">
        <v>1249</v>
      </c>
      <c r="BL148" s="21" t="s">
        <v>1249</v>
      </c>
      <c r="BM148" s="21" t="s">
        <v>1249</v>
      </c>
      <c r="BN148" s="21" t="s">
        <v>1249</v>
      </c>
      <c r="BO148" s="21" t="s">
        <v>1249</v>
      </c>
      <c r="BP148" s="21" t="s">
        <v>1249</v>
      </c>
      <c r="BQ148" s="21" t="s">
        <v>1249</v>
      </c>
      <c r="BR148" s="21" t="s">
        <v>1249</v>
      </c>
      <c r="BS148" s="21" t="s">
        <v>1249</v>
      </c>
      <c r="BT148" s="21" t="s">
        <v>1249</v>
      </c>
      <c r="BU148" s="21" t="s">
        <v>1249</v>
      </c>
      <c r="BV148" s="21" t="s">
        <v>1249</v>
      </c>
      <c r="BW148" s="21" t="s">
        <v>1249</v>
      </c>
      <c r="BX148" s="21" t="s">
        <v>1249</v>
      </c>
      <c r="BY148" s="21" t="s">
        <v>1249</v>
      </c>
      <c r="BZ148" s="21" t="s">
        <v>1249</v>
      </c>
      <c r="CA148" s="21" t="s">
        <v>1249</v>
      </c>
      <c r="CB148" s="21" t="s">
        <v>1249</v>
      </c>
      <c r="CC148" s="21" t="s">
        <v>1249</v>
      </c>
      <c r="CD148" s="21" t="s">
        <v>1249</v>
      </c>
      <c r="CE148" s="21" t="s">
        <v>1249</v>
      </c>
      <c r="CF148" s="21" t="s">
        <v>1249</v>
      </c>
      <c r="CG148" s="21"/>
      <c r="CH148" s="21"/>
      <c r="CI148" s="21"/>
      <c r="CJ148" s="21"/>
      <c r="CK148" s="21" t="s">
        <v>1249</v>
      </c>
      <c r="CL148" s="21" t="s">
        <v>1249</v>
      </c>
      <c r="CM148" s="21" t="s">
        <v>1249</v>
      </c>
      <c r="CN148" s="21" t="s">
        <v>1249</v>
      </c>
      <c r="CO148" s="21" t="s">
        <v>1249</v>
      </c>
      <c r="CP148" s="21" t="s">
        <v>1249</v>
      </c>
      <c r="CQ148" s="21" t="s">
        <v>1249</v>
      </c>
      <c r="CR148" s="21" t="s">
        <v>1249</v>
      </c>
      <c r="CS148" s="21" t="s">
        <v>1249</v>
      </c>
      <c r="CT148" s="21" t="s">
        <v>1249</v>
      </c>
    </row>
    <row r="149" spans="1:98" ht="42" customHeight="1" x14ac:dyDescent="0.25">
      <c r="A149" s="6">
        <v>120</v>
      </c>
      <c r="B149" s="207">
        <v>267</v>
      </c>
      <c r="C149" s="14" t="s">
        <v>481</v>
      </c>
      <c r="D149" s="50" t="s">
        <v>71</v>
      </c>
      <c r="E149" s="12" t="s">
        <v>482</v>
      </c>
      <c r="F149" s="214" t="s">
        <v>71</v>
      </c>
      <c r="G149" s="12" t="s">
        <v>1371</v>
      </c>
      <c r="H149" s="18" t="s">
        <v>1372</v>
      </c>
      <c r="I149" s="18" t="s">
        <v>1265</v>
      </c>
      <c r="J149" s="22" t="s">
        <v>402</v>
      </c>
      <c r="K149" s="207"/>
      <c r="L149" s="207"/>
      <c r="M149" s="207"/>
      <c r="N149" s="207"/>
      <c r="O149" s="207"/>
      <c r="P149" s="207"/>
      <c r="Q149" s="207"/>
      <c r="R149" s="207"/>
      <c r="S149" s="207" t="s">
        <v>21</v>
      </c>
      <c r="T149" s="26">
        <f t="shared" si="74"/>
        <v>1</v>
      </c>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v>2</v>
      </c>
      <c r="CG149" s="207"/>
      <c r="CH149" s="207"/>
      <c r="CI149" s="207"/>
      <c r="CJ149" s="207"/>
      <c r="CK149" s="207"/>
      <c r="CL149" s="23">
        <f>COUNTIF($BD149:$CK149,2)</f>
        <v>1</v>
      </c>
      <c r="CM149" s="32">
        <f>CL149/COUNTA($BD149:$CK149)</f>
        <v>1</v>
      </c>
      <c r="CN149" s="23">
        <f>COUNTIF($BD149:$CK149,1)</f>
        <v>0</v>
      </c>
      <c r="CO149" s="32">
        <f>CN149/COUNTA($BD149:$CK149)</f>
        <v>0</v>
      </c>
      <c r="CP149" s="23">
        <f>COUNTIF($BD149:$CK149,0)</f>
        <v>0</v>
      </c>
      <c r="CQ149" s="32">
        <f>CP149/COUNTA($BD149:$CK149)</f>
        <v>0</v>
      </c>
      <c r="CR149" s="23">
        <f>(((CL149*2)+(CN149*1)+(CP149*0)))/COUNTA($BD149:$CK149)</f>
        <v>2</v>
      </c>
      <c r="CS149" s="23" t="str">
        <f t="shared" si="82"/>
        <v>Đạt mục tiêu</v>
      </c>
      <c r="CT149" s="37"/>
    </row>
    <row r="150" spans="1:98" s="2" customFormat="1" ht="18.75" x14ac:dyDescent="0.25">
      <c r="A150" s="6">
        <v>121</v>
      </c>
      <c r="B150" s="19">
        <v>289</v>
      </c>
      <c r="C150" s="440" t="s">
        <v>487</v>
      </c>
      <c r="D150" s="440"/>
      <c r="E150" s="440"/>
      <c r="F150" s="9" t="s">
        <v>1249</v>
      </c>
      <c r="G150" s="9" t="s">
        <v>1249</v>
      </c>
      <c r="H150" s="9" t="s">
        <v>1249</v>
      </c>
      <c r="I150" s="9" t="s">
        <v>1249</v>
      </c>
      <c r="J150" s="21" t="s">
        <v>1249</v>
      </c>
      <c r="K150" s="21" t="s">
        <v>1249</v>
      </c>
      <c r="L150" s="21" t="s">
        <v>1249</v>
      </c>
      <c r="M150" s="21" t="s">
        <v>1249</v>
      </c>
      <c r="N150" s="21" t="s">
        <v>1249</v>
      </c>
      <c r="O150" s="21" t="s">
        <v>1249</v>
      </c>
      <c r="P150" s="21" t="s">
        <v>1249</v>
      </c>
      <c r="Q150" s="21" t="s">
        <v>1249</v>
      </c>
      <c r="R150" s="21" t="s">
        <v>1249</v>
      </c>
      <c r="S150" s="21" t="s">
        <v>1249</v>
      </c>
      <c r="T150" s="21" t="s">
        <v>1249</v>
      </c>
      <c r="U150" s="21" t="s">
        <v>1249</v>
      </c>
      <c r="V150" s="21" t="s">
        <v>1249</v>
      </c>
      <c r="W150" s="21" t="s">
        <v>1249</v>
      </c>
      <c r="X150" s="21" t="s">
        <v>1249</v>
      </c>
      <c r="Y150" s="21" t="s">
        <v>1249</v>
      </c>
      <c r="Z150" s="21" t="s">
        <v>1249</v>
      </c>
      <c r="AA150" s="21" t="s">
        <v>1249</v>
      </c>
      <c r="AB150" s="21" t="s">
        <v>1249</v>
      </c>
      <c r="AC150" s="21" t="s">
        <v>1249</v>
      </c>
      <c r="AD150" s="21" t="s">
        <v>1249</v>
      </c>
      <c r="AE150" s="21" t="s">
        <v>1249</v>
      </c>
      <c r="AF150" s="21" t="s">
        <v>1249</v>
      </c>
      <c r="AG150" s="21" t="s">
        <v>1249</v>
      </c>
      <c r="AH150" s="21" t="s">
        <v>1249</v>
      </c>
      <c r="AI150" s="21" t="s">
        <v>1249</v>
      </c>
      <c r="AJ150" s="21" t="s">
        <v>1249</v>
      </c>
      <c r="AK150" s="21" t="s">
        <v>1249</v>
      </c>
      <c r="AL150" s="21" t="s">
        <v>1249</v>
      </c>
      <c r="AM150" s="21" t="s">
        <v>1249</v>
      </c>
      <c r="AN150" s="21" t="s">
        <v>1249</v>
      </c>
      <c r="AO150" s="21" t="s">
        <v>1249</v>
      </c>
      <c r="AP150" s="21" t="s">
        <v>1249</v>
      </c>
      <c r="AQ150" s="21" t="s">
        <v>1249</v>
      </c>
      <c r="AR150" s="21" t="s">
        <v>1249</v>
      </c>
      <c r="AS150" s="21" t="s">
        <v>1249</v>
      </c>
      <c r="AT150" s="21" t="s">
        <v>1249</v>
      </c>
      <c r="AU150" s="21" t="s">
        <v>1249</v>
      </c>
      <c r="AV150" s="21" t="s">
        <v>1249</v>
      </c>
      <c r="AW150" s="21" t="s">
        <v>1249</v>
      </c>
      <c r="AX150" s="21" t="s">
        <v>1249</v>
      </c>
      <c r="AY150" s="21" t="s">
        <v>1249</v>
      </c>
      <c r="AZ150" s="21" t="s">
        <v>1249</v>
      </c>
      <c r="BA150" s="21" t="s">
        <v>1249</v>
      </c>
      <c r="BB150" s="21"/>
      <c r="BC150" s="21" t="s">
        <v>1249</v>
      </c>
      <c r="BD150" s="21" t="s">
        <v>1249</v>
      </c>
      <c r="BE150" s="21" t="s">
        <v>1249</v>
      </c>
      <c r="BF150" s="21" t="s">
        <v>1249</v>
      </c>
      <c r="BG150" s="21" t="s">
        <v>1249</v>
      </c>
      <c r="BH150" s="21" t="s">
        <v>1249</v>
      </c>
      <c r="BI150" s="21" t="s">
        <v>1249</v>
      </c>
      <c r="BJ150" s="21" t="s">
        <v>1249</v>
      </c>
      <c r="BK150" s="21" t="s">
        <v>1249</v>
      </c>
      <c r="BL150" s="21" t="s">
        <v>1249</v>
      </c>
      <c r="BM150" s="21" t="s">
        <v>1249</v>
      </c>
      <c r="BN150" s="21" t="s">
        <v>1249</v>
      </c>
      <c r="BO150" s="21" t="s">
        <v>1249</v>
      </c>
      <c r="BP150" s="21" t="s">
        <v>1249</v>
      </c>
      <c r="BQ150" s="21" t="s">
        <v>1249</v>
      </c>
      <c r="BR150" s="21" t="s">
        <v>1249</v>
      </c>
      <c r="BS150" s="21" t="s">
        <v>1249</v>
      </c>
      <c r="BT150" s="21" t="s">
        <v>1249</v>
      </c>
      <c r="BU150" s="21" t="s">
        <v>1249</v>
      </c>
      <c r="BV150" s="21" t="s">
        <v>1249</v>
      </c>
      <c r="BW150" s="21" t="s">
        <v>1249</v>
      </c>
      <c r="BX150" s="21" t="s">
        <v>1249</v>
      </c>
      <c r="BY150" s="21" t="s">
        <v>1249</v>
      </c>
      <c r="BZ150" s="21" t="s">
        <v>1249</v>
      </c>
      <c r="CA150" s="21" t="s">
        <v>1249</v>
      </c>
      <c r="CB150" s="21" t="s">
        <v>1249</v>
      </c>
      <c r="CC150" s="21" t="s">
        <v>1249</v>
      </c>
      <c r="CD150" s="21" t="s">
        <v>1249</v>
      </c>
      <c r="CE150" s="21" t="s">
        <v>1249</v>
      </c>
      <c r="CF150" s="21" t="s">
        <v>1249</v>
      </c>
      <c r="CG150" s="21"/>
      <c r="CH150" s="21"/>
      <c r="CI150" s="21"/>
      <c r="CJ150" s="21"/>
      <c r="CK150" s="21" t="s">
        <v>1249</v>
      </c>
      <c r="CL150" s="21" t="s">
        <v>1249</v>
      </c>
      <c r="CM150" s="21" t="s">
        <v>1249</v>
      </c>
      <c r="CN150" s="21" t="s">
        <v>1249</v>
      </c>
      <c r="CO150" s="21" t="s">
        <v>1249</v>
      </c>
      <c r="CP150" s="21" t="s">
        <v>1249</v>
      </c>
      <c r="CQ150" s="21" t="s">
        <v>1249</v>
      </c>
      <c r="CR150" s="21" t="s">
        <v>1249</v>
      </c>
      <c r="CS150" s="21" t="s">
        <v>1249</v>
      </c>
      <c r="CT150" s="21" t="s">
        <v>1249</v>
      </c>
    </row>
    <row r="151" spans="1:98" s="2" customFormat="1" ht="18.75" x14ac:dyDescent="0.25">
      <c r="A151" s="6">
        <v>122</v>
      </c>
      <c r="B151" s="19">
        <v>290</v>
      </c>
      <c r="C151" s="440" t="s">
        <v>488</v>
      </c>
      <c r="D151" s="440"/>
      <c r="E151" s="440"/>
      <c r="F151" s="9" t="s">
        <v>1249</v>
      </c>
      <c r="G151" s="9" t="s">
        <v>1249</v>
      </c>
      <c r="H151" s="9" t="s">
        <v>1249</v>
      </c>
      <c r="I151" s="9" t="s">
        <v>1249</v>
      </c>
      <c r="J151" s="21" t="s">
        <v>1249</v>
      </c>
      <c r="K151" s="21" t="s">
        <v>1249</v>
      </c>
      <c r="L151" s="21" t="s">
        <v>1249</v>
      </c>
      <c r="M151" s="21" t="s">
        <v>1249</v>
      </c>
      <c r="N151" s="21" t="s">
        <v>1249</v>
      </c>
      <c r="O151" s="21" t="s">
        <v>1249</v>
      </c>
      <c r="P151" s="21" t="s">
        <v>1249</v>
      </c>
      <c r="Q151" s="21" t="s">
        <v>1249</v>
      </c>
      <c r="R151" s="21" t="s">
        <v>1249</v>
      </c>
      <c r="S151" s="21" t="s">
        <v>1249</v>
      </c>
      <c r="T151" s="21" t="s">
        <v>1249</v>
      </c>
      <c r="U151" s="21" t="s">
        <v>1249</v>
      </c>
      <c r="V151" s="21" t="s">
        <v>1249</v>
      </c>
      <c r="W151" s="21" t="s">
        <v>1249</v>
      </c>
      <c r="X151" s="21" t="s">
        <v>1249</v>
      </c>
      <c r="Y151" s="21" t="s">
        <v>1249</v>
      </c>
      <c r="Z151" s="21" t="s">
        <v>1249</v>
      </c>
      <c r="AA151" s="21" t="s">
        <v>1249</v>
      </c>
      <c r="AB151" s="21" t="s">
        <v>1249</v>
      </c>
      <c r="AC151" s="21" t="s">
        <v>1249</v>
      </c>
      <c r="AD151" s="21" t="s">
        <v>1249</v>
      </c>
      <c r="AE151" s="21" t="s">
        <v>1249</v>
      </c>
      <c r="AF151" s="21" t="s">
        <v>1249</v>
      </c>
      <c r="AG151" s="21" t="s">
        <v>1249</v>
      </c>
      <c r="AH151" s="21" t="s">
        <v>1249</v>
      </c>
      <c r="AI151" s="21" t="s">
        <v>1249</v>
      </c>
      <c r="AJ151" s="21" t="s">
        <v>1249</v>
      </c>
      <c r="AK151" s="21" t="s">
        <v>1249</v>
      </c>
      <c r="AL151" s="21" t="s">
        <v>1249</v>
      </c>
      <c r="AM151" s="21" t="s">
        <v>1249</v>
      </c>
      <c r="AN151" s="21" t="s">
        <v>1249</v>
      </c>
      <c r="AO151" s="21" t="s">
        <v>1249</v>
      </c>
      <c r="AP151" s="21" t="s">
        <v>1249</v>
      </c>
      <c r="AQ151" s="21" t="s">
        <v>1249</v>
      </c>
      <c r="AR151" s="21" t="s">
        <v>1249</v>
      </c>
      <c r="AS151" s="21" t="s">
        <v>1249</v>
      </c>
      <c r="AT151" s="21" t="s">
        <v>1249</v>
      </c>
      <c r="AU151" s="21" t="s">
        <v>1249</v>
      </c>
      <c r="AV151" s="21" t="s">
        <v>1249</v>
      </c>
      <c r="AW151" s="21" t="s">
        <v>1249</v>
      </c>
      <c r="AX151" s="21" t="s">
        <v>1249</v>
      </c>
      <c r="AY151" s="21" t="s">
        <v>1249</v>
      </c>
      <c r="AZ151" s="21" t="s">
        <v>1249</v>
      </c>
      <c r="BA151" s="21" t="s">
        <v>1249</v>
      </c>
      <c r="BB151" s="21"/>
      <c r="BC151" s="21" t="s">
        <v>1249</v>
      </c>
      <c r="BD151" s="21" t="s">
        <v>1249</v>
      </c>
      <c r="BE151" s="21" t="s">
        <v>1249</v>
      </c>
      <c r="BF151" s="21" t="s">
        <v>1249</v>
      </c>
      <c r="BG151" s="21" t="s">
        <v>1249</v>
      </c>
      <c r="BH151" s="21" t="s">
        <v>1249</v>
      </c>
      <c r="BI151" s="21" t="s">
        <v>1249</v>
      </c>
      <c r="BJ151" s="21" t="s">
        <v>1249</v>
      </c>
      <c r="BK151" s="21" t="s">
        <v>1249</v>
      </c>
      <c r="BL151" s="21" t="s">
        <v>1249</v>
      </c>
      <c r="BM151" s="21" t="s">
        <v>1249</v>
      </c>
      <c r="BN151" s="21" t="s">
        <v>1249</v>
      </c>
      <c r="BO151" s="21" t="s">
        <v>1249</v>
      </c>
      <c r="BP151" s="21" t="s">
        <v>1249</v>
      </c>
      <c r="BQ151" s="21" t="s">
        <v>1249</v>
      </c>
      <c r="BR151" s="21" t="s">
        <v>1249</v>
      </c>
      <c r="BS151" s="21" t="s">
        <v>1249</v>
      </c>
      <c r="BT151" s="21" t="s">
        <v>1249</v>
      </c>
      <c r="BU151" s="21" t="s">
        <v>1249</v>
      </c>
      <c r="BV151" s="21" t="s">
        <v>1249</v>
      </c>
      <c r="BW151" s="21" t="s">
        <v>1249</v>
      </c>
      <c r="BX151" s="21" t="s">
        <v>1249</v>
      </c>
      <c r="BY151" s="21" t="s">
        <v>1249</v>
      </c>
      <c r="BZ151" s="21" t="s">
        <v>1249</v>
      </c>
      <c r="CA151" s="21" t="s">
        <v>1249</v>
      </c>
      <c r="CB151" s="21" t="s">
        <v>1249</v>
      </c>
      <c r="CC151" s="21" t="s">
        <v>1249</v>
      </c>
      <c r="CD151" s="21" t="s">
        <v>1249</v>
      </c>
      <c r="CE151" s="21" t="s">
        <v>1249</v>
      </c>
      <c r="CF151" s="21" t="s">
        <v>1249</v>
      </c>
      <c r="CG151" s="21"/>
      <c r="CH151" s="21"/>
      <c r="CI151" s="21"/>
      <c r="CJ151" s="21"/>
      <c r="CK151" s="21" t="s">
        <v>1249</v>
      </c>
      <c r="CL151" s="21" t="s">
        <v>1249</v>
      </c>
      <c r="CM151" s="21" t="s">
        <v>1249</v>
      </c>
      <c r="CN151" s="21" t="s">
        <v>1249</v>
      </c>
      <c r="CO151" s="21" t="s">
        <v>1249</v>
      </c>
      <c r="CP151" s="21" t="s">
        <v>1249</v>
      </c>
      <c r="CQ151" s="21" t="s">
        <v>1249</v>
      </c>
      <c r="CR151" s="21" t="s">
        <v>1249</v>
      </c>
      <c r="CS151" s="21" t="s">
        <v>1249</v>
      </c>
      <c r="CT151" s="21" t="s">
        <v>1249</v>
      </c>
    </row>
    <row r="152" spans="1:98" ht="113.25" customHeight="1" x14ac:dyDescent="0.25">
      <c r="A152" s="6">
        <v>123</v>
      </c>
      <c r="B152" s="53">
        <v>276</v>
      </c>
      <c r="C152" s="54" t="s">
        <v>1003</v>
      </c>
      <c r="D152" s="13" t="s">
        <v>18</v>
      </c>
      <c r="E152" s="51" t="s">
        <v>1004</v>
      </c>
      <c r="F152" s="214" t="s">
        <v>28</v>
      </c>
      <c r="G152" s="51" t="s">
        <v>1004</v>
      </c>
      <c r="H152" s="18" t="s">
        <v>1373</v>
      </c>
      <c r="I152" s="18" t="s">
        <v>1261</v>
      </c>
      <c r="J152" s="22" t="s">
        <v>402</v>
      </c>
      <c r="K152" s="23" t="s">
        <v>21</v>
      </c>
      <c r="M152" s="207"/>
      <c r="N152" s="207"/>
      <c r="O152" s="23"/>
      <c r="P152" s="207"/>
      <c r="Q152" s="23"/>
      <c r="R152" s="23"/>
      <c r="S152" s="23"/>
      <c r="T152" s="26">
        <f t="shared" si="74"/>
        <v>1</v>
      </c>
      <c r="U152" s="207"/>
      <c r="V152" s="207"/>
      <c r="W152" s="24" t="s">
        <v>1262</v>
      </c>
      <c r="X152" s="207" t="s">
        <v>1319</v>
      </c>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v>2</v>
      </c>
      <c r="CG152" s="207"/>
      <c r="CH152" s="207"/>
      <c r="CI152" s="207"/>
      <c r="CJ152" s="207"/>
      <c r="CK152" s="207"/>
      <c r="CL152" s="23">
        <f t="shared" ref="CL152:CL162" si="83">COUNTIF($BD152:$CK152,2)</f>
        <v>1</v>
      </c>
      <c r="CM152" s="32">
        <f t="shared" ref="CM152:CM162" si="84">CL152/COUNTA($BD152:$CK152)</f>
        <v>1</v>
      </c>
      <c r="CN152" s="23">
        <f t="shared" ref="CN152:CN162" si="85">COUNTIF($BD152:$CK152,1)</f>
        <v>0</v>
      </c>
      <c r="CO152" s="32">
        <f t="shared" ref="CO152:CO162" si="86">CN152/COUNTA($BD152:$CK152)</f>
        <v>0</v>
      </c>
      <c r="CP152" s="23">
        <f t="shared" ref="CP152:CP162" si="87">COUNTIF($BD152:$CK152,0)</f>
        <v>0</v>
      </c>
      <c r="CQ152" s="32">
        <f t="shared" ref="CQ152:CQ162" si="88">CP152/COUNTA($BD152:$CK152)</f>
        <v>0</v>
      </c>
      <c r="CR152" s="23">
        <f t="shared" ref="CR152:CR162" si="89">(((CL152*2)+(CN152*1)+(CP152*0)))/COUNTA($BD152:$CK152)</f>
        <v>2</v>
      </c>
      <c r="CS152" s="23" t="str">
        <f t="shared" si="82"/>
        <v>Đạt mục tiêu</v>
      </c>
      <c r="CT152" s="37"/>
    </row>
    <row r="153" spans="1:98" ht="111.75" customHeight="1" x14ac:dyDescent="0.25">
      <c r="A153" s="6">
        <v>124</v>
      </c>
      <c r="B153" s="53">
        <v>277</v>
      </c>
      <c r="C153" s="54" t="s">
        <v>1005</v>
      </c>
      <c r="D153" s="13" t="s">
        <v>18</v>
      </c>
      <c r="E153" s="51" t="s">
        <v>1006</v>
      </c>
      <c r="F153" s="214" t="s">
        <v>28</v>
      </c>
      <c r="G153" s="51" t="s">
        <v>1006</v>
      </c>
      <c r="H153" s="18" t="s">
        <v>1374</v>
      </c>
      <c r="I153" s="18" t="s">
        <v>1261</v>
      </c>
      <c r="J153" s="22" t="s">
        <v>402</v>
      </c>
      <c r="K153" s="207"/>
      <c r="L153" s="23"/>
      <c r="M153" s="23" t="s">
        <v>21</v>
      </c>
      <c r="O153" s="58"/>
      <c r="P153" s="207"/>
      <c r="Q153" s="23"/>
      <c r="R153" s="23"/>
      <c r="S153" s="23"/>
      <c r="T153" s="26">
        <f t="shared" si="74"/>
        <v>1</v>
      </c>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07"/>
      <c r="CC153" s="207"/>
      <c r="CD153" s="207"/>
      <c r="CE153" s="207"/>
      <c r="CF153" s="207">
        <v>2</v>
      </c>
      <c r="CG153" s="207"/>
      <c r="CH153" s="207"/>
      <c r="CI153" s="207"/>
      <c r="CJ153" s="207"/>
      <c r="CK153" s="207"/>
      <c r="CL153" s="23">
        <f t="shared" si="83"/>
        <v>1</v>
      </c>
      <c r="CM153" s="32">
        <f t="shared" si="84"/>
        <v>1</v>
      </c>
      <c r="CN153" s="23">
        <f t="shared" si="85"/>
        <v>0</v>
      </c>
      <c r="CO153" s="32">
        <f t="shared" si="86"/>
        <v>0</v>
      </c>
      <c r="CP153" s="23">
        <f t="shared" si="87"/>
        <v>0</v>
      </c>
      <c r="CQ153" s="32">
        <f t="shared" si="88"/>
        <v>0</v>
      </c>
      <c r="CR153" s="23">
        <f t="shared" si="89"/>
        <v>2</v>
      </c>
      <c r="CS153" s="23" t="str">
        <f t="shared" si="82"/>
        <v>Đạt mục tiêu</v>
      </c>
      <c r="CT153" s="37"/>
    </row>
    <row r="154" spans="1:98" ht="105" customHeight="1" x14ac:dyDescent="0.25">
      <c r="A154" s="6">
        <v>125</v>
      </c>
      <c r="B154" s="53">
        <v>278</v>
      </c>
      <c r="C154" s="54" t="s">
        <v>1007</v>
      </c>
      <c r="D154" s="13" t="s">
        <v>18</v>
      </c>
      <c r="E154" s="51" t="s">
        <v>1008</v>
      </c>
      <c r="F154" s="214" t="s">
        <v>28</v>
      </c>
      <c r="G154" s="51" t="s">
        <v>1008</v>
      </c>
      <c r="H154" s="18" t="s">
        <v>1375</v>
      </c>
      <c r="I154" s="18" t="s">
        <v>1261</v>
      </c>
      <c r="J154" s="22" t="s">
        <v>402</v>
      </c>
      <c r="K154" s="207"/>
      <c r="L154" s="23"/>
      <c r="M154" s="207"/>
      <c r="N154" s="207"/>
      <c r="O154" s="23" t="s">
        <v>21</v>
      </c>
      <c r="P154" s="23"/>
      <c r="Q154" s="58"/>
      <c r="R154" s="23"/>
      <c r="S154" s="23"/>
      <c r="T154" s="26">
        <f t="shared" si="74"/>
        <v>1</v>
      </c>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7"/>
      <c r="CF154" s="207">
        <v>2</v>
      </c>
      <c r="CG154" s="207"/>
      <c r="CH154" s="207"/>
      <c r="CI154" s="207"/>
      <c r="CJ154" s="207"/>
      <c r="CK154" s="207"/>
      <c r="CL154" s="23">
        <f t="shared" si="83"/>
        <v>1</v>
      </c>
      <c r="CM154" s="32">
        <f t="shared" si="84"/>
        <v>1</v>
      </c>
      <c r="CN154" s="23">
        <f t="shared" si="85"/>
        <v>0</v>
      </c>
      <c r="CO154" s="32">
        <f t="shared" si="86"/>
        <v>0</v>
      </c>
      <c r="CP154" s="23">
        <f t="shared" si="87"/>
        <v>0</v>
      </c>
      <c r="CQ154" s="32">
        <f t="shared" si="88"/>
        <v>0</v>
      </c>
      <c r="CR154" s="23">
        <f t="shared" si="89"/>
        <v>2</v>
      </c>
      <c r="CS154" s="23" t="str">
        <f t="shared" si="82"/>
        <v>Đạt mục tiêu</v>
      </c>
      <c r="CT154" s="37"/>
    </row>
    <row r="155" spans="1:98" ht="131.25" customHeight="1" x14ac:dyDescent="0.25">
      <c r="A155" s="6">
        <v>126</v>
      </c>
      <c r="B155" s="53">
        <v>279</v>
      </c>
      <c r="C155" s="54" t="s">
        <v>1009</v>
      </c>
      <c r="D155" s="13" t="s">
        <v>18</v>
      </c>
      <c r="E155" s="51" t="s">
        <v>1010</v>
      </c>
      <c r="F155" s="214" t="s">
        <v>28</v>
      </c>
      <c r="G155" s="51" t="s">
        <v>1010</v>
      </c>
      <c r="H155" s="18" t="s">
        <v>1376</v>
      </c>
      <c r="I155" s="18" t="s">
        <v>1261</v>
      </c>
      <c r="J155" s="22" t="s">
        <v>402</v>
      </c>
      <c r="K155" s="207"/>
      <c r="L155" s="23"/>
      <c r="M155" s="207"/>
      <c r="N155" s="207"/>
      <c r="O155" s="23"/>
      <c r="P155" s="207"/>
      <c r="Q155" s="23" t="s">
        <v>21</v>
      </c>
      <c r="R155" s="58"/>
      <c r="S155" s="23"/>
      <c r="T155" s="26">
        <f t="shared" si="74"/>
        <v>1</v>
      </c>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v>2</v>
      </c>
      <c r="CG155" s="207"/>
      <c r="CH155" s="207"/>
      <c r="CI155" s="207"/>
      <c r="CJ155" s="207"/>
      <c r="CK155" s="207"/>
      <c r="CL155" s="23">
        <f t="shared" si="83"/>
        <v>1</v>
      </c>
      <c r="CM155" s="32">
        <f t="shared" si="84"/>
        <v>1</v>
      </c>
      <c r="CN155" s="23">
        <f t="shared" si="85"/>
        <v>0</v>
      </c>
      <c r="CO155" s="32">
        <f t="shared" si="86"/>
        <v>0</v>
      </c>
      <c r="CP155" s="23">
        <f t="shared" si="87"/>
        <v>0</v>
      </c>
      <c r="CQ155" s="32">
        <f t="shared" si="88"/>
        <v>0</v>
      </c>
      <c r="CR155" s="23">
        <f t="shared" si="89"/>
        <v>2</v>
      </c>
      <c r="CS155" s="23" t="str">
        <f t="shared" si="82"/>
        <v>Đạt mục tiêu</v>
      </c>
      <c r="CT155" s="37"/>
    </row>
    <row r="156" spans="1:98" ht="167.25" customHeight="1" x14ac:dyDescent="0.25">
      <c r="A156" s="6">
        <v>127</v>
      </c>
      <c r="B156" s="55">
        <v>298</v>
      </c>
      <c r="C156" s="12" t="s">
        <v>1377</v>
      </c>
      <c r="D156" s="13" t="s">
        <v>18</v>
      </c>
      <c r="E156" s="12" t="s">
        <v>498</v>
      </c>
      <c r="F156" s="214" t="s">
        <v>18</v>
      </c>
      <c r="G156" s="47" t="s">
        <v>1378</v>
      </c>
      <c r="H156" s="18" t="s">
        <v>1379</v>
      </c>
      <c r="I156" s="18" t="s">
        <v>1261</v>
      </c>
      <c r="J156" s="22" t="s">
        <v>402</v>
      </c>
      <c r="K156" s="207"/>
      <c r="L156" s="23" t="s">
        <v>21</v>
      </c>
      <c r="M156" s="207"/>
      <c r="N156" s="58"/>
      <c r="O156" s="207"/>
      <c r="P156" s="23"/>
      <c r="Q156" s="23"/>
      <c r="R156" s="23"/>
      <c r="S156" s="23"/>
      <c r="T156" s="26">
        <f t="shared" si="74"/>
        <v>1</v>
      </c>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07"/>
      <c r="CC156" s="207"/>
      <c r="CD156" s="207"/>
      <c r="CE156" s="207"/>
      <c r="CF156" s="207">
        <v>2</v>
      </c>
      <c r="CG156" s="207"/>
      <c r="CH156" s="207"/>
      <c r="CI156" s="207"/>
      <c r="CJ156" s="207"/>
      <c r="CK156" s="207"/>
      <c r="CL156" s="23">
        <f t="shared" si="83"/>
        <v>1</v>
      </c>
      <c r="CM156" s="32">
        <f t="shared" si="84"/>
        <v>1</v>
      </c>
      <c r="CN156" s="23">
        <f t="shared" si="85"/>
        <v>0</v>
      </c>
      <c r="CO156" s="32">
        <f t="shared" si="86"/>
        <v>0</v>
      </c>
      <c r="CP156" s="23">
        <f t="shared" si="87"/>
        <v>0</v>
      </c>
      <c r="CQ156" s="32">
        <f t="shared" si="88"/>
        <v>0</v>
      </c>
      <c r="CR156" s="23">
        <f t="shared" si="89"/>
        <v>2</v>
      </c>
      <c r="CS156" s="23" t="str">
        <f t="shared" si="82"/>
        <v>Đạt mục tiêu</v>
      </c>
      <c r="CT156" s="37"/>
    </row>
    <row r="157" spans="1:98" ht="147.75" customHeight="1" x14ac:dyDescent="0.25">
      <c r="A157" s="6">
        <v>128</v>
      </c>
      <c r="B157" s="55">
        <v>298</v>
      </c>
      <c r="C157" s="12" t="s">
        <v>1380</v>
      </c>
      <c r="D157" s="13" t="s">
        <v>18</v>
      </c>
      <c r="E157" s="12" t="s">
        <v>498</v>
      </c>
      <c r="F157" s="214" t="s">
        <v>18</v>
      </c>
      <c r="G157" s="47" t="s">
        <v>1378</v>
      </c>
      <c r="H157" s="18" t="s">
        <v>1381</v>
      </c>
      <c r="I157" s="18" t="s">
        <v>1261</v>
      </c>
      <c r="J157" s="22" t="s">
        <v>402</v>
      </c>
      <c r="K157" s="207"/>
      <c r="L157" s="207"/>
      <c r="M157" s="207"/>
      <c r="N157" s="23" t="s">
        <v>21</v>
      </c>
      <c r="P157" s="58"/>
      <c r="Q157" s="23"/>
      <c r="R157" s="23"/>
      <c r="S157" s="23"/>
      <c r="T157" s="26">
        <f t="shared" si="74"/>
        <v>1</v>
      </c>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v>2</v>
      </c>
      <c r="CG157" s="207"/>
      <c r="CH157" s="207"/>
      <c r="CI157" s="207"/>
      <c r="CJ157" s="207"/>
      <c r="CK157" s="207"/>
      <c r="CL157" s="23">
        <f t="shared" si="83"/>
        <v>1</v>
      </c>
      <c r="CM157" s="32">
        <f t="shared" si="84"/>
        <v>1</v>
      </c>
      <c r="CN157" s="23">
        <f t="shared" si="85"/>
        <v>0</v>
      </c>
      <c r="CO157" s="32">
        <f t="shared" si="86"/>
        <v>0</v>
      </c>
      <c r="CP157" s="23">
        <f t="shared" si="87"/>
        <v>0</v>
      </c>
      <c r="CQ157" s="32">
        <f t="shared" si="88"/>
        <v>0</v>
      </c>
      <c r="CR157" s="23">
        <f t="shared" si="89"/>
        <v>2</v>
      </c>
      <c r="CS157" s="23" t="str">
        <f t="shared" si="82"/>
        <v>Đạt mục tiêu</v>
      </c>
      <c r="CT157" s="37"/>
    </row>
    <row r="158" spans="1:98" ht="147.75" customHeight="1" x14ac:dyDescent="0.25">
      <c r="A158" s="6">
        <v>129</v>
      </c>
      <c r="B158" s="55">
        <v>298</v>
      </c>
      <c r="C158" s="12" t="s">
        <v>1382</v>
      </c>
      <c r="D158" s="13" t="s">
        <v>18</v>
      </c>
      <c r="E158" s="12" t="s">
        <v>498</v>
      </c>
      <c r="F158" s="214" t="s">
        <v>18</v>
      </c>
      <c r="G158" s="47" t="s">
        <v>1378</v>
      </c>
      <c r="H158" s="18" t="s">
        <v>1383</v>
      </c>
      <c r="I158" s="18" t="s">
        <v>1261</v>
      </c>
      <c r="J158" s="22" t="s">
        <v>402</v>
      </c>
      <c r="K158" s="207"/>
      <c r="L158" s="207"/>
      <c r="M158" s="207"/>
      <c r="N158" s="23"/>
      <c r="O158" s="207"/>
      <c r="P158" s="23" t="s">
        <v>21</v>
      </c>
      <c r="R158" s="23"/>
      <c r="S158" s="23"/>
      <c r="T158" s="26">
        <f t="shared" si="74"/>
        <v>1</v>
      </c>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v>2</v>
      </c>
      <c r="CG158" s="207"/>
      <c r="CH158" s="207"/>
      <c r="CI158" s="207"/>
      <c r="CJ158" s="207"/>
      <c r="CK158" s="207"/>
      <c r="CL158" s="23">
        <f t="shared" si="83"/>
        <v>1</v>
      </c>
      <c r="CM158" s="32">
        <f t="shared" si="84"/>
        <v>1</v>
      </c>
      <c r="CN158" s="23">
        <f t="shared" si="85"/>
        <v>0</v>
      </c>
      <c r="CO158" s="32">
        <f t="shared" si="86"/>
        <v>0</v>
      </c>
      <c r="CP158" s="23">
        <f t="shared" si="87"/>
        <v>0</v>
      </c>
      <c r="CQ158" s="32">
        <f t="shared" si="88"/>
        <v>0</v>
      </c>
      <c r="CR158" s="23">
        <f t="shared" si="89"/>
        <v>2</v>
      </c>
      <c r="CS158" s="23" t="str">
        <f t="shared" si="82"/>
        <v>Đạt mục tiêu</v>
      </c>
      <c r="CT158" s="37"/>
    </row>
    <row r="159" spans="1:98" ht="147.75" customHeight="1" x14ac:dyDescent="0.25">
      <c r="A159" s="6">
        <v>130</v>
      </c>
      <c r="B159" s="55">
        <v>298</v>
      </c>
      <c r="C159" s="12" t="s">
        <v>1384</v>
      </c>
      <c r="D159" s="13" t="s">
        <v>18</v>
      </c>
      <c r="E159" s="12" t="s">
        <v>498</v>
      </c>
      <c r="F159" s="214" t="s">
        <v>18</v>
      </c>
      <c r="G159" s="47" t="s">
        <v>1378</v>
      </c>
      <c r="H159" s="18" t="s">
        <v>1385</v>
      </c>
      <c r="I159" s="18" t="s">
        <v>1261</v>
      </c>
      <c r="J159" s="22" t="s">
        <v>402</v>
      </c>
      <c r="K159" s="207"/>
      <c r="L159" s="207"/>
      <c r="M159" s="207"/>
      <c r="N159" s="23"/>
      <c r="O159" s="207"/>
      <c r="P159" s="23"/>
      <c r="Q159" s="23"/>
      <c r="R159" s="181" t="s">
        <v>21</v>
      </c>
      <c r="S159" s="23"/>
      <c r="T159" s="26">
        <f t="shared" si="74"/>
        <v>1</v>
      </c>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v>2</v>
      </c>
      <c r="CG159" s="207"/>
      <c r="CH159" s="207"/>
      <c r="CI159" s="207"/>
      <c r="CJ159" s="207"/>
      <c r="CK159" s="207"/>
      <c r="CL159" s="23">
        <f t="shared" si="83"/>
        <v>1</v>
      </c>
      <c r="CM159" s="32">
        <f t="shared" si="84"/>
        <v>1</v>
      </c>
      <c r="CN159" s="23">
        <f t="shared" si="85"/>
        <v>0</v>
      </c>
      <c r="CO159" s="32">
        <f t="shared" si="86"/>
        <v>0</v>
      </c>
      <c r="CP159" s="23">
        <f t="shared" si="87"/>
        <v>0</v>
      </c>
      <c r="CQ159" s="32">
        <f t="shared" si="88"/>
        <v>0</v>
      </c>
      <c r="CR159" s="23">
        <f t="shared" si="89"/>
        <v>2</v>
      </c>
      <c r="CS159" s="23" t="str">
        <f t="shared" si="82"/>
        <v>Đạt mục tiêu</v>
      </c>
      <c r="CT159" s="37"/>
    </row>
    <row r="160" spans="1:98" ht="145.5" customHeight="1" x14ac:dyDescent="0.25">
      <c r="A160" s="6">
        <v>131</v>
      </c>
      <c r="B160" s="28">
        <v>299</v>
      </c>
      <c r="C160" s="12" t="s">
        <v>1386</v>
      </c>
      <c r="D160" s="13" t="s">
        <v>18</v>
      </c>
      <c r="E160" s="51" t="s">
        <v>1042</v>
      </c>
      <c r="F160" s="214" t="s">
        <v>28</v>
      </c>
      <c r="G160" s="56" t="s">
        <v>1387</v>
      </c>
      <c r="H160" s="39" t="s">
        <v>1388</v>
      </c>
      <c r="I160" s="18" t="s">
        <v>1261</v>
      </c>
      <c r="J160" s="22" t="s">
        <v>402</v>
      </c>
      <c r="K160" s="207"/>
      <c r="L160" s="207"/>
      <c r="N160" s="207"/>
      <c r="O160" s="23" t="s">
        <v>21</v>
      </c>
      <c r="P160" s="207"/>
      <c r="Q160" s="58"/>
      <c r="R160" s="207"/>
      <c r="S160" s="207"/>
      <c r="T160" s="26">
        <f t="shared" si="74"/>
        <v>1</v>
      </c>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v>2</v>
      </c>
      <c r="CG160" s="207"/>
      <c r="CH160" s="207"/>
      <c r="CI160" s="207"/>
      <c r="CJ160" s="207"/>
      <c r="CK160" s="207"/>
      <c r="CL160" s="23">
        <f t="shared" si="83"/>
        <v>1</v>
      </c>
      <c r="CM160" s="32">
        <f t="shared" si="84"/>
        <v>1</v>
      </c>
      <c r="CN160" s="23">
        <f t="shared" si="85"/>
        <v>0</v>
      </c>
      <c r="CO160" s="32">
        <f t="shared" si="86"/>
        <v>0</v>
      </c>
      <c r="CP160" s="23">
        <f t="shared" si="87"/>
        <v>0</v>
      </c>
      <c r="CQ160" s="32">
        <f t="shared" si="88"/>
        <v>0</v>
      </c>
      <c r="CR160" s="23">
        <f t="shared" si="89"/>
        <v>2</v>
      </c>
      <c r="CS160" s="23" t="str">
        <f t="shared" si="82"/>
        <v>Đạt mục tiêu</v>
      </c>
      <c r="CT160" s="37"/>
    </row>
    <row r="161" spans="1:98" ht="98.25" customHeight="1" x14ac:dyDescent="0.25">
      <c r="A161" s="6">
        <v>132</v>
      </c>
      <c r="B161" s="28">
        <v>300</v>
      </c>
      <c r="C161" s="12" t="s">
        <v>1390</v>
      </c>
      <c r="D161" s="13" t="s">
        <v>18</v>
      </c>
      <c r="E161" s="51" t="s">
        <v>1044</v>
      </c>
      <c r="F161" s="214" t="s">
        <v>28</v>
      </c>
      <c r="G161" s="56" t="s">
        <v>1391</v>
      </c>
      <c r="H161" s="12" t="s">
        <v>1392</v>
      </c>
      <c r="I161" s="18" t="s">
        <v>1261</v>
      </c>
      <c r="J161" s="22" t="s">
        <v>402</v>
      </c>
      <c r="K161" s="207"/>
      <c r="L161" s="207"/>
      <c r="M161" s="207"/>
      <c r="N161" s="207"/>
      <c r="O161" s="23" t="s">
        <v>21</v>
      </c>
      <c r="P161" s="23"/>
      <c r="Q161" s="23"/>
      <c r="R161" s="207"/>
      <c r="S161" s="207"/>
      <c r="T161" s="26">
        <f t="shared" si="74"/>
        <v>1</v>
      </c>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v>2</v>
      </c>
      <c r="CG161" s="207"/>
      <c r="CH161" s="207"/>
      <c r="CI161" s="207"/>
      <c r="CJ161" s="207"/>
      <c r="CK161" s="207"/>
      <c r="CL161" s="23">
        <f t="shared" si="83"/>
        <v>1</v>
      </c>
      <c r="CM161" s="32">
        <f t="shared" si="84"/>
        <v>1</v>
      </c>
      <c r="CN161" s="23">
        <f t="shared" si="85"/>
        <v>0</v>
      </c>
      <c r="CO161" s="32">
        <f t="shared" si="86"/>
        <v>0</v>
      </c>
      <c r="CP161" s="23">
        <f t="shared" si="87"/>
        <v>0</v>
      </c>
      <c r="CQ161" s="32">
        <f t="shared" si="88"/>
        <v>0</v>
      </c>
      <c r="CR161" s="23">
        <f t="shared" si="89"/>
        <v>2</v>
      </c>
      <c r="CS161" s="23" t="str">
        <f t="shared" si="82"/>
        <v>Đạt mục tiêu</v>
      </c>
      <c r="CT161" s="37"/>
    </row>
    <row r="162" spans="1:98" ht="98.25" customHeight="1" x14ac:dyDescent="0.25">
      <c r="A162" s="6">
        <v>133</v>
      </c>
      <c r="B162" s="28">
        <v>301</v>
      </c>
      <c r="C162" s="12" t="s">
        <v>501</v>
      </c>
      <c r="D162" s="13" t="s">
        <v>18</v>
      </c>
      <c r="E162" s="51" t="s">
        <v>1046</v>
      </c>
      <c r="F162" s="214" t="s">
        <v>28</v>
      </c>
      <c r="G162" s="56" t="s">
        <v>502</v>
      </c>
      <c r="H162" s="12" t="s">
        <v>1393</v>
      </c>
      <c r="I162" s="18" t="s">
        <v>1261</v>
      </c>
      <c r="J162" s="22" t="s">
        <v>402</v>
      </c>
      <c r="K162" s="207"/>
      <c r="L162" s="207"/>
      <c r="M162" s="207"/>
      <c r="N162" s="207"/>
      <c r="O162" s="207"/>
      <c r="P162" s="207"/>
      <c r="Q162" s="23" t="s">
        <v>21</v>
      </c>
      <c r="R162" s="23"/>
      <c r="S162" s="207"/>
      <c r="T162" s="26">
        <f t="shared" si="74"/>
        <v>1</v>
      </c>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07"/>
      <c r="CC162" s="207"/>
      <c r="CD162" s="207"/>
      <c r="CE162" s="207"/>
      <c r="CF162" s="207">
        <v>2</v>
      </c>
      <c r="CG162" s="207"/>
      <c r="CH162" s="207"/>
      <c r="CI162" s="207"/>
      <c r="CJ162" s="207"/>
      <c r="CK162" s="207"/>
      <c r="CL162" s="23">
        <f t="shared" si="83"/>
        <v>1</v>
      </c>
      <c r="CM162" s="32">
        <f t="shared" si="84"/>
        <v>1</v>
      </c>
      <c r="CN162" s="23">
        <f t="shared" si="85"/>
        <v>0</v>
      </c>
      <c r="CO162" s="32">
        <f t="shared" si="86"/>
        <v>0</v>
      </c>
      <c r="CP162" s="23">
        <f t="shared" si="87"/>
        <v>0</v>
      </c>
      <c r="CQ162" s="32">
        <f t="shared" si="88"/>
        <v>0</v>
      </c>
      <c r="CR162" s="23">
        <f t="shared" si="89"/>
        <v>2</v>
      </c>
      <c r="CS162" s="23" t="str">
        <f t="shared" si="82"/>
        <v>Đạt mục tiêu</v>
      </c>
      <c r="CT162" s="37"/>
    </row>
    <row r="163" spans="1:98" s="2" customFormat="1" ht="18.75" x14ac:dyDescent="0.25">
      <c r="A163" s="6">
        <v>134</v>
      </c>
      <c r="B163" s="7">
        <v>309</v>
      </c>
      <c r="C163" s="440" t="s">
        <v>508</v>
      </c>
      <c r="D163" s="440"/>
      <c r="E163" s="440"/>
      <c r="F163" s="9" t="s">
        <v>1249</v>
      </c>
      <c r="G163" s="9" t="s">
        <v>1249</v>
      </c>
      <c r="H163" s="9" t="s">
        <v>1249</v>
      </c>
      <c r="I163" s="9" t="s">
        <v>1249</v>
      </c>
      <c r="J163" s="21" t="s">
        <v>1249</v>
      </c>
      <c r="K163" s="21" t="s">
        <v>1249</v>
      </c>
      <c r="L163" s="21" t="s">
        <v>1249</v>
      </c>
      <c r="M163" s="21" t="s">
        <v>1249</v>
      </c>
      <c r="N163" s="21" t="s">
        <v>1249</v>
      </c>
      <c r="O163" s="21" t="s">
        <v>1249</v>
      </c>
      <c r="P163" s="21" t="s">
        <v>1249</v>
      </c>
      <c r="Q163" s="21" t="s">
        <v>1249</v>
      </c>
      <c r="R163" s="21" t="s">
        <v>1249</v>
      </c>
      <c r="S163" s="21" t="s">
        <v>1249</v>
      </c>
      <c r="T163" s="21" t="s">
        <v>1249</v>
      </c>
      <c r="U163" s="21" t="s">
        <v>1249</v>
      </c>
      <c r="V163" s="21" t="s">
        <v>1249</v>
      </c>
      <c r="W163" s="21" t="s">
        <v>1249</v>
      </c>
      <c r="X163" s="21" t="s">
        <v>1249</v>
      </c>
      <c r="Y163" s="21" t="s">
        <v>1249</v>
      </c>
      <c r="Z163" s="21" t="s">
        <v>1249</v>
      </c>
      <c r="AA163" s="21" t="s">
        <v>1249</v>
      </c>
      <c r="AB163" s="21" t="s">
        <v>1249</v>
      </c>
      <c r="AC163" s="21" t="s">
        <v>1249</v>
      </c>
      <c r="AD163" s="21" t="s">
        <v>1249</v>
      </c>
      <c r="AE163" s="21" t="s">
        <v>1249</v>
      </c>
      <c r="AF163" s="21" t="s">
        <v>1249</v>
      </c>
      <c r="AG163" s="21" t="s">
        <v>1249</v>
      </c>
      <c r="AH163" s="21" t="s">
        <v>1249</v>
      </c>
      <c r="AI163" s="21" t="s">
        <v>1249</v>
      </c>
      <c r="AJ163" s="21" t="s">
        <v>1249</v>
      </c>
      <c r="AK163" s="21" t="s">
        <v>1249</v>
      </c>
      <c r="AL163" s="21" t="s">
        <v>1249</v>
      </c>
      <c r="AM163" s="21" t="s">
        <v>1249</v>
      </c>
      <c r="AN163" s="21" t="s">
        <v>1249</v>
      </c>
      <c r="AO163" s="21" t="s">
        <v>1249</v>
      </c>
      <c r="AP163" s="21" t="s">
        <v>1249</v>
      </c>
      <c r="AQ163" s="21" t="s">
        <v>1249</v>
      </c>
      <c r="AR163" s="21" t="s">
        <v>1249</v>
      </c>
      <c r="AS163" s="21" t="s">
        <v>1249</v>
      </c>
      <c r="AT163" s="21" t="s">
        <v>1249</v>
      </c>
      <c r="AU163" s="21" t="s">
        <v>1249</v>
      </c>
      <c r="AV163" s="21" t="s">
        <v>1249</v>
      </c>
      <c r="AW163" s="21" t="s">
        <v>1249</v>
      </c>
      <c r="AX163" s="21" t="s">
        <v>1249</v>
      </c>
      <c r="AY163" s="21" t="s">
        <v>1249</v>
      </c>
      <c r="AZ163" s="21" t="s">
        <v>1249</v>
      </c>
      <c r="BA163" s="21" t="s">
        <v>1249</v>
      </c>
      <c r="BB163" s="21"/>
      <c r="BC163" s="21" t="s">
        <v>1249</v>
      </c>
      <c r="BD163" s="21" t="s">
        <v>1249</v>
      </c>
      <c r="BE163" s="21" t="s">
        <v>1249</v>
      </c>
      <c r="BF163" s="21" t="s">
        <v>1249</v>
      </c>
      <c r="BG163" s="21" t="s">
        <v>1249</v>
      </c>
      <c r="BH163" s="21" t="s">
        <v>1249</v>
      </c>
      <c r="BI163" s="21" t="s">
        <v>1249</v>
      </c>
      <c r="BJ163" s="21" t="s">
        <v>1249</v>
      </c>
      <c r="BK163" s="21" t="s">
        <v>1249</v>
      </c>
      <c r="BL163" s="21" t="s">
        <v>1249</v>
      </c>
      <c r="BM163" s="21" t="s">
        <v>1249</v>
      </c>
      <c r="BN163" s="21" t="s">
        <v>1249</v>
      </c>
      <c r="BO163" s="21" t="s">
        <v>1249</v>
      </c>
      <c r="BP163" s="21" t="s">
        <v>1249</v>
      </c>
      <c r="BQ163" s="21" t="s">
        <v>1249</v>
      </c>
      <c r="BR163" s="21" t="s">
        <v>1249</v>
      </c>
      <c r="BS163" s="21" t="s">
        <v>1249</v>
      </c>
      <c r="BT163" s="21" t="s">
        <v>1249</v>
      </c>
      <c r="BU163" s="21" t="s">
        <v>1249</v>
      </c>
      <c r="BV163" s="21" t="s">
        <v>1249</v>
      </c>
      <c r="BW163" s="21" t="s">
        <v>1249</v>
      </c>
      <c r="BX163" s="21" t="s">
        <v>1249</v>
      </c>
      <c r="BY163" s="21" t="s">
        <v>1249</v>
      </c>
      <c r="BZ163" s="21" t="s">
        <v>1249</v>
      </c>
      <c r="CA163" s="21" t="s">
        <v>1249</v>
      </c>
      <c r="CB163" s="21" t="s">
        <v>1249</v>
      </c>
      <c r="CC163" s="21" t="s">
        <v>1249</v>
      </c>
      <c r="CD163" s="21" t="s">
        <v>1249</v>
      </c>
      <c r="CE163" s="21" t="s">
        <v>1249</v>
      </c>
      <c r="CF163" s="21" t="s">
        <v>1249</v>
      </c>
      <c r="CG163" s="21"/>
      <c r="CH163" s="21"/>
      <c r="CI163" s="21"/>
      <c r="CJ163" s="21"/>
      <c r="CK163" s="21" t="s">
        <v>1249</v>
      </c>
      <c r="CL163" s="21" t="s">
        <v>1249</v>
      </c>
      <c r="CM163" s="21" t="s">
        <v>1249</v>
      </c>
      <c r="CN163" s="21" t="s">
        <v>1249</v>
      </c>
      <c r="CO163" s="21" t="s">
        <v>1249</v>
      </c>
      <c r="CP163" s="21" t="s">
        <v>1249</v>
      </c>
      <c r="CQ163" s="21" t="s">
        <v>1249</v>
      </c>
      <c r="CR163" s="21" t="s">
        <v>1249</v>
      </c>
      <c r="CS163" s="21" t="s">
        <v>1249</v>
      </c>
      <c r="CT163" s="21" t="s">
        <v>1249</v>
      </c>
    </row>
    <row r="164" spans="1:98" ht="56.25" customHeight="1" x14ac:dyDescent="0.25">
      <c r="A164" s="6">
        <v>135</v>
      </c>
      <c r="B164" s="207">
        <v>312</v>
      </c>
      <c r="C164" s="12" t="s">
        <v>511</v>
      </c>
      <c r="D164" s="13" t="s">
        <v>28</v>
      </c>
      <c r="E164" s="12" t="s">
        <v>510</v>
      </c>
      <c r="F164" s="214" t="s">
        <v>28</v>
      </c>
      <c r="G164" s="18" t="s">
        <v>1394</v>
      </c>
      <c r="H164" s="18" t="s">
        <v>1885</v>
      </c>
      <c r="I164" s="18"/>
      <c r="J164" s="22" t="s">
        <v>402</v>
      </c>
      <c r="K164" s="207"/>
      <c r="L164" s="207"/>
      <c r="M164" s="207"/>
      <c r="N164" s="207" t="s">
        <v>21</v>
      </c>
      <c r="O164" s="207"/>
      <c r="P164" s="207"/>
      <c r="Q164" s="207"/>
      <c r="R164" s="207"/>
      <c r="S164" s="207"/>
      <c r="T164" s="26">
        <f t="shared" si="74"/>
        <v>1</v>
      </c>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v>2</v>
      </c>
      <c r="CG164" s="207"/>
      <c r="CH164" s="207"/>
      <c r="CI164" s="207"/>
      <c r="CJ164" s="207"/>
      <c r="CK164" s="207"/>
      <c r="CL164" s="23">
        <f>COUNTIF($BD164:$CK164,2)</f>
        <v>1</v>
      </c>
      <c r="CM164" s="32">
        <f>CL164/COUNTA($BD164:$CK164)</f>
        <v>1</v>
      </c>
      <c r="CN164" s="23">
        <f>COUNTIF($BD164:$CK164,1)</f>
        <v>0</v>
      </c>
      <c r="CO164" s="32">
        <f>CN164/COUNTA($BD164:$CK164)</f>
        <v>0</v>
      </c>
      <c r="CP164" s="23">
        <f>COUNTIF($BD164:$CK164,0)</f>
        <v>0</v>
      </c>
      <c r="CQ164" s="32">
        <f>CP164/COUNTA($BD164:$CK164)</f>
        <v>0</v>
      </c>
      <c r="CR164" s="23">
        <f>(((CL164*2)+(CN164*1)+(CP164*0)))/COUNTA($BD164:$CK164)</f>
        <v>2</v>
      </c>
      <c r="CS164" s="23" t="str">
        <f t="shared" si="82"/>
        <v>Đạt mục tiêu</v>
      </c>
      <c r="CT164" s="37"/>
    </row>
    <row r="165" spans="1:98" s="2" customFormat="1" ht="18.75" x14ac:dyDescent="0.25">
      <c r="A165" s="6">
        <v>136</v>
      </c>
      <c r="B165" s="7">
        <v>313</v>
      </c>
      <c r="C165" s="440" t="s">
        <v>514</v>
      </c>
      <c r="D165" s="440"/>
      <c r="E165" s="440"/>
      <c r="F165" s="9" t="s">
        <v>1249</v>
      </c>
      <c r="G165" s="9" t="s">
        <v>1249</v>
      </c>
      <c r="H165" s="9" t="s">
        <v>1249</v>
      </c>
      <c r="I165" s="9" t="s">
        <v>1249</v>
      </c>
      <c r="J165" s="21" t="s">
        <v>1249</v>
      </c>
      <c r="K165" s="21" t="s">
        <v>1249</v>
      </c>
      <c r="L165" s="21" t="s">
        <v>1249</v>
      </c>
      <c r="M165" s="21" t="s">
        <v>1249</v>
      </c>
      <c r="N165" s="21" t="s">
        <v>1249</v>
      </c>
      <c r="O165" s="21" t="s">
        <v>1249</v>
      </c>
      <c r="P165" s="21" t="s">
        <v>1249</v>
      </c>
      <c r="Q165" s="21" t="s">
        <v>1249</v>
      </c>
      <c r="R165" s="21" t="s">
        <v>1249</v>
      </c>
      <c r="S165" s="21" t="s">
        <v>1249</v>
      </c>
      <c r="T165" s="21" t="s">
        <v>1249</v>
      </c>
      <c r="U165" s="21" t="s">
        <v>1249</v>
      </c>
      <c r="V165" s="21" t="s">
        <v>1249</v>
      </c>
      <c r="W165" s="21" t="s">
        <v>1249</v>
      </c>
      <c r="X165" s="21" t="s">
        <v>1249</v>
      </c>
      <c r="Y165" s="21" t="s">
        <v>1249</v>
      </c>
      <c r="Z165" s="21" t="s">
        <v>1249</v>
      </c>
      <c r="AA165" s="21" t="s">
        <v>1249</v>
      </c>
      <c r="AB165" s="21" t="s">
        <v>1249</v>
      </c>
      <c r="AC165" s="21" t="s">
        <v>1249</v>
      </c>
      <c r="AD165" s="21" t="s">
        <v>1249</v>
      </c>
      <c r="AE165" s="21" t="s">
        <v>1249</v>
      </c>
      <c r="AF165" s="21" t="s">
        <v>1249</v>
      </c>
      <c r="AG165" s="21" t="s">
        <v>1249</v>
      </c>
      <c r="AH165" s="21" t="s">
        <v>1249</v>
      </c>
      <c r="AI165" s="21" t="s">
        <v>1249</v>
      </c>
      <c r="AJ165" s="21" t="s">
        <v>1249</v>
      </c>
      <c r="AK165" s="21" t="s">
        <v>1249</v>
      </c>
      <c r="AL165" s="21" t="s">
        <v>1249</v>
      </c>
      <c r="AM165" s="21" t="s">
        <v>1249</v>
      </c>
      <c r="AN165" s="21" t="s">
        <v>1249</v>
      </c>
      <c r="AO165" s="21" t="s">
        <v>1249</v>
      </c>
      <c r="AP165" s="21" t="s">
        <v>1249</v>
      </c>
      <c r="AQ165" s="21" t="s">
        <v>1249</v>
      </c>
      <c r="AR165" s="21" t="s">
        <v>1249</v>
      </c>
      <c r="AS165" s="21" t="s">
        <v>1249</v>
      </c>
      <c r="AT165" s="21" t="s">
        <v>1249</v>
      </c>
      <c r="AU165" s="21" t="s">
        <v>1249</v>
      </c>
      <c r="AV165" s="21" t="s">
        <v>1249</v>
      </c>
      <c r="AW165" s="21" t="s">
        <v>1249</v>
      </c>
      <c r="AX165" s="21" t="s">
        <v>1249</v>
      </c>
      <c r="AY165" s="21" t="s">
        <v>1249</v>
      </c>
      <c r="AZ165" s="21" t="s">
        <v>1249</v>
      </c>
      <c r="BA165" s="21" t="s">
        <v>1249</v>
      </c>
      <c r="BB165" s="21"/>
      <c r="BC165" s="21" t="s">
        <v>1249</v>
      </c>
      <c r="BD165" s="21" t="s">
        <v>1249</v>
      </c>
      <c r="BE165" s="21" t="s">
        <v>1249</v>
      </c>
      <c r="BF165" s="21" t="s">
        <v>1249</v>
      </c>
      <c r="BG165" s="21" t="s">
        <v>1249</v>
      </c>
      <c r="BH165" s="21" t="s">
        <v>1249</v>
      </c>
      <c r="BI165" s="21" t="s">
        <v>1249</v>
      </c>
      <c r="BJ165" s="21" t="s">
        <v>1249</v>
      </c>
      <c r="BK165" s="21" t="s">
        <v>1249</v>
      </c>
      <c r="BL165" s="21" t="s">
        <v>1249</v>
      </c>
      <c r="BM165" s="21" t="s">
        <v>1249</v>
      </c>
      <c r="BN165" s="21" t="s">
        <v>1249</v>
      </c>
      <c r="BO165" s="21" t="s">
        <v>1249</v>
      </c>
      <c r="BP165" s="21" t="s">
        <v>1249</v>
      </c>
      <c r="BQ165" s="21" t="s">
        <v>1249</v>
      </c>
      <c r="BR165" s="21" t="s">
        <v>1249</v>
      </c>
      <c r="BS165" s="21" t="s">
        <v>1249</v>
      </c>
      <c r="BT165" s="21" t="s">
        <v>1249</v>
      </c>
      <c r="BU165" s="21" t="s">
        <v>1249</v>
      </c>
      <c r="BV165" s="21" t="s">
        <v>1249</v>
      </c>
      <c r="BW165" s="21" t="s">
        <v>1249</v>
      </c>
      <c r="BX165" s="21" t="s">
        <v>1249</v>
      </c>
      <c r="BY165" s="21" t="s">
        <v>1249</v>
      </c>
      <c r="BZ165" s="21" t="s">
        <v>1249</v>
      </c>
      <c r="CA165" s="21" t="s">
        <v>1249</v>
      </c>
      <c r="CB165" s="21" t="s">
        <v>1249</v>
      </c>
      <c r="CC165" s="21" t="s">
        <v>1249</v>
      </c>
      <c r="CD165" s="21" t="s">
        <v>1249</v>
      </c>
      <c r="CE165" s="21" t="s">
        <v>1249</v>
      </c>
      <c r="CF165" s="21" t="s">
        <v>1249</v>
      </c>
      <c r="CG165" s="21"/>
      <c r="CH165" s="21"/>
      <c r="CI165" s="21"/>
      <c r="CJ165" s="21"/>
      <c r="CK165" s="21" t="s">
        <v>1249</v>
      </c>
      <c r="CL165" s="21" t="s">
        <v>1249</v>
      </c>
      <c r="CM165" s="21" t="s">
        <v>1249</v>
      </c>
      <c r="CN165" s="21" t="s">
        <v>1249</v>
      </c>
      <c r="CO165" s="21" t="s">
        <v>1249</v>
      </c>
      <c r="CP165" s="21" t="s">
        <v>1249</v>
      </c>
      <c r="CQ165" s="21" t="s">
        <v>1249</v>
      </c>
      <c r="CR165" s="21" t="s">
        <v>1249</v>
      </c>
      <c r="CS165" s="21" t="s">
        <v>1249</v>
      </c>
      <c r="CT165" s="21" t="s">
        <v>1249</v>
      </c>
    </row>
    <row r="166" spans="1:98" ht="60.75" customHeight="1" x14ac:dyDescent="0.25">
      <c r="A166" s="6">
        <v>137</v>
      </c>
      <c r="B166" s="207">
        <v>316</v>
      </c>
      <c r="C166" s="12" t="s">
        <v>517</v>
      </c>
      <c r="D166" s="13" t="s">
        <v>18</v>
      </c>
      <c r="E166" s="12" t="s">
        <v>518</v>
      </c>
      <c r="F166" s="214" t="s">
        <v>28</v>
      </c>
      <c r="G166" s="12" t="s">
        <v>518</v>
      </c>
      <c r="H166" s="12" t="s">
        <v>1395</v>
      </c>
      <c r="I166" s="18" t="s">
        <v>1261</v>
      </c>
      <c r="J166" s="22" t="s">
        <v>402</v>
      </c>
      <c r="L166" s="28" t="s">
        <v>21</v>
      </c>
      <c r="M166" s="207"/>
      <c r="N166" s="207"/>
      <c r="O166" s="207"/>
      <c r="P166" s="207"/>
      <c r="Q166" s="207"/>
      <c r="R166" s="207"/>
      <c r="S166" s="207"/>
      <c r="T166" s="26">
        <f t="shared" si="74"/>
        <v>1</v>
      </c>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v>2</v>
      </c>
      <c r="CG166" s="207"/>
      <c r="CH166" s="207"/>
      <c r="CI166" s="207"/>
      <c r="CJ166" s="207"/>
      <c r="CK166" s="207"/>
      <c r="CL166" s="23">
        <f>COUNTIF($BD166:$CK166,2)</f>
        <v>1</v>
      </c>
      <c r="CM166" s="32">
        <f>CL166/COUNTA($BD166:$CK166)</f>
        <v>1</v>
      </c>
      <c r="CN166" s="23">
        <f>COUNTIF($BD166:$CK166,1)</f>
        <v>0</v>
      </c>
      <c r="CO166" s="32">
        <f>CN166/COUNTA($BD166:$CK166)</f>
        <v>0</v>
      </c>
      <c r="CP166" s="23">
        <f>COUNTIF($BD166:$CK166,0)</f>
        <v>0</v>
      </c>
      <c r="CQ166" s="32">
        <f>CP166/COUNTA($BD166:$CK166)</f>
        <v>0</v>
      </c>
      <c r="CR166" s="23">
        <f>(((CL166*2)+(CN166*1)+(CP166*0)))/COUNTA($BD166:$CK166)</f>
        <v>2</v>
      </c>
      <c r="CS166" s="23" t="str">
        <f t="shared" si="82"/>
        <v>Đạt mục tiêu</v>
      </c>
      <c r="CT166" s="37"/>
    </row>
    <row r="167" spans="1:98" s="2" customFormat="1" ht="18.75" x14ac:dyDescent="0.25">
      <c r="A167" s="6">
        <v>138</v>
      </c>
      <c r="B167" s="7">
        <v>318</v>
      </c>
      <c r="C167" s="440" t="s">
        <v>523</v>
      </c>
      <c r="D167" s="440"/>
      <c r="E167" s="440"/>
      <c r="F167" s="9" t="s">
        <v>1249</v>
      </c>
      <c r="G167" s="9" t="s">
        <v>1249</v>
      </c>
      <c r="H167" s="9" t="s">
        <v>1249</v>
      </c>
      <c r="I167" s="9" t="s">
        <v>1249</v>
      </c>
      <c r="J167" s="21" t="s">
        <v>1249</v>
      </c>
      <c r="K167" s="21" t="s">
        <v>1249</v>
      </c>
      <c r="L167" s="21" t="s">
        <v>1249</v>
      </c>
      <c r="M167" s="21" t="s">
        <v>1249</v>
      </c>
      <c r="N167" s="21" t="s">
        <v>1249</v>
      </c>
      <c r="O167" s="21" t="s">
        <v>1249</v>
      </c>
      <c r="P167" s="21" t="s">
        <v>1249</v>
      </c>
      <c r="Q167" s="21" t="s">
        <v>1249</v>
      </c>
      <c r="R167" s="21" t="s">
        <v>1249</v>
      </c>
      <c r="S167" s="21" t="s">
        <v>1249</v>
      </c>
      <c r="T167" s="21" t="s">
        <v>1249</v>
      </c>
      <c r="U167" s="21" t="s">
        <v>1249</v>
      </c>
      <c r="V167" s="21" t="s">
        <v>1249</v>
      </c>
      <c r="W167" s="21" t="s">
        <v>1249</v>
      </c>
      <c r="X167" s="21" t="s">
        <v>1249</v>
      </c>
      <c r="Y167" s="21" t="s">
        <v>1249</v>
      </c>
      <c r="Z167" s="21" t="s">
        <v>1249</v>
      </c>
      <c r="AA167" s="21" t="s">
        <v>1249</v>
      </c>
      <c r="AB167" s="21" t="s">
        <v>1249</v>
      </c>
      <c r="AC167" s="21" t="s">
        <v>1249</v>
      </c>
      <c r="AD167" s="21" t="s">
        <v>1249</v>
      </c>
      <c r="AE167" s="21" t="s">
        <v>1249</v>
      </c>
      <c r="AF167" s="21" t="s">
        <v>1249</v>
      </c>
      <c r="AG167" s="21" t="s">
        <v>1249</v>
      </c>
      <c r="AH167" s="21" t="s">
        <v>1249</v>
      </c>
      <c r="AI167" s="21" t="s">
        <v>1249</v>
      </c>
      <c r="AJ167" s="21" t="s">
        <v>1249</v>
      </c>
      <c r="AK167" s="21" t="s">
        <v>1249</v>
      </c>
      <c r="AL167" s="21" t="s">
        <v>1249</v>
      </c>
      <c r="AM167" s="21" t="s">
        <v>1249</v>
      </c>
      <c r="AN167" s="21" t="s">
        <v>1249</v>
      </c>
      <c r="AO167" s="21" t="s">
        <v>1249</v>
      </c>
      <c r="AP167" s="21" t="s">
        <v>1249</v>
      </c>
      <c r="AQ167" s="21" t="s">
        <v>1249</v>
      </c>
      <c r="AR167" s="21" t="s">
        <v>1249</v>
      </c>
      <c r="AS167" s="21" t="s">
        <v>1249</v>
      </c>
      <c r="AT167" s="21" t="s">
        <v>1249</v>
      </c>
      <c r="AU167" s="21" t="s">
        <v>1249</v>
      </c>
      <c r="AV167" s="21" t="s">
        <v>1249</v>
      </c>
      <c r="AW167" s="21" t="s">
        <v>1249</v>
      </c>
      <c r="AX167" s="21" t="s">
        <v>1249</v>
      </c>
      <c r="AY167" s="21" t="s">
        <v>1249</v>
      </c>
      <c r="AZ167" s="21" t="s">
        <v>1249</v>
      </c>
      <c r="BA167" s="21" t="s">
        <v>1249</v>
      </c>
      <c r="BB167" s="21"/>
      <c r="BC167" s="21" t="s">
        <v>1249</v>
      </c>
      <c r="BD167" s="21" t="s">
        <v>1249</v>
      </c>
      <c r="BE167" s="21" t="s">
        <v>1249</v>
      </c>
      <c r="BF167" s="21" t="s">
        <v>1249</v>
      </c>
      <c r="BG167" s="21" t="s">
        <v>1249</v>
      </c>
      <c r="BH167" s="21" t="s">
        <v>1249</v>
      </c>
      <c r="BI167" s="21" t="s">
        <v>1249</v>
      </c>
      <c r="BJ167" s="21" t="s">
        <v>1249</v>
      </c>
      <c r="BK167" s="21" t="s">
        <v>1249</v>
      </c>
      <c r="BL167" s="21" t="s">
        <v>1249</v>
      </c>
      <c r="BM167" s="21" t="s">
        <v>1249</v>
      </c>
      <c r="BN167" s="21" t="s">
        <v>1249</v>
      </c>
      <c r="BO167" s="21" t="s">
        <v>1249</v>
      </c>
      <c r="BP167" s="21" t="s">
        <v>1249</v>
      </c>
      <c r="BQ167" s="21" t="s">
        <v>1249</v>
      </c>
      <c r="BR167" s="21" t="s">
        <v>1249</v>
      </c>
      <c r="BS167" s="21" t="s">
        <v>1249</v>
      </c>
      <c r="BT167" s="21" t="s">
        <v>1249</v>
      </c>
      <c r="BU167" s="21" t="s">
        <v>1249</v>
      </c>
      <c r="BV167" s="21" t="s">
        <v>1249</v>
      </c>
      <c r="BW167" s="21" t="s">
        <v>1249</v>
      </c>
      <c r="BX167" s="21" t="s">
        <v>1249</v>
      </c>
      <c r="BY167" s="21" t="s">
        <v>1249</v>
      </c>
      <c r="BZ167" s="21" t="s">
        <v>1249</v>
      </c>
      <c r="CA167" s="21" t="s">
        <v>1249</v>
      </c>
      <c r="CB167" s="21" t="s">
        <v>1249</v>
      </c>
      <c r="CC167" s="21" t="s">
        <v>1249</v>
      </c>
      <c r="CD167" s="21" t="s">
        <v>1249</v>
      </c>
      <c r="CE167" s="21" t="s">
        <v>1249</v>
      </c>
      <c r="CF167" s="21" t="s">
        <v>1249</v>
      </c>
      <c r="CG167" s="21"/>
      <c r="CH167" s="21"/>
      <c r="CI167" s="21"/>
      <c r="CJ167" s="21"/>
      <c r="CK167" s="21" t="s">
        <v>1249</v>
      </c>
      <c r="CL167" s="21" t="s">
        <v>1249</v>
      </c>
      <c r="CM167" s="21" t="s">
        <v>1249</v>
      </c>
      <c r="CN167" s="21" t="s">
        <v>1249</v>
      </c>
      <c r="CO167" s="21" t="s">
        <v>1249</v>
      </c>
      <c r="CP167" s="21" t="s">
        <v>1249</v>
      </c>
      <c r="CQ167" s="21" t="s">
        <v>1249</v>
      </c>
      <c r="CR167" s="21" t="s">
        <v>1249</v>
      </c>
      <c r="CS167" s="21" t="s">
        <v>1249</v>
      </c>
      <c r="CT167" s="21" t="s">
        <v>1249</v>
      </c>
    </row>
    <row r="168" spans="1:98" ht="45" customHeight="1" x14ac:dyDescent="0.25">
      <c r="A168" s="6">
        <v>139</v>
      </c>
      <c r="B168" s="207">
        <v>322</v>
      </c>
      <c r="C168" s="14" t="s">
        <v>524</v>
      </c>
      <c r="D168" s="13" t="s">
        <v>18</v>
      </c>
      <c r="E168" s="12" t="s">
        <v>525</v>
      </c>
      <c r="F168" s="214" t="s">
        <v>28</v>
      </c>
      <c r="G168" s="12" t="s">
        <v>525</v>
      </c>
      <c r="H168" s="12" t="s">
        <v>1396</v>
      </c>
      <c r="I168" s="18" t="s">
        <v>1261</v>
      </c>
      <c r="J168" s="22" t="s">
        <v>402</v>
      </c>
      <c r="K168" s="207"/>
      <c r="L168" s="207"/>
      <c r="M168" s="207"/>
      <c r="N168" s="207"/>
      <c r="O168" s="207"/>
      <c r="P168" s="207"/>
      <c r="Q168" s="207"/>
      <c r="R168" s="23"/>
      <c r="S168" s="23" t="s">
        <v>21</v>
      </c>
      <c r="T168" s="26">
        <f t="shared" si="74"/>
        <v>1</v>
      </c>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v>2</v>
      </c>
      <c r="CG168" s="207"/>
      <c r="CH168" s="207"/>
      <c r="CI168" s="207"/>
      <c r="CJ168" s="207"/>
      <c r="CK168" s="207"/>
      <c r="CL168" s="23">
        <f>COUNTIF($BD168:$CK168,2)</f>
        <v>1</v>
      </c>
      <c r="CM168" s="32">
        <f>CL168/COUNTA($BD168:$CK168)</f>
        <v>1</v>
      </c>
      <c r="CN168" s="23">
        <f>COUNTIF($BD168:$CK168,1)</f>
        <v>0</v>
      </c>
      <c r="CO168" s="32">
        <f>CN168/COUNTA($BD168:$CK168)</f>
        <v>0</v>
      </c>
      <c r="CP168" s="23">
        <f>COUNTIF($BD168:$CK168,0)</f>
        <v>0</v>
      </c>
      <c r="CQ168" s="32">
        <f>CP168/COUNTA($BD168:$CK168)</f>
        <v>0</v>
      </c>
      <c r="CR168" s="23">
        <f>(((CL168*2)+(CN168*1)+(CP168*0)))/COUNTA($BD168:$CK168)</f>
        <v>2</v>
      </c>
      <c r="CS168" s="23" t="str">
        <f t="shared" si="82"/>
        <v>Đạt mục tiêu</v>
      </c>
      <c r="CT168" s="37"/>
    </row>
    <row r="169" spans="1:98" ht="51.75" customHeight="1" x14ac:dyDescent="0.25">
      <c r="A169" s="6">
        <v>139</v>
      </c>
      <c r="B169" s="207">
        <v>322</v>
      </c>
      <c r="C169" s="14" t="s">
        <v>524</v>
      </c>
      <c r="D169" s="13" t="s">
        <v>18</v>
      </c>
      <c r="E169" s="12" t="s">
        <v>526</v>
      </c>
      <c r="F169" s="214" t="s">
        <v>28</v>
      </c>
      <c r="G169" s="12" t="s">
        <v>526</v>
      </c>
      <c r="H169" s="12" t="s">
        <v>1397</v>
      </c>
      <c r="I169" s="18" t="s">
        <v>1261</v>
      </c>
      <c r="J169" s="22" t="s">
        <v>402</v>
      </c>
      <c r="K169" s="207"/>
      <c r="L169" s="207"/>
      <c r="M169" s="207"/>
      <c r="N169" s="207"/>
      <c r="O169" s="207"/>
      <c r="P169" s="207"/>
      <c r="Q169" s="207"/>
      <c r="R169" s="23"/>
      <c r="S169" s="23" t="s">
        <v>21</v>
      </c>
      <c r="T169" s="26">
        <f t="shared" si="74"/>
        <v>1</v>
      </c>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v>2</v>
      </c>
      <c r="CG169" s="207"/>
      <c r="CH169" s="207"/>
      <c r="CI169" s="207"/>
      <c r="CJ169" s="207"/>
      <c r="CK169" s="207"/>
      <c r="CL169" s="23">
        <f>COUNTIF($BD169:$CK169,2)</f>
        <v>1</v>
      </c>
      <c r="CM169" s="32">
        <f>CL169/COUNTA($BD169:$CK169)</f>
        <v>1</v>
      </c>
      <c r="CN169" s="23">
        <f>COUNTIF($BD169:$CK169,1)</f>
        <v>0</v>
      </c>
      <c r="CO169" s="32">
        <f>CN169/COUNTA($BD169:$CK169)</f>
        <v>0</v>
      </c>
      <c r="CP169" s="23">
        <f>COUNTIF($BD169:$CK169,0)</f>
        <v>0</v>
      </c>
      <c r="CQ169" s="32">
        <f>CP169/COUNTA($BD169:$CK169)</f>
        <v>0</v>
      </c>
      <c r="CR169" s="23">
        <f>(((CL169*2)+(CN169*1)+(CP169*0)))/COUNTA($BD169:$CK169)</f>
        <v>2</v>
      </c>
      <c r="CS169" s="23" t="str">
        <f t="shared" si="82"/>
        <v>Đạt mục tiêu</v>
      </c>
      <c r="CT169" s="37"/>
    </row>
    <row r="170" spans="1:98" s="2" customFormat="1" ht="18.75" x14ac:dyDescent="0.25">
      <c r="A170" s="6">
        <v>140</v>
      </c>
      <c r="B170" s="7">
        <v>326</v>
      </c>
      <c r="C170" s="440" t="s">
        <v>533</v>
      </c>
      <c r="D170" s="440"/>
      <c r="E170" s="440"/>
      <c r="F170" s="9" t="s">
        <v>1249</v>
      </c>
      <c r="G170" s="9" t="s">
        <v>1249</v>
      </c>
      <c r="H170" s="9" t="s">
        <v>1249</v>
      </c>
      <c r="I170" s="9" t="s">
        <v>1249</v>
      </c>
      <c r="J170" s="21" t="s">
        <v>1249</v>
      </c>
      <c r="K170" s="21" t="s">
        <v>1249</v>
      </c>
      <c r="L170" s="21" t="s">
        <v>1249</v>
      </c>
      <c r="M170" s="21" t="s">
        <v>1249</v>
      </c>
      <c r="N170" s="21" t="s">
        <v>1249</v>
      </c>
      <c r="O170" s="21" t="s">
        <v>1249</v>
      </c>
      <c r="P170" s="21" t="s">
        <v>1249</v>
      </c>
      <c r="Q170" s="21" t="s">
        <v>1249</v>
      </c>
      <c r="R170" s="21" t="s">
        <v>1249</v>
      </c>
      <c r="S170" s="21" t="s">
        <v>1249</v>
      </c>
      <c r="T170" s="21" t="s">
        <v>1249</v>
      </c>
      <c r="U170" s="21" t="s">
        <v>1249</v>
      </c>
      <c r="V170" s="21" t="s">
        <v>1249</v>
      </c>
      <c r="W170" s="21" t="s">
        <v>1249</v>
      </c>
      <c r="X170" s="21" t="s">
        <v>1249</v>
      </c>
      <c r="Y170" s="21" t="s">
        <v>1249</v>
      </c>
      <c r="Z170" s="21" t="s">
        <v>1249</v>
      </c>
      <c r="AA170" s="21" t="s">
        <v>1249</v>
      </c>
      <c r="AB170" s="21" t="s">
        <v>1249</v>
      </c>
      <c r="AC170" s="21" t="s">
        <v>1249</v>
      </c>
      <c r="AD170" s="21" t="s">
        <v>1249</v>
      </c>
      <c r="AE170" s="21" t="s">
        <v>1249</v>
      </c>
      <c r="AF170" s="21" t="s">
        <v>1249</v>
      </c>
      <c r="AG170" s="21" t="s">
        <v>1249</v>
      </c>
      <c r="AH170" s="21" t="s">
        <v>1249</v>
      </c>
      <c r="AI170" s="21" t="s">
        <v>1249</v>
      </c>
      <c r="AJ170" s="21" t="s">
        <v>1249</v>
      </c>
      <c r="AK170" s="21" t="s">
        <v>1249</v>
      </c>
      <c r="AL170" s="21" t="s">
        <v>1249</v>
      </c>
      <c r="AM170" s="21" t="s">
        <v>1249</v>
      </c>
      <c r="AN170" s="21" t="s">
        <v>1249</v>
      </c>
      <c r="AO170" s="21" t="s">
        <v>1249</v>
      </c>
      <c r="AP170" s="21" t="s">
        <v>1249</v>
      </c>
      <c r="AQ170" s="21" t="s">
        <v>1249</v>
      </c>
      <c r="AR170" s="21" t="s">
        <v>1249</v>
      </c>
      <c r="AS170" s="21" t="s">
        <v>1249</v>
      </c>
      <c r="AT170" s="21" t="s">
        <v>1249</v>
      </c>
      <c r="AU170" s="21" t="s">
        <v>1249</v>
      </c>
      <c r="AV170" s="21" t="s">
        <v>1249</v>
      </c>
      <c r="AW170" s="21" t="s">
        <v>1249</v>
      </c>
      <c r="AX170" s="21" t="s">
        <v>1249</v>
      </c>
      <c r="AY170" s="21" t="s">
        <v>1249</v>
      </c>
      <c r="AZ170" s="21" t="s">
        <v>1249</v>
      </c>
      <c r="BA170" s="21" t="s">
        <v>1249</v>
      </c>
      <c r="BB170" s="21"/>
      <c r="BC170" s="21" t="s">
        <v>1249</v>
      </c>
      <c r="BD170" s="21" t="s">
        <v>1249</v>
      </c>
      <c r="BE170" s="21" t="s">
        <v>1249</v>
      </c>
      <c r="BF170" s="21" t="s">
        <v>1249</v>
      </c>
      <c r="BG170" s="21" t="s">
        <v>1249</v>
      </c>
      <c r="BH170" s="21" t="s">
        <v>1249</v>
      </c>
      <c r="BI170" s="21" t="s">
        <v>1249</v>
      </c>
      <c r="BJ170" s="21" t="s">
        <v>1249</v>
      </c>
      <c r="BK170" s="21" t="s">
        <v>1249</v>
      </c>
      <c r="BL170" s="21" t="s">
        <v>1249</v>
      </c>
      <c r="BM170" s="21" t="s">
        <v>1249</v>
      </c>
      <c r="BN170" s="21" t="s">
        <v>1249</v>
      </c>
      <c r="BO170" s="21" t="s">
        <v>1249</v>
      </c>
      <c r="BP170" s="21" t="s">
        <v>1249</v>
      </c>
      <c r="BQ170" s="21" t="s">
        <v>1249</v>
      </c>
      <c r="BR170" s="21" t="s">
        <v>1249</v>
      </c>
      <c r="BS170" s="21" t="s">
        <v>1249</v>
      </c>
      <c r="BT170" s="21" t="s">
        <v>1249</v>
      </c>
      <c r="BU170" s="21" t="s">
        <v>1249</v>
      </c>
      <c r="BV170" s="21" t="s">
        <v>1249</v>
      </c>
      <c r="BW170" s="21" t="s">
        <v>1249</v>
      </c>
      <c r="BX170" s="21" t="s">
        <v>1249</v>
      </c>
      <c r="BY170" s="21" t="s">
        <v>1249</v>
      </c>
      <c r="BZ170" s="21" t="s">
        <v>1249</v>
      </c>
      <c r="CA170" s="21" t="s">
        <v>1249</v>
      </c>
      <c r="CB170" s="21" t="s">
        <v>1249</v>
      </c>
      <c r="CC170" s="21" t="s">
        <v>1249</v>
      </c>
      <c r="CD170" s="21" t="s">
        <v>1249</v>
      </c>
      <c r="CE170" s="21" t="s">
        <v>1249</v>
      </c>
      <c r="CF170" s="21" t="s">
        <v>1249</v>
      </c>
      <c r="CG170" s="21"/>
      <c r="CH170" s="21"/>
      <c r="CI170" s="21"/>
      <c r="CJ170" s="21"/>
      <c r="CK170" s="21" t="s">
        <v>1249</v>
      </c>
      <c r="CL170" s="21" t="s">
        <v>1249</v>
      </c>
      <c r="CM170" s="21" t="s">
        <v>1249</v>
      </c>
      <c r="CN170" s="21" t="s">
        <v>1249</v>
      </c>
      <c r="CO170" s="21" t="s">
        <v>1249</v>
      </c>
      <c r="CP170" s="21" t="s">
        <v>1249</v>
      </c>
      <c r="CQ170" s="21" t="s">
        <v>1249</v>
      </c>
      <c r="CR170" s="21" t="s">
        <v>1249</v>
      </c>
      <c r="CS170" s="21" t="s">
        <v>1249</v>
      </c>
      <c r="CT170" s="21" t="s">
        <v>1249</v>
      </c>
    </row>
    <row r="171" spans="1:98" ht="75" customHeight="1" x14ac:dyDescent="0.25">
      <c r="A171" s="6">
        <v>141</v>
      </c>
      <c r="B171" s="217">
        <v>328</v>
      </c>
      <c r="C171" s="39" t="s">
        <v>1398</v>
      </c>
      <c r="D171" s="57" t="s">
        <v>18</v>
      </c>
      <c r="E171" s="39" t="s">
        <v>534</v>
      </c>
      <c r="F171" s="52" t="s">
        <v>28</v>
      </c>
      <c r="G171" s="41" t="s">
        <v>1399</v>
      </c>
      <c r="H171" s="41" t="s">
        <v>1859</v>
      </c>
      <c r="I171" s="18" t="s">
        <v>1261</v>
      </c>
      <c r="J171" s="22" t="s">
        <v>402</v>
      </c>
      <c r="K171" s="207"/>
      <c r="L171" s="23" t="s">
        <v>21</v>
      </c>
      <c r="M171" s="207"/>
      <c r="N171" s="207"/>
      <c r="O171" s="23"/>
      <c r="P171" s="207"/>
      <c r="Q171" s="207"/>
      <c r="R171" s="23"/>
      <c r="S171" s="23"/>
      <c r="T171" s="26">
        <f t="shared" si="74"/>
        <v>1</v>
      </c>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v>2</v>
      </c>
      <c r="CG171" s="207"/>
      <c r="CH171" s="207"/>
      <c r="CI171" s="207"/>
      <c r="CJ171" s="207"/>
      <c r="CK171" s="207"/>
      <c r="CL171" s="23">
        <f>COUNTIF($BD171:$CK171,2)</f>
        <v>1</v>
      </c>
      <c r="CM171" s="32">
        <f>CL171/COUNTA($BD171:$CK171)</f>
        <v>1</v>
      </c>
      <c r="CN171" s="23">
        <f>COUNTIF($BD171:$CK171,1)</f>
        <v>0</v>
      </c>
      <c r="CO171" s="32">
        <f>CN171/COUNTA($BD171:$CK171)</f>
        <v>0</v>
      </c>
      <c r="CP171" s="23">
        <f>COUNTIF($BD171:$CK171,0)</f>
        <v>0</v>
      </c>
      <c r="CQ171" s="32">
        <f>CP171/COUNTA($BD171:$CK171)</f>
        <v>0</v>
      </c>
      <c r="CR171" s="23">
        <f>(((CL171*2)+(CN171*1)+(CP171*0)))/COUNTA($BD171:$CK171)</f>
        <v>2</v>
      </c>
      <c r="CS171" s="23" t="str">
        <f t="shared" si="82"/>
        <v>Đạt mục tiêu</v>
      </c>
      <c r="CT171" s="37"/>
    </row>
    <row r="172" spans="1:98" ht="75.75" customHeight="1" x14ac:dyDescent="0.25">
      <c r="A172" s="6">
        <v>142</v>
      </c>
      <c r="B172" s="217">
        <v>328</v>
      </c>
      <c r="C172" s="39" t="s">
        <v>1398</v>
      </c>
      <c r="D172" s="57" t="s">
        <v>18</v>
      </c>
      <c r="E172" s="39" t="s">
        <v>534</v>
      </c>
      <c r="F172" s="52" t="s">
        <v>28</v>
      </c>
      <c r="G172" s="41" t="s">
        <v>1399</v>
      </c>
      <c r="H172" s="41" t="s">
        <v>1860</v>
      </c>
      <c r="I172" s="18" t="s">
        <v>1261</v>
      </c>
      <c r="J172" s="22" t="s">
        <v>402</v>
      </c>
      <c r="K172" s="207"/>
      <c r="L172" s="207"/>
      <c r="M172" s="207"/>
      <c r="N172" s="207"/>
      <c r="O172" s="23" t="s">
        <v>21</v>
      </c>
      <c r="P172" s="23"/>
      <c r="Q172" s="207"/>
      <c r="R172" s="23"/>
      <c r="S172" s="23"/>
      <c r="T172" s="26">
        <f t="shared" si="74"/>
        <v>1</v>
      </c>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v>2</v>
      </c>
      <c r="CG172" s="207"/>
      <c r="CH172" s="207"/>
      <c r="CI172" s="207"/>
      <c r="CJ172" s="207"/>
      <c r="CK172" s="207"/>
      <c r="CL172" s="23">
        <f>COUNTIF($BD172:$CK172,2)</f>
        <v>1</v>
      </c>
      <c r="CM172" s="32">
        <f>CL172/COUNTA($BD172:$CK172)</f>
        <v>1</v>
      </c>
      <c r="CN172" s="23">
        <f>COUNTIF($BD172:$CK172,1)</f>
        <v>0</v>
      </c>
      <c r="CO172" s="32">
        <f>CN172/COUNTA($BD172:$CK172)</f>
        <v>0</v>
      </c>
      <c r="CP172" s="23">
        <f>COUNTIF($BD172:$CK172,0)</f>
        <v>0</v>
      </c>
      <c r="CQ172" s="32">
        <f>CP172/COUNTA($BD172:$CK172)</f>
        <v>0</v>
      </c>
      <c r="CR172" s="23">
        <f>(((CL172*2)+(CN172*1)+(CP172*0)))/COUNTA($BD172:$CK172)</f>
        <v>2</v>
      </c>
      <c r="CS172" s="23" t="str">
        <f t="shared" si="82"/>
        <v>Đạt mục tiêu</v>
      </c>
      <c r="CT172" s="37"/>
    </row>
    <row r="173" spans="1:98" ht="46.5" customHeight="1" x14ac:dyDescent="0.25">
      <c r="A173" s="6">
        <v>143</v>
      </c>
      <c r="B173" s="207">
        <v>332</v>
      </c>
      <c r="C173" s="12" t="s">
        <v>535</v>
      </c>
      <c r="D173" s="13" t="s">
        <v>71</v>
      </c>
      <c r="E173" s="12" t="s">
        <v>536</v>
      </c>
      <c r="F173" s="214" t="s">
        <v>71</v>
      </c>
      <c r="G173" s="18" t="s">
        <v>1400</v>
      </c>
      <c r="H173" s="18" t="s">
        <v>1400</v>
      </c>
      <c r="I173" s="18" t="s">
        <v>1261</v>
      </c>
      <c r="J173" s="22" t="s">
        <v>402</v>
      </c>
      <c r="K173" s="207"/>
      <c r="L173" s="207"/>
      <c r="M173" s="207"/>
      <c r="N173" s="207"/>
      <c r="O173" s="207"/>
      <c r="P173" s="207"/>
      <c r="Q173" s="207"/>
      <c r="R173" s="207"/>
      <c r="S173" s="207" t="s">
        <v>21</v>
      </c>
      <c r="T173" s="26">
        <f t="shared" si="74"/>
        <v>1</v>
      </c>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v>2</v>
      </c>
      <c r="CG173" s="207"/>
      <c r="CH173" s="207"/>
      <c r="CI173" s="207"/>
      <c r="CJ173" s="207"/>
      <c r="CK173" s="207"/>
      <c r="CL173" s="23">
        <f>COUNTIF($BD173:$CK173,2)</f>
        <v>1</v>
      </c>
      <c r="CM173" s="32">
        <f>CL173/COUNTA($BD173:$CK173)</f>
        <v>1</v>
      </c>
      <c r="CN173" s="23">
        <f>COUNTIF($BD173:$CK173,1)</f>
        <v>0</v>
      </c>
      <c r="CO173" s="32">
        <f>CN173/COUNTA($BD173:$CK173)</f>
        <v>0</v>
      </c>
      <c r="CP173" s="23">
        <f>COUNTIF($BD173:$CK173,0)</f>
        <v>0</v>
      </c>
      <c r="CQ173" s="32">
        <f>CP173/COUNTA($BD173:$CK173)</f>
        <v>0</v>
      </c>
      <c r="CR173" s="23">
        <f>(((CL173*2)+(CN173*1)+(CP173*0)))/COUNTA($BD173:$CK173)</f>
        <v>2</v>
      </c>
      <c r="CS173" s="23" t="str">
        <f t="shared" si="82"/>
        <v>Đạt mục tiêu</v>
      </c>
      <c r="CT173" s="37"/>
    </row>
    <row r="174" spans="1:98" ht="42" customHeight="1" x14ac:dyDescent="0.25">
      <c r="A174" s="6">
        <v>144</v>
      </c>
      <c r="B174" s="207">
        <v>333</v>
      </c>
      <c r="C174" s="12" t="s">
        <v>537</v>
      </c>
      <c r="D174" s="13" t="s">
        <v>18</v>
      </c>
      <c r="E174" s="12" t="s">
        <v>538</v>
      </c>
      <c r="F174" s="214" t="s">
        <v>18</v>
      </c>
      <c r="G174" s="18" t="s">
        <v>1401</v>
      </c>
      <c r="H174" s="18" t="s">
        <v>1402</v>
      </c>
      <c r="I174" s="18" t="s">
        <v>1261</v>
      </c>
      <c r="J174" s="22" t="s">
        <v>402</v>
      </c>
      <c r="K174" s="207"/>
      <c r="L174" s="207"/>
      <c r="M174" s="207"/>
      <c r="N174" s="207"/>
      <c r="O174" s="207"/>
      <c r="P174" s="207"/>
      <c r="Q174" s="207" t="s">
        <v>21</v>
      </c>
      <c r="R174" s="207"/>
      <c r="S174" s="207"/>
      <c r="T174" s="26">
        <f t="shared" si="74"/>
        <v>1</v>
      </c>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v>2</v>
      </c>
      <c r="CG174" s="207"/>
      <c r="CH174" s="207"/>
      <c r="CI174" s="207"/>
      <c r="CJ174" s="207"/>
      <c r="CK174" s="207"/>
      <c r="CL174" s="23">
        <f>COUNTIF($BD174:$CK174,2)</f>
        <v>1</v>
      </c>
      <c r="CM174" s="32">
        <f>CL174/COUNTA($BD174:$CK174)</f>
        <v>1</v>
      </c>
      <c r="CN174" s="23">
        <f>COUNTIF($BD174:$CK174,1)</f>
        <v>0</v>
      </c>
      <c r="CO174" s="32">
        <f>CN174/COUNTA($BD174:$CK174)</f>
        <v>0</v>
      </c>
      <c r="CP174" s="23">
        <f>COUNTIF($BD174:$CK174,0)</f>
        <v>0</v>
      </c>
      <c r="CQ174" s="32">
        <f>CP174/COUNTA($BD174:$CK174)</f>
        <v>0</v>
      </c>
      <c r="CR174" s="23">
        <f>(((CL174*2)+(CN174*1)+(CP174*0)))/COUNTA($BD174:$CK174)</f>
        <v>2</v>
      </c>
      <c r="CS174" s="23" t="str">
        <f t="shared" si="82"/>
        <v>Đạt mục tiêu</v>
      </c>
      <c r="CT174" s="37"/>
    </row>
    <row r="175" spans="1:98" ht="54" customHeight="1" x14ac:dyDescent="0.25">
      <c r="A175" s="6">
        <v>145</v>
      </c>
      <c r="B175" s="207">
        <v>335</v>
      </c>
      <c r="C175" s="12" t="s">
        <v>541</v>
      </c>
      <c r="D175" s="13" t="s">
        <v>28</v>
      </c>
      <c r="E175" s="12" t="s">
        <v>542</v>
      </c>
      <c r="F175" s="214" t="s">
        <v>28</v>
      </c>
      <c r="G175" s="18" t="s">
        <v>1403</v>
      </c>
      <c r="H175" s="18" t="s">
        <v>1404</v>
      </c>
      <c r="I175" s="18" t="s">
        <v>1251</v>
      </c>
      <c r="J175" s="22" t="s">
        <v>402</v>
      </c>
      <c r="K175" s="207"/>
      <c r="L175" s="207"/>
      <c r="M175" s="207"/>
      <c r="N175" s="207"/>
      <c r="O175" s="207"/>
      <c r="P175" s="207"/>
      <c r="Q175" s="207" t="s">
        <v>21</v>
      </c>
      <c r="R175" s="207"/>
      <c r="S175" s="207"/>
      <c r="T175" s="26">
        <f t="shared" si="74"/>
        <v>1</v>
      </c>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v>2</v>
      </c>
      <c r="CG175" s="207"/>
      <c r="CH175" s="207"/>
      <c r="CI175" s="207"/>
      <c r="CJ175" s="207"/>
      <c r="CK175" s="207"/>
      <c r="CL175" s="23">
        <f>COUNTIF($BD175:$CK175,2)</f>
        <v>1</v>
      </c>
      <c r="CM175" s="32">
        <f>CL175/COUNTA($BD175:$CK175)</f>
        <v>1</v>
      </c>
      <c r="CN175" s="23">
        <f>COUNTIF($BD175:$CK175,1)</f>
        <v>0</v>
      </c>
      <c r="CO175" s="32">
        <f>CN175/COUNTA($BD175:$CK175)</f>
        <v>0</v>
      </c>
      <c r="CP175" s="23">
        <f>COUNTIF($BD175:$CK175,0)</f>
        <v>0</v>
      </c>
      <c r="CQ175" s="32">
        <f>CP175/COUNTA($BD175:$CK175)</f>
        <v>0</v>
      </c>
      <c r="CR175" s="23">
        <f>(((CL175*2)+(CN175*1)+(CP175*0)))/COUNTA($BD175:$CK175)</f>
        <v>2</v>
      </c>
      <c r="CS175" s="23" t="str">
        <f t="shared" si="82"/>
        <v>Đạt mục tiêu</v>
      </c>
      <c r="CT175" s="37"/>
    </row>
    <row r="176" spans="1:98" s="2" customFormat="1" ht="18.75" x14ac:dyDescent="0.25">
      <c r="A176" s="6">
        <v>146</v>
      </c>
      <c r="B176" s="7">
        <v>336</v>
      </c>
      <c r="C176" s="440" t="s">
        <v>545</v>
      </c>
      <c r="D176" s="440"/>
      <c r="E176" s="440"/>
      <c r="F176" s="9" t="s">
        <v>1249</v>
      </c>
      <c r="G176" s="9" t="s">
        <v>1249</v>
      </c>
      <c r="H176" s="9" t="s">
        <v>1249</v>
      </c>
      <c r="I176" s="9" t="s">
        <v>1249</v>
      </c>
      <c r="J176" s="21" t="s">
        <v>1249</v>
      </c>
      <c r="K176" s="21" t="s">
        <v>1249</v>
      </c>
      <c r="L176" s="21" t="s">
        <v>1249</v>
      </c>
      <c r="M176" s="21" t="s">
        <v>1249</v>
      </c>
      <c r="N176" s="21" t="s">
        <v>1249</v>
      </c>
      <c r="O176" s="21" t="s">
        <v>1249</v>
      </c>
      <c r="P176" s="21" t="s">
        <v>1249</v>
      </c>
      <c r="Q176" s="21" t="s">
        <v>1249</v>
      </c>
      <c r="R176" s="21" t="s">
        <v>1249</v>
      </c>
      <c r="S176" s="21" t="s">
        <v>1249</v>
      </c>
      <c r="T176" s="21" t="s">
        <v>1249</v>
      </c>
      <c r="U176" s="21" t="s">
        <v>1249</v>
      </c>
      <c r="V176" s="21" t="s">
        <v>1249</v>
      </c>
      <c r="W176" s="21" t="s">
        <v>1249</v>
      </c>
      <c r="X176" s="21" t="s">
        <v>1249</v>
      </c>
      <c r="Y176" s="21" t="s">
        <v>1249</v>
      </c>
      <c r="Z176" s="21" t="s">
        <v>1249</v>
      </c>
      <c r="AA176" s="21" t="s">
        <v>1249</v>
      </c>
      <c r="AB176" s="21" t="s">
        <v>1249</v>
      </c>
      <c r="AC176" s="21" t="s">
        <v>1249</v>
      </c>
      <c r="AD176" s="21" t="s">
        <v>1249</v>
      </c>
      <c r="AE176" s="21" t="s">
        <v>1249</v>
      </c>
      <c r="AF176" s="21" t="s">
        <v>1249</v>
      </c>
      <c r="AG176" s="21" t="s">
        <v>1249</v>
      </c>
      <c r="AH176" s="21" t="s">
        <v>1249</v>
      </c>
      <c r="AI176" s="21" t="s">
        <v>1249</v>
      </c>
      <c r="AJ176" s="21" t="s">
        <v>1249</v>
      </c>
      <c r="AK176" s="21" t="s">
        <v>1249</v>
      </c>
      <c r="AL176" s="21" t="s">
        <v>1249</v>
      </c>
      <c r="AM176" s="21" t="s">
        <v>1249</v>
      </c>
      <c r="AN176" s="21" t="s">
        <v>1249</v>
      </c>
      <c r="AO176" s="21" t="s">
        <v>1249</v>
      </c>
      <c r="AP176" s="21" t="s">
        <v>1249</v>
      </c>
      <c r="AQ176" s="21" t="s">
        <v>1249</v>
      </c>
      <c r="AR176" s="21" t="s">
        <v>1249</v>
      </c>
      <c r="AS176" s="21" t="s">
        <v>1249</v>
      </c>
      <c r="AT176" s="21" t="s">
        <v>1249</v>
      </c>
      <c r="AU176" s="21" t="s">
        <v>1249</v>
      </c>
      <c r="AV176" s="21" t="s">
        <v>1249</v>
      </c>
      <c r="AW176" s="21" t="s">
        <v>1249</v>
      </c>
      <c r="AX176" s="21" t="s">
        <v>1249</v>
      </c>
      <c r="AY176" s="21" t="s">
        <v>1249</v>
      </c>
      <c r="AZ176" s="21" t="s">
        <v>1249</v>
      </c>
      <c r="BA176" s="21" t="s">
        <v>1249</v>
      </c>
      <c r="BB176" s="21"/>
      <c r="BC176" s="21" t="s">
        <v>1249</v>
      </c>
      <c r="BD176" s="21" t="s">
        <v>1249</v>
      </c>
      <c r="BE176" s="21" t="s">
        <v>1249</v>
      </c>
      <c r="BF176" s="21" t="s">
        <v>1249</v>
      </c>
      <c r="BG176" s="21" t="s">
        <v>1249</v>
      </c>
      <c r="BH176" s="21" t="s">
        <v>1249</v>
      </c>
      <c r="BI176" s="21" t="s">
        <v>1249</v>
      </c>
      <c r="BJ176" s="21" t="s">
        <v>1249</v>
      </c>
      <c r="BK176" s="21" t="s">
        <v>1249</v>
      </c>
      <c r="BL176" s="21" t="s">
        <v>1249</v>
      </c>
      <c r="BM176" s="21" t="s">
        <v>1249</v>
      </c>
      <c r="BN176" s="21" t="s">
        <v>1249</v>
      </c>
      <c r="BO176" s="21" t="s">
        <v>1249</v>
      </c>
      <c r="BP176" s="21" t="s">
        <v>1249</v>
      </c>
      <c r="BQ176" s="21" t="s">
        <v>1249</v>
      </c>
      <c r="BR176" s="21" t="s">
        <v>1249</v>
      </c>
      <c r="BS176" s="21" t="s">
        <v>1249</v>
      </c>
      <c r="BT176" s="21" t="s">
        <v>1249</v>
      </c>
      <c r="BU176" s="21" t="s">
        <v>1249</v>
      </c>
      <c r="BV176" s="21" t="s">
        <v>1249</v>
      </c>
      <c r="BW176" s="21" t="s">
        <v>1249</v>
      </c>
      <c r="BX176" s="21" t="s">
        <v>1249</v>
      </c>
      <c r="BY176" s="21" t="s">
        <v>1249</v>
      </c>
      <c r="BZ176" s="21" t="s">
        <v>1249</v>
      </c>
      <c r="CA176" s="21" t="s">
        <v>1249</v>
      </c>
      <c r="CB176" s="21" t="s">
        <v>1249</v>
      </c>
      <c r="CC176" s="21" t="s">
        <v>1249</v>
      </c>
      <c r="CD176" s="21" t="s">
        <v>1249</v>
      </c>
      <c r="CE176" s="21" t="s">
        <v>1249</v>
      </c>
      <c r="CF176" s="21" t="s">
        <v>1249</v>
      </c>
      <c r="CG176" s="21"/>
      <c r="CH176" s="21"/>
      <c r="CI176" s="21"/>
      <c r="CJ176" s="21"/>
      <c r="CK176" s="21" t="s">
        <v>1249</v>
      </c>
      <c r="CL176" s="21" t="s">
        <v>1249</v>
      </c>
      <c r="CM176" s="21" t="s">
        <v>1249</v>
      </c>
      <c r="CN176" s="21" t="s">
        <v>1249</v>
      </c>
      <c r="CO176" s="21" t="s">
        <v>1249</v>
      </c>
      <c r="CP176" s="21" t="s">
        <v>1249</v>
      </c>
      <c r="CQ176" s="21" t="s">
        <v>1249</v>
      </c>
      <c r="CR176" s="21" t="s">
        <v>1249</v>
      </c>
      <c r="CS176" s="21" t="s">
        <v>1249</v>
      </c>
      <c r="CT176" s="21" t="s">
        <v>1249</v>
      </c>
    </row>
    <row r="177" spans="1:98" ht="60" customHeight="1" x14ac:dyDescent="0.25">
      <c r="A177" s="6">
        <v>147</v>
      </c>
      <c r="B177" s="207">
        <v>340</v>
      </c>
      <c r="C177" s="12" t="s">
        <v>548</v>
      </c>
      <c r="D177" s="13" t="s">
        <v>28</v>
      </c>
      <c r="E177" s="12" t="s">
        <v>1405</v>
      </c>
      <c r="F177" s="214" t="s">
        <v>28</v>
      </c>
      <c r="G177" s="12" t="s">
        <v>1405</v>
      </c>
      <c r="H177" s="12" t="s">
        <v>1406</v>
      </c>
      <c r="I177" s="18" t="s">
        <v>1261</v>
      </c>
      <c r="J177" s="22" t="s">
        <v>402</v>
      </c>
      <c r="K177" s="207"/>
      <c r="L177" s="23" t="s">
        <v>21</v>
      </c>
      <c r="M177" s="207"/>
      <c r="N177" s="23"/>
      <c r="O177" s="207"/>
      <c r="P177" s="207"/>
      <c r="Q177" s="207"/>
      <c r="R177" s="207"/>
      <c r="S177" s="207"/>
      <c r="T177" s="26">
        <f t="shared" si="74"/>
        <v>1</v>
      </c>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v>2</v>
      </c>
      <c r="CG177" s="207"/>
      <c r="CH177" s="207"/>
      <c r="CI177" s="207"/>
      <c r="CJ177" s="207"/>
      <c r="CK177" s="207"/>
      <c r="CL177" s="23">
        <f>COUNTIF($BD177:$CK177,2)</f>
        <v>1</v>
      </c>
      <c r="CM177" s="32">
        <f>CL177/COUNTA($BD177:$CK177)</f>
        <v>1</v>
      </c>
      <c r="CN177" s="23">
        <f>COUNTIF($BD177:$CK177,1)</f>
        <v>0</v>
      </c>
      <c r="CO177" s="32">
        <f>CN177/COUNTA($BD177:$CK177)</f>
        <v>0</v>
      </c>
      <c r="CP177" s="23">
        <f>COUNTIF($BD177:$CK177,0)</f>
        <v>0</v>
      </c>
      <c r="CQ177" s="32">
        <f>CP177/COUNTA($BD177:$CK177)</f>
        <v>0</v>
      </c>
      <c r="CR177" s="23">
        <f>(((CL177*2)+(CN177*1)+(CP177*0)))/COUNTA($BD177:$CK177)</f>
        <v>2</v>
      </c>
      <c r="CS177" s="23" t="str">
        <f t="shared" si="82"/>
        <v>Đạt mục tiêu</v>
      </c>
      <c r="CT177" s="37"/>
    </row>
    <row r="178" spans="1:98" ht="63.75" customHeight="1" x14ac:dyDescent="0.25">
      <c r="A178" s="6">
        <v>147</v>
      </c>
      <c r="B178" s="207">
        <v>340</v>
      </c>
      <c r="C178" s="12" t="s">
        <v>548</v>
      </c>
      <c r="D178" s="13" t="s">
        <v>28</v>
      </c>
      <c r="E178" s="12" t="s">
        <v>1407</v>
      </c>
      <c r="F178" s="214" t="s">
        <v>28</v>
      </c>
      <c r="G178" s="12" t="s">
        <v>1408</v>
      </c>
      <c r="H178" s="12" t="s">
        <v>1409</v>
      </c>
      <c r="I178" s="18" t="s">
        <v>1261</v>
      </c>
      <c r="J178" s="22" t="s">
        <v>402</v>
      </c>
      <c r="K178" s="207"/>
      <c r="L178" s="23"/>
      <c r="M178" s="207"/>
      <c r="N178" s="23" t="s">
        <v>21</v>
      </c>
      <c r="O178" s="207"/>
      <c r="P178" s="207"/>
      <c r="Q178" s="207"/>
      <c r="R178" s="207"/>
      <c r="S178" s="207"/>
      <c r="T178" s="26">
        <f t="shared" si="74"/>
        <v>1</v>
      </c>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v>2</v>
      </c>
      <c r="CG178" s="207"/>
      <c r="CH178" s="207"/>
      <c r="CI178" s="207"/>
      <c r="CJ178" s="207"/>
      <c r="CK178" s="207"/>
      <c r="CL178" s="23">
        <f>COUNTIF($BD178:$CK178,2)</f>
        <v>1</v>
      </c>
      <c r="CM178" s="32">
        <f>CL178/COUNTA($BD178:$CK178)</f>
        <v>1</v>
      </c>
      <c r="CN178" s="23">
        <f>COUNTIF($BD178:$CK178,1)</f>
        <v>0</v>
      </c>
      <c r="CO178" s="32">
        <f>CN178/COUNTA($BD178:$CK178)</f>
        <v>0</v>
      </c>
      <c r="CP178" s="23">
        <f>COUNTIF($BD178:$CK178,0)</f>
        <v>0</v>
      </c>
      <c r="CQ178" s="32">
        <f>CP178/COUNTA($BD178:$CK178)</f>
        <v>0</v>
      </c>
      <c r="CR178" s="23">
        <f>(((CL178*2)+(CN178*1)+(CP178*0)))/COUNTA($BD178:$CK178)</f>
        <v>2</v>
      </c>
      <c r="CS178" s="23" t="str">
        <f t="shared" si="82"/>
        <v>Đạt mục tiêu</v>
      </c>
      <c r="CT178" s="37"/>
    </row>
    <row r="179" spans="1:98" ht="42.75" customHeight="1" x14ac:dyDescent="0.25">
      <c r="A179" s="6">
        <v>148</v>
      </c>
      <c r="B179" s="207">
        <v>342</v>
      </c>
      <c r="C179" s="12" t="s">
        <v>552</v>
      </c>
      <c r="D179" s="13" t="s">
        <v>28</v>
      </c>
      <c r="E179" s="12" t="s">
        <v>553</v>
      </c>
      <c r="F179" s="214" t="s">
        <v>28</v>
      </c>
      <c r="G179" s="12" t="s">
        <v>553</v>
      </c>
      <c r="H179" s="12" t="s">
        <v>1410</v>
      </c>
      <c r="I179" s="18" t="s">
        <v>1261</v>
      </c>
      <c r="J179" s="22" t="s">
        <v>402</v>
      </c>
      <c r="K179" s="23" t="s">
        <v>21</v>
      </c>
      <c r="L179" s="207"/>
      <c r="M179" s="207"/>
      <c r="N179" s="207"/>
      <c r="O179" s="207"/>
      <c r="P179" s="207"/>
      <c r="Q179" s="207"/>
      <c r="R179" s="207"/>
      <c r="S179" s="207"/>
      <c r="T179" s="26">
        <f t="shared" si="74"/>
        <v>1</v>
      </c>
      <c r="U179" s="207" t="s">
        <v>1271</v>
      </c>
      <c r="V179" s="207" t="s">
        <v>1302</v>
      </c>
      <c r="W179" s="207"/>
      <c r="X179" s="207" t="s">
        <v>1262</v>
      </c>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v>2</v>
      </c>
      <c r="CG179" s="207"/>
      <c r="CH179" s="207"/>
      <c r="CI179" s="207"/>
      <c r="CJ179" s="207"/>
      <c r="CK179" s="207"/>
      <c r="CL179" s="23">
        <f>COUNTIF($BD179:$CK179,2)</f>
        <v>1</v>
      </c>
      <c r="CM179" s="32">
        <f>CL179/COUNTA($BD179:$CK179)</f>
        <v>1</v>
      </c>
      <c r="CN179" s="23">
        <f>COUNTIF($BD179:$CK179,1)</f>
        <v>0</v>
      </c>
      <c r="CO179" s="32">
        <f>CN179/COUNTA($BD179:$CK179)</f>
        <v>0</v>
      </c>
      <c r="CP179" s="23">
        <f>COUNTIF($BD179:$CK179,0)</f>
        <v>0</v>
      </c>
      <c r="CQ179" s="32">
        <f>CP179/COUNTA($BD179:$CK179)</f>
        <v>0</v>
      </c>
      <c r="CR179" s="23">
        <f>(((CL179*2)+(CN179*1)+(CP179*0)))/COUNTA($BD179:$CK179)</f>
        <v>2</v>
      </c>
      <c r="CS179" s="23" t="str">
        <f t="shared" si="82"/>
        <v>Đạt mục tiêu</v>
      </c>
      <c r="CT179" s="37"/>
    </row>
    <row r="180" spans="1:98" s="2" customFormat="1" ht="18.75" x14ac:dyDescent="0.25">
      <c r="A180" s="6">
        <v>149</v>
      </c>
      <c r="B180" s="7">
        <v>346</v>
      </c>
      <c r="C180" s="440" t="s">
        <v>564</v>
      </c>
      <c r="D180" s="440"/>
      <c r="E180" s="440"/>
      <c r="F180" s="9" t="s">
        <v>1249</v>
      </c>
      <c r="G180" s="9" t="s">
        <v>1249</v>
      </c>
      <c r="H180" s="9" t="s">
        <v>1249</v>
      </c>
      <c r="I180" s="9" t="s">
        <v>1249</v>
      </c>
      <c r="J180" s="21" t="s">
        <v>1249</v>
      </c>
      <c r="K180" s="21" t="s">
        <v>1249</v>
      </c>
      <c r="L180" s="21" t="s">
        <v>1249</v>
      </c>
      <c r="M180" s="21" t="s">
        <v>1249</v>
      </c>
      <c r="N180" s="21" t="s">
        <v>1249</v>
      </c>
      <c r="O180" s="21" t="s">
        <v>1249</v>
      </c>
      <c r="P180" s="21" t="s">
        <v>1249</v>
      </c>
      <c r="Q180" s="21" t="s">
        <v>1249</v>
      </c>
      <c r="R180" s="21" t="s">
        <v>1249</v>
      </c>
      <c r="S180" s="21" t="s">
        <v>1249</v>
      </c>
      <c r="T180" s="21" t="s">
        <v>1249</v>
      </c>
      <c r="U180" s="21" t="s">
        <v>1249</v>
      </c>
      <c r="V180" s="21" t="s">
        <v>1249</v>
      </c>
      <c r="W180" s="21" t="s">
        <v>1249</v>
      </c>
      <c r="X180" s="21" t="s">
        <v>1249</v>
      </c>
      <c r="Y180" s="21" t="s">
        <v>1249</v>
      </c>
      <c r="Z180" s="21" t="s">
        <v>1249</v>
      </c>
      <c r="AA180" s="21" t="s">
        <v>1249</v>
      </c>
      <c r="AB180" s="21" t="s">
        <v>1249</v>
      </c>
      <c r="AC180" s="21" t="s">
        <v>1249</v>
      </c>
      <c r="AD180" s="21" t="s">
        <v>1249</v>
      </c>
      <c r="AE180" s="21" t="s">
        <v>1249</v>
      </c>
      <c r="AF180" s="21" t="s">
        <v>1249</v>
      </c>
      <c r="AG180" s="21" t="s">
        <v>1249</v>
      </c>
      <c r="AH180" s="21" t="s">
        <v>1249</v>
      </c>
      <c r="AI180" s="21" t="s">
        <v>1249</v>
      </c>
      <c r="AJ180" s="21" t="s">
        <v>1249</v>
      </c>
      <c r="AK180" s="21" t="s">
        <v>1249</v>
      </c>
      <c r="AL180" s="21" t="s">
        <v>1249</v>
      </c>
      <c r="AM180" s="21" t="s">
        <v>1249</v>
      </c>
      <c r="AN180" s="21" t="s">
        <v>1249</v>
      </c>
      <c r="AO180" s="21" t="s">
        <v>1249</v>
      </c>
      <c r="AP180" s="21" t="s">
        <v>1249</v>
      </c>
      <c r="AQ180" s="21" t="s">
        <v>1249</v>
      </c>
      <c r="AR180" s="21" t="s">
        <v>1249</v>
      </c>
      <c r="AS180" s="21" t="s">
        <v>1249</v>
      </c>
      <c r="AT180" s="21" t="s">
        <v>1249</v>
      </c>
      <c r="AU180" s="21" t="s">
        <v>1249</v>
      </c>
      <c r="AV180" s="21" t="s">
        <v>1249</v>
      </c>
      <c r="AW180" s="21" t="s">
        <v>1249</v>
      </c>
      <c r="AX180" s="21" t="s">
        <v>1249</v>
      </c>
      <c r="AY180" s="21" t="s">
        <v>1249</v>
      </c>
      <c r="AZ180" s="21" t="s">
        <v>1249</v>
      </c>
      <c r="BA180" s="21" t="s">
        <v>1249</v>
      </c>
      <c r="BB180" s="21"/>
      <c r="BC180" s="21" t="s">
        <v>1249</v>
      </c>
      <c r="BD180" s="21" t="s">
        <v>1249</v>
      </c>
      <c r="BE180" s="21" t="s">
        <v>1249</v>
      </c>
      <c r="BF180" s="21" t="s">
        <v>1249</v>
      </c>
      <c r="BG180" s="21" t="s">
        <v>1249</v>
      </c>
      <c r="BH180" s="21" t="s">
        <v>1249</v>
      </c>
      <c r="BI180" s="21" t="s">
        <v>1249</v>
      </c>
      <c r="BJ180" s="21" t="s">
        <v>1249</v>
      </c>
      <c r="BK180" s="21" t="s">
        <v>1249</v>
      </c>
      <c r="BL180" s="21" t="s">
        <v>1249</v>
      </c>
      <c r="BM180" s="21" t="s">
        <v>1249</v>
      </c>
      <c r="BN180" s="21" t="s">
        <v>1249</v>
      </c>
      <c r="BO180" s="21" t="s">
        <v>1249</v>
      </c>
      <c r="BP180" s="21" t="s">
        <v>1249</v>
      </c>
      <c r="BQ180" s="21" t="s">
        <v>1249</v>
      </c>
      <c r="BR180" s="21" t="s">
        <v>1249</v>
      </c>
      <c r="BS180" s="21" t="s">
        <v>1249</v>
      </c>
      <c r="BT180" s="21" t="s">
        <v>1249</v>
      </c>
      <c r="BU180" s="21" t="s">
        <v>1249</v>
      </c>
      <c r="BV180" s="21" t="s">
        <v>1249</v>
      </c>
      <c r="BW180" s="21" t="s">
        <v>1249</v>
      </c>
      <c r="BX180" s="21" t="s">
        <v>1249</v>
      </c>
      <c r="BY180" s="21" t="s">
        <v>1249</v>
      </c>
      <c r="BZ180" s="21" t="s">
        <v>1249</v>
      </c>
      <c r="CA180" s="21" t="s">
        <v>1249</v>
      </c>
      <c r="CB180" s="21" t="s">
        <v>1249</v>
      </c>
      <c r="CC180" s="21" t="s">
        <v>1249</v>
      </c>
      <c r="CD180" s="21" t="s">
        <v>1249</v>
      </c>
      <c r="CE180" s="21" t="s">
        <v>1249</v>
      </c>
      <c r="CF180" s="21" t="s">
        <v>1249</v>
      </c>
      <c r="CG180" s="21"/>
      <c r="CH180" s="21"/>
      <c r="CI180" s="21"/>
      <c r="CJ180" s="21"/>
      <c r="CK180" s="21" t="s">
        <v>1249</v>
      </c>
      <c r="CL180" s="21" t="s">
        <v>1249</v>
      </c>
      <c r="CM180" s="21" t="s">
        <v>1249</v>
      </c>
      <c r="CN180" s="21" t="s">
        <v>1249</v>
      </c>
      <c r="CO180" s="21" t="s">
        <v>1249</v>
      </c>
      <c r="CP180" s="21" t="s">
        <v>1249</v>
      </c>
      <c r="CQ180" s="21" t="s">
        <v>1249</v>
      </c>
      <c r="CR180" s="21" t="s">
        <v>1249</v>
      </c>
      <c r="CS180" s="21" t="s">
        <v>1249</v>
      </c>
      <c r="CT180" s="21" t="s">
        <v>1249</v>
      </c>
    </row>
    <row r="181" spans="1:98" s="2" customFormat="1" ht="18.75" x14ac:dyDescent="0.25">
      <c r="A181" s="6">
        <v>150</v>
      </c>
      <c r="B181" s="7">
        <v>347</v>
      </c>
      <c r="C181" s="440" t="s">
        <v>565</v>
      </c>
      <c r="D181" s="440"/>
      <c r="E181" s="440"/>
      <c r="F181" s="9" t="s">
        <v>1249</v>
      </c>
      <c r="G181" s="9" t="s">
        <v>1249</v>
      </c>
      <c r="H181" s="9" t="s">
        <v>1249</v>
      </c>
      <c r="I181" s="9" t="s">
        <v>1249</v>
      </c>
      <c r="J181" s="21" t="s">
        <v>1249</v>
      </c>
      <c r="K181" s="21" t="s">
        <v>1249</v>
      </c>
      <c r="L181" s="21" t="s">
        <v>1249</v>
      </c>
      <c r="M181" s="21" t="s">
        <v>1249</v>
      </c>
      <c r="N181" s="21" t="s">
        <v>1249</v>
      </c>
      <c r="O181" s="21" t="s">
        <v>1249</v>
      </c>
      <c r="P181" s="21" t="s">
        <v>1249</v>
      </c>
      <c r="Q181" s="21" t="s">
        <v>1249</v>
      </c>
      <c r="R181" s="21" t="s">
        <v>1249</v>
      </c>
      <c r="S181" s="21" t="s">
        <v>1249</v>
      </c>
      <c r="T181" s="21" t="s">
        <v>1249</v>
      </c>
      <c r="U181" s="21" t="s">
        <v>1249</v>
      </c>
      <c r="V181" s="21" t="s">
        <v>1249</v>
      </c>
      <c r="W181" s="21" t="s">
        <v>1249</v>
      </c>
      <c r="X181" s="21" t="s">
        <v>1249</v>
      </c>
      <c r="Y181" s="21" t="s">
        <v>1249</v>
      </c>
      <c r="Z181" s="21" t="s">
        <v>1249</v>
      </c>
      <c r="AA181" s="21" t="s">
        <v>1249</v>
      </c>
      <c r="AB181" s="21" t="s">
        <v>1249</v>
      </c>
      <c r="AC181" s="21" t="s">
        <v>1249</v>
      </c>
      <c r="AD181" s="21" t="s">
        <v>1249</v>
      </c>
      <c r="AE181" s="21" t="s">
        <v>1249</v>
      </c>
      <c r="AF181" s="21" t="s">
        <v>1249</v>
      </c>
      <c r="AG181" s="21" t="s">
        <v>1249</v>
      </c>
      <c r="AH181" s="21" t="s">
        <v>1249</v>
      </c>
      <c r="AI181" s="21" t="s">
        <v>1249</v>
      </c>
      <c r="AJ181" s="21" t="s">
        <v>1249</v>
      </c>
      <c r="AK181" s="21" t="s">
        <v>1249</v>
      </c>
      <c r="AL181" s="21" t="s">
        <v>1249</v>
      </c>
      <c r="AM181" s="21" t="s">
        <v>1249</v>
      </c>
      <c r="AN181" s="21" t="s">
        <v>1249</v>
      </c>
      <c r="AO181" s="21" t="s">
        <v>1249</v>
      </c>
      <c r="AP181" s="21" t="s">
        <v>1249</v>
      </c>
      <c r="AQ181" s="21" t="s">
        <v>1249</v>
      </c>
      <c r="AR181" s="21" t="s">
        <v>1249</v>
      </c>
      <c r="AS181" s="21" t="s">
        <v>1249</v>
      </c>
      <c r="AT181" s="21" t="s">
        <v>1249</v>
      </c>
      <c r="AU181" s="21" t="s">
        <v>1249</v>
      </c>
      <c r="AV181" s="21" t="s">
        <v>1249</v>
      </c>
      <c r="AW181" s="21" t="s">
        <v>1249</v>
      </c>
      <c r="AX181" s="21" t="s">
        <v>1249</v>
      </c>
      <c r="AY181" s="21" t="s">
        <v>1249</v>
      </c>
      <c r="AZ181" s="21" t="s">
        <v>1249</v>
      </c>
      <c r="BA181" s="21" t="s">
        <v>1249</v>
      </c>
      <c r="BB181" s="21"/>
      <c r="BC181" s="21" t="s">
        <v>1249</v>
      </c>
      <c r="BD181" s="21" t="s">
        <v>1249</v>
      </c>
      <c r="BE181" s="21" t="s">
        <v>1249</v>
      </c>
      <c r="BF181" s="21" t="s">
        <v>1249</v>
      </c>
      <c r="BG181" s="21" t="s">
        <v>1249</v>
      </c>
      <c r="BH181" s="21" t="s">
        <v>1249</v>
      </c>
      <c r="BI181" s="21" t="s">
        <v>1249</v>
      </c>
      <c r="BJ181" s="21" t="s">
        <v>1249</v>
      </c>
      <c r="BK181" s="21" t="s">
        <v>1249</v>
      </c>
      <c r="BL181" s="21" t="s">
        <v>1249</v>
      </c>
      <c r="BM181" s="21" t="s">
        <v>1249</v>
      </c>
      <c r="BN181" s="21" t="s">
        <v>1249</v>
      </c>
      <c r="BO181" s="21" t="s">
        <v>1249</v>
      </c>
      <c r="BP181" s="21" t="s">
        <v>1249</v>
      </c>
      <c r="BQ181" s="21" t="s">
        <v>1249</v>
      </c>
      <c r="BR181" s="21" t="s">
        <v>1249</v>
      </c>
      <c r="BS181" s="21" t="s">
        <v>1249</v>
      </c>
      <c r="BT181" s="21" t="s">
        <v>1249</v>
      </c>
      <c r="BU181" s="21" t="s">
        <v>1249</v>
      </c>
      <c r="BV181" s="21" t="s">
        <v>1249</v>
      </c>
      <c r="BW181" s="21" t="s">
        <v>1249</v>
      </c>
      <c r="BX181" s="21" t="s">
        <v>1249</v>
      </c>
      <c r="BY181" s="21" t="s">
        <v>1249</v>
      </c>
      <c r="BZ181" s="21" t="s">
        <v>1249</v>
      </c>
      <c r="CA181" s="21" t="s">
        <v>1249</v>
      </c>
      <c r="CB181" s="21" t="s">
        <v>1249</v>
      </c>
      <c r="CC181" s="21" t="s">
        <v>1249</v>
      </c>
      <c r="CD181" s="21" t="s">
        <v>1249</v>
      </c>
      <c r="CE181" s="21" t="s">
        <v>1249</v>
      </c>
      <c r="CF181" s="21" t="s">
        <v>1249</v>
      </c>
      <c r="CG181" s="21"/>
      <c r="CH181" s="21"/>
      <c r="CI181" s="21"/>
      <c r="CJ181" s="21"/>
      <c r="CK181" s="21" t="s">
        <v>1249</v>
      </c>
      <c r="CL181" s="21" t="s">
        <v>1249</v>
      </c>
      <c r="CM181" s="21" t="s">
        <v>1249</v>
      </c>
      <c r="CN181" s="21" t="s">
        <v>1249</v>
      </c>
      <c r="CO181" s="21" t="s">
        <v>1249</v>
      </c>
      <c r="CP181" s="21" t="s">
        <v>1249</v>
      </c>
      <c r="CQ181" s="21" t="s">
        <v>1249</v>
      </c>
      <c r="CR181" s="21" t="s">
        <v>1249</v>
      </c>
      <c r="CS181" s="21" t="s">
        <v>1249</v>
      </c>
      <c r="CT181" s="21" t="s">
        <v>1249</v>
      </c>
    </row>
    <row r="182" spans="1:98" ht="60" customHeight="1" x14ac:dyDescent="0.25">
      <c r="A182" s="6">
        <v>151</v>
      </c>
      <c r="B182" s="207">
        <v>351</v>
      </c>
      <c r="C182" s="12" t="s">
        <v>568</v>
      </c>
      <c r="D182" s="13" t="s">
        <v>18</v>
      </c>
      <c r="E182" s="12" t="s">
        <v>569</v>
      </c>
      <c r="F182" s="214" t="s">
        <v>28</v>
      </c>
      <c r="G182" s="12" t="s">
        <v>1411</v>
      </c>
      <c r="H182" s="18" t="s">
        <v>1412</v>
      </c>
      <c r="I182" s="18" t="s">
        <v>1261</v>
      </c>
      <c r="J182" s="22" t="s">
        <v>402</v>
      </c>
      <c r="K182" s="207"/>
      <c r="L182" s="28" t="s">
        <v>21</v>
      </c>
      <c r="M182" s="207"/>
      <c r="N182" s="207"/>
      <c r="O182" s="207"/>
      <c r="P182" s="207"/>
      <c r="Q182" s="207"/>
      <c r="R182" s="207"/>
      <c r="S182" s="207"/>
      <c r="T182" s="26">
        <f t="shared" si="74"/>
        <v>1</v>
      </c>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v>2</v>
      </c>
      <c r="CG182" s="207"/>
      <c r="CH182" s="207"/>
      <c r="CI182" s="207"/>
      <c r="CJ182" s="207"/>
      <c r="CK182" s="207"/>
      <c r="CL182" s="23">
        <f>COUNTIF($BD182:$CK182,2)</f>
        <v>1</v>
      </c>
      <c r="CM182" s="32">
        <f>CL182/COUNTA($BD182:$CK182)</f>
        <v>1</v>
      </c>
      <c r="CN182" s="23">
        <f>COUNTIF($BD182:$CK182,1)</f>
        <v>0</v>
      </c>
      <c r="CO182" s="32">
        <f>CN182/COUNTA($BD182:$CK182)</f>
        <v>0</v>
      </c>
      <c r="CP182" s="23">
        <f>COUNTIF($BD182:$CK182,0)</f>
        <v>0</v>
      </c>
      <c r="CQ182" s="32">
        <f>CP182/COUNTA($BD182:$CK182)</f>
        <v>0</v>
      </c>
      <c r="CR182" s="23">
        <f>(((CL182*2)+(CN182*1)+(CP182*0)))/COUNTA($BD182:$CK182)</f>
        <v>2</v>
      </c>
      <c r="CS182" s="23" t="str">
        <f t="shared" si="82"/>
        <v>Đạt mục tiêu</v>
      </c>
      <c r="CT182" s="37"/>
    </row>
    <row r="183" spans="1:98" ht="64.5" customHeight="1" x14ac:dyDescent="0.25">
      <c r="A183" s="6">
        <v>152</v>
      </c>
      <c r="B183" s="207">
        <v>354</v>
      </c>
      <c r="C183" s="12" t="s">
        <v>574</v>
      </c>
      <c r="D183" s="13" t="s">
        <v>18</v>
      </c>
      <c r="E183" s="12" t="s">
        <v>575</v>
      </c>
      <c r="F183" s="214" t="s">
        <v>28</v>
      </c>
      <c r="G183" s="18" t="s">
        <v>1413</v>
      </c>
      <c r="H183" s="41" t="s">
        <v>1414</v>
      </c>
      <c r="I183" s="18" t="s">
        <v>1261</v>
      </c>
      <c r="J183" s="22" t="s">
        <v>402</v>
      </c>
      <c r="K183" s="207"/>
      <c r="L183" s="207"/>
      <c r="M183" s="23" t="s">
        <v>21</v>
      </c>
      <c r="N183" s="207"/>
      <c r="O183" s="207"/>
      <c r="P183" s="207"/>
      <c r="Q183" s="207"/>
      <c r="R183" s="207"/>
      <c r="S183" s="207"/>
      <c r="T183" s="26">
        <f t="shared" si="74"/>
        <v>1</v>
      </c>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07"/>
      <c r="CC183" s="207"/>
      <c r="CD183" s="207"/>
      <c r="CE183" s="207"/>
      <c r="CF183" s="207">
        <v>2</v>
      </c>
      <c r="CG183" s="207"/>
      <c r="CH183" s="207"/>
      <c r="CI183" s="207"/>
      <c r="CJ183" s="207"/>
      <c r="CK183" s="207"/>
      <c r="CL183" s="23">
        <f>COUNTIF($BD183:$CK183,2)</f>
        <v>1</v>
      </c>
      <c r="CM183" s="32">
        <f>CL183/COUNTA($BD183:$CK183)</f>
        <v>1</v>
      </c>
      <c r="CN183" s="23">
        <f>COUNTIF($BD183:$CK183,1)</f>
        <v>0</v>
      </c>
      <c r="CO183" s="32">
        <f>CN183/COUNTA($BD183:$CK183)</f>
        <v>0</v>
      </c>
      <c r="CP183" s="23">
        <f>COUNTIF($BD183:$CK183,0)</f>
        <v>0</v>
      </c>
      <c r="CQ183" s="32">
        <f>CP183/COUNTA($BD183:$CK183)</f>
        <v>0</v>
      </c>
      <c r="CR183" s="23">
        <f>(((CL183*2)+(CN183*1)+(CP183*0)))/COUNTA($BD183:$CK183)</f>
        <v>2</v>
      </c>
      <c r="CS183" s="23" t="str">
        <f t="shared" si="82"/>
        <v>Đạt mục tiêu</v>
      </c>
      <c r="CT183" s="37"/>
    </row>
    <row r="184" spans="1:98" ht="78.75" customHeight="1" x14ac:dyDescent="0.25">
      <c r="A184" s="6">
        <v>153</v>
      </c>
      <c r="B184" s="207">
        <v>357</v>
      </c>
      <c r="C184" s="12" t="s">
        <v>580</v>
      </c>
      <c r="D184" s="13" t="s">
        <v>18</v>
      </c>
      <c r="E184" s="12" t="s">
        <v>581</v>
      </c>
      <c r="F184" s="214" t="s">
        <v>28</v>
      </c>
      <c r="G184" s="12" t="s">
        <v>1415</v>
      </c>
      <c r="H184" s="12" t="s">
        <v>1415</v>
      </c>
      <c r="I184" s="18" t="s">
        <v>1261</v>
      </c>
      <c r="J184" s="22" t="s">
        <v>402</v>
      </c>
      <c r="K184" s="23" t="s">
        <v>21</v>
      </c>
      <c r="L184" s="207"/>
      <c r="M184" s="207"/>
      <c r="N184" s="207"/>
      <c r="O184" s="207"/>
      <c r="P184" s="207"/>
      <c r="Q184" s="207"/>
      <c r="R184" s="207"/>
      <c r="S184" s="207"/>
      <c r="T184" s="26">
        <f t="shared" si="74"/>
        <v>1</v>
      </c>
      <c r="U184" s="24" t="s">
        <v>1271</v>
      </c>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07"/>
      <c r="CC184" s="207"/>
      <c r="CD184" s="207"/>
      <c r="CE184" s="207"/>
      <c r="CF184" s="207">
        <v>2</v>
      </c>
      <c r="CG184" s="207"/>
      <c r="CH184" s="207"/>
      <c r="CI184" s="207"/>
      <c r="CJ184" s="207"/>
      <c r="CK184" s="207"/>
      <c r="CL184" s="23">
        <f>COUNTIF($BD184:$CK184,2)</f>
        <v>1</v>
      </c>
      <c r="CM184" s="32">
        <f>CL184/COUNTA($BD184:$CK184)</f>
        <v>1</v>
      </c>
      <c r="CN184" s="23">
        <f>COUNTIF($BD184:$CK184,1)</f>
        <v>0</v>
      </c>
      <c r="CO184" s="32">
        <f>CN184/COUNTA($BD184:$CK184)</f>
        <v>0</v>
      </c>
      <c r="CP184" s="23">
        <f>COUNTIF($BD184:$CK184,0)</f>
        <v>0</v>
      </c>
      <c r="CQ184" s="32">
        <f>CP184/COUNTA($BD184:$CK184)</f>
        <v>0</v>
      </c>
      <c r="CR184" s="23">
        <f>(((CL184*2)+(CN184*1)+(CP184*0)))/COUNTA($BD184:$CK184)</f>
        <v>2</v>
      </c>
      <c r="CS184" s="23" t="str">
        <f t="shared" si="82"/>
        <v>Đạt mục tiêu</v>
      </c>
      <c r="CT184" s="37"/>
    </row>
    <row r="185" spans="1:98" ht="63.75" customHeight="1" x14ac:dyDescent="0.25">
      <c r="A185" s="6">
        <v>154</v>
      </c>
      <c r="B185" s="207">
        <v>360</v>
      </c>
      <c r="C185" s="12" t="s">
        <v>586</v>
      </c>
      <c r="D185" s="13" t="s">
        <v>18</v>
      </c>
      <c r="E185" s="12" t="s">
        <v>587</v>
      </c>
      <c r="F185" s="214" t="s">
        <v>28</v>
      </c>
      <c r="G185" s="12" t="s">
        <v>1416</v>
      </c>
      <c r="H185" s="12" t="s">
        <v>1417</v>
      </c>
      <c r="I185" s="18" t="s">
        <v>1261</v>
      </c>
      <c r="J185" s="22" t="s">
        <v>402</v>
      </c>
      <c r="K185" s="23" t="s">
        <v>21</v>
      </c>
      <c r="L185" s="207"/>
      <c r="M185" s="207"/>
      <c r="N185" s="207"/>
      <c r="O185" s="207"/>
      <c r="P185" s="207"/>
      <c r="Q185" s="207"/>
      <c r="R185" s="207"/>
      <c r="S185" s="207"/>
      <c r="T185" s="26">
        <f t="shared" si="74"/>
        <v>1</v>
      </c>
      <c r="U185" s="207"/>
      <c r="V185" s="207"/>
      <c r="W185" s="207"/>
      <c r="X185" s="207" t="s">
        <v>1277</v>
      </c>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07"/>
      <c r="CC185" s="207"/>
      <c r="CD185" s="207"/>
      <c r="CE185" s="207"/>
      <c r="CF185" s="207">
        <v>2</v>
      </c>
      <c r="CG185" s="207"/>
      <c r="CH185" s="207"/>
      <c r="CI185" s="207"/>
      <c r="CJ185" s="207"/>
      <c r="CK185" s="207"/>
      <c r="CL185" s="23">
        <f>COUNTIF($BD185:$CK185,2)</f>
        <v>1</v>
      </c>
      <c r="CM185" s="32">
        <f>CL185/COUNTA($BD185:$CK185)</f>
        <v>1</v>
      </c>
      <c r="CN185" s="23">
        <f>COUNTIF($BD185:$CK185,1)</f>
        <v>0</v>
      </c>
      <c r="CO185" s="32">
        <f>CN185/COUNTA($BD185:$CK185)</f>
        <v>0</v>
      </c>
      <c r="CP185" s="23">
        <f>COUNTIF($BD185:$CK185,0)</f>
        <v>0</v>
      </c>
      <c r="CQ185" s="32">
        <f>CP185/COUNTA($BD185:$CK185)</f>
        <v>0</v>
      </c>
      <c r="CR185" s="23">
        <f>(((CL185*2)+(CN185*1)+(CP185*0)))/COUNTA($BD185:$CK185)</f>
        <v>2</v>
      </c>
      <c r="CS185" s="23" t="str">
        <f t="shared" si="82"/>
        <v>Đạt mục tiêu</v>
      </c>
      <c r="CT185" s="37"/>
    </row>
    <row r="186" spans="1:98" s="2" customFormat="1" ht="18.75" x14ac:dyDescent="0.25">
      <c r="A186" s="6">
        <v>155</v>
      </c>
      <c r="B186" s="7">
        <v>361</v>
      </c>
      <c r="C186" s="440" t="s">
        <v>592</v>
      </c>
      <c r="D186" s="440"/>
      <c r="E186" s="440"/>
      <c r="F186" s="9" t="s">
        <v>1249</v>
      </c>
      <c r="G186" s="9" t="s">
        <v>1249</v>
      </c>
      <c r="H186" s="9" t="s">
        <v>1249</v>
      </c>
      <c r="I186" s="9" t="s">
        <v>1249</v>
      </c>
      <c r="J186" s="21" t="s">
        <v>1249</v>
      </c>
      <c r="K186" s="21" t="s">
        <v>1249</v>
      </c>
      <c r="L186" s="21" t="s">
        <v>1249</v>
      </c>
      <c r="M186" s="21" t="s">
        <v>1249</v>
      </c>
      <c r="N186" s="21" t="s">
        <v>1249</v>
      </c>
      <c r="O186" s="21" t="s">
        <v>1249</v>
      </c>
      <c r="P186" s="21" t="s">
        <v>1249</v>
      </c>
      <c r="Q186" s="21" t="s">
        <v>1249</v>
      </c>
      <c r="R186" s="21" t="s">
        <v>1249</v>
      </c>
      <c r="S186" s="21" t="s">
        <v>1249</v>
      </c>
      <c r="T186" s="21" t="s">
        <v>1249</v>
      </c>
      <c r="U186" s="21" t="s">
        <v>1249</v>
      </c>
      <c r="V186" s="21" t="s">
        <v>1249</v>
      </c>
      <c r="W186" s="21" t="s">
        <v>1249</v>
      </c>
      <c r="X186" s="21" t="s">
        <v>1249</v>
      </c>
      <c r="Y186" s="21" t="s">
        <v>1249</v>
      </c>
      <c r="Z186" s="21" t="s">
        <v>1249</v>
      </c>
      <c r="AA186" s="21" t="s">
        <v>1249</v>
      </c>
      <c r="AB186" s="21" t="s">
        <v>1249</v>
      </c>
      <c r="AC186" s="21" t="s">
        <v>1249</v>
      </c>
      <c r="AD186" s="21" t="s">
        <v>1249</v>
      </c>
      <c r="AE186" s="21" t="s">
        <v>1249</v>
      </c>
      <c r="AF186" s="21" t="s">
        <v>1249</v>
      </c>
      <c r="AG186" s="21" t="s">
        <v>1249</v>
      </c>
      <c r="AH186" s="21" t="s">
        <v>1249</v>
      </c>
      <c r="AI186" s="21" t="s">
        <v>1249</v>
      </c>
      <c r="AJ186" s="21" t="s">
        <v>1249</v>
      </c>
      <c r="AK186" s="21" t="s">
        <v>1249</v>
      </c>
      <c r="AL186" s="21" t="s">
        <v>1249</v>
      </c>
      <c r="AM186" s="21" t="s">
        <v>1249</v>
      </c>
      <c r="AN186" s="21" t="s">
        <v>1249</v>
      </c>
      <c r="AO186" s="21" t="s">
        <v>1249</v>
      </c>
      <c r="AP186" s="21" t="s">
        <v>1249</v>
      </c>
      <c r="AQ186" s="21" t="s">
        <v>1249</v>
      </c>
      <c r="AR186" s="21" t="s">
        <v>1249</v>
      </c>
      <c r="AS186" s="21" t="s">
        <v>1249</v>
      </c>
      <c r="AT186" s="21" t="s">
        <v>1249</v>
      </c>
      <c r="AU186" s="21" t="s">
        <v>1249</v>
      </c>
      <c r="AV186" s="21" t="s">
        <v>1249</v>
      </c>
      <c r="AW186" s="21" t="s">
        <v>1249</v>
      </c>
      <c r="AX186" s="21" t="s">
        <v>1249</v>
      </c>
      <c r="AY186" s="21" t="s">
        <v>1249</v>
      </c>
      <c r="AZ186" s="21" t="s">
        <v>1249</v>
      </c>
      <c r="BA186" s="21" t="s">
        <v>1249</v>
      </c>
      <c r="BB186" s="21"/>
      <c r="BC186" s="21" t="s">
        <v>1249</v>
      </c>
      <c r="BD186" s="21" t="s">
        <v>1249</v>
      </c>
      <c r="BE186" s="21" t="s">
        <v>1249</v>
      </c>
      <c r="BF186" s="21" t="s">
        <v>1249</v>
      </c>
      <c r="BG186" s="21" t="s">
        <v>1249</v>
      </c>
      <c r="BH186" s="21" t="s">
        <v>1249</v>
      </c>
      <c r="BI186" s="21" t="s">
        <v>1249</v>
      </c>
      <c r="BJ186" s="21" t="s">
        <v>1249</v>
      </c>
      <c r="BK186" s="21" t="s">
        <v>1249</v>
      </c>
      <c r="BL186" s="21" t="s">
        <v>1249</v>
      </c>
      <c r="BM186" s="21" t="s">
        <v>1249</v>
      </c>
      <c r="BN186" s="21" t="s">
        <v>1249</v>
      </c>
      <c r="BO186" s="21" t="s">
        <v>1249</v>
      </c>
      <c r="BP186" s="21" t="s">
        <v>1249</v>
      </c>
      <c r="BQ186" s="21" t="s">
        <v>1249</v>
      </c>
      <c r="BR186" s="21" t="s">
        <v>1249</v>
      </c>
      <c r="BS186" s="21" t="s">
        <v>1249</v>
      </c>
      <c r="BT186" s="21" t="s">
        <v>1249</v>
      </c>
      <c r="BU186" s="21" t="s">
        <v>1249</v>
      </c>
      <c r="BV186" s="21" t="s">
        <v>1249</v>
      </c>
      <c r="BW186" s="21" t="s">
        <v>1249</v>
      </c>
      <c r="BX186" s="21" t="s">
        <v>1249</v>
      </c>
      <c r="BY186" s="21" t="s">
        <v>1249</v>
      </c>
      <c r="BZ186" s="21" t="s">
        <v>1249</v>
      </c>
      <c r="CA186" s="21" t="s">
        <v>1249</v>
      </c>
      <c r="CB186" s="21" t="s">
        <v>1249</v>
      </c>
      <c r="CC186" s="21" t="s">
        <v>1249</v>
      </c>
      <c r="CD186" s="21" t="s">
        <v>1249</v>
      </c>
      <c r="CE186" s="21" t="s">
        <v>1249</v>
      </c>
      <c r="CF186" s="21" t="s">
        <v>1249</v>
      </c>
      <c r="CG186" s="21"/>
      <c r="CH186" s="21"/>
      <c r="CI186" s="21"/>
      <c r="CJ186" s="21"/>
      <c r="CK186" s="21" t="s">
        <v>1249</v>
      </c>
      <c r="CL186" s="21" t="s">
        <v>1249</v>
      </c>
      <c r="CM186" s="21" t="s">
        <v>1249</v>
      </c>
      <c r="CN186" s="21" t="s">
        <v>1249</v>
      </c>
      <c r="CO186" s="21" t="s">
        <v>1249</v>
      </c>
      <c r="CP186" s="21" t="s">
        <v>1249</v>
      </c>
      <c r="CQ186" s="21" t="s">
        <v>1249</v>
      </c>
      <c r="CR186" s="21" t="s">
        <v>1249</v>
      </c>
      <c r="CS186" s="21" t="s">
        <v>1249</v>
      </c>
      <c r="CT186" s="21" t="s">
        <v>1249</v>
      </c>
    </row>
    <row r="187" spans="1:98" ht="170.25" customHeight="1" x14ac:dyDescent="0.25">
      <c r="A187" s="6">
        <v>156</v>
      </c>
      <c r="B187" s="207">
        <v>365</v>
      </c>
      <c r="C187" s="12" t="s">
        <v>595</v>
      </c>
      <c r="D187" s="12" t="s">
        <v>595</v>
      </c>
      <c r="E187" s="12" t="s">
        <v>595</v>
      </c>
      <c r="F187" s="12" t="s">
        <v>595</v>
      </c>
      <c r="G187" s="12" t="s">
        <v>595</v>
      </c>
      <c r="H187" s="18" t="s">
        <v>1861</v>
      </c>
      <c r="I187" s="18" t="s">
        <v>1261</v>
      </c>
      <c r="J187" s="22" t="s">
        <v>402</v>
      </c>
      <c r="K187" s="207"/>
      <c r="L187" s="207"/>
      <c r="M187" s="207"/>
      <c r="N187" s="23" t="s">
        <v>21</v>
      </c>
      <c r="O187" s="207"/>
      <c r="P187" s="207"/>
      <c r="Q187" s="207"/>
      <c r="R187" s="207"/>
      <c r="S187" s="207"/>
      <c r="T187" s="26">
        <f t="shared" si="74"/>
        <v>1</v>
      </c>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v>2</v>
      </c>
      <c r="CG187" s="207"/>
      <c r="CH187" s="207"/>
      <c r="CI187" s="207"/>
      <c r="CJ187" s="207"/>
      <c r="CK187" s="207"/>
      <c r="CL187" s="23">
        <f>COUNTIF($BD187:$CK187,2)</f>
        <v>1</v>
      </c>
      <c r="CM187" s="32">
        <f>CL187/COUNTA($BD187:$CK187)</f>
        <v>1</v>
      </c>
      <c r="CN187" s="23">
        <f>COUNTIF($BD187:$CK187,1)</f>
        <v>0</v>
      </c>
      <c r="CO187" s="32">
        <f>CN187/COUNTA($BD187:$CK187)</f>
        <v>0</v>
      </c>
      <c r="CP187" s="23">
        <f>COUNTIF($BD187:$CK187,0)</f>
        <v>0</v>
      </c>
      <c r="CQ187" s="32">
        <f>CP187/COUNTA($BD187:$CK187)</f>
        <v>0</v>
      </c>
      <c r="CR187" s="23">
        <f>(((CL187*2)+(CN187*1)+(CP187*0)))/COUNTA($BD187:$CK187)</f>
        <v>2</v>
      </c>
      <c r="CS187" s="23" t="str">
        <f t="shared" si="82"/>
        <v>Đạt mục tiêu</v>
      </c>
      <c r="CT187" s="37"/>
    </row>
    <row r="188" spans="1:98" s="2" customFormat="1" ht="69" customHeight="1" x14ac:dyDescent="0.25">
      <c r="A188" s="6">
        <v>157</v>
      </c>
      <c r="B188" s="7">
        <v>365</v>
      </c>
      <c r="C188" s="440" t="s">
        <v>599</v>
      </c>
      <c r="D188" s="440"/>
      <c r="E188" s="440"/>
      <c r="F188" s="9" t="s">
        <v>1249</v>
      </c>
      <c r="G188" s="9" t="s">
        <v>1249</v>
      </c>
      <c r="H188" s="9" t="s">
        <v>1249</v>
      </c>
      <c r="I188" s="9" t="s">
        <v>1249</v>
      </c>
      <c r="J188" s="21" t="s">
        <v>1249</v>
      </c>
      <c r="K188" s="21" t="s">
        <v>1249</v>
      </c>
      <c r="L188" s="21" t="s">
        <v>1249</v>
      </c>
      <c r="M188" s="21" t="s">
        <v>1249</v>
      </c>
      <c r="N188" s="21" t="s">
        <v>1249</v>
      </c>
      <c r="O188" s="21" t="s">
        <v>1249</v>
      </c>
      <c r="P188" s="21" t="s">
        <v>1249</v>
      </c>
      <c r="Q188" s="21" t="s">
        <v>1249</v>
      </c>
      <c r="R188" s="21" t="s">
        <v>1249</v>
      </c>
      <c r="S188" s="21" t="s">
        <v>1249</v>
      </c>
      <c r="T188" s="21" t="s">
        <v>1249</v>
      </c>
      <c r="U188" s="21" t="s">
        <v>1249</v>
      </c>
      <c r="V188" s="21" t="s">
        <v>1249</v>
      </c>
      <c r="W188" s="21" t="s">
        <v>1249</v>
      </c>
      <c r="X188" s="21" t="s">
        <v>1249</v>
      </c>
      <c r="Y188" s="21" t="s">
        <v>1249</v>
      </c>
      <c r="Z188" s="21" t="s">
        <v>1249</v>
      </c>
      <c r="AA188" s="21" t="s">
        <v>1249</v>
      </c>
      <c r="AB188" s="21" t="s">
        <v>1249</v>
      </c>
      <c r="AC188" s="21" t="s">
        <v>1249</v>
      </c>
      <c r="AD188" s="21" t="s">
        <v>1249</v>
      </c>
      <c r="AE188" s="21" t="s">
        <v>1249</v>
      </c>
      <c r="AF188" s="21" t="s">
        <v>1249</v>
      </c>
      <c r="AG188" s="21" t="s">
        <v>1249</v>
      </c>
      <c r="AH188" s="21" t="s">
        <v>1249</v>
      </c>
      <c r="AI188" s="21" t="s">
        <v>1249</v>
      </c>
      <c r="AJ188" s="21" t="s">
        <v>1249</v>
      </c>
      <c r="AK188" s="21" t="s">
        <v>1249</v>
      </c>
      <c r="AL188" s="21" t="s">
        <v>1249</v>
      </c>
      <c r="AM188" s="21" t="s">
        <v>1249</v>
      </c>
      <c r="AN188" s="21" t="s">
        <v>1249</v>
      </c>
      <c r="AO188" s="21" t="s">
        <v>1249</v>
      </c>
      <c r="AP188" s="21" t="s">
        <v>1249</v>
      </c>
      <c r="AQ188" s="21" t="s">
        <v>1249</v>
      </c>
      <c r="AR188" s="21" t="s">
        <v>1249</v>
      </c>
      <c r="AS188" s="21" t="s">
        <v>1249</v>
      </c>
      <c r="AT188" s="21" t="s">
        <v>1249</v>
      </c>
      <c r="AU188" s="21" t="s">
        <v>1249</v>
      </c>
      <c r="AV188" s="21" t="s">
        <v>1249</v>
      </c>
      <c r="AW188" s="21" t="s">
        <v>1249</v>
      </c>
      <c r="AX188" s="21" t="s">
        <v>1249</v>
      </c>
      <c r="AY188" s="21" t="s">
        <v>1249</v>
      </c>
      <c r="AZ188" s="21" t="s">
        <v>1249</v>
      </c>
      <c r="BA188" s="21" t="s">
        <v>1249</v>
      </c>
      <c r="BB188" s="21"/>
      <c r="BC188" s="21" t="s">
        <v>1249</v>
      </c>
      <c r="BD188" s="21" t="s">
        <v>1249</v>
      </c>
      <c r="BE188" s="21" t="s">
        <v>1249</v>
      </c>
      <c r="BF188" s="21" t="s">
        <v>1249</v>
      </c>
      <c r="BG188" s="21" t="s">
        <v>1249</v>
      </c>
      <c r="BH188" s="21" t="s">
        <v>1249</v>
      </c>
      <c r="BI188" s="21" t="s">
        <v>1249</v>
      </c>
      <c r="BJ188" s="21" t="s">
        <v>1249</v>
      </c>
      <c r="BK188" s="21" t="s">
        <v>1249</v>
      </c>
      <c r="BL188" s="21" t="s">
        <v>1249</v>
      </c>
      <c r="BM188" s="21" t="s">
        <v>1249</v>
      </c>
      <c r="BN188" s="21" t="s">
        <v>1249</v>
      </c>
      <c r="BO188" s="21" t="s">
        <v>1249</v>
      </c>
      <c r="BP188" s="21" t="s">
        <v>1249</v>
      </c>
      <c r="BQ188" s="21" t="s">
        <v>1249</v>
      </c>
      <c r="BR188" s="21" t="s">
        <v>1249</v>
      </c>
      <c r="BS188" s="21" t="s">
        <v>1249</v>
      </c>
      <c r="BT188" s="21" t="s">
        <v>1249</v>
      </c>
      <c r="BU188" s="21" t="s">
        <v>1249</v>
      </c>
      <c r="BV188" s="21" t="s">
        <v>1249</v>
      </c>
      <c r="BW188" s="21" t="s">
        <v>1249</v>
      </c>
      <c r="BX188" s="21" t="s">
        <v>1249</v>
      </c>
      <c r="BY188" s="21" t="s">
        <v>1249</v>
      </c>
      <c r="BZ188" s="21" t="s">
        <v>1249</v>
      </c>
      <c r="CA188" s="21" t="s">
        <v>1249</v>
      </c>
      <c r="CB188" s="21" t="s">
        <v>1249</v>
      </c>
      <c r="CC188" s="21" t="s">
        <v>1249</v>
      </c>
      <c r="CD188" s="21" t="s">
        <v>1249</v>
      </c>
      <c r="CE188" s="21" t="s">
        <v>1249</v>
      </c>
      <c r="CF188" s="21" t="s">
        <v>1249</v>
      </c>
      <c r="CG188" s="21"/>
      <c r="CH188" s="21"/>
      <c r="CI188" s="21"/>
      <c r="CJ188" s="21"/>
      <c r="CK188" s="21" t="s">
        <v>1249</v>
      </c>
      <c r="CL188" s="21" t="s">
        <v>1249</v>
      </c>
      <c r="CM188" s="21" t="s">
        <v>1249</v>
      </c>
      <c r="CN188" s="21" t="s">
        <v>1249</v>
      </c>
      <c r="CO188" s="21" t="s">
        <v>1249</v>
      </c>
      <c r="CP188" s="21" t="s">
        <v>1249</v>
      </c>
      <c r="CQ188" s="21" t="s">
        <v>1249</v>
      </c>
      <c r="CR188" s="21" t="s">
        <v>1249</v>
      </c>
      <c r="CS188" s="21" t="s">
        <v>1249</v>
      </c>
      <c r="CT188" s="21" t="s">
        <v>1249</v>
      </c>
    </row>
    <row r="189" spans="1:98" ht="141" customHeight="1" x14ac:dyDescent="0.25">
      <c r="A189" s="6">
        <v>158</v>
      </c>
      <c r="B189" s="207">
        <v>369</v>
      </c>
      <c r="C189" s="12" t="s">
        <v>601</v>
      </c>
      <c r="D189" s="13" t="s">
        <v>28</v>
      </c>
      <c r="E189" s="12" t="s">
        <v>602</v>
      </c>
      <c r="F189" s="214" t="s">
        <v>28</v>
      </c>
      <c r="G189" s="12" t="s">
        <v>1418</v>
      </c>
      <c r="H189" s="12" t="s">
        <v>1853</v>
      </c>
      <c r="I189" s="18" t="s">
        <v>1261</v>
      </c>
      <c r="J189" s="22" t="s">
        <v>402</v>
      </c>
      <c r="K189" s="23" t="s">
        <v>21</v>
      </c>
      <c r="L189" s="23" t="s">
        <v>21</v>
      </c>
      <c r="M189" s="23"/>
      <c r="N189" s="207"/>
      <c r="O189" s="23" t="s">
        <v>21</v>
      </c>
      <c r="P189" s="23"/>
      <c r="Q189" s="23"/>
      <c r="R189" s="207"/>
      <c r="S189" s="207"/>
      <c r="T189" s="26">
        <f t="shared" si="74"/>
        <v>3</v>
      </c>
      <c r="U189" s="207"/>
      <c r="V189" s="207" t="s">
        <v>1389</v>
      </c>
      <c r="W189" s="207"/>
      <c r="X189" s="207"/>
      <c r="Y189" s="207" t="s">
        <v>1419</v>
      </c>
      <c r="Z189" s="207" t="s">
        <v>1419</v>
      </c>
      <c r="AA189" s="207" t="s">
        <v>1419</v>
      </c>
      <c r="AB189" s="207" t="s">
        <v>1419</v>
      </c>
      <c r="AC189" s="207" t="s">
        <v>1419</v>
      </c>
      <c r="AD189" s="207" t="s">
        <v>1419</v>
      </c>
      <c r="AE189" s="207" t="s">
        <v>1419</v>
      </c>
      <c r="AF189" s="207" t="s">
        <v>1419</v>
      </c>
      <c r="AG189" s="207" t="s">
        <v>1419</v>
      </c>
      <c r="AH189" s="207" t="s">
        <v>1419</v>
      </c>
      <c r="AI189" s="207" t="s">
        <v>1419</v>
      </c>
      <c r="AJ189" s="207" t="s">
        <v>1419</v>
      </c>
      <c r="AK189" s="207" t="s">
        <v>1419</v>
      </c>
      <c r="AL189" s="207" t="s">
        <v>1419</v>
      </c>
      <c r="AM189" s="207" t="s">
        <v>1419</v>
      </c>
      <c r="AN189" s="207" t="s">
        <v>1419</v>
      </c>
      <c r="AO189" s="207" t="s">
        <v>1419</v>
      </c>
      <c r="AP189" s="207" t="s">
        <v>1419</v>
      </c>
      <c r="AQ189" s="207" t="s">
        <v>1419</v>
      </c>
      <c r="AR189" s="207" t="s">
        <v>1419</v>
      </c>
      <c r="AS189" s="207" t="s">
        <v>1419</v>
      </c>
      <c r="AT189" s="207" t="s">
        <v>1419</v>
      </c>
      <c r="AU189" s="207" t="s">
        <v>1419</v>
      </c>
      <c r="AV189" s="207" t="s">
        <v>1419</v>
      </c>
      <c r="AW189" s="207" t="s">
        <v>1419</v>
      </c>
      <c r="AX189" s="207" t="s">
        <v>1419</v>
      </c>
      <c r="AY189" s="207" t="s">
        <v>1419</v>
      </c>
      <c r="AZ189" s="207" t="s">
        <v>1419</v>
      </c>
      <c r="BA189" s="207" t="s">
        <v>1419</v>
      </c>
      <c r="BB189" s="207"/>
      <c r="BC189" s="207" t="s">
        <v>1419</v>
      </c>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v>2</v>
      </c>
      <c r="CG189" s="207"/>
      <c r="CH189" s="207"/>
      <c r="CI189" s="207"/>
      <c r="CJ189" s="207"/>
      <c r="CK189" s="207"/>
      <c r="CL189" s="23">
        <f t="shared" ref="CL189:CL195" si="90">COUNTIF($BD189:$CK189,2)</f>
        <v>1</v>
      </c>
      <c r="CM189" s="32">
        <f t="shared" ref="CM189:CM195" si="91">CL189/COUNTA($BD189:$CK189)</f>
        <v>1</v>
      </c>
      <c r="CN189" s="23">
        <f t="shared" ref="CN189:CN195" si="92">COUNTIF($BD189:$CK189,1)</f>
        <v>0</v>
      </c>
      <c r="CO189" s="32">
        <f t="shared" ref="CO189:CO195" si="93">CN189/COUNTA($BD189:$CK189)</f>
        <v>0</v>
      </c>
      <c r="CP189" s="23">
        <f t="shared" ref="CP189:CP195" si="94">COUNTIF($BD189:$CK189,0)</f>
        <v>0</v>
      </c>
      <c r="CQ189" s="32">
        <f t="shared" ref="CQ189:CQ195" si="95">CP189/COUNTA($BD189:$CK189)</f>
        <v>0</v>
      </c>
      <c r="CR189" s="23">
        <f t="shared" ref="CR189:CR195" si="96">(((CL189*2)+(CN189*1)+(CP189*0)))/COUNTA($BD189:$CK189)</f>
        <v>2</v>
      </c>
      <c r="CS189" s="23" t="str">
        <f t="shared" si="82"/>
        <v>Đạt mục tiêu</v>
      </c>
      <c r="CT189" s="37"/>
    </row>
    <row r="190" spans="1:98" ht="108.75" customHeight="1" x14ac:dyDescent="0.25">
      <c r="A190" s="6">
        <v>159</v>
      </c>
      <c r="B190" s="207">
        <v>354</v>
      </c>
      <c r="C190" s="12" t="s">
        <v>574</v>
      </c>
      <c r="D190" s="13" t="s">
        <v>18</v>
      </c>
      <c r="E190" s="12" t="s">
        <v>575</v>
      </c>
      <c r="F190" s="214"/>
      <c r="G190" s="18" t="s">
        <v>1413</v>
      </c>
      <c r="H190" s="18" t="s">
        <v>1594</v>
      </c>
      <c r="I190" s="18" t="s">
        <v>1261</v>
      </c>
      <c r="J190" s="22" t="s">
        <v>402</v>
      </c>
      <c r="K190" s="23"/>
      <c r="L190" s="207"/>
      <c r="M190" s="23" t="s">
        <v>21</v>
      </c>
      <c r="N190" s="207"/>
      <c r="O190" s="207"/>
      <c r="P190" s="23"/>
      <c r="Q190" s="23"/>
      <c r="R190" s="207"/>
      <c r="S190" s="207"/>
      <c r="T190" s="26">
        <f t="shared" si="74"/>
        <v>1</v>
      </c>
      <c r="U190" s="207"/>
      <c r="V190" s="207"/>
      <c r="W190" s="207"/>
      <c r="X190" s="207"/>
      <c r="Y190" s="207" t="s">
        <v>1419</v>
      </c>
      <c r="Z190" s="207" t="s">
        <v>1419</v>
      </c>
      <c r="AA190" s="207" t="s">
        <v>1419</v>
      </c>
      <c r="AB190" s="207" t="s">
        <v>1419</v>
      </c>
      <c r="AC190" s="207" t="s">
        <v>1419</v>
      </c>
      <c r="AD190" s="207" t="s">
        <v>1419</v>
      </c>
      <c r="AE190" s="207" t="s">
        <v>1419</v>
      </c>
      <c r="AF190" s="207" t="s">
        <v>1419</v>
      </c>
      <c r="AG190" s="207" t="s">
        <v>1419</v>
      </c>
      <c r="AH190" s="207" t="s">
        <v>1419</v>
      </c>
      <c r="AI190" s="207" t="s">
        <v>1419</v>
      </c>
      <c r="AJ190" s="207" t="s">
        <v>1419</v>
      </c>
      <c r="AK190" s="207" t="s">
        <v>1419</v>
      </c>
      <c r="AL190" s="207" t="s">
        <v>1419</v>
      </c>
      <c r="AM190" s="207" t="s">
        <v>1419</v>
      </c>
      <c r="AN190" s="207" t="s">
        <v>1419</v>
      </c>
      <c r="AO190" s="207" t="s">
        <v>1419</v>
      </c>
      <c r="AP190" s="207" t="s">
        <v>1419</v>
      </c>
      <c r="AQ190" s="207" t="s">
        <v>1419</v>
      </c>
      <c r="AR190" s="207" t="s">
        <v>1419</v>
      </c>
      <c r="AS190" s="207" t="s">
        <v>1419</v>
      </c>
      <c r="AT190" s="207" t="s">
        <v>1419</v>
      </c>
      <c r="AU190" s="207" t="s">
        <v>1419</v>
      </c>
      <c r="AV190" s="207" t="s">
        <v>1419</v>
      </c>
      <c r="AW190" s="207" t="s">
        <v>1419</v>
      </c>
      <c r="AX190" s="207" t="s">
        <v>1419</v>
      </c>
      <c r="AY190" s="207" t="s">
        <v>1419</v>
      </c>
      <c r="AZ190" s="207" t="s">
        <v>1419</v>
      </c>
      <c r="BA190" s="207" t="s">
        <v>1419</v>
      </c>
      <c r="BB190" s="207"/>
      <c r="BC190" s="207" t="s">
        <v>1419</v>
      </c>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07"/>
      <c r="CC190" s="207"/>
      <c r="CD190" s="207"/>
      <c r="CE190" s="207"/>
      <c r="CF190" s="207">
        <v>2</v>
      </c>
      <c r="CG190" s="207"/>
      <c r="CH190" s="207"/>
      <c r="CI190" s="207"/>
      <c r="CJ190" s="207"/>
      <c r="CK190" s="207"/>
      <c r="CL190" s="23">
        <f t="shared" si="90"/>
        <v>1</v>
      </c>
      <c r="CM190" s="32">
        <f t="shared" si="91"/>
        <v>1</v>
      </c>
      <c r="CN190" s="23">
        <f t="shared" si="92"/>
        <v>0</v>
      </c>
      <c r="CO190" s="32">
        <f t="shared" si="93"/>
        <v>0</v>
      </c>
      <c r="CP190" s="23">
        <f t="shared" si="94"/>
        <v>0</v>
      </c>
      <c r="CQ190" s="32">
        <f t="shared" si="95"/>
        <v>0</v>
      </c>
      <c r="CR190" s="23">
        <f t="shared" si="96"/>
        <v>2</v>
      </c>
      <c r="CS190" s="23" t="str">
        <f t="shared" si="82"/>
        <v>Đạt mục tiêu</v>
      </c>
      <c r="CT190" s="37"/>
    </row>
    <row r="191" spans="1:98" ht="44.25" customHeight="1" x14ac:dyDescent="0.25">
      <c r="A191" s="6">
        <v>160</v>
      </c>
      <c r="B191" s="207">
        <v>369</v>
      </c>
      <c r="C191" s="12" t="s">
        <v>601</v>
      </c>
      <c r="D191" s="13" t="s">
        <v>28</v>
      </c>
      <c r="E191" s="12" t="s">
        <v>602</v>
      </c>
      <c r="F191" s="214" t="s">
        <v>28</v>
      </c>
      <c r="G191" s="12" t="s">
        <v>1420</v>
      </c>
      <c r="H191" s="12" t="s">
        <v>1421</v>
      </c>
      <c r="I191" s="18" t="s">
        <v>1261</v>
      </c>
      <c r="J191" s="22" t="s">
        <v>402</v>
      </c>
      <c r="K191" s="23"/>
      <c r="L191" s="207"/>
      <c r="M191" s="23" t="s">
        <v>21</v>
      </c>
      <c r="N191" s="207"/>
      <c r="O191" s="207"/>
      <c r="P191" s="23"/>
      <c r="Q191" s="23"/>
      <c r="R191" s="207"/>
      <c r="S191" s="207"/>
      <c r="T191" s="26">
        <f t="shared" si="74"/>
        <v>1</v>
      </c>
      <c r="U191" s="207"/>
      <c r="V191" s="207"/>
      <c r="W191" s="207"/>
      <c r="X191" s="207"/>
      <c r="Y191" s="207" t="s">
        <v>1419</v>
      </c>
      <c r="Z191" s="207" t="s">
        <v>1419</v>
      </c>
      <c r="AA191" s="207" t="s">
        <v>1419</v>
      </c>
      <c r="AB191" s="207" t="s">
        <v>1419</v>
      </c>
      <c r="AC191" s="207" t="s">
        <v>1419</v>
      </c>
      <c r="AD191" s="207" t="s">
        <v>1419</v>
      </c>
      <c r="AE191" s="207" t="s">
        <v>1419</v>
      </c>
      <c r="AF191" s="207" t="s">
        <v>1419</v>
      </c>
      <c r="AG191" s="207" t="s">
        <v>1419</v>
      </c>
      <c r="AH191" s="207" t="s">
        <v>1419</v>
      </c>
      <c r="AI191" s="207" t="s">
        <v>1419</v>
      </c>
      <c r="AJ191" s="207" t="s">
        <v>1419</v>
      </c>
      <c r="AK191" s="207" t="s">
        <v>1419</v>
      </c>
      <c r="AL191" s="207" t="s">
        <v>1419</v>
      </c>
      <c r="AM191" s="207" t="s">
        <v>1419</v>
      </c>
      <c r="AN191" s="207" t="s">
        <v>1419</v>
      </c>
      <c r="AO191" s="207" t="s">
        <v>1419</v>
      </c>
      <c r="AP191" s="207" t="s">
        <v>1419</v>
      </c>
      <c r="AQ191" s="207" t="s">
        <v>1419</v>
      </c>
      <c r="AR191" s="207" t="s">
        <v>1419</v>
      </c>
      <c r="AS191" s="207" t="s">
        <v>1419</v>
      </c>
      <c r="AT191" s="207" t="s">
        <v>1419</v>
      </c>
      <c r="AU191" s="207" t="s">
        <v>1419</v>
      </c>
      <c r="AV191" s="207" t="s">
        <v>1419</v>
      </c>
      <c r="AW191" s="207" t="s">
        <v>1419</v>
      </c>
      <c r="AX191" s="207" t="s">
        <v>1419</v>
      </c>
      <c r="AY191" s="207" t="s">
        <v>1419</v>
      </c>
      <c r="AZ191" s="207" t="s">
        <v>1419</v>
      </c>
      <c r="BA191" s="207" t="s">
        <v>1419</v>
      </c>
      <c r="BB191" s="207"/>
      <c r="BC191" s="207" t="s">
        <v>1419</v>
      </c>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v>2</v>
      </c>
      <c r="CG191" s="207"/>
      <c r="CH191" s="207"/>
      <c r="CI191" s="207"/>
      <c r="CJ191" s="207"/>
      <c r="CK191" s="207"/>
      <c r="CL191" s="23">
        <f t="shared" si="90"/>
        <v>1</v>
      </c>
      <c r="CM191" s="32">
        <f t="shared" si="91"/>
        <v>1</v>
      </c>
      <c r="CN191" s="23">
        <f t="shared" si="92"/>
        <v>0</v>
      </c>
      <c r="CO191" s="32">
        <f t="shared" si="93"/>
        <v>0</v>
      </c>
      <c r="CP191" s="23">
        <f t="shared" si="94"/>
        <v>0</v>
      </c>
      <c r="CQ191" s="32">
        <f t="shared" si="95"/>
        <v>0</v>
      </c>
      <c r="CR191" s="23">
        <f t="shared" si="96"/>
        <v>2</v>
      </c>
      <c r="CS191" s="23" t="str">
        <f t="shared" si="82"/>
        <v>Đạt mục tiêu</v>
      </c>
      <c r="CT191" s="37"/>
    </row>
    <row r="192" spans="1:98" ht="43.5" customHeight="1" x14ac:dyDescent="0.25">
      <c r="A192" s="6">
        <v>160</v>
      </c>
      <c r="B192" s="207">
        <v>369</v>
      </c>
      <c r="C192" s="12" t="s">
        <v>601</v>
      </c>
      <c r="D192" s="13" t="s">
        <v>28</v>
      </c>
      <c r="E192" s="12" t="s">
        <v>602</v>
      </c>
      <c r="F192" s="214" t="s">
        <v>28</v>
      </c>
      <c r="G192" s="12" t="s">
        <v>1422</v>
      </c>
      <c r="H192" s="12" t="s">
        <v>1646</v>
      </c>
      <c r="I192" s="18" t="s">
        <v>1261</v>
      </c>
      <c r="J192" s="22" t="s">
        <v>402</v>
      </c>
      <c r="K192" s="23"/>
      <c r="L192" s="207"/>
      <c r="M192" s="23"/>
      <c r="N192" s="207"/>
      <c r="O192" s="23" t="s">
        <v>21</v>
      </c>
      <c r="P192" s="23"/>
      <c r="Q192" s="23"/>
      <c r="R192" s="207"/>
      <c r="S192" s="207"/>
      <c r="T192" s="26">
        <f t="shared" si="74"/>
        <v>1</v>
      </c>
      <c r="U192" s="207"/>
      <c r="V192" s="207"/>
      <c r="W192" s="207"/>
      <c r="X192" s="207"/>
      <c r="Y192" s="207" t="s">
        <v>1419</v>
      </c>
      <c r="Z192" s="207" t="s">
        <v>1419</v>
      </c>
      <c r="AA192" s="207" t="s">
        <v>1419</v>
      </c>
      <c r="AB192" s="207" t="s">
        <v>1419</v>
      </c>
      <c r="AC192" s="207" t="s">
        <v>1419</v>
      </c>
      <c r="AD192" s="207" t="s">
        <v>1419</v>
      </c>
      <c r="AE192" s="207" t="s">
        <v>1419</v>
      </c>
      <c r="AF192" s="207" t="s">
        <v>1419</v>
      </c>
      <c r="AG192" s="207" t="s">
        <v>1419</v>
      </c>
      <c r="AH192" s="207" t="s">
        <v>1419</v>
      </c>
      <c r="AI192" s="207" t="s">
        <v>1419</v>
      </c>
      <c r="AJ192" s="207" t="s">
        <v>1419</v>
      </c>
      <c r="AK192" s="207" t="s">
        <v>1419</v>
      </c>
      <c r="AL192" s="207" t="s">
        <v>1419</v>
      </c>
      <c r="AM192" s="207" t="s">
        <v>1419</v>
      </c>
      <c r="AN192" s="207" t="s">
        <v>1419</v>
      </c>
      <c r="AO192" s="207" t="s">
        <v>1419</v>
      </c>
      <c r="AP192" s="207" t="s">
        <v>1419</v>
      </c>
      <c r="AQ192" s="207" t="s">
        <v>1419</v>
      </c>
      <c r="AR192" s="207" t="s">
        <v>1419</v>
      </c>
      <c r="AS192" s="207" t="s">
        <v>1419</v>
      </c>
      <c r="AT192" s="207" t="s">
        <v>1419</v>
      </c>
      <c r="AU192" s="207" t="s">
        <v>1419</v>
      </c>
      <c r="AV192" s="207" t="s">
        <v>1419</v>
      </c>
      <c r="AW192" s="207" t="s">
        <v>1419</v>
      </c>
      <c r="AX192" s="207" t="s">
        <v>1419</v>
      </c>
      <c r="AY192" s="207" t="s">
        <v>1419</v>
      </c>
      <c r="AZ192" s="207" t="s">
        <v>1419</v>
      </c>
      <c r="BA192" s="207" t="s">
        <v>1419</v>
      </c>
      <c r="BB192" s="207"/>
      <c r="BC192" s="207" t="s">
        <v>1419</v>
      </c>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v>2</v>
      </c>
      <c r="CG192" s="207"/>
      <c r="CH192" s="207"/>
      <c r="CI192" s="207"/>
      <c r="CJ192" s="207"/>
      <c r="CK192" s="207"/>
      <c r="CL192" s="23">
        <f t="shared" si="90"/>
        <v>1</v>
      </c>
      <c r="CM192" s="32">
        <f t="shared" si="91"/>
        <v>1</v>
      </c>
      <c r="CN192" s="23">
        <f t="shared" si="92"/>
        <v>0</v>
      </c>
      <c r="CO192" s="32">
        <f t="shared" si="93"/>
        <v>0</v>
      </c>
      <c r="CP192" s="23">
        <f t="shared" si="94"/>
        <v>0</v>
      </c>
      <c r="CQ192" s="32">
        <f t="shared" si="95"/>
        <v>0</v>
      </c>
      <c r="CR192" s="23">
        <f t="shared" si="96"/>
        <v>2</v>
      </c>
      <c r="CS192" s="23" t="str">
        <f t="shared" si="82"/>
        <v>Đạt mục tiêu</v>
      </c>
      <c r="CT192" s="37"/>
    </row>
    <row r="193" spans="1:98" ht="39" customHeight="1" x14ac:dyDescent="0.25">
      <c r="A193" s="6">
        <v>160</v>
      </c>
      <c r="B193" s="207">
        <v>369</v>
      </c>
      <c r="C193" s="12" t="s">
        <v>601</v>
      </c>
      <c r="D193" s="13" t="s">
        <v>28</v>
      </c>
      <c r="E193" s="12" t="s">
        <v>602</v>
      </c>
      <c r="F193" s="214" t="s">
        <v>28</v>
      </c>
      <c r="G193" s="12" t="s">
        <v>1423</v>
      </c>
      <c r="H193" s="12" t="s">
        <v>1424</v>
      </c>
      <c r="I193" s="18" t="s">
        <v>1261</v>
      </c>
      <c r="J193" s="22" t="s">
        <v>402</v>
      </c>
      <c r="K193" s="23"/>
      <c r="L193" s="207"/>
      <c r="M193" s="23"/>
      <c r="N193" s="207"/>
      <c r="O193" s="207"/>
      <c r="P193" s="23"/>
      <c r="Q193" s="23" t="s">
        <v>21</v>
      </c>
      <c r="R193" s="207"/>
      <c r="S193" s="207"/>
      <c r="T193" s="26">
        <f t="shared" si="74"/>
        <v>1</v>
      </c>
      <c r="U193" s="207"/>
      <c r="V193" s="207"/>
      <c r="W193" s="207"/>
      <c r="X193" s="207"/>
      <c r="Y193" s="207" t="s">
        <v>1419</v>
      </c>
      <c r="Z193" s="207" t="s">
        <v>1419</v>
      </c>
      <c r="AA193" s="207" t="s">
        <v>1419</v>
      </c>
      <c r="AB193" s="207" t="s">
        <v>1419</v>
      </c>
      <c r="AC193" s="207" t="s">
        <v>1419</v>
      </c>
      <c r="AD193" s="207" t="s">
        <v>1419</v>
      </c>
      <c r="AE193" s="207" t="s">
        <v>1419</v>
      </c>
      <c r="AF193" s="207" t="s">
        <v>1419</v>
      </c>
      <c r="AG193" s="207" t="s">
        <v>1419</v>
      </c>
      <c r="AH193" s="207" t="s">
        <v>1419</v>
      </c>
      <c r="AI193" s="207" t="s">
        <v>1419</v>
      </c>
      <c r="AJ193" s="207" t="s">
        <v>1419</v>
      </c>
      <c r="AK193" s="207" t="s">
        <v>1419</v>
      </c>
      <c r="AL193" s="207" t="s">
        <v>1419</v>
      </c>
      <c r="AM193" s="207" t="s">
        <v>1419</v>
      </c>
      <c r="AN193" s="207" t="s">
        <v>1419</v>
      </c>
      <c r="AO193" s="207" t="s">
        <v>1419</v>
      </c>
      <c r="AP193" s="207" t="s">
        <v>1419</v>
      </c>
      <c r="AQ193" s="207" t="s">
        <v>1419</v>
      </c>
      <c r="AR193" s="207" t="s">
        <v>1419</v>
      </c>
      <c r="AS193" s="207" t="s">
        <v>1419</v>
      </c>
      <c r="AT193" s="207" t="s">
        <v>1419</v>
      </c>
      <c r="AU193" s="207" t="s">
        <v>1419</v>
      </c>
      <c r="AV193" s="207" t="s">
        <v>1419</v>
      </c>
      <c r="AW193" s="207" t="s">
        <v>1419</v>
      </c>
      <c r="AX193" s="207" t="s">
        <v>1419</v>
      </c>
      <c r="AY193" s="207" t="s">
        <v>1419</v>
      </c>
      <c r="AZ193" s="207" t="s">
        <v>1419</v>
      </c>
      <c r="BA193" s="207" t="s">
        <v>1419</v>
      </c>
      <c r="BB193" s="207"/>
      <c r="BC193" s="207" t="s">
        <v>1419</v>
      </c>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v>2</v>
      </c>
      <c r="CG193" s="207"/>
      <c r="CH193" s="207"/>
      <c r="CI193" s="207"/>
      <c r="CJ193" s="207"/>
      <c r="CK193" s="207"/>
      <c r="CL193" s="23">
        <f t="shared" si="90"/>
        <v>1</v>
      </c>
      <c r="CM193" s="32">
        <f t="shared" si="91"/>
        <v>1</v>
      </c>
      <c r="CN193" s="23">
        <f t="shared" si="92"/>
        <v>0</v>
      </c>
      <c r="CO193" s="32">
        <f t="shared" si="93"/>
        <v>0</v>
      </c>
      <c r="CP193" s="23">
        <f t="shared" si="94"/>
        <v>0</v>
      </c>
      <c r="CQ193" s="32">
        <f t="shared" si="95"/>
        <v>0</v>
      </c>
      <c r="CR193" s="23">
        <f t="shared" si="96"/>
        <v>2</v>
      </c>
      <c r="CS193" s="23" t="str">
        <f t="shared" si="82"/>
        <v>Đạt mục tiêu</v>
      </c>
      <c r="CT193" s="37"/>
    </row>
    <row r="194" spans="1:98" ht="84" customHeight="1" x14ac:dyDescent="0.25">
      <c r="A194" s="6">
        <v>161</v>
      </c>
      <c r="B194" s="207">
        <v>372</v>
      </c>
      <c r="C194" s="12" t="s">
        <v>607</v>
      </c>
      <c r="D194" s="13" t="s">
        <v>28</v>
      </c>
      <c r="E194" s="12" t="s">
        <v>608</v>
      </c>
      <c r="F194" s="12" t="s">
        <v>608</v>
      </c>
      <c r="G194" s="12" t="s">
        <v>1425</v>
      </c>
      <c r="H194" s="18" t="s">
        <v>1426</v>
      </c>
      <c r="I194" s="18" t="s">
        <v>1261</v>
      </c>
      <c r="J194" s="22" t="s">
        <v>402</v>
      </c>
      <c r="K194" s="207"/>
      <c r="L194" s="207"/>
      <c r="M194" s="207"/>
      <c r="N194" s="207"/>
      <c r="O194" s="207"/>
      <c r="P194" s="207"/>
      <c r="Q194" s="207"/>
      <c r="R194" s="207"/>
      <c r="S194" s="23" t="s">
        <v>21</v>
      </c>
      <c r="T194" s="26">
        <f t="shared" si="74"/>
        <v>1</v>
      </c>
      <c r="U194" s="207"/>
      <c r="V194" s="207"/>
      <c r="W194" s="207"/>
      <c r="X194" s="207"/>
      <c r="Y194" s="207" t="s">
        <v>1419</v>
      </c>
      <c r="Z194" s="207" t="s">
        <v>1419</v>
      </c>
      <c r="AA194" s="207" t="s">
        <v>1419</v>
      </c>
      <c r="AB194" s="207" t="s">
        <v>1419</v>
      </c>
      <c r="AC194" s="207" t="s">
        <v>1419</v>
      </c>
      <c r="AD194" s="207" t="s">
        <v>1419</v>
      </c>
      <c r="AE194" s="207" t="s">
        <v>1419</v>
      </c>
      <c r="AF194" s="207" t="s">
        <v>1419</v>
      </c>
      <c r="AG194" s="207" t="s">
        <v>1419</v>
      </c>
      <c r="AH194" s="207" t="s">
        <v>1419</v>
      </c>
      <c r="AI194" s="207" t="s">
        <v>1419</v>
      </c>
      <c r="AJ194" s="207" t="s">
        <v>1419</v>
      </c>
      <c r="AK194" s="207" t="s">
        <v>1419</v>
      </c>
      <c r="AL194" s="207" t="s">
        <v>1419</v>
      </c>
      <c r="AM194" s="207" t="s">
        <v>1419</v>
      </c>
      <c r="AN194" s="207" t="s">
        <v>1419</v>
      </c>
      <c r="AO194" s="207" t="s">
        <v>1419</v>
      </c>
      <c r="AP194" s="207" t="s">
        <v>1419</v>
      </c>
      <c r="AQ194" s="207" t="s">
        <v>1419</v>
      </c>
      <c r="AR194" s="207" t="s">
        <v>1419</v>
      </c>
      <c r="AS194" s="207" t="s">
        <v>1419</v>
      </c>
      <c r="AT194" s="207" t="s">
        <v>1419</v>
      </c>
      <c r="AU194" s="207" t="s">
        <v>1419</v>
      </c>
      <c r="AV194" s="207" t="s">
        <v>1419</v>
      </c>
      <c r="AW194" s="207" t="s">
        <v>1419</v>
      </c>
      <c r="AX194" s="207" t="s">
        <v>1419</v>
      </c>
      <c r="AY194" s="207" t="s">
        <v>1419</v>
      </c>
      <c r="AZ194" s="207" t="s">
        <v>1419</v>
      </c>
      <c r="BA194" s="207" t="s">
        <v>1419</v>
      </c>
      <c r="BB194" s="207"/>
      <c r="BC194" s="207" t="s">
        <v>1419</v>
      </c>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v>2</v>
      </c>
      <c r="CG194" s="207"/>
      <c r="CH194" s="207"/>
      <c r="CI194" s="207"/>
      <c r="CJ194" s="207"/>
      <c r="CK194" s="207"/>
      <c r="CL194" s="23">
        <f t="shared" si="90"/>
        <v>1</v>
      </c>
      <c r="CM194" s="32">
        <f t="shared" si="91"/>
        <v>1</v>
      </c>
      <c r="CN194" s="23">
        <f t="shared" si="92"/>
        <v>0</v>
      </c>
      <c r="CO194" s="32">
        <f t="shared" si="93"/>
        <v>0</v>
      </c>
      <c r="CP194" s="23">
        <f t="shared" si="94"/>
        <v>0</v>
      </c>
      <c r="CQ194" s="32">
        <f t="shared" si="95"/>
        <v>0</v>
      </c>
      <c r="CR194" s="23">
        <f t="shared" si="96"/>
        <v>2</v>
      </c>
      <c r="CS194" s="23" t="str">
        <f t="shared" si="82"/>
        <v>Đạt mục tiêu</v>
      </c>
      <c r="CT194" s="37"/>
    </row>
    <row r="195" spans="1:98" ht="36.75" customHeight="1" x14ac:dyDescent="0.25">
      <c r="A195" s="6">
        <v>162</v>
      </c>
      <c r="B195" s="207">
        <v>375</v>
      </c>
      <c r="C195" s="12" t="s">
        <v>612</v>
      </c>
      <c r="D195" s="13" t="s">
        <v>71</v>
      </c>
      <c r="E195" s="12" t="s">
        <v>613</v>
      </c>
      <c r="F195" s="214" t="s">
        <v>71</v>
      </c>
      <c r="G195" s="18" t="s">
        <v>1427</v>
      </c>
      <c r="H195" s="18" t="s">
        <v>1427</v>
      </c>
      <c r="I195" s="18" t="s">
        <v>1329</v>
      </c>
      <c r="J195" s="22" t="s">
        <v>402</v>
      </c>
      <c r="K195" s="207"/>
      <c r="L195" s="207"/>
      <c r="M195" s="207"/>
      <c r="N195" s="207"/>
      <c r="O195" s="207"/>
      <c r="P195" s="207"/>
      <c r="Q195" s="207"/>
      <c r="R195" s="207"/>
      <c r="S195" s="207" t="s">
        <v>21</v>
      </c>
      <c r="T195" s="26">
        <f t="shared" si="74"/>
        <v>1</v>
      </c>
      <c r="U195" s="207"/>
      <c r="V195" s="207"/>
      <c r="W195" s="207"/>
      <c r="X195" s="207"/>
      <c r="Y195" s="207" t="s">
        <v>1419</v>
      </c>
      <c r="Z195" s="207" t="s">
        <v>1419</v>
      </c>
      <c r="AA195" s="207" t="s">
        <v>1419</v>
      </c>
      <c r="AB195" s="207" t="s">
        <v>1419</v>
      </c>
      <c r="AC195" s="207" t="s">
        <v>1419</v>
      </c>
      <c r="AD195" s="207" t="s">
        <v>1419</v>
      </c>
      <c r="AE195" s="207" t="s">
        <v>1419</v>
      </c>
      <c r="AF195" s="207" t="s">
        <v>1419</v>
      </c>
      <c r="AG195" s="207" t="s">
        <v>1419</v>
      </c>
      <c r="AH195" s="207" t="s">
        <v>1419</v>
      </c>
      <c r="AI195" s="207" t="s">
        <v>1419</v>
      </c>
      <c r="AJ195" s="207" t="s">
        <v>1419</v>
      </c>
      <c r="AK195" s="207" t="s">
        <v>1419</v>
      </c>
      <c r="AL195" s="207" t="s">
        <v>1419</v>
      </c>
      <c r="AM195" s="207" t="s">
        <v>1419</v>
      </c>
      <c r="AN195" s="207" t="s">
        <v>1419</v>
      </c>
      <c r="AO195" s="207" t="s">
        <v>1419</v>
      </c>
      <c r="AP195" s="207" t="s">
        <v>1419</v>
      </c>
      <c r="AQ195" s="207" t="s">
        <v>1419</v>
      </c>
      <c r="AR195" s="207" t="s">
        <v>1419</v>
      </c>
      <c r="AS195" s="207" t="s">
        <v>1419</v>
      </c>
      <c r="AT195" s="207" t="s">
        <v>1419</v>
      </c>
      <c r="AU195" s="207" t="s">
        <v>1419</v>
      </c>
      <c r="AV195" s="207" t="s">
        <v>1419</v>
      </c>
      <c r="AW195" s="207" t="s">
        <v>1419</v>
      </c>
      <c r="AX195" s="207" t="s">
        <v>1419</v>
      </c>
      <c r="AY195" s="207" t="s">
        <v>1419</v>
      </c>
      <c r="AZ195" s="207" t="s">
        <v>1419</v>
      </c>
      <c r="BA195" s="207" t="s">
        <v>1419</v>
      </c>
      <c r="BB195" s="207"/>
      <c r="BC195" s="207" t="s">
        <v>1419</v>
      </c>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v>2</v>
      </c>
      <c r="CG195" s="207"/>
      <c r="CH195" s="207"/>
      <c r="CI195" s="207"/>
      <c r="CJ195" s="207"/>
      <c r="CK195" s="207"/>
      <c r="CL195" s="23">
        <f t="shared" si="90"/>
        <v>1</v>
      </c>
      <c r="CM195" s="32">
        <f t="shared" si="91"/>
        <v>1</v>
      </c>
      <c r="CN195" s="23">
        <f t="shared" si="92"/>
        <v>0</v>
      </c>
      <c r="CO195" s="32">
        <f t="shared" si="93"/>
        <v>0</v>
      </c>
      <c r="CP195" s="23">
        <f t="shared" si="94"/>
        <v>0</v>
      </c>
      <c r="CQ195" s="32">
        <f t="shared" si="95"/>
        <v>0</v>
      </c>
      <c r="CR195" s="23">
        <f t="shared" si="96"/>
        <v>2</v>
      </c>
      <c r="CS195" s="23" t="str">
        <f t="shared" si="82"/>
        <v>Đạt mục tiêu</v>
      </c>
      <c r="CT195" s="37"/>
    </row>
    <row r="196" spans="1:98" s="2" customFormat="1" ht="18.75" x14ac:dyDescent="0.25">
      <c r="A196" s="6">
        <v>163</v>
      </c>
      <c r="B196" s="7">
        <v>375</v>
      </c>
      <c r="C196" s="440" t="s">
        <v>616</v>
      </c>
      <c r="D196" s="440"/>
      <c r="E196" s="440"/>
      <c r="F196" s="9" t="s">
        <v>1249</v>
      </c>
      <c r="G196" s="9" t="s">
        <v>1249</v>
      </c>
      <c r="H196" s="9" t="s">
        <v>1249</v>
      </c>
      <c r="I196" s="9" t="s">
        <v>1249</v>
      </c>
      <c r="J196" s="21" t="s">
        <v>1249</v>
      </c>
      <c r="K196" s="21" t="s">
        <v>1249</v>
      </c>
      <c r="L196" s="21" t="s">
        <v>1249</v>
      </c>
      <c r="M196" s="21" t="s">
        <v>1249</v>
      </c>
      <c r="N196" s="21" t="s">
        <v>1249</v>
      </c>
      <c r="O196" s="21" t="s">
        <v>1249</v>
      </c>
      <c r="P196" s="21" t="s">
        <v>1249</v>
      </c>
      <c r="Q196" s="21" t="s">
        <v>1249</v>
      </c>
      <c r="R196" s="21" t="s">
        <v>1249</v>
      </c>
      <c r="S196" s="21" t="s">
        <v>1249</v>
      </c>
      <c r="T196" s="21" t="s">
        <v>1249</v>
      </c>
      <c r="U196" s="21" t="s">
        <v>1249</v>
      </c>
      <c r="V196" s="21" t="s">
        <v>1249</v>
      </c>
      <c r="W196" s="21" t="s">
        <v>1249</v>
      </c>
      <c r="X196" s="21" t="s">
        <v>1249</v>
      </c>
      <c r="Y196" s="21" t="s">
        <v>1249</v>
      </c>
      <c r="Z196" s="21" t="s">
        <v>1249</v>
      </c>
      <c r="AA196" s="21" t="s">
        <v>1249</v>
      </c>
      <c r="AB196" s="21" t="s">
        <v>1249</v>
      </c>
      <c r="AC196" s="21" t="s">
        <v>1249</v>
      </c>
      <c r="AD196" s="21" t="s">
        <v>1249</v>
      </c>
      <c r="AE196" s="21" t="s">
        <v>1249</v>
      </c>
      <c r="AF196" s="21" t="s">
        <v>1249</v>
      </c>
      <c r="AG196" s="21" t="s">
        <v>1249</v>
      </c>
      <c r="AH196" s="21" t="s">
        <v>1249</v>
      </c>
      <c r="AI196" s="21" t="s">
        <v>1249</v>
      </c>
      <c r="AJ196" s="21" t="s">
        <v>1249</v>
      </c>
      <c r="AK196" s="21" t="s">
        <v>1249</v>
      </c>
      <c r="AL196" s="21" t="s">
        <v>1249</v>
      </c>
      <c r="AM196" s="21" t="s">
        <v>1249</v>
      </c>
      <c r="AN196" s="21" t="s">
        <v>1249</v>
      </c>
      <c r="AO196" s="21" t="s">
        <v>1249</v>
      </c>
      <c r="AP196" s="21" t="s">
        <v>1249</v>
      </c>
      <c r="AQ196" s="21" t="s">
        <v>1249</v>
      </c>
      <c r="AR196" s="21" t="s">
        <v>1249</v>
      </c>
      <c r="AS196" s="21" t="s">
        <v>1249</v>
      </c>
      <c r="AT196" s="21" t="s">
        <v>1249</v>
      </c>
      <c r="AU196" s="21" t="s">
        <v>1249</v>
      </c>
      <c r="AV196" s="21" t="s">
        <v>1249</v>
      </c>
      <c r="AW196" s="21" t="s">
        <v>1249</v>
      </c>
      <c r="AX196" s="21" t="s">
        <v>1249</v>
      </c>
      <c r="AY196" s="21" t="s">
        <v>1249</v>
      </c>
      <c r="AZ196" s="21" t="s">
        <v>1249</v>
      </c>
      <c r="BA196" s="21" t="s">
        <v>1249</v>
      </c>
      <c r="BB196" s="21"/>
      <c r="BC196" s="21" t="s">
        <v>1249</v>
      </c>
      <c r="BD196" s="21" t="s">
        <v>1249</v>
      </c>
      <c r="BE196" s="21" t="s">
        <v>1249</v>
      </c>
      <c r="BF196" s="21" t="s">
        <v>1249</v>
      </c>
      <c r="BG196" s="21" t="s">
        <v>1249</v>
      </c>
      <c r="BH196" s="21" t="s">
        <v>1249</v>
      </c>
      <c r="BI196" s="21" t="s">
        <v>1249</v>
      </c>
      <c r="BJ196" s="21" t="s">
        <v>1249</v>
      </c>
      <c r="BK196" s="21" t="s">
        <v>1249</v>
      </c>
      <c r="BL196" s="21" t="s">
        <v>1249</v>
      </c>
      <c r="BM196" s="21" t="s">
        <v>1249</v>
      </c>
      <c r="BN196" s="21" t="s">
        <v>1249</v>
      </c>
      <c r="BO196" s="21" t="s">
        <v>1249</v>
      </c>
      <c r="BP196" s="21" t="s">
        <v>1249</v>
      </c>
      <c r="BQ196" s="21" t="s">
        <v>1249</v>
      </c>
      <c r="BR196" s="21" t="s">
        <v>1249</v>
      </c>
      <c r="BS196" s="21" t="s">
        <v>1249</v>
      </c>
      <c r="BT196" s="21" t="s">
        <v>1249</v>
      </c>
      <c r="BU196" s="21" t="s">
        <v>1249</v>
      </c>
      <c r="BV196" s="21" t="s">
        <v>1249</v>
      </c>
      <c r="BW196" s="21" t="s">
        <v>1249</v>
      </c>
      <c r="BX196" s="21" t="s">
        <v>1249</v>
      </c>
      <c r="BY196" s="21" t="s">
        <v>1249</v>
      </c>
      <c r="BZ196" s="21" t="s">
        <v>1249</v>
      </c>
      <c r="CA196" s="21" t="s">
        <v>1249</v>
      </c>
      <c r="CB196" s="21" t="s">
        <v>1249</v>
      </c>
      <c r="CC196" s="21" t="s">
        <v>1249</v>
      </c>
      <c r="CD196" s="21" t="s">
        <v>1249</v>
      </c>
      <c r="CE196" s="21" t="s">
        <v>1249</v>
      </c>
      <c r="CF196" s="21" t="s">
        <v>1249</v>
      </c>
      <c r="CG196" s="21"/>
      <c r="CH196" s="21"/>
      <c r="CI196" s="21"/>
      <c r="CJ196" s="21"/>
      <c r="CK196" s="21" t="s">
        <v>1249</v>
      </c>
      <c r="CL196" s="21" t="s">
        <v>1249</v>
      </c>
      <c r="CM196" s="21" t="s">
        <v>1249</v>
      </c>
      <c r="CN196" s="21" t="s">
        <v>1249</v>
      </c>
      <c r="CO196" s="21" t="s">
        <v>1249</v>
      </c>
      <c r="CP196" s="21" t="s">
        <v>1249</v>
      </c>
      <c r="CQ196" s="21" t="s">
        <v>1249</v>
      </c>
      <c r="CR196" s="21" t="s">
        <v>1249</v>
      </c>
      <c r="CS196" s="21" t="s">
        <v>1249</v>
      </c>
      <c r="CT196" s="21" t="s">
        <v>1249</v>
      </c>
    </row>
    <row r="197" spans="1:98" s="2" customFormat="1" ht="18.75" x14ac:dyDescent="0.25">
      <c r="A197" s="6">
        <v>164</v>
      </c>
      <c r="B197" s="7">
        <v>376</v>
      </c>
      <c r="C197" s="440" t="s">
        <v>618</v>
      </c>
      <c r="D197" s="440"/>
      <c r="E197" s="440"/>
      <c r="F197" s="9" t="s">
        <v>1249</v>
      </c>
      <c r="G197" s="9" t="s">
        <v>1249</v>
      </c>
      <c r="H197" s="9" t="s">
        <v>1249</v>
      </c>
      <c r="I197" s="9" t="s">
        <v>1249</v>
      </c>
      <c r="J197" s="21" t="s">
        <v>1249</v>
      </c>
      <c r="K197" s="21" t="s">
        <v>1249</v>
      </c>
      <c r="L197" s="21" t="s">
        <v>1249</v>
      </c>
      <c r="M197" s="21" t="s">
        <v>1249</v>
      </c>
      <c r="N197" s="21" t="s">
        <v>1249</v>
      </c>
      <c r="O197" s="21" t="s">
        <v>1249</v>
      </c>
      <c r="P197" s="21" t="s">
        <v>1249</v>
      </c>
      <c r="Q197" s="21" t="s">
        <v>1249</v>
      </c>
      <c r="R197" s="21" t="s">
        <v>1249</v>
      </c>
      <c r="S197" s="21" t="s">
        <v>1249</v>
      </c>
      <c r="T197" s="21" t="s">
        <v>1249</v>
      </c>
      <c r="U197" s="21" t="s">
        <v>1249</v>
      </c>
      <c r="V197" s="21" t="s">
        <v>1249</v>
      </c>
      <c r="W197" s="21" t="s">
        <v>1249</v>
      </c>
      <c r="X197" s="21" t="s">
        <v>1249</v>
      </c>
      <c r="Y197" s="21" t="s">
        <v>1249</v>
      </c>
      <c r="Z197" s="21" t="s">
        <v>1249</v>
      </c>
      <c r="AA197" s="21" t="s">
        <v>1249</v>
      </c>
      <c r="AB197" s="21" t="s">
        <v>1249</v>
      </c>
      <c r="AC197" s="21" t="s">
        <v>1249</v>
      </c>
      <c r="AD197" s="21" t="s">
        <v>1249</v>
      </c>
      <c r="AE197" s="21" t="s">
        <v>1249</v>
      </c>
      <c r="AF197" s="21" t="s">
        <v>1249</v>
      </c>
      <c r="AG197" s="21" t="s">
        <v>1249</v>
      </c>
      <c r="AH197" s="21" t="s">
        <v>1249</v>
      </c>
      <c r="AI197" s="21" t="s">
        <v>1249</v>
      </c>
      <c r="AJ197" s="21" t="s">
        <v>1249</v>
      </c>
      <c r="AK197" s="21" t="s">
        <v>1249</v>
      </c>
      <c r="AL197" s="21" t="s">
        <v>1249</v>
      </c>
      <c r="AM197" s="21" t="s">
        <v>1249</v>
      </c>
      <c r="AN197" s="21" t="s">
        <v>1249</v>
      </c>
      <c r="AO197" s="21" t="s">
        <v>1249</v>
      </c>
      <c r="AP197" s="21" t="s">
        <v>1249</v>
      </c>
      <c r="AQ197" s="21" t="s">
        <v>1249</v>
      </c>
      <c r="AR197" s="21" t="s">
        <v>1249</v>
      </c>
      <c r="AS197" s="21" t="s">
        <v>1249</v>
      </c>
      <c r="AT197" s="21" t="s">
        <v>1249</v>
      </c>
      <c r="AU197" s="21" t="s">
        <v>1249</v>
      </c>
      <c r="AV197" s="21" t="s">
        <v>1249</v>
      </c>
      <c r="AW197" s="21" t="s">
        <v>1249</v>
      </c>
      <c r="AX197" s="21" t="s">
        <v>1249</v>
      </c>
      <c r="AY197" s="21" t="s">
        <v>1249</v>
      </c>
      <c r="AZ197" s="21" t="s">
        <v>1249</v>
      </c>
      <c r="BA197" s="21" t="s">
        <v>1249</v>
      </c>
      <c r="BB197" s="21"/>
      <c r="BC197" s="21" t="s">
        <v>1249</v>
      </c>
      <c r="BD197" s="21" t="s">
        <v>1249</v>
      </c>
      <c r="BE197" s="21" t="s">
        <v>1249</v>
      </c>
      <c r="BF197" s="21" t="s">
        <v>1249</v>
      </c>
      <c r="BG197" s="21" t="s">
        <v>1249</v>
      </c>
      <c r="BH197" s="21" t="s">
        <v>1249</v>
      </c>
      <c r="BI197" s="21" t="s">
        <v>1249</v>
      </c>
      <c r="BJ197" s="21" t="s">
        <v>1249</v>
      </c>
      <c r="BK197" s="21" t="s">
        <v>1249</v>
      </c>
      <c r="BL197" s="21" t="s">
        <v>1249</v>
      </c>
      <c r="BM197" s="21" t="s">
        <v>1249</v>
      </c>
      <c r="BN197" s="21" t="s">
        <v>1249</v>
      </c>
      <c r="BO197" s="21" t="s">
        <v>1249</v>
      </c>
      <c r="BP197" s="21" t="s">
        <v>1249</v>
      </c>
      <c r="BQ197" s="21" t="s">
        <v>1249</v>
      </c>
      <c r="BR197" s="21" t="s">
        <v>1249</v>
      </c>
      <c r="BS197" s="21" t="s">
        <v>1249</v>
      </c>
      <c r="BT197" s="21" t="s">
        <v>1249</v>
      </c>
      <c r="BU197" s="21" t="s">
        <v>1249</v>
      </c>
      <c r="BV197" s="21" t="s">
        <v>1249</v>
      </c>
      <c r="BW197" s="21" t="s">
        <v>1249</v>
      </c>
      <c r="BX197" s="21" t="s">
        <v>1249</v>
      </c>
      <c r="BY197" s="21" t="s">
        <v>1249</v>
      </c>
      <c r="BZ197" s="21" t="s">
        <v>1249</v>
      </c>
      <c r="CA197" s="21" t="s">
        <v>1249</v>
      </c>
      <c r="CB197" s="21" t="s">
        <v>1249</v>
      </c>
      <c r="CC197" s="21" t="s">
        <v>1249</v>
      </c>
      <c r="CD197" s="21" t="s">
        <v>1249</v>
      </c>
      <c r="CE197" s="21" t="s">
        <v>1249</v>
      </c>
      <c r="CF197" s="21" t="s">
        <v>1249</v>
      </c>
      <c r="CG197" s="21"/>
      <c r="CH197" s="21"/>
      <c r="CI197" s="21"/>
      <c r="CJ197" s="21"/>
      <c r="CK197" s="21" t="s">
        <v>1249</v>
      </c>
      <c r="CL197" s="21" t="s">
        <v>1249</v>
      </c>
      <c r="CM197" s="21" t="s">
        <v>1249</v>
      </c>
      <c r="CN197" s="21" t="s">
        <v>1249</v>
      </c>
      <c r="CO197" s="21" t="s">
        <v>1249</v>
      </c>
      <c r="CP197" s="21" t="s">
        <v>1249</v>
      </c>
      <c r="CQ197" s="21" t="s">
        <v>1249</v>
      </c>
      <c r="CR197" s="21" t="s">
        <v>1249</v>
      </c>
      <c r="CS197" s="21" t="s">
        <v>1249</v>
      </c>
      <c r="CT197" s="21" t="s">
        <v>1249</v>
      </c>
    </row>
    <row r="198" spans="1:98" ht="81" customHeight="1" x14ac:dyDescent="0.25">
      <c r="A198" s="6">
        <v>165</v>
      </c>
      <c r="B198" s="207">
        <v>380</v>
      </c>
      <c r="C198" s="12" t="s">
        <v>621</v>
      </c>
      <c r="D198" s="13" t="s">
        <v>18</v>
      </c>
      <c r="E198" s="12" t="s">
        <v>622</v>
      </c>
      <c r="F198" s="214" t="s">
        <v>18</v>
      </c>
      <c r="G198" s="173" t="s">
        <v>622</v>
      </c>
      <c r="H198" s="18" t="s">
        <v>1882</v>
      </c>
      <c r="I198" s="18" t="s">
        <v>1261</v>
      </c>
      <c r="J198" s="22" t="s">
        <v>617</v>
      </c>
      <c r="K198" s="207" t="s">
        <v>21</v>
      </c>
      <c r="L198" s="207"/>
      <c r="M198" s="207"/>
      <c r="N198" s="207"/>
      <c r="O198" s="207"/>
      <c r="P198" s="207"/>
      <c r="Q198" s="207"/>
      <c r="R198" s="207"/>
      <c r="S198" s="207"/>
      <c r="T198" s="26">
        <f t="shared" si="74"/>
        <v>1</v>
      </c>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v>2</v>
      </c>
      <c r="CG198" s="207"/>
      <c r="CH198" s="207"/>
      <c r="CI198" s="207"/>
      <c r="CJ198" s="207"/>
      <c r="CK198" s="207"/>
      <c r="CL198" s="23">
        <f t="shared" ref="CL198:CL213" si="97">COUNTIF($BD198:$CK198,2)</f>
        <v>1</v>
      </c>
      <c r="CM198" s="32">
        <f t="shared" ref="CM198:CM213" si="98">CL198/COUNTA($BD198:$CK198)</f>
        <v>1</v>
      </c>
      <c r="CN198" s="23">
        <f t="shared" ref="CN198:CN213" si="99">COUNTIF($BD198:$CK198,1)</f>
        <v>0</v>
      </c>
      <c r="CO198" s="32">
        <f t="shared" ref="CO198:CO213" si="100">CN198/COUNTA($BD198:$CK198)</f>
        <v>0</v>
      </c>
      <c r="CP198" s="23">
        <f t="shared" ref="CP198:CP213" si="101">COUNTIF($BD198:$CK198,0)</f>
        <v>0</v>
      </c>
      <c r="CQ198" s="32">
        <f t="shared" ref="CQ198:CQ213" si="102">CP198/COUNTA($BD198:$CK198)</f>
        <v>0</v>
      </c>
      <c r="CR198" s="23">
        <f t="shared" ref="CR198:CR213" si="103">(((CL198*2)+(CN198*1)+(CP198*0)))/COUNTA($BD198:$CK198)</f>
        <v>2</v>
      </c>
      <c r="CS198" s="23" t="str">
        <f t="shared" si="82"/>
        <v>Đạt mục tiêu</v>
      </c>
      <c r="CT198" s="37"/>
    </row>
    <row r="199" spans="1:98" ht="53.25" customHeight="1" x14ac:dyDescent="0.25">
      <c r="A199" s="6">
        <v>166</v>
      </c>
      <c r="B199" s="207">
        <v>383</v>
      </c>
      <c r="C199" s="12" t="s">
        <v>627</v>
      </c>
      <c r="D199" s="13" t="s">
        <v>18</v>
      </c>
      <c r="E199" s="12" t="s">
        <v>628</v>
      </c>
      <c r="F199" s="214" t="s">
        <v>28</v>
      </c>
      <c r="G199" s="18" t="s">
        <v>1428</v>
      </c>
      <c r="H199" s="18" t="s">
        <v>1429</v>
      </c>
      <c r="I199" s="18" t="s">
        <v>1251</v>
      </c>
      <c r="J199" s="22" t="s">
        <v>617</v>
      </c>
      <c r="K199" s="207"/>
      <c r="L199" s="207"/>
      <c r="M199" s="207"/>
      <c r="N199" s="207" t="s">
        <v>21</v>
      </c>
      <c r="O199" s="207"/>
      <c r="P199" s="207"/>
      <c r="Q199" s="207"/>
      <c r="R199" s="207"/>
      <c r="S199" s="207"/>
      <c r="T199" s="26">
        <f t="shared" si="74"/>
        <v>1</v>
      </c>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v>2</v>
      </c>
      <c r="CG199" s="207"/>
      <c r="CH199" s="207"/>
      <c r="CI199" s="207"/>
      <c r="CJ199" s="207"/>
      <c r="CK199" s="207"/>
      <c r="CL199" s="23">
        <f t="shared" si="97"/>
        <v>1</v>
      </c>
      <c r="CM199" s="32">
        <f t="shared" si="98"/>
        <v>1</v>
      </c>
      <c r="CN199" s="23">
        <f t="shared" si="99"/>
        <v>0</v>
      </c>
      <c r="CO199" s="32">
        <f t="shared" si="100"/>
        <v>0</v>
      </c>
      <c r="CP199" s="23">
        <f t="shared" si="101"/>
        <v>0</v>
      </c>
      <c r="CQ199" s="32">
        <f t="shared" si="102"/>
        <v>0</v>
      </c>
      <c r="CR199" s="23">
        <f t="shared" si="103"/>
        <v>2</v>
      </c>
      <c r="CS199" s="23" t="str">
        <f t="shared" si="82"/>
        <v>Đạt mục tiêu</v>
      </c>
      <c r="CT199" s="37"/>
    </row>
    <row r="200" spans="1:98" ht="107.25" customHeight="1" x14ac:dyDescent="0.25">
      <c r="A200" s="6">
        <v>167</v>
      </c>
      <c r="B200" s="207">
        <v>386</v>
      </c>
      <c r="C200" s="60" t="s">
        <v>633</v>
      </c>
      <c r="D200" s="50" t="s">
        <v>28</v>
      </c>
      <c r="E200" s="12" t="s">
        <v>634</v>
      </c>
      <c r="F200" s="214" t="s">
        <v>28</v>
      </c>
      <c r="G200" s="18" t="s">
        <v>1430</v>
      </c>
      <c r="H200" s="18" t="s">
        <v>1430</v>
      </c>
      <c r="I200" s="18" t="s">
        <v>1261</v>
      </c>
      <c r="J200" s="22" t="s">
        <v>617</v>
      </c>
      <c r="K200" s="207"/>
      <c r="L200" s="207"/>
      <c r="M200" s="207"/>
      <c r="N200" s="207"/>
      <c r="O200" s="207"/>
      <c r="P200" s="207"/>
      <c r="Q200" s="207" t="s">
        <v>21</v>
      </c>
      <c r="R200" s="207"/>
      <c r="S200" s="207"/>
      <c r="T200" s="26">
        <f t="shared" si="74"/>
        <v>1</v>
      </c>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07"/>
      <c r="CC200" s="207"/>
      <c r="CD200" s="207"/>
      <c r="CE200" s="207"/>
      <c r="CF200" s="207">
        <v>2</v>
      </c>
      <c r="CG200" s="207"/>
      <c r="CH200" s="207"/>
      <c r="CI200" s="207"/>
      <c r="CJ200" s="207"/>
      <c r="CK200" s="207"/>
      <c r="CL200" s="23">
        <f t="shared" si="97"/>
        <v>1</v>
      </c>
      <c r="CM200" s="32">
        <f t="shared" si="98"/>
        <v>1</v>
      </c>
      <c r="CN200" s="23">
        <f t="shared" si="99"/>
        <v>0</v>
      </c>
      <c r="CO200" s="32">
        <f t="shared" si="100"/>
        <v>0</v>
      </c>
      <c r="CP200" s="23">
        <f t="shared" si="101"/>
        <v>0</v>
      </c>
      <c r="CQ200" s="32">
        <f t="shared" si="102"/>
        <v>0</v>
      </c>
      <c r="CR200" s="23">
        <f t="shared" si="103"/>
        <v>2</v>
      </c>
      <c r="CS200" s="23" t="str">
        <f t="shared" si="82"/>
        <v>Đạt mục tiêu</v>
      </c>
      <c r="CT200" s="37"/>
    </row>
    <row r="201" spans="1:98" ht="70.5" customHeight="1" x14ac:dyDescent="0.25">
      <c r="A201" s="6">
        <v>168</v>
      </c>
      <c r="B201" s="385">
        <v>387</v>
      </c>
      <c r="C201" s="388" t="s">
        <v>635</v>
      </c>
      <c r="D201" s="13" t="s">
        <v>28</v>
      </c>
      <c r="E201" s="12" t="s">
        <v>636</v>
      </c>
      <c r="F201" s="214" t="s">
        <v>28</v>
      </c>
      <c r="G201" s="12" t="s">
        <v>1431</v>
      </c>
      <c r="H201" s="12" t="s">
        <v>1894</v>
      </c>
      <c r="I201" s="18" t="s">
        <v>1261</v>
      </c>
      <c r="J201" s="22" t="s">
        <v>617</v>
      </c>
      <c r="K201" s="23" t="s">
        <v>21</v>
      </c>
      <c r="L201" s="23"/>
      <c r="M201" s="23"/>
      <c r="N201" s="23"/>
      <c r="O201" s="23"/>
      <c r="P201" s="23"/>
      <c r="Q201" s="23"/>
      <c r="R201" s="23"/>
      <c r="S201" s="23"/>
      <c r="T201" s="26">
        <f t="shared" si="74"/>
        <v>1</v>
      </c>
      <c r="U201" s="207" t="s">
        <v>1389</v>
      </c>
      <c r="V201" s="207"/>
      <c r="W201" s="207" t="s">
        <v>1319</v>
      </c>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07"/>
      <c r="CC201" s="207"/>
      <c r="CD201" s="207"/>
      <c r="CE201" s="207"/>
      <c r="CF201" s="207">
        <v>2</v>
      </c>
      <c r="CG201" s="207"/>
      <c r="CH201" s="207"/>
      <c r="CI201" s="207"/>
      <c r="CJ201" s="207"/>
      <c r="CK201" s="207"/>
      <c r="CL201" s="23">
        <f t="shared" si="97"/>
        <v>1</v>
      </c>
      <c r="CM201" s="32">
        <f t="shared" si="98"/>
        <v>1</v>
      </c>
      <c r="CN201" s="23">
        <f t="shared" si="99"/>
        <v>0</v>
      </c>
      <c r="CO201" s="32">
        <f t="shared" si="100"/>
        <v>0</v>
      </c>
      <c r="CP201" s="23">
        <f t="shared" si="101"/>
        <v>0</v>
      </c>
      <c r="CQ201" s="32">
        <f t="shared" si="102"/>
        <v>0</v>
      </c>
      <c r="CR201" s="23">
        <f t="shared" si="103"/>
        <v>2</v>
      </c>
      <c r="CS201" s="23" t="str">
        <f t="shared" si="82"/>
        <v>Đạt mục tiêu</v>
      </c>
      <c r="CT201" s="37"/>
    </row>
    <row r="202" spans="1:98" ht="45" customHeight="1" x14ac:dyDescent="0.25">
      <c r="A202" s="6">
        <v>168</v>
      </c>
      <c r="B202" s="386"/>
      <c r="C202" s="389"/>
      <c r="D202" s="13" t="s">
        <v>28</v>
      </c>
      <c r="E202" s="12" t="s">
        <v>636</v>
      </c>
      <c r="F202" s="214" t="s">
        <v>28</v>
      </c>
      <c r="G202" s="12" t="s">
        <v>1431</v>
      </c>
      <c r="H202" s="214" t="s">
        <v>1635</v>
      </c>
      <c r="I202" s="18" t="s">
        <v>1261</v>
      </c>
      <c r="J202" s="22" t="s">
        <v>617</v>
      </c>
      <c r="K202" s="23"/>
      <c r="L202" s="23" t="s">
        <v>21</v>
      </c>
      <c r="M202" s="23"/>
      <c r="N202" s="23"/>
      <c r="O202" s="23"/>
      <c r="P202" s="23"/>
      <c r="Q202" s="23"/>
      <c r="R202" s="23"/>
      <c r="S202" s="23"/>
      <c r="T202" s="26">
        <f t="shared" si="74"/>
        <v>1</v>
      </c>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07"/>
      <c r="CC202" s="207"/>
      <c r="CD202" s="207"/>
      <c r="CE202" s="207"/>
      <c r="CF202" s="207">
        <v>2</v>
      </c>
      <c r="CG202" s="207"/>
      <c r="CH202" s="207"/>
      <c r="CI202" s="207"/>
      <c r="CJ202" s="207"/>
      <c r="CK202" s="207"/>
      <c r="CL202" s="23">
        <f t="shared" si="97"/>
        <v>1</v>
      </c>
      <c r="CM202" s="32">
        <f t="shared" si="98"/>
        <v>1</v>
      </c>
      <c r="CN202" s="23">
        <f t="shared" si="99"/>
        <v>0</v>
      </c>
      <c r="CO202" s="32">
        <f t="shared" si="100"/>
        <v>0</v>
      </c>
      <c r="CP202" s="23">
        <f t="shared" si="101"/>
        <v>0</v>
      </c>
      <c r="CQ202" s="32">
        <f t="shared" si="102"/>
        <v>0</v>
      </c>
      <c r="CR202" s="23">
        <f t="shared" si="103"/>
        <v>2</v>
      </c>
      <c r="CS202" s="23" t="str">
        <f t="shared" si="82"/>
        <v>Đạt mục tiêu</v>
      </c>
      <c r="CT202" s="37"/>
    </row>
    <row r="203" spans="1:98" ht="45" customHeight="1" x14ac:dyDescent="0.25">
      <c r="A203" s="6">
        <v>168</v>
      </c>
      <c r="B203" s="386"/>
      <c r="C203" s="389"/>
      <c r="D203" s="13" t="s">
        <v>28</v>
      </c>
      <c r="E203" s="12" t="s">
        <v>636</v>
      </c>
      <c r="F203" s="214" t="s">
        <v>28</v>
      </c>
      <c r="G203" s="12" t="s">
        <v>1431</v>
      </c>
      <c r="H203" s="12" t="s">
        <v>1432</v>
      </c>
      <c r="I203" s="18" t="s">
        <v>1261</v>
      </c>
      <c r="J203" s="22" t="s">
        <v>617</v>
      </c>
      <c r="K203" s="23"/>
      <c r="L203" s="23"/>
      <c r="M203" s="23" t="s">
        <v>21</v>
      </c>
      <c r="N203" s="23"/>
      <c r="O203" s="23"/>
      <c r="P203" s="23"/>
      <c r="Q203" s="23"/>
      <c r="R203" s="23"/>
      <c r="S203" s="23"/>
      <c r="T203" s="26">
        <f t="shared" ref="T203:T266" si="104">COUNTIF(K203:S203,"x")</f>
        <v>1</v>
      </c>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07"/>
      <c r="CC203" s="207"/>
      <c r="CD203" s="207"/>
      <c r="CE203" s="207"/>
      <c r="CF203" s="207">
        <v>2</v>
      </c>
      <c r="CG203" s="207"/>
      <c r="CH203" s="207"/>
      <c r="CI203" s="207"/>
      <c r="CJ203" s="207"/>
      <c r="CK203" s="207"/>
      <c r="CL203" s="23">
        <f t="shared" si="97"/>
        <v>1</v>
      </c>
      <c r="CM203" s="32">
        <f t="shared" si="98"/>
        <v>1</v>
      </c>
      <c r="CN203" s="23">
        <f t="shared" si="99"/>
        <v>0</v>
      </c>
      <c r="CO203" s="32">
        <f t="shared" si="100"/>
        <v>0</v>
      </c>
      <c r="CP203" s="23">
        <f t="shared" si="101"/>
        <v>0</v>
      </c>
      <c r="CQ203" s="32">
        <f t="shared" si="102"/>
        <v>0</v>
      </c>
      <c r="CR203" s="23">
        <f t="shared" si="103"/>
        <v>2</v>
      </c>
      <c r="CS203" s="23" t="str">
        <f t="shared" ref="CS203:CS266" si="105">IF(CR203&gt;=1.6,"Đạt mục tiêu",IF(CR203&gt;=1,"Cần cố gắng","Chưa đạt"))</f>
        <v>Đạt mục tiêu</v>
      </c>
      <c r="CT203" s="37"/>
    </row>
    <row r="204" spans="1:98" ht="48.75" customHeight="1" x14ac:dyDescent="0.25">
      <c r="A204" s="6">
        <v>168</v>
      </c>
      <c r="B204" s="386"/>
      <c r="C204" s="389"/>
      <c r="D204" s="13" t="s">
        <v>28</v>
      </c>
      <c r="E204" s="12" t="s">
        <v>636</v>
      </c>
      <c r="F204" s="214" t="s">
        <v>28</v>
      </c>
      <c r="G204" s="12" t="s">
        <v>1431</v>
      </c>
      <c r="H204" s="12" t="s">
        <v>1433</v>
      </c>
      <c r="I204" s="18" t="s">
        <v>1261</v>
      </c>
      <c r="J204" s="22" t="s">
        <v>617</v>
      </c>
      <c r="K204" s="23"/>
      <c r="L204" s="23"/>
      <c r="M204" s="23"/>
      <c r="N204" s="23" t="s">
        <v>21</v>
      </c>
      <c r="O204" s="23"/>
      <c r="P204" s="23"/>
      <c r="Q204" s="23"/>
      <c r="R204" s="23"/>
      <c r="S204" s="23"/>
      <c r="T204" s="26">
        <f t="shared" si="104"/>
        <v>1</v>
      </c>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07"/>
      <c r="CC204" s="207"/>
      <c r="CD204" s="207"/>
      <c r="CE204" s="207"/>
      <c r="CF204" s="207">
        <v>2</v>
      </c>
      <c r="CG204" s="207"/>
      <c r="CH204" s="207"/>
      <c r="CI204" s="207"/>
      <c r="CJ204" s="207"/>
      <c r="CK204" s="207"/>
      <c r="CL204" s="23">
        <f t="shared" si="97"/>
        <v>1</v>
      </c>
      <c r="CM204" s="32">
        <f t="shared" si="98"/>
        <v>1</v>
      </c>
      <c r="CN204" s="23">
        <f t="shared" si="99"/>
        <v>0</v>
      </c>
      <c r="CO204" s="32">
        <f t="shared" si="100"/>
        <v>0</v>
      </c>
      <c r="CP204" s="23">
        <f t="shared" si="101"/>
        <v>0</v>
      </c>
      <c r="CQ204" s="32">
        <f t="shared" si="102"/>
        <v>0</v>
      </c>
      <c r="CR204" s="23">
        <f t="shared" si="103"/>
        <v>2</v>
      </c>
      <c r="CS204" s="23" t="str">
        <f t="shared" si="105"/>
        <v>Đạt mục tiêu</v>
      </c>
      <c r="CT204" s="37"/>
    </row>
    <row r="205" spans="1:98" ht="46.5" customHeight="1" x14ac:dyDescent="0.25">
      <c r="A205" s="6">
        <v>168</v>
      </c>
      <c r="B205" s="386"/>
      <c r="C205" s="389"/>
      <c r="D205" s="13" t="s">
        <v>28</v>
      </c>
      <c r="E205" s="12" t="s">
        <v>636</v>
      </c>
      <c r="F205" s="214" t="s">
        <v>28</v>
      </c>
      <c r="G205" s="12" t="s">
        <v>1431</v>
      </c>
      <c r="H205" s="12" t="s">
        <v>1434</v>
      </c>
      <c r="I205" s="18" t="s">
        <v>1261</v>
      </c>
      <c r="J205" s="22" t="s">
        <v>617</v>
      </c>
      <c r="K205" s="23"/>
      <c r="L205" s="23"/>
      <c r="M205" s="23"/>
      <c r="N205" s="23"/>
      <c r="O205" s="23"/>
      <c r="P205" s="23" t="s">
        <v>21</v>
      </c>
      <c r="Q205" s="23"/>
      <c r="R205" s="23"/>
      <c r="S205" s="23"/>
      <c r="T205" s="26">
        <f t="shared" si="104"/>
        <v>1</v>
      </c>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v>2</v>
      </c>
      <c r="CG205" s="207"/>
      <c r="CH205" s="207"/>
      <c r="CI205" s="207"/>
      <c r="CJ205" s="207"/>
      <c r="CK205" s="207"/>
      <c r="CL205" s="23">
        <f t="shared" si="97"/>
        <v>1</v>
      </c>
      <c r="CM205" s="32">
        <f t="shared" si="98"/>
        <v>1</v>
      </c>
      <c r="CN205" s="23">
        <f t="shared" si="99"/>
        <v>0</v>
      </c>
      <c r="CO205" s="32">
        <f t="shared" si="100"/>
        <v>0</v>
      </c>
      <c r="CP205" s="23">
        <f t="shared" si="101"/>
        <v>0</v>
      </c>
      <c r="CQ205" s="32">
        <f t="shared" si="102"/>
        <v>0</v>
      </c>
      <c r="CR205" s="23">
        <f t="shared" si="103"/>
        <v>2</v>
      </c>
      <c r="CS205" s="23" t="str">
        <f t="shared" si="105"/>
        <v>Đạt mục tiêu</v>
      </c>
      <c r="CT205" s="37"/>
    </row>
    <row r="206" spans="1:98" ht="45" customHeight="1" x14ac:dyDescent="0.25">
      <c r="A206" s="6">
        <v>168</v>
      </c>
      <c r="B206" s="386"/>
      <c r="C206" s="389"/>
      <c r="D206" s="13" t="s">
        <v>28</v>
      </c>
      <c r="E206" s="12" t="s">
        <v>636</v>
      </c>
      <c r="F206" s="214" t="s">
        <v>28</v>
      </c>
      <c r="G206" s="12" t="s">
        <v>1431</v>
      </c>
      <c r="H206" s="12" t="s">
        <v>1649</v>
      </c>
      <c r="I206" s="18" t="s">
        <v>1261</v>
      </c>
      <c r="J206" s="22" t="s">
        <v>617</v>
      </c>
      <c r="K206" s="23"/>
      <c r="L206" s="23"/>
      <c r="M206" s="23"/>
      <c r="N206" s="23"/>
      <c r="O206" s="23" t="s">
        <v>21</v>
      </c>
      <c r="P206" s="23"/>
      <c r="Q206" s="23"/>
      <c r="R206" s="23"/>
      <c r="S206" s="23"/>
      <c r="T206" s="26">
        <f t="shared" si="104"/>
        <v>1</v>
      </c>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v>2</v>
      </c>
      <c r="CG206" s="207"/>
      <c r="CH206" s="207"/>
      <c r="CI206" s="207"/>
      <c r="CJ206" s="207"/>
      <c r="CK206" s="207"/>
      <c r="CL206" s="23">
        <f t="shared" si="97"/>
        <v>1</v>
      </c>
      <c r="CM206" s="32">
        <f t="shared" si="98"/>
        <v>1</v>
      </c>
      <c r="CN206" s="23">
        <f t="shared" si="99"/>
        <v>0</v>
      </c>
      <c r="CO206" s="32">
        <f t="shared" si="100"/>
        <v>0</v>
      </c>
      <c r="CP206" s="23">
        <f t="shared" si="101"/>
        <v>0</v>
      </c>
      <c r="CQ206" s="32">
        <f t="shared" si="102"/>
        <v>0</v>
      </c>
      <c r="CR206" s="23">
        <f t="shared" si="103"/>
        <v>2</v>
      </c>
      <c r="CS206" s="23" t="str">
        <f t="shared" si="105"/>
        <v>Đạt mục tiêu</v>
      </c>
      <c r="CT206" s="37"/>
    </row>
    <row r="207" spans="1:98" ht="41.25" customHeight="1" x14ac:dyDescent="0.25">
      <c r="A207" s="6">
        <v>168</v>
      </c>
      <c r="B207" s="386"/>
      <c r="C207" s="389"/>
      <c r="D207" s="13" t="s">
        <v>28</v>
      </c>
      <c r="E207" s="12" t="s">
        <v>636</v>
      </c>
      <c r="F207" s="214" t="s">
        <v>28</v>
      </c>
      <c r="G207" s="12" t="s">
        <v>1431</v>
      </c>
      <c r="H207" s="12" t="s">
        <v>1435</v>
      </c>
      <c r="I207" s="18" t="s">
        <v>1261</v>
      </c>
      <c r="J207" s="22" t="s">
        <v>617</v>
      </c>
      <c r="K207" s="23"/>
      <c r="L207" s="23"/>
      <c r="M207" s="23"/>
      <c r="N207" s="23"/>
      <c r="O207" s="23"/>
      <c r="P207" s="23"/>
      <c r="Q207" s="23" t="s">
        <v>21</v>
      </c>
      <c r="R207" s="23"/>
      <c r="S207" s="23"/>
      <c r="T207" s="26">
        <f t="shared" si="104"/>
        <v>1</v>
      </c>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v>2</v>
      </c>
      <c r="CG207" s="207"/>
      <c r="CH207" s="207"/>
      <c r="CI207" s="207"/>
      <c r="CJ207" s="207"/>
      <c r="CK207" s="207"/>
      <c r="CL207" s="23">
        <f t="shared" si="97"/>
        <v>1</v>
      </c>
      <c r="CM207" s="32">
        <f t="shared" si="98"/>
        <v>1</v>
      </c>
      <c r="CN207" s="23">
        <f t="shared" si="99"/>
        <v>0</v>
      </c>
      <c r="CO207" s="32">
        <f t="shared" si="100"/>
        <v>0</v>
      </c>
      <c r="CP207" s="23">
        <f t="shared" si="101"/>
        <v>0</v>
      </c>
      <c r="CQ207" s="32">
        <f t="shared" si="102"/>
        <v>0</v>
      </c>
      <c r="CR207" s="23">
        <f t="shared" si="103"/>
        <v>2</v>
      </c>
      <c r="CS207" s="23" t="str">
        <f t="shared" si="105"/>
        <v>Đạt mục tiêu</v>
      </c>
      <c r="CT207" s="37"/>
    </row>
    <row r="208" spans="1:98" ht="68.25" customHeight="1" x14ac:dyDescent="0.25">
      <c r="A208" s="6">
        <v>168</v>
      </c>
      <c r="B208" s="386"/>
      <c r="C208" s="389"/>
      <c r="D208" s="13" t="s">
        <v>28</v>
      </c>
      <c r="E208" s="12" t="s">
        <v>636</v>
      </c>
      <c r="F208" s="214" t="s">
        <v>28</v>
      </c>
      <c r="G208" s="12" t="s">
        <v>1431</v>
      </c>
      <c r="H208" s="12" t="s">
        <v>1436</v>
      </c>
      <c r="I208" s="18" t="s">
        <v>1261</v>
      </c>
      <c r="J208" s="22" t="s">
        <v>617</v>
      </c>
      <c r="K208" s="23"/>
      <c r="L208" s="23"/>
      <c r="M208" s="23"/>
      <c r="N208" s="23"/>
      <c r="O208" s="23"/>
      <c r="P208" s="23"/>
      <c r="Q208" s="23"/>
      <c r="R208" s="23" t="s">
        <v>21</v>
      </c>
      <c r="S208" s="23"/>
      <c r="T208" s="26">
        <f t="shared" si="104"/>
        <v>1</v>
      </c>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7"/>
      <c r="BW208" s="207"/>
      <c r="BX208" s="207"/>
      <c r="BY208" s="207"/>
      <c r="BZ208" s="207"/>
      <c r="CA208" s="207"/>
      <c r="CB208" s="207"/>
      <c r="CC208" s="207"/>
      <c r="CD208" s="207"/>
      <c r="CE208" s="207"/>
      <c r="CF208" s="207">
        <v>2</v>
      </c>
      <c r="CG208" s="207"/>
      <c r="CH208" s="207"/>
      <c r="CI208" s="207"/>
      <c r="CJ208" s="207"/>
      <c r="CK208" s="207"/>
      <c r="CL208" s="23">
        <f t="shared" si="97"/>
        <v>1</v>
      </c>
      <c r="CM208" s="32">
        <f t="shared" si="98"/>
        <v>1</v>
      </c>
      <c r="CN208" s="23">
        <f t="shared" si="99"/>
        <v>0</v>
      </c>
      <c r="CO208" s="32">
        <f t="shared" si="100"/>
        <v>0</v>
      </c>
      <c r="CP208" s="23">
        <f t="shared" si="101"/>
        <v>0</v>
      </c>
      <c r="CQ208" s="32">
        <f t="shared" si="102"/>
        <v>0</v>
      </c>
      <c r="CR208" s="23">
        <f t="shared" si="103"/>
        <v>2</v>
      </c>
      <c r="CS208" s="23" t="str">
        <f t="shared" si="105"/>
        <v>Đạt mục tiêu</v>
      </c>
      <c r="CT208" s="37"/>
    </row>
    <row r="209" spans="1:98" ht="39.75" customHeight="1" x14ac:dyDescent="0.25">
      <c r="A209" s="6">
        <v>168</v>
      </c>
      <c r="B209" s="387"/>
      <c r="C209" s="390"/>
      <c r="D209" s="13" t="s">
        <v>28</v>
      </c>
      <c r="E209" s="12" t="s">
        <v>636</v>
      </c>
      <c r="F209" s="214" t="s">
        <v>28</v>
      </c>
      <c r="G209" s="12" t="s">
        <v>1431</v>
      </c>
      <c r="H209" s="12" t="s">
        <v>1437</v>
      </c>
      <c r="I209" s="18" t="s">
        <v>1261</v>
      </c>
      <c r="J209" s="22" t="s">
        <v>617</v>
      </c>
      <c r="K209" s="23"/>
      <c r="L209" s="23"/>
      <c r="M209" s="23"/>
      <c r="N209" s="23"/>
      <c r="O209" s="23"/>
      <c r="P209" s="23"/>
      <c r="Q209" s="23"/>
      <c r="R209" s="23"/>
      <c r="S209" s="23" t="s">
        <v>21</v>
      </c>
      <c r="T209" s="26">
        <f t="shared" si="104"/>
        <v>1</v>
      </c>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v>2</v>
      </c>
      <c r="CG209" s="207"/>
      <c r="CH209" s="207"/>
      <c r="CI209" s="207"/>
      <c r="CJ209" s="207"/>
      <c r="CK209" s="207"/>
      <c r="CL209" s="23">
        <f t="shared" si="97"/>
        <v>1</v>
      </c>
      <c r="CM209" s="32">
        <f t="shared" si="98"/>
        <v>1</v>
      </c>
      <c r="CN209" s="23">
        <f t="shared" si="99"/>
        <v>0</v>
      </c>
      <c r="CO209" s="32">
        <f t="shared" si="100"/>
        <v>0</v>
      </c>
      <c r="CP209" s="23">
        <f t="shared" si="101"/>
        <v>0</v>
      </c>
      <c r="CQ209" s="32">
        <f t="shared" si="102"/>
        <v>0</v>
      </c>
      <c r="CR209" s="23">
        <f t="shared" si="103"/>
        <v>2</v>
      </c>
      <c r="CS209" s="23" t="str">
        <f t="shared" si="105"/>
        <v>Đạt mục tiêu</v>
      </c>
      <c r="CT209" s="37"/>
    </row>
    <row r="210" spans="1:98" ht="64.5" customHeight="1" x14ac:dyDescent="0.25">
      <c r="A210" s="6">
        <v>169</v>
      </c>
      <c r="B210" s="385">
        <v>388</v>
      </c>
      <c r="C210" s="388" t="s">
        <v>637</v>
      </c>
      <c r="D210" s="13" t="s">
        <v>28</v>
      </c>
      <c r="E210" s="12" t="s">
        <v>638</v>
      </c>
      <c r="F210" s="214" t="s">
        <v>28</v>
      </c>
      <c r="G210" s="41" t="s">
        <v>1438</v>
      </c>
      <c r="H210" s="41" t="s">
        <v>1439</v>
      </c>
      <c r="I210" s="18" t="s">
        <v>1261</v>
      </c>
      <c r="J210" s="22" t="s">
        <v>617</v>
      </c>
      <c r="K210" s="207"/>
      <c r="L210" s="207"/>
      <c r="M210" s="207"/>
      <c r="N210" s="207" t="s">
        <v>21</v>
      </c>
      <c r="O210" s="207"/>
      <c r="P210" s="207"/>
      <c r="Q210" s="207"/>
      <c r="R210" s="207"/>
      <c r="S210" s="207"/>
      <c r="T210" s="26">
        <f t="shared" si="104"/>
        <v>1</v>
      </c>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v>2</v>
      </c>
      <c r="CG210" s="207"/>
      <c r="CH210" s="207"/>
      <c r="CI210" s="207"/>
      <c r="CJ210" s="207"/>
      <c r="CK210" s="207"/>
      <c r="CL210" s="23">
        <f t="shared" si="97"/>
        <v>1</v>
      </c>
      <c r="CM210" s="32">
        <f t="shared" si="98"/>
        <v>1</v>
      </c>
      <c r="CN210" s="23">
        <f t="shared" si="99"/>
        <v>0</v>
      </c>
      <c r="CO210" s="32">
        <f t="shared" si="100"/>
        <v>0</v>
      </c>
      <c r="CP210" s="23">
        <f t="shared" si="101"/>
        <v>0</v>
      </c>
      <c r="CQ210" s="32">
        <f t="shared" si="102"/>
        <v>0</v>
      </c>
      <c r="CR210" s="23">
        <f t="shared" si="103"/>
        <v>2</v>
      </c>
      <c r="CS210" s="23" t="str">
        <f t="shared" si="105"/>
        <v>Đạt mục tiêu</v>
      </c>
      <c r="CT210" s="37"/>
    </row>
    <row r="211" spans="1:98" ht="60.75" customHeight="1" x14ac:dyDescent="0.25">
      <c r="A211" s="6">
        <v>169</v>
      </c>
      <c r="B211" s="387"/>
      <c r="C211" s="390"/>
      <c r="D211" s="13" t="s">
        <v>28</v>
      </c>
      <c r="E211" s="12" t="s">
        <v>638</v>
      </c>
      <c r="F211" s="214" t="s">
        <v>28</v>
      </c>
      <c r="G211" s="41" t="s">
        <v>1440</v>
      </c>
      <c r="H211" s="41" t="s">
        <v>1862</v>
      </c>
      <c r="I211" s="18" t="s">
        <v>1261</v>
      </c>
      <c r="J211" s="22" t="s">
        <v>617</v>
      </c>
      <c r="K211" s="207"/>
      <c r="L211" s="207"/>
      <c r="M211" s="207"/>
      <c r="N211" s="207"/>
      <c r="O211" s="23"/>
      <c r="P211" s="28" t="s">
        <v>21</v>
      </c>
      <c r="Q211" s="207"/>
      <c r="R211" s="207"/>
      <c r="S211" s="207"/>
      <c r="T211" s="26">
        <f t="shared" si="104"/>
        <v>1</v>
      </c>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v>2</v>
      </c>
      <c r="CG211" s="207"/>
      <c r="CH211" s="207"/>
      <c r="CI211" s="207"/>
      <c r="CJ211" s="207"/>
      <c r="CK211" s="207"/>
      <c r="CL211" s="23">
        <f t="shared" si="97"/>
        <v>1</v>
      </c>
      <c r="CM211" s="32">
        <f t="shared" si="98"/>
        <v>1</v>
      </c>
      <c r="CN211" s="23">
        <f t="shared" si="99"/>
        <v>0</v>
      </c>
      <c r="CO211" s="32">
        <f t="shared" si="100"/>
        <v>0</v>
      </c>
      <c r="CP211" s="23">
        <f t="shared" si="101"/>
        <v>0</v>
      </c>
      <c r="CQ211" s="32">
        <f t="shared" si="102"/>
        <v>0</v>
      </c>
      <c r="CR211" s="23">
        <f t="shared" si="103"/>
        <v>2</v>
      </c>
      <c r="CS211" s="23" t="str">
        <f t="shared" si="105"/>
        <v>Đạt mục tiêu</v>
      </c>
      <c r="CT211" s="37"/>
    </row>
    <row r="212" spans="1:98" ht="61.5" customHeight="1" x14ac:dyDescent="0.25">
      <c r="A212" s="6">
        <v>170</v>
      </c>
      <c r="B212" s="207">
        <v>389</v>
      </c>
      <c r="C212" s="12" t="s">
        <v>639</v>
      </c>
      <c r="D212" s="13" t="s">
        <v>71</v>
      </c>
      <c r="E212" s="12" t="s">
        <v>640</v>
      </c>
      <c r="F212" s="214" t="s">
        <v>71</v>
      </c>
      <c r="G212" s="18" t="s">
        <v>639</v>
      </c>
      <c r="H212" s="18"/>
      <c r="I212" s="18" t="s">
        <v>1265</v>
      </c>
      <c r="J212" s="22" t="s">
        <v>617</v>
      </c>
      <c r="K212" s="207"/>
      <c r="L212" s="207"/>
      <c r="M212" s="207"/>
      <c r="N212" s="207"/>
      <c r="O212" s="207" t="s">
        <v>21</v>
      </c>
      <c r="P212" s="207"/>
      <c r="Q212" s="207"/>
      <c r="R212" s="207"/>
      <c r="S212" s="207"/>
      <c r="T212" s="26">
        <f t="shared" si="104"/>
        <v>1</v>
      </c>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v>2</v>
      </c>
      <c r="CG212" s="207"/>
      <c r="CH212" s="207"/>
      <c r="CI212" s="207"/>
      <c r="CJ212" s="207"/>
      <c r="CK212" s="207"/>
      <c r="CL212" s="23">
        <f t="shared" si="97"/>
        <v>1</v>
      </c>
      <c r="CM212" s="32">
        <f t="shared" si="98"/>
        <v>1</v>
      </c>
      <c r="CN212" s="23">
        <f t="shared" si="99"/>
        <v>0</v>
      </c>
      <c r="CO212" s="32">
        <f t="shared" si="100"/>
        <v>0</v>
      </c>
      <c r="CP212" s="23">
        <f t="shared" si="101"/>
        <v>0</v>
      </c>
      <c r="CQ212" s="32">
        <f t="shared" si="102"/>
        <v>0</v>
      </c>
      <c r="CR212" s="23">
        <f t="shared" si="103"/>
        <v>2</v>
      </c>
      <c r="CS212" s="23" t="str">
        <f t="shared" si="105"/>
        <v>Đạt mục tiêu</v>
      </c>
      <c r="CT212" s="37"/>
    </row>
    <row r="213" spans="1:98" ht="33" customHeight="1" x14ac:dyDescent="0.25">
      <c r="A213" s="6">
        <v>171</v>
      </c>
      <c r="B213" s="207">
        <v>392</v>
      </c>
      <c r="C213" s="12" t="s">
        <v>645</v>
      </c>
      <c r="D213" s="13" t="s">
        <v>18</v>
      </c>
      <c r="E213" s="12" t="s">
        <v>646</v>
      </c>
      <c r="F213" s="214" t="s">
        <v>18</v>
      </c>
      <c r="G213" s="12" t="s">
        <v>1441</v>
      </c>
      <c r="H213" s="12" t="s">
        <v>1442</v>
      </c>
      <c r="I213" s="18" t="s">
        <v>1261</v>
      </c>
      <c r="J213" s="22" t="s">
        <v>617</v>
      </c>
      <c r="K213" s="207" t="s">
        <v>21</v>
      </c>
      <c r="L213" s="207"/>
      <c r="M213" s="207"/>
      <c r="N213" s="207"/>
      <c r="O213" s="207"/>
      <c r="P213" s="207"/>
      <c r="Q213" s="207"/>
      <c r="R213" s="207"/>
      <c r="S213" s="207"/>
      <c r="T213" s="26">
        <f t="shared" si="104"/>
        <v>1</v>
      </c>
      <c r="U213" s="207" t="s">
        <v>1302</v>
      </c>
      <c r="V213" s="207" t="s">
        <v>1319</v>
      </c>
      <c r="W213" s="207" t="s">
        <v>1302</v>
      </c>
      <c r="X213" s="207" t="s">
        <v>1319</v>
      </c>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v>2</v>
      </c>
      <c r="CG213" s="207"/>
      <c r="CH213" s="207"/>
      <c r="CI213" s="207"/>
      <c r="CJ213" s="207"/>
      <c r="CK213" s="207"/>
      <c r="CL213" s="23">
        <f t="shared" si="97"/>
        <v>1</v>
      </c>
      <c r="CM213" s="32">
        <f t="shared" si="98"/>
        <v>1</v>
      </c>
      <c r="CN213" s="23">
        <f t="shared" si="99"/>
        <v>0</v>
      </c>
      <c r="CO213" s="32">
        <f t="shared" si="100"/>
        <v>0</v>
      </c>
      <c r="CP213" s="23">
        <f t="shared" si="101"/>
        <v>0</v>
      </c>
      <c r="CQ213" s="32">
        <f t="shared" si="102"/>
        <v>0</v>
      </c>
      <c r="CR213" s="23">
        <f t="shared" si="103"/>
        <v>2</v>
      </c>
      <c r="CS213" s="23" t="str">
        <f t="shared" si="105"/>
        <v>Đạt mục tiêu</v>
      </c>
      <c r="CT213" s="37"/>
    </row>
    <row r="214" spans="1:98" s="2" customFormat="1" ht="18.75" x14ac:dyDescent="0.25">
      <c r="A214" s="6">
        <v>172</v>
      </c>
      <c r="B214" s="7">
        <v>391</v>
      </c>
      <c r="C214" s="440" t="s">
        <v>647</v>
      </c>
      <c r="D214" s="440"/>
      <c r="E214" s="440"/>
      <c r="F214" s="9" t="s">
        <v>1249</v>
      </c>
      <c r="G214" s="9" t="s">
        <v>1249</v>
      </c>
      <c r="H214" s="9" t="s">
        <v>1249</v>
      </c>
      <c r="I214" s="9" t="s">
        <v>1249</v>
      </c>
      <c r="J214" s="21" t="s">
        <v>1249</v>
      </c>
      <c r="K214" s="21" t="s">
        <v>1249</v>
      </c>
      <c r="L214" s="21" t="s">
        <v>1249</v>
      </c>
      <c r="M214" s="21" t="s">
        <v>1249</v>
      </c>
      <c r="N214" s="21" t="s">
        <v>1249</v>
      </c>
      <c r="O214" s="21" t="s">
        <v>1249</v>
      </c>
      <c r="P214" s="21" t="s">
        <v>1249</v>
      </c>
      <c r="Q214" s="21" t="s">
        <v>1249</v>
      </c>
      <c r="R214" s="21" t="s">
        <v>1249</v>
      </c>
      <c r="S214" s="21" t="s">
        <v>1249</v>
      </c>
      <c r="T214" s="21" t="s">
        <v>1249</v>
      </c>
      <c r="U214" s="21" t="s">
        <v>1249</v>
      </c>
      <c r="V214" s="21" t="s">
        <v>1249</v>
      </c>
      <c r="W214" s="21" t="s">
        <v>1249</v>
      </c>
      <c r="X214" s="21" t="s">
        <v>1249</v>
      </c>
      <c r="Y214" s="21" t="s">
        <v>1249</v>
      </c>
      <c r="Z214" s="21" t="s">
        <v>1249</v>
      </c>
      <c r="AA214" s="21" t="s">
        <v>1249</v>
      </c>
      <c r="AB214" s="21" t="s">
        <v>1249</v>
      </c>
      <c r="AC214" s="21" t="s">
        <v>1249</v>
      </c>
      <c r="AD214" s="21" t="s">
        <v>1249</v>
      </c>
      <c r="AE214" s="21" t="s">
        <v>1249</v>
      </c>
      <c r="AF214" s="21" t="s">
        <v>1249</v>
      </c>
      <c r="AG214" s="21" t="s">
        <v>1249</v>
      </c>
      <c r="AH214" s="21" t="s">
        <v>1249</v>
      </c>
      <c r="AI214" s="21" t="s">
        <v>1249</v>
      </c>
      <c r="AJ214" s="21" t="s">
        <v>1249</v>
      </c>
      <c r="AK214" s="21" t="s">
        <v>1249</v>
      </c>
      <c r="AL214" s="21" t="s">
        <v>1249</v>
      </c>
      <c r="AM214" s="21" t="s">
        <v>1249</v>
      </c>
      <c r="AN214" s="21" t="s">
        <v>1249</v>
      </c>
      <c r="AO214" s="21" t="s">
        <v>1249</v>
      </c>
      <c r="AP214" s="21" t="s">
        <v>1249</v>
      </c>
      <c r="AQ214" s="21" t="s">
        <v>1249</v>
      </c>
      <c r="AR214" s="21" t="s">
        <v>1249</v>
      </c>
      <c r="AS214" s="21" t="s">
        <v>1249</v>
      </c>
      <c r="AT214" s="21" t="s">
        <v>1249</v>
      </c>
      <c r="AU214" s="21" t="s">
        <v>1249</v>
      </c>
      <c r="AV214" s="21" t="s">
        <v>1249</v>
      </c>
      <c r="AW214" s="21" t="s">
        <v>1249</v>
      </c>
      <c r="AX214" s="21" t="s">
        <v>1249</v>
      </c>
      <c r="AY214" s="21" t="s">
        <v>1249</v>
      </c>
      <c r="AZ214" s="21" t="s">
        <v>1249</v>
      </c>
      <c r="BA214" s="21" t="s">
        <v>1249</v>
      </c>
      <c r="BB214" s="21"/>
      <c r="BC214" s="21" t="s">
        <v>1249</v>
      </c>
      <c r="BD214" s="21" t="s">
        <v>1249</v>
      </c>
      <c r="BE214" s="21" t="s">
        <v>1249</v>
      </c>
      <c r="BF214" s="21" t="s">
        <v>1249</v>
      </c>
      <c r="BG214" s="21" t="s">
        <v>1249</v>
      </c>
      <c r="BH214" s="21" t="s">
        <v>1249</v>
      </c>
      <c r="BI214" s="21" t="s">
        <v>1249</v>
      </c>
      <c r="BJ214" s="21" t="s">
        <v>1249</v>
      </c>
      <c r="BK214" s="21" t="s">
        <v>1249</v>
      </c>
      <c r="BL214" s="21" t="s">
        <v>1249</v>
      </c>
      <c r="BM214" s="21" t="s">
        <v>1249</v>
      </c>
      <c r="BN214" s="21" t="s">
        <v>1249</v>
      </c>
      <c r="BO214" s="21" t="s">
        <v>1249</v>
      </c>
      <c r="BP214" s="21" t="s">
        <v>1249</v>
      </c>
      <c r="BQ214" s="21" t="s">
        <v>1249</v>
      </c>
      <c r="BR214" s="21" t="s">
        <v>1249</v>
      </c>
      <c r="BS214" s="21" t="s">
        <v>1249</v>
      </c>
      <c r="BT214" s="21" t="s">
        <v>1249</v>
      </c>
      <c r="BU214" s="21" t="s">
        <v>1249</v>
      </c>
      <c r="BV214" s="21" t="s">
        <v>1249</v>
      </c>
      <c r="BW214" s="21" t="s">
        <v>1249</v>
      </c>
      <c r="BX214" s="21" t="s">
        <v>1249</v>
      </c>
      <c r="BY214" s="21" t="s">
        <v>1249</v>
      </c>
      <c r="BZ214" s="21" t="s">
        <v>1249</v>
      </c>
      <c r="CA214" s="21" t="s">
        <v>1249</v>
      </c>
      <c r="CB214" s="21" t="s">
        <v>1249</v>
      </c>
      <c r="CC214" s="21" t="s">
        <v>1249</v>
      </c>
      <c r="CD214" s="21" t="s">
        <v>1249</v>
      </c>
      <c r="CE214" s="21" t="s">
        <v>1249</v>
      </c>
      <c r="CF214" s="21" t="s">
        <v>1249</v>
      </c>
      <c r="CG214" s="21"/>
      <c r="CH214" s="21"/>
      <c r="CI214" s="21"/>
      <c r="CJ214" s="21"/>
      <c r="CK214" s="21" t="s">
        <v>1249</v>
      </c>
      <c r="CL214" s="21" t="s">
        <v>1249</v>
      </c>
      <c r="CM214" s="21" t="s">
        <v>1249</v>
      </c>
      <c r="CN214" s="21" t="s">
        <v>1249</v>
      </c>
      <c r="CO214" s="21" t="s">
        <v>1249</v>
      </c>
      <c r="CP214" s="21" t="s">
        <v>1249</v>
      </c>
      <c r="CQ214" s="21" t="s">
        <v>1249</v>
      </c>
      <c r="CR214" s="21" t="s">
        <v>1249</v>
      </c>
      <c r="CS214" s="21" t="s">
        <v>1249</v>
      </c>
      <c r="CT214" s="21" t="s">
        <v>1249</v>
      </c>
    </row>
    <row r="215" spans="1:98" ht="72" customHeight="1" x14ac:dyDescent="0.25">
      <c r="A215" s="6">
        <v>173</v>
      </c>
      <c r="B215" s="207">
        <v>395</v>
      </c>
      <c r="C215" s="12" t="s">
        <v>650</v>
      </c>
      <c r="D215" s="13" t="s">
        <v>18</v>
      </c>
      <c r="E215" s="12" t="s">
        <v>1443</v>
      </c>
      <c r="F215" s="214" t="s">
        <v>28</v>
      </c>
      <c r="G215" s="18" t="s">
        <v>1444</v>
      </c>
      <c r="H215" s="18" t="s">
        <v>1445</v>
      </c>
      <c r="I215" s="18" t="s">
        <v>1329</v>
      </c>
      <c r="J215" s="22" t="s">
        <v>617</v>
      </c>
      <c r="K215" s="207"/>
      <c r="L215" s="207"/>
      <c r="M215" s="207"/>
      <c r="N215" s="207"/>
      <c r="O215" s="207"/>
      <c r="P215" s="207" t="s">
        <v>21</v>
      </c>
      <c r="Q215" s="207"/>
      <c r="R215" s="207"/>
      <c r="S215" s="207"/>
      <c r="T215" s="26">
        <f t="shared" si="104"/>
        <v>1</v>
      </c>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v>2</v>
      </c>
      <c r="CG215" s="207"/>
      <c r="CH215" s="207"/>
      <c r="CI215" s="207"/>
      <c r="CJ215" s="207"/>
      <c r="CK215" s="207"/>
      <c r="CL215" s="23">
        <f t="shared" ref="CL215:CL239" si="106">COUNTIF($BD215:$CK215,2)</f>
        <v>1</v>
      </c>
      <c r="CM215" s="32">
        <f t="shared" ref="CM215:CM239" si="107">CL215/COUNTA($BD215:$CK215)</f>
        <v>1</v>
      </c>
      <c r="CN215" s="23">
        <f t="shared" ref="CN215:CN239" si="108">COUNTIF($BD215:$CK215,1)</f>
        <v>0</v>
      </c>
      <c r="CO215" s="32">
        <f t="shared" ref="CO215:CO239" si="109">CN215/COUNTA($BD215:$CK215)</f>
        <v>0</v>
      </c>
      <c r="CP215" s="23">
        <f t="shared" ref="CP215:CP239" si="110">COUNTIF($BD215:$CK215,0)</f>
        <v>0</v>
      </c>
      <c r="CQ215" s="32">
        <f t="shared" ref="CQ215:CQ239" si="111">CP215/COUNTA($BD215:$CK215)</f>
        <v>0</v>
      </c>
      <c r="CR215" s="23">
        <f t="shared" ref="CR215:CR239" si="112">(((CL215*2)+(CN215*1)+(CP215*0)))/COUNTA($BD215:$CK215)</f>
        <v>2</v>
      </c>
      <c r="CS215" s="23" t="str">
        <f t="shared" si="105"/>
        <v>Đạt mục tiêu</v>
      </c>
      <c r="CT215" s="37"/>
    </row>
    <row r="216" spans="1:98" ht="72" customHeight="1" x14ac:dyDescent="0.25">
      <c r="A216" s="6">
        <v>174</v>
      </c>
      <c r="B216" s="207">
        <v>398</v>
      </c>
      <c r="C216" s="12" t="s">
        <v>656</v>
      </c>
      <c r="D216" s="13" t="s">
        <v>18</v>
      </c>
      <c r="E216" s="12" t="s">
        <v>657</v>
      </c>
      <c r="F216" s="214" t="s">
        <v>18</v>
      </c>
      <c r="G216" s="18" t="s">
        <v>1446</v>
      </c>
      <c r="H216" s="18" t="s">
        <v>1446</v>
      </c>
      <c r="I216" s="18" t="s">
        <v>1261</v>
      </c>
      <c r="J216" s="22" t="s">
        <v>617</v>
      </c>
      <c r="K216" s="207"/>
      <c r="L216" s="207"/>
      <c r="M216" s="207"/>
      <c r="N216" s="207"/>
      <c r="O216" s="207"/>
      <c r="P216" s="207" t="s">
        <v>21</v>
      </c>
      <c r="Q216" s="207"/>
      <c r="R216" s="207"/>
      <c r="S216" s="207"/>
      <c r="T216" s="26">
        <f t="shared" si="104"/>
        <v>1</v>
      </c>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v>2</v>
      </c>
      <c r="CG216" s="207"/>
      <c r="CH216" s="207"/>
      <c r="CI216" s="207"/>
      <c r="CJ216" s="207"/>
      <c r="CK216" s="207"/>
      <c r="CL216" s="23">
        <f t="shared" si="106"/>
        <v>1</v>
      </c>
      <c r="CM216" s="32">
        <f t="shared" si="107"/>
        <v>1</v>
      </c>
      <c r="CN216" s="23">
        <f t="shared" si="108"/>
        <v>0</v>
      </c>
      <c r="CO216" s="32">
        <f t="shared" si="109"/>
        <v>0</v>
      </c>
      <c r="CP216" s="23">
        <f t="shared" si="110"/>
        <v>0</v>
      </c>
      <c r="CQ216" s="32">
        <f t="shared" si="111"/>
        <v>0</v>
      </c>
      <c r="CR216" s="23">
        <f t="shared" si="112"/>
        <v>2</v>
      </c>
      <c r="CS216" s="23" t="str">
        <f t="shared" si="105"/>
        <v>Đạt mục tiêu</v>
      </c>
      <c r="CT216" s="37"/>
    </row>
    <row r="217" spans="1:98" ht="63.75" customHeight="1" x14ac:dyDescent="0.25">
      <c r="A217" s="6">
        <v>175</v>
      </c>
      <c r="B217" s="207">
        <v>401</v>
      </c>
      <c r="C217" s="12" t="s">
        <v>662</v>
      </c>
      <c r="D217" s="13" t="s">
        <v>18</v>
      </c>
      <c r="E217" s="12" t="s">
        <v>663</v>
      </c>
      <c r="F217" s="214" t="s">
        <v>28</v>
      </c>
      <c r="G217" s="18" t="s">
        <v>1447</v>
      </c>
      <c r="H217" s="18" t="s">
        <v>1447</v>
      </c>
      <c r="I217" s="18" t="s">
        <v>1329</v>
      </c>
      <c r="J217" s="22" t="s">
        <v>617</v>
      </c>
      <c r="K217" s="207"/>
      <c r="L217" s="207"/>
      <c r="M217" s="207"/>
      <c r="N217" s="207"/>
      <c r="O217" s="207"/>
      <c r="P217" s="207"/>
      <c r="Q217" s="207"/>
      <c r="R217" s="207"/>
      <c r="S217" s="207" t="s">
        <v>21</v>
      </c>
      <c r="T217" s="26">
        <f t="shared" si="104"/>
        <v>1</v>
      </c>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v>2</v>
      </c>
      <c r="CG217" s="207"/>
      <c r="CH217" s="207"/>
      <c r="CI217" s="207"/>
      <c r="CJ217" s="207"/>
      <c r="CK217" s="207"/>
      <c r="CL217" s="23">
        <f t="shared" si="106"/>
        <v>1</v>
      </c>
      <c r="CM217" s="32">
        <f t="shared" si="107"/>
        <v>1</v>
      </c>
      <c r="CN217" s="23">
        <f t="shared" si="108"/>
        <v>0</v>
      </c>
      <c r="CO217" s="32">
        <f t="shared" si="109"/>
        <v>0</v>
      </c>
      <c r="CP217" s="23">
        <f t="shared" si="110"/>
        <v>0</v>
      </c>
      <c r="CQ217" s="32">
        <f t="shared" si="111"/>
        <v>0</v>
      </c>
      <c r="CR217" s="23">
        <f t="shared" si="112"/>
        <v>2</v>
      </c>
      <c r="CS217" s="23" t="str">
        <f t="shared" si="105"/>
        <v>Đạt mục tiêu</v>
      </c>
      <c r="CT217" s="37"/>
    </row>
    <row r="218" spans="1:98" ht="53.25" customHeight="1" x14ac:dyDescent="0.25">
      <c r="A218" s="6">
        <v>176</v>
      </c>
      <c r="B218" s="207">
        <v>404</v>
      </c>
      <c r="C218" s="12" t="s">
        <v>1448</v>
      </c>
      <c r="D218" s="13" t="s">
        <v>18</v>
      </c>
      <c r="E218" s="12" t="s">
        <v>669</v>
      </c>
      <c r="F218" s="214" t="s">
        <v>28</v>
      </c>
      <c r="G218" s="18" t="s">
        <v>1449</v>
      </c>
      <c r="H218" s="18" t="s">
        <v>1449</v>
      </c>
      <c r="I218" s="18" t="s">
        <v>1251</v>
      </c>
      <c r="J218" s="22" t="s">
        <v>617</v>
      </c>
      <c r="K218" s="207"/>
      <c r="L218" s="207"/>
      <c r="M218" s="207"/>
      <c r="N218" s="207"/>
      <c r="O218" s="207"/>
      <c r="P218" s="207"/>
      <c r="Q218" s="207"/>
      <c r="R218" s="207"/>
      <c r="S218" s="207" t="s">
        <v>21</v>
      </c>
      <c r="T218" s="26">
        <f t="shared" si="104"/>
        <v>1</v>
      </c>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v>2</v>
      </c>
      <c r="CG218" s="207"/>
      <c r="CH218" s="207"/>
      <c r="CI218" s="207"/>
      <c r="CJ218" s="207"/>
      <c r="CK218" s="207"/>
      <c r="CL218" s="23">
        <f t="shared" si="106"/>
        <v>1</v>
      </c>
      <c r="CM218" s="32">
        <f t="shared" si="107"/>
        <v>1</v>
      </c>
      <c r="CN218" s="23">
        <f t="shared" si="108"/>
        <v>0</v>
      </c>
      <c r="CO218" s="32">
        <f t="shared" si="109"/>
        <v>0</v>
      </c>
      <c r="CP218" s="23">
        <f t="shared" si="110"/>
        <v>0</v>
      </c>
      <c r="CQ218" s="32">
        <f t="shared" si="111"/>
        <v>0</v>
      </c>
      <c r="CR218" s="23">
        <f t="shared" si="112"/>
        <v>2</v>
      </c>
      <c r="CS218" s="23" t="str">
        <f t="shared" si="105"/>
        <v>Đạt mục tiêu</v>
      </c>
      <c r="CT218" s="37"/>
    </row>
    <row r="219" spans="1:98" ht="54.75" customHeight="1" x14ac:dyDescent="0.25">
      <c r="A219" s="6">
        <v>177</v>
      </c>
      <c r="B219" s="385">
        <v>404</v>
      </c>
      <c r="C219" s="388" t="s">
        <v>672</v>
      </c>
      <c r="D219" s="13" t="s">
        <v>18</v>
      </c>
      <c r="E219" s="12" t="s">
        <v>673</v>
      </c>
      <c r="F219" s="214" t="s">
        <v>28</v>
      </c>
      <c r="G219" s="12" t="s">
        <v>673</v>
      </c>
      <c r="H219" s="12" t="s">
        <v>1450</v>
      </c>
      <c r="I219" s="18" t="s">
        <v>1261</v>
      </c>
      <c r="J219" s="22" t="s">
        <v>617</v>
      </c>
      <c r="K219" s="23" t="s">
        <v>21</v>
      </c>
      <c r="L219" s="23"/>
      <c r="M219" s="23"/>
      <c r="N219" s="23"/>
      <c r="O219" s="23"/>
      <c r="P219" s="23"/>
      <c r="Q219" s="23"/>
      <c r="R219" s="23"/>
      <c r="S219" s="23"/>
      <c r="T219" s="26">
        <f t="shared" si="104"/>
        <v>1</v>
      </c>
      <c r="U219" s="207"/>
      <c r="V219" s="207"/>
      <c r="W219" s="207" t="s">
        <v>1389</v>
      </c>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07"/>
      <c r="CC219" s="207"/>
      <c r="CD219" s="207"/>
      <c r="CE219" s="207"/>
      <c r="CF219" s="207">
        <v>2</v>
      </c>
      <c r="CG219" s="207"/>
      <c r="CH219" s="207"/>
      <c r="CI219" s="207"/>
      <c r="CJ219" s="207"/>
      <c r="CK219" s="207"/>
      <c r="CL219" s="23">
        <f t="shared" si="106"/>
        <v>1</v>
      </c>
      <c r="CM219" s="32">
        <f t="shared" si="107"/>
        <v>1</v>
      </c>
      <c r="CN219" s="23">
        <f t="shared" si="108"/>
        <v>0</v>
      </c>
      <c r="CO219" s="32">
        <f t="shared" si="109"/>
        <v>0</v>
      </c>
      <c r="CP219" s="23">
        <f t="shared" si="110"/>
        <v>0</v>
      </c>
      <c r="CQ219" s="32">
        <f t="shared" si="111"/>
        <v>0</v>
      </c>
      <c r="CR219" s="23">
        <f t="shared" si="112"/>
        <v>2</v>
      </c>
      <c r="CS219" s="23" t="str">
        <f t="shared" si="105"/>
        <v>Đạt mục tiêu</v>
      </c>
      <c r="CT219" s="37"/>
    </row>
    <row r="220" spans="1:98" ht="79.5" customHeight="1" x14ac:dyDescent="0.25">
      <c r="A220" s="6">
        <v>178</v>
      </c>
      <c r="B220" s="386"/>
      <c r="C220" s="389"/>
      <c r="D220" s="13" t="s">
        <v>18</v>
      </c>
      <c r="E220" s="12" t="s">
        <v>673</v>
      </c>
      <c r="F220" s="214" t="s">
        <v>28</v>
      </c>
      <c r="G220" s="12" t="s">
        <v>673</v>
      </c>
      <c r="H220" s="12" t="s">
        <v>1636</v>
      </c>
      <c r="I220" s="18" t="s">
        <v>1261</v>
      </c>
      <c r="J220" s="22" t="s">
        <v>617</v>
      </c>
      <c r="K220" s="23"/>
      <c r="L220" s="23" t="s">
        <v>21</v>
      </c>
      <c r="M220" s="23"/>
      <c r="N220" s="23"/>
      <c r="O220" s="23"/>
      <c r="P220" s="23"/>
      <c r="Q220" s="23"/>
      <c r="R220" s="23"/>
      <c r="S220" s="23"/>
      <c r="T220" s="26">
        <f t="shared" si="104"/>
        <v>1</v>
      </c>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v>2</v>
      </c>
      <c r="CG220" s="207"/>
      <c r="CH220" s="207"/>
      <c r="CI220" s="207"/>
      <c r="CJ220" s="207"/>
      <c r="CK220" s="207"/>
      <c r="CL220" s="23">
        <f t="shared" si="106"/>
        <v>1</v>
      </c>
      <c r="CM220" s="32">
        <f t="shared" si="107"/>
        <v>1</v>
      </c>
      <c r="CN220" s="23">
        <f t="shared" si="108"/>
        <v>0</v>
      </c>
      <c r="CO220" s="32">
        <f t="shared" si="109"/>
        <v>0</v>
      </c>
      <c r="CP220" s="23">
        <f t="shared" si="110"/>
        <v>0</v>
      </c>
      <c r="CQ220" s="32">
        <f t="shared" si="111"/>
        <v>0</v>
      </c>
      <c r="CR220" s="23">
        <f t="shared" si="112"/>
        <v>2</v>
      </c>
      <c r="CS220" s="23" t="str">
        <f t="shared" si="105"/>
        <v>Đạt mục tiêu</v>
      </c>
      <c r="CT220" s="37"/>
    </row>
    <row r="221" spans="1:98" ht="57.75" customHeight="1" x14ac:dyDescent="0.25">
      <c r="A221" s="6">
        <v>178</v>
      </c>
      <c r="B221" s="386"/>
      <c r="C221" s="389"/>
      <c r="D221" s="13" t="s">
        <v>18</v>
      </c>
      <c r="E221" s="12" t="s">
        <v>673</v>
      </c>
      <c r="F221" s="214" t="s">
        <v>28</v>
      </c>
      <c r="G221" s="12" t="s">
        <v>1451</v>
      </c>
      <c r="H221" s="12" t="s">
        <v>1452</v>
      </c>
      <c r="I221" s="18" t="s">
        <v>1261</v>
      </c>
      <c r="J221" s="22" t="s">
        <v>617</v>
      </c>
      <c r="K221" s="23"/>
      <c r="L221" s="23"/>
      <c r="M221" s="23" t="s">
        <v>21</v>
      </c>
      <c r="N221" s="23"/>
      <c r="O221" s="23"/>
      <c r="P221" s="23"/>
      <c r="Q221" s="23"/>
      <c r="R221" s="23"/>
      <c r="S221" s="23"/>
      <c r="T221" s="26">
        <f t="shared" si="104"/>
        <v>1</v>
      </c>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v>2</v>
      </c>
      <c r="CG221" s="207"/>
      <c r="CH221" s="207"/>
      <c r="CI221" s="207"/>
      <c r="CJ221" s="207"/>
      <c r="CK221" s="207"/>
      <c r="CL221" s="23">
        <f t="shared" si="106"/>
        <v>1</v>
      </c>
      <c r="CM221" s="32">
        <f t="shared" si="107"/>
        <v>1</v>
      </c>
      <c r="CN221" s="23">
        <f t="shared" si="108"/>
        <v>0</v>
      </c>
      <c r="CO221" s="32">
        <f t="shared" si="109"/>
        <v>0</v>
      </c>
      <c r="CP221" s="23">
        <f t="shared" si="110"/>
        <v>0</v>
      </c>
      <c r="CQ221" s="32">
        <f t="shared" si="111"/>
        <v>0</v>
      </c>
      <c r="CR221" s="23">
        <f t="shared" si="112"/>
        <v>2</v>
      </c>
      <c r="CS221" s="23" t="str">
        <f t="shared" si="105"/>
        <v>Đạt mục tiêu</v>
      </c>
      <c r="CT221" s="37"/>
    </row>
    <row r="222" spans="1:98" ht="48.75" customHeight="1" x14ac:dyDescent="0.25">
      <c r="A222" s="6">
        <v>178</v>
      </c>
      <c r="B222" s="386"/>
      <c r="C222" s="389"/>
      <c r="D222" s="13" t="s">
        <v>18</v>
      </c>
      <c r="E222" s="12" t="s">
        <v>673</v>
      </c>
      <c r="F222" s="214" t="s">
        <v>28</v>
      </c>
      <c r="G222" s="12" t="s">
        <v>1451</v>
      </c>
      <c r="H222" s="12" t="s">
        <v>1641</v>
      </c>
      <c r="I222" s="18" t="s">
        <v>1261</v>
      </c>
      <c r="J222" s="22" t="s">
        <v>617</v>
      </c>
      <c r="K222" s="23"/>
      <c r="L222" s="23"/>
      <c r="M222" s="23"/>
      <c r="N222" s="23" t="s">
        <v>21</v>
      </c>
      <c r="O222" s="23"/>
      <c r="P222" s="23"/>
      <c r="Q222" s="23"/>
      <c r="R222" s="23"/>
      <c r="S222" s="23"/>
      <c r="T222" s="26">
        <f t="shared" si="104"/>
        <v>1</v>
      </c>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v>2</v>
      </c>
      <c r="CG222" s="207"/>
      <c r="CH222" s="207"/>
      <c r="CI222" s="207"/>
      <c r="CJ222" s="207"/>
      <c r="CK222" s="207"/>
      <c r="CL222" s="23">
        <f t="shared" si="106"/>
        <v>1</v>
      </c>
      <c r="CM222" s="32">
        <f t="shared" si="107"/>
        <v>1</v>
      </c>
      <c r="CN222" s="23">
        <f t="shared" si="108"/>
        <v>0</v>
      </c>
      <c r="CO222" s="32">
        <f t="shared" si="109"/>
        <v>0</v>
      </c>
      <c r="CP222" s="23">
        <f t="shared" si="110"/>
        <v>0</v>
      </c>
      <c r="CQ222" s="32">
        <f t="shared" si="111"/>
        <v>0</v>
      </c>
      <c r="CR222" s="23">
        <f t="shared" si="112"/>
        <v>2</v>
      </c>
      <c r="CS222" s="23" t="str">
        <f t="shared" si="105"/>
        <v>Đạt mục tiêu</v>
      </c>
      <c r="CT222" s="37"/>
    </row>
    <row r="223" spans="1:98" ht="57.75" customHeight="1" x14ac:dyDescent="0.25">
      <c r="A223" s="6">
        <v>178</v>
      </c>
      <c r="B223" s="386"/>
      <c r="C223" s="389"/>
      <c r="D223" s="13" t="s">
        <v>18</v>
      </c>
      <c r="E223" s="12" t="s">
        <v>673</v>
      </c>
      <c r="F223" s="214" t="s">
        <v>28</v>
      </c>
      <c r="G223" s="12" t="s">
        <v>1451</v>
      </c>
      <c r="H223" s="12" t="s">
        <v>1863</v>
      </c>
      <c r="I223" s="18" t="s">
        <v>1261</v>
      </c>
      <c r="J223" s="22" t="s">
        <v>617</v>
      </c>
      <c r="K223" s="23"/>
      <c r="L223" s="23"/>
      <c r="M223" s="23"/>
      <c r="N223" s="23"/>
      <c r="O223" s="23"/>
      <c r="P223" s="23" t="s">
        <v>21</v>
      </c>
      <c r="Q223" s="23"/>
      <c r="R223" s="23"/>
      <c r="S223" s="23"/>
      <c r="T223" s="26">
        <f t="shared" si="104"/>
        <v>1</v>
      </c>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v>2</v>
      </c>
      <c r="CG223" s="207"/>
      <c r="CH223" s="207"/>
      <c r="CI223" s="207"/>
      <c r="CJ223" s="207"/>
      <c r="CK223" s="207"/>
      <c r="CL223" s="23">
        <f t="shared" si="106"/>
        <v>1</v>
      </c>
      <c r="CM223" s="32">
        <f t="shared" si="107"/>
        <v>1</v>
      </c>
      <c r="CN223" s="23">
        <f t="shared" si="108"/>
        <v>0</v>
      </c>
      <c r="CO223" s="32">
        <f t="shared" si="109"/>
        <v>0</v>
      </c>
      <c r="CP223" s="23">
        <f t="shared" si="110"/>
        <v>0</v>
      </c>
      <c r="CQ223" s="32">
        <f t="shared" si="111"/>
        <v>0</v>
      </c>
      <c r="CR223" s="23">
        <f t="shared" si="112"/>
        <v>2</v>
      </c>
      <c r="CS223" s="23" t="str">
        <f t="shared" si="105"/>
        <v>Đạt mục tiêu</v>
      </c>
      <c r="CT223" s="37"/>
    </row>
    <row r="224" spans="1:98" ht="53.25" customHeight="1" x14ac:dyDescent="0.25">
      <c r="A224" s="6">
        <v>178</v>
      </c>
      <c r="B224" s="386"/>
      <c r="C224" s="389"/>
      <c r="D224" s="13" t="s">
        <v>18</v>
      </c>
      <c r="E224" s="12" t="s">
        <v>673</v>
      </c>
      <c r="F224" s="214" t="s">
        <v>28</v>
      </c>
      <c r="G224" s="12" t="s">
        <v>1451</v>
      </c>
      <c r="H224" s="12" t="s">
        <v>1648</v>
      </c>
      <c r="I224" s="18" t="s">
        <v>1261</v>
      </c>
      <c r="J224" s="22" t="s">
        <v>617</v>
      </c>
      <c r="K224" s="23"/>
      <c r="L224" s="23"/>
      <c r="M224" s="23"/>
      <c r="N224" s="23"/>
      <c r="O224" s="23" t="s">
        <v>21</v>
      </c>
      <c r="P224" s="23"/>
      <c r="Q224" s="23"/>
      <c r="R224" s="23"/>
      <c r="S224" s="23"/>
      <c r="T224" s="26">
        <f t="shared" si="104"/>
        <v>1</v>
      </c>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v>2</v>
      </c>
      <c r="CG224" s="207"/>
      <c r="CH224" s="207"/>
      <c r="CI224" s="207"/>
      <c r="CJ224" s="207"/>
      <c r="CK224" s="207"/>
      <c r="CL224" s="23">
        <f t="shared" si="106"/>
        <v>1</v>
      </c>
      <c r="CM224" s="32">
        <f t="shared" si="107"/>
        <v>1</v>
      </c>
      <c r="CN224" s="23">
        <f t="shared" si="108"/>
        <v>0</v>
      </c>
      <c r="CO224" s="32">
        <f t="shared" si="109"/>
        <v>0</v>
      </c>
      <c r="CP224" s="23">
        <f t="shared" si="110"/>
        <v>0</v>
      </c>
      <c r="CQ224" s="32">
        <f t="shared" si="111"/>
        <v>0</v>
      </c>
      <c r="CR224" s="23">
        <f t="shared" si="112"/>
        <v>2</v>
      </c>
      <c r="CS224" s="23" t="str">
        <f t="shared" si="105"/>
        <v>Đạt mục tiêu</v>
      </c>
      <c r="CT224" s="37"/>
    </row>
    <row r="225" spans="1:98" ht="57.75" customHeight="1" x14ac:dyDescent="0.25">
      <c r="A225" s="6">
        <v>178</v>
      </c>
      <c r="B225" s="386"/>
      <c r="C225" s="389"/>
      <c r="D225" s="13" t="s">
        <v>18</v>
      </c>
      <c r="E225" s="12" t="s">
        <v>673</v>
      </c>
      <c r="F225" s="214" t="s">
        <v>28</v>
      </c>
      <c r="G225" s="12" t="s">
        <v>1451</v>
      </c>
      <c r="H225" s="12" t="s">
        <v>1453</v>
      </c>
      <c r="I225" s="18" t="s">
        <v>1261</v>
      </c>
      <c r="J225" s="22" t="s">
        <v>617</v>
      </c>
      <c r="K225" s="23"/>
      <c r="L225" s="23"/>
      <c r="M225" s="23"/>
      <c r="N225" s="23"/>
      <c r="O225" s="23"/>
      <c r="P225" s="23"/>
      <c r="Q225" s="23" t="s">
        <v>21</v>
      </c>
      <c r="R225" s="23"/>
      <c r="S225" s="23"/>
      <c r="T225" s="26">
        <f t="shared" si="104"/>
        <v>1</v>
      </c>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v>2</v>
      </c>
      <c r="CG225" s="207"/>
      <c r="CH225" s="207"/>
      <c r="CI225" s="207"/>
      <c r="CJ225" s="207"/>
      <c r="CK225" s="207"/>
      <c r="CL225" s="23">
        <f t="shared" si="106"/>
        <v>1</v>
      </c>
      <c r="CM225" s="32">
        <f t="shared" si="107"/>
        <v>1</v>
      </c>
      <c r="CN225" s="23">
        <f t="shared" si="108"/>
        <v>0</v>
      </c>
      <c r="CO225" s="32">
        <f t="shared" si="109"/>
        <v>0</v>
      </c>
      <c r="CP225" s="23">
        <f t="shared" si="110"/>
        <v>0</v>
      </c>
      <c r="CQ225" s="32">
        <f t="shared" si="111"/>
        <v>0</v>
      </c>
      <c r="CR225" s="23">
        <f t="shared" si="112"/>
        <v>2</v>
      </c>
      <c r="CS225" s="23" t="str">
        <f t="shared" si="105"/>
        <v>Đạt mục tiêu</v>
      </c>
      <c r="CT225" s="37"/>
    </row>
    <row r="226" spans="1:98" ht="72.75" customHeight="1" x14ac:dyDescent="0.25">
      <c r="A226" s="6">
        <v>178</v>
      </c>
      <c r="B226" s="386"/>
      <c r="C226" s="389"/>
      <c r="D226" s="13" t="s">
        <v>18</v>
      </c>
      <c r="E226" s="12" t="s">
        <v>673</v>
      </c>
      <c r="F226" s="214" t="s">
        <v>28</v>
      </c>
      <c r="G226" s="12" t="s">
        <v>1451</v>
      </c>
      <c r="H226" s="12" t="s">
        <v>1666</v>
      </c>
      <c r="I226" s="18" t="s">
        <v>1261</v>
      </c>
      <c r="J226" s="22" t="s">
        <v>617</v>
      </c>
      <c r="K226" s="23"/>
      <c r="L226" s="23"/>
      <c r="M226" s="23"/>
      <c r="N226" s="23"/>
      <c r="O226" s="23"/>
      <c r="P226" s="23"/>
      <c r="Q226" s="23"/>
      <c r="R226" s="23" t="s">
        <v>21</v>
      </c>
      <c r="S226" s="23"/>
      <c r="T226" s="26">
        <f t="shared" si="104"/>
        <v>1</v>
      </c>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v>2</v>
      </c>
      <c r="CG226" s="207"/>
      <c r="CH226" s="207"/>
      <c r="CI226" s="207"/>
      <c r="CJ226" s="207"/>
      <c r="CK226" s="207"/>
      <c r="CL226" s="23">
        <f t="shared" si="106"/>
        <v>1</v>
      </c>
      <c r="CM226" s="32">
        <f t="shared" si="107"/>
        <v>1</v>
      </c>
      <c r="CN226" s="23">
        <f t="shared" si="108"/>
        <v>0</v>
      </c>
      <c r="CO226" s="32">
        <f t="shared" si="109"/>
        <v>0</v>
      </c>
      <c r="CP226" s="23">
        <f t="shared" si="110"/>
        <v>0</v>
      </c>
      <c r="CQ226" s="32">
        <f t="shared" si="111"/>
        <v>0</v>
      </c>
      <c r="CR226" s="23">
        <f t="shared" si="112"/>
        <v>2</v>
      </c>
      <c r="CS226" s="23" t="str">
        <f t="shared" si="105"/>
        <v>Đạt mục tiêu</v>
      </c>
      <c r="CT226" s="37"/>
    </row>
    <row r="227" spans="1:98" ht="63.75" customHeight="1" x14ac:dyDescent="0.25">
      <c r="A227" s="6">
        <v>178</v>
      </c>
      <c r="B227" s="387"/>
      <c r="C227" s="390"/>
      <c r="D227" s="13" t="s">
        <v>18</v>
      </c>
      <c r="E227" s="12" t="s">
        <v>673</v>
      </c>
      <c r="F227" s="214" t="s">
        <v>28</v>
      </c>
      <c r="G227" s="12" t="s">
        <v>1451</v>
      </c>
      <c r="H227" s="12" t="s">
        <v>1454</v>
      </c>
      <c r="I227" s="18" t="s">
        <v>1261</v>
      </c>
      <c r="J227" s="22" t="s">
        <v>617</v>
      </c>
      <c r="K227" s="23"/>
      <c r="L227" s="23"/>
      <c r="M227" s="23"/>
      <c r="N227" s="23"/>
      <c r="O227" s="23"/>
      <c r="P227" s="23"/>
      <c r="Q227" s="23"/>
      <c r="R227" s="23"/>
      <c r="S227" s="23" t="s">
        <v>21</v>
      </c>
      <c r="T227" s="26">
        <f t="shared" si="104"/>
        <v>1</v>
      </c>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v>2</v>
      </c>
      <c r="CG227" s="207"/>
      <c r="CH227" s="207"/>
      <c r="CI227" s="207"/>
      <c r="CJ227" s="207"/>
      <c r="CK227" s="207"/>
      <c r="CL227" s="23">
        <f t="shared" si="106"/>
        <v>1</v>
      </c>
      <c r="CM227" s="32">
        <f t="shared" si="107"/>
        <v>1</v>
      </c>
      <c r="CN227" s="23">
        <f t="shared" si="108"/>
        <v>0</v>
      </c>
      <c r="CO227" s="32">
        <f t="shared" si="109"/>
        <v>0</v>
      </c>
      <c r="CP227" s="23">
        <f t="shared" si="110"/>
        <v>0</v>
      </c>
      <c r="CQ227" s="32">
        <f t="shared" si="111"/>
        <v>0</v>
      </c>
      <c r="CR227" s="23">
        <f t="shared" si="112"/>
        <v>2</v>
      </c>
      <c r="CS227" s="23" t="str">
        <f t="shared" si="105"/>
        <v>Đạt mục tiêu</v>
      </c>
      <c r="CT227" s="37"/>
    </row>
    <row r="228" spans="1:98" ht="36.75" customHeight="1" x14ac:dyDescent="0.25">
      <c r="A228" s="6">
        <v>179</v>
      </c>
      <c r="B228" s="386"/>
      <c r="C228" s="389" t="s">
        <v>675</v>
      </c>
      <c r="D228" s="13" t="s">
        <v>18</v>
      </c>
      <c r="E228" s="12" t="s">
        <v>676</v>
      </c>
      <c r="F228" s="214" t="s">
        <v>28</v>
      </c>
      <c r="G228" s="12" t="s">
        <v>676</v>
      </c>
      <c r="H228" s="12" t="s">
        <v>1883</v>
      </c>
      <c r="I228" s="18" t="s">
        <v>1261</v>
      </c>
      <c r="J228" s="22" t="s">
        <v>617</v>
      </c>
      <c r="K228" s="28" t="s">
        <v>21</v>
      </c>
      <c r="L228" s="28"/>
      <c r="M228" s="23"/>
      <c r="N228" s="23"/>
      <c r="O228" s="23"/>
      <c r="P228" s="207"/>
      <c r="Q228" s="207"/>
      <c r="R228" s="23"/>
      <c r="S228" s="23"/>
      <c r="T228" s="26">
        <f t="shared" si="104"/>
        <v>1</v>
      </c>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v>2</v>
      </c>
      <c r="CG228" s="207"/>
      <c r="CH228" s="207"/>
      <c r="CI228" s="207"/>
      <c r="CJ228" s="207"/>
      <c r="CK228" s="207"/>
      <c r="CL228" s="23">
        <f t="shared" si="106"/>
        <v>1</v>
      </c>
      <c r="CM228" s="32">
        <f t="shared" si="107"/>
        <v>1</v>
      </c>
      <c r="CN228" s="23">
        <f t="shared" si="108"/>
        <v>0</v>
      </c>
      <c r="CO228" s="32">
        <f t="shared" si="109"/>
        <v>0</v>
      </c>
      <c r="CP228" s="23">
        <f t="shared" si="110"/>
        <v>0</v>
      </c>
      <c r="CQ228" s="32">
        <f t="shared" si="111"/>
        <v>0</v>
      </c>
      <c r="CR228" s="23">
        <f t="shared" si="112"/>
        <v>2</v>
      </c>
      <c r="CS228" s="23" t="str">
        <f t="shared" si="105"/>
        <v>Đạt mục tiêu</v>
      </c>
      <c r="CT228" s="37"/>
    </row>
    <row r="229" spans="1:98" ht="35.25" customHeight="1" x14ac:dyDescent="0.25">
      <c r="A229" s="6">
        <v>179</v>
      </c>
      <c r="B229" s="386"/>
      <c r="C229" s="389"/>
      <c r="D229" s="13" t="s">
        <v>18</v>
      </c>
      <c r="E229" s="12" t="s">
        <v>676</v>
      </c>
      <c r="F229" s="214" t="s">
        <v>28</v>
      </c>
      <c r="G229" s="12" t="s">
        <v>676</v>
      </c>
      <c r="H229" s="12" t="s">
        <v>1455</v>
      </c>
      <c r="I229" s="18" t="s">
        <v>1261</v>
      </c>
      <c r="J229" s="22" t="s">
        <v>617</v>
      </c>
      <c r="K229" s="23"/>
      <c r="L229" s="23"/>
      <c r="M229" s="23" t="s">
        <v>21</v>
      </c>
      <c r="N229" s="23"/>
      <c r="O229" s="23"/>
      <c r="P229" s="207"/>
      <c r="Q229" s="207"/>
      <c r="R229" s="23"/>
      <c r="S229" s="23"/>
      <c r="T229" s="26">
        <f t="shared" si="104"/>
        <v>1</v>
      </c>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v>2</v>
      </c>
      <c r="CG229" s="207"/>
      <c r="CH229" s="207"/>
      <c r="CI229" s="207"/>
      <c r="CJ229" s="207"/>
      <c r="CK229" s="207"/>
      <c r="CL229" s="23">
        <f t="shared" si="106"/>
        <v>1</v>
      </c>
      <c r="CM229" s="32">
        <f t="shared" si="107"/>
        <v>1</v>
      </c>
      <c r="CN229" s="23">
        <f t="shared" si="108"/>
        <v>0</v>
      </c>
      <c r="CO229" s="32">
        <f t="shared" si="109"/>
        <v>0</v>
      </c>
      <c r="CP229" s="23">
        <f t="shared" si="110"/>
        <v>0</v>
      </c>
      <c r="CQ229" s="32">
        <f t="shared" si="111"/>
        <v>0</v>
      </c>
      <c r="CR229" s="23">
        <f t="shared" si="112"/>
        <v>2</v>
      </c>
      <c r="CS229" s="23" t="str">
        <f t="shared" si="105"/>
        <v>Đạt mục tiêu</v>
      </c>
      <c r="CT229" s="37"/>
    </row>
    <row r="230" spans="1:98" ht="36" customHeight="1" x14ac:dyDescent="0.25">
      <c r="A230" s="6">
        <v>179</v>
      </c>
      <c r="B230" s="386"/>
      <c r="C230" s="389"/>
      <c r="D230" s="13" t="s">
        <v>18</v>
      </c>
      <c r="E230" s="12" t="s">
        <v>676</v>
      </c>
      <c r="F230" s="214" t="s">
        <v>28</v>
      </c>
      <c r="G230" s="12" t="s">
        <v>676</v>
      </c>
      <c r="H230" s="12" t="s">
        <v>1456</v>
      </c>
      <c r="I230" s="18" t="s">
        <v>1261</v>
      </c>
      <c r="J230" s="22" t="s">
        <v>617</v>
      </c>
      <c r="K230" s="23"/>
      <c r="L230" s="23"/>
      <c r="M230" s="23"/>
      <c r="N230" s="23" t="s">
        <v>21</v>
      </c>
      <c r="O230" s="23"/>
      <c r="P230" s="207"/>
      <c r="Q230" s="207"/>
      <c r="R230" s="23"/>
      <c r="S230" s="23"/>
      <c r="T230" s="26">
        <f t="shared" si="104"/>
        <v>1</v>
      </c>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v>2</v>
      </c>
      <c r="CG230" s="207"/>
      <c r="CH230" s="207"/>
      <c r="CI230" s="207"/>
      <c r="CJ230" s="207"/>
      <c r="CK230" s="207"/>
      <c r="CL230" s="23">
        <f t="shared" si="106"/>
        <v>1</v>
      </c>
      <c r="CM230" s="32">
        <f t="shared" si="107"/>
        <v>1</v>
      </c>
      <c r="CN230" s="23">
        <f t="shared" si="108"/>
        <v>0</v>
      </c>
      <c r="CO230" s="32">
        <f t="shared" si="109"/>
        <v>0</v>
      </c>
      <c r="CP230" s="23">
        <f t="shared" si="110"/>
        <v>0</v>
      </c>
      <c r="CQ230" s="32">
        <f t="shared" si="111"/>
        <v>0</v>
      </c>
      <c r="CR230" s="23">
        <f t="shared" si="112"/>
        <v>2</v>
      </c>
      <c r="CS230" s="23" t="str">
        <f t="shared" si="105"/>
        <v>Đạt mục tiêu</v>
      </c>
      <c r="CT230" s="37"/>
    </row>
    <row r="231" spans="1:98" ht="37.5" customHeight="1" x14ac:dyDescent="0.25">
      <c r="A231" s="6">
        <v>179</v>
      </c>
      <c r="B231" s="386"/>
      <c r="C231" s="389"/>
      <c r="D231" s="13" t="s">
        <v>18</v>
      </c>
      <c r="E231" s="12" t="s">
        <v>676</v>
      </c>
      <c r="F231" s="214" t="s">
        <v>28</v>
      </c>
      <c r="G231" s="12" t="s">
        <v>676</v>
      </c>
      <c r="H231" s="12" t="s">
        <v>1457</v>
      </c>
      <c r="I231" s="18" t="s">
        <v>1261</v>
      </c>
      <c r="J231" s="22" t="s">
        <v>617</v>
      </c>
      <c r="K231" s="23"/>
      <c r="L231" s="23"/>
      <c r="M231" s="23"/>
      <c r="N231" s="23"/>
      <c r="O231" s="23"/>
      <c r="P231" s="23" t="s">
        <v>21</v>
      </c>
      <c r="Q231" s="207"/>
      <c r="R231" s="23"/>
      <c r="S231" s="23"/>
      <c r="T231" s="26">
        <f t="shared" si="104"/>
        <v>1</v>
      </c>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v>2</v>
      </c>
      <c r="CG231" s="207"/>
      <c r="CH231" s="207"/>
      <c r="CI231" s="207"/>
      <c r="CJ231" s="207"/>
      <c r="CK231" s="207"/>
      <c r="CL231" s="23">
        <f t="shared" si="106"/>
        <v>1</v>
      </c>
      <c r="CM231" s="32">
        <f t="shared" si="107"/>
        <v>1</v>
      </c>
      <c r="CN231" s="23">
        <f t="shared" si="108"/>
        <v>0</v>
      </c>
      <c r="CO231" s="32">
        <f t="shared" si="109"/>
        <v>0</v>
      </c>
      <c r="CP231" s="23">
        <f t="shared" si="110"/>
        <v>0</v>
      </c>
      <c r="CQ231" s="32">
        <f t="shared" si="111"/>
        <v>0</v>
      </c>
      <c r="CR231" s="23">
        <f t="shared" si="112"/>
        <v>2</v>
      </c>
      <c r="CS231" s="23" t="str">
        <f t="shared" si="105"/>
        <v>Đạt mục tiêu</v>
      </c>
      <c r="CT231" s="37"/>
    </row>
    <row r="232" spans="1:98" ht="42.75" customHeight="1" x14ac:dyDescent="0.25">
      <c r="A232" s="6">
        <v>179</v>
      </c>
      <c r="B232" s="386"/>
      <c r="C232" s="389"/>
      <c r="D232" s="13" t="s">
        <v>18</v>
      </c>
      <c r="E232" s="12" t="s">
        <v>676</v>
      </c>
      <c r="F232" s="214" t="s">
        <v>28</v>
      </c>
      <c r="G232" s="12" t="s">
        <v>676</v>
      </c>
      <c r="H232" s="12" t="s">
        <v>1458</v>
      </c>
      <c r="I232" s="18" t="s">
        <v>1261</v>
      </c>
      <c r="J232" s="22" t="s">
        <v>617</v>
      </c>
      <c r="K232" s="23"/>
      <c r="L232" s="23"/>
      <c r="M232" s="23"/>
      <c r="N232" s="23"/>
      <c r="O232" s="23"/>
      <c r="P232" s="207"/>
      <c r="Q232" s="207"/>
      <c r="R232" s="28" t="s">
        <v>21</v>
      </c>
      <c r="S232" s="23"/>
      <c r="T232" s="26">
        <f t="shared" si="104"/>
        <v>1</v>
      </c>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v>2</v>
      </c>
      <c r="CG232" s="207"/>
      <c r="CH232" s="207"/>
      <c r="CI232" s="207"/>
      <c r="CJ232" s="207"/>
      <c r="CK232" s="207"/>
      <c r="CL232" s="23">
        <f t="shared" si="106"/>
        <v>1</v>
      </c>
      <c r="CM232" s="32">
        <f t="shared" si="107"/>
        <v>1</v>
      </c>
      <c r="CN232" s="23">
        <f t="shared" si="108"/>
        <v>0</v>
      </c>
      <c r="CO232" s="32">
        <f t="shared" si="109"/>
        <v>0</v>
      </c>
      <c r="CP232" s="23">
        <f t="shared" si="110"/>
        <v>0</v>
      </c>
      <c r="CQ232" s="32">
        <f t="shared" si="111"/>
        <v>0</v>
      </c>
      <c r="CR232" s="23">
        <f t="shared" si="112"/>
        <v>2</v>
      </c>
      <c r="CS232" s="23" t="str">
        <f t="shared" si="105"/>
        <v>Đạt mục tiêu</v>
      </c>
      <c r="CT232" s="37"/>
    </row>
    <row r="233" spans="1:98" ht="40.5" customHeight="1" x14ac:dyDescent="0.25">
      <c r="A233" s="6">
        <v>179</v>
      </c>
      <c r="B233" s="387"/>
      <c r="C233" s="390"/>
      <c r="D233" s="13" t="s">
        <v>18</v>
      </c>
      <c r="E233" s="12" t="s">
        <v>676</v>
      </c>
      <c r="F233" s="214" t="s">
        <v>28</v>
      </c>
      <c r="G233" s="12" t="s">
        <v>676</v>
      </c>
      <c r="H233" s="12" t="s">
        <v>1459</v>
      </c>
      <c r="I233" s="18" t="s">
        <v>1261</v>
      </c>
      <c r="J233" s="22" t="s">
        <v>617</v>
      </c>
      <c r="K233" s="23"/>
      <c r="L233" s="23"/>
      <c r="M233" s="23"/>
      <c r="N233" s="23"/>
      <c r="O233" s="23"/>
      <c r="P233" s="207"/>
      <c r="Q233" s="207"/>
      <c r="R233" s="23"/>
      <c r="S233" s="28" t="s">
        <v>21</v>
      </c>
      <c r="T233" s="26">
        <f t="shared" si="104"/>
        <v>1</v>
      </c>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v>2</v>
      </c>
      <c r="CG233" s="207"/>
      <c r="CH233" s="207"/>
      <c r="CI233" s="207"/>
      <c r="CJ233" s="207"/>
      <c r="CK233" s="207"/>
      <c r="CL233" s="23">
        <f t="shared" si="106"/>
        <v>1</v>
      </c>
      <c r="CM233" s="32">
        <f t="shared" si="107"/>
        <v>1</v>
      </c>
      <c r="CN233" s="23">
        <f t="shared" si="108"/>
        <v>0</v>
      </c>
      <c r="CO233" s="32">
        <f t="shared" si="109"/>
        <v>0</v>
      </c>
      <c r="CP233" s="23">
        <f t="shared" si="110"/>
        <v>0</v>
      </c>
      <c r="CQ233" s="32">
        <f t="shared" si="111"/>
        <v>0</v>
      </c>
      <c r="CR233" s="23">
        <f t="shared" si="112"/>
        <v>2</v>
      </c>
      <c r="CS233" s="23" t="str">
        <f t="shared" si="105"/>
        <v>Đạt mục tiêu</v>
      </c>
      <c r="CT233" s="37"/>
    </row>
    <row r="234" spans="1:98" ht="47.25" customHeight="1" x14ac:dyDescent="0.25">
      <c r="A234" s="6">
        <v>180</v>
      </c>
      <c r="B234" s="385">
        <v>411</v>
      </c>
      <c r="C234" s="388" t="s">
        <v>681</v>
      </c>
      <c r="D234" s="13" t="s">
        <v>18</v>
      </c>
      <c r="E234" s="12" t="s">
        <v>682</v>
      </c>
      <c r="F234" s="214" t="s">
        <v>28</v>
      </c>
      <c r="G234" s="173" t="s">
        <v>682</v>
      </c>
      <c r="H234" s="18" t="s">
        <v>1884</v>
      </c>
      <c r="I234" s="18" t="s">
        <v>1261</v>
      </c>
      <c r="J234" s="22" t="s">
        <v>617</v>
      </c>
      <c r="K234" s="207"/>
      <c r="L234" s="28" t="s">
        <v>21</v>
      </c>
      <c r="M234" s="207"/>
      <c r="N234" s="207"/>
      <c r="O234" s="207"/>
      <c r="P234" s="23"/>
      <c r="Q234" s="23"/>
      <c r="R234" s="207"/>
      <c r="S234" s="207"/>
      <c r="T234" s="26">
        <f t="shared" si="104"/>
        <v>1</v>
      </c>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v>2</v>
      </c>
      <c r="CG234" s="207"/>
      <c r="CH234" s="207"/>
      <c r="CI234" s="207"/>
      <c r="CJ234" s="207"/>
      <c r="CK234" s="207"/>
      <c r="CL234" s="23">
        <f t="shared" si="106"/>
        <v>1</v>
      </c>
      <c r="CM234" s="32">
        <f t="shared" si="107"/>
        <v>1</v>
      </c>
      <c r="CN234" s="23">
        <f t="shared" si="108"/>
        <v>0</v>
      </c>
      <c r="CO234" s="32">
        <f t="shared" si="109"/>
        <v>0</v>
      </c>
      <c r="CP234" s="23">
        <f t="shared" si="110"/>
        <v>0</v>
      </c>
      <c r="CQ234" s="32">
        <f t="shared" si="111"/>
        <v>0</v>
      </c>
      <c r="CR234" s="23">
        <f t="shared" si="112"/>
        <v>2</v>
      </c>
      <c r="CS234" s="23" t="str">
        <f t="shared" si="105"/>
        <v>Đạt mục tiêu</v>
      </c>
      <c r="CT234" s="37"/>
    </row>
    <row r="235" spans="1:98" ht="45" customHeight="1" x14ac:dyDescent="0.25">
      <c r="A235" s="6">
        <v>180</v>
      </c>
      <c r="B235" s="387"/>
      <c r="C235" s="390"/>
      <c r="D235" s="13" t="s">
        <v>18</v>
      </c>
      <c r="E235" s="12" t="s">
        <v>682</v>
      </c>
      <c r="F235" s="214" t="s">
        <v>28</v>
      </c>
      <c r="G235" s="18" t="s">
        <v>1460</v>
      </c>
      <c r="H235" s="18" t="s">
        <v>1461</v>
      </c>
      <c r="I235" s="18" t="s">
        <v>1261</v>
      </c>
      <c r="J235" s="22" t="s">
        <v>617</v>
      </c>
      <c r="K235" s="207"/>
      <c r="L235" s="207"/>
      <c r="M235" s="207"/>
      <c r="N235" s="207"/>
      <c r="O235" s="207"/>
      <c r="P235" s="23"/>
      <c r="Q235" s="23" t="s">
        <v>21</v>
      </c>
      <c r="R235" s="207"/>
      <c r="S235" s="207"/>
      <c r="T235" s="26">
        <f t="shared" si="104"/>
        <v>1</v>
      </c>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v>2</v>
      </c>
      <c r="CG235" s="207"/>
      <c r="CH235" s="207"/>
      <c r="CI235" s="207"/>
      <c r="CJ235" s="207"/>
      <c r="CK235" s="207"/>
      <c r="CL235" s="23">
        <f t="shared" si="106"/>
        <v>1</v>
      </c>
      <c r="CM235" s="32">
        <f t="shared" si="107"/>
        <v>1</v>
      </c>
      <c r="CN235" s="23">
        <f t="shared" si="108"/>
        <v>0</v>
      </c>
      <c r="CO235" s="32">
        <f t="shared" si="109"/>
        <v>0</v>
      </c>
      <c r="CP235" s="23">
        <f t="shared" si="110"/>
        <v>0</v>
      </c>
      <c r="CQ235" s="32">
        <f t="shared" si="111"/>
        <v>0</v>
      </c>
      <c r="CR235" s="23">
        <f t="shared" si="112"/>
        <v>2</v>
      </c>
      <c r="CS235" s="23" t="str">
        <f t="shared" si="105"/>
        <v>Đạt mục tiêu</v>
      </c>
      <c r="CT235" s="37"/>
    </row>
    <row r="236" spans="1:98" ht="119.25" customHeight="1" x14ac:dyDescent="0.25">
      <c r="A236" s="6">
        <v>181</v>
      </c>
      <c r="B236" s="207">
        <v>413</v>
      </c>
      <c r="C236" s="12" t="s">
        <v>685</v>
      </c>
      <c r="D236" s="50" t="s">
        <v>18</v>
      </c>
      <c r="E236" s="12" t="s">
        <v>686</v>
      </c>
      <c r="F236" s="214" t="s">
        <v>28</v>
      </c>
      <c r="G236" s="12" t="s">
        <v>686</v>
      </c>
      <c r="H236" s="18" t="s">
        <v>1462</v>
      </c>
      <c r="I236" s="18" t="s">
        <v>1261</v>
      </c>
      <c r="J236" s="22" t="s">
        <v>617</v>
      </c>
      <c r="K236" s="207"/>
      <c r="L236" s="10" t="s">
        <v>21</v>
      </c>
      <c r="M236" s="207"/>
      <c r="N236" s="207"/>
      <c r="O236" s="207"/>
      <c r="P236" s="207"/>
      <c r="Q236" s="207"/>
      <c r="R236" s="207"/>
      <c r="S236" s="207"/>
      <c r="T236" s="26">
        <f t="shared" si="104"/>
        <v>1</v>
      </c>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v>2</v>
      </c>
      <c r="CG236" s="207"/>
      <c r="CH236" s="207"/>
      <c r="CI236" s="207"/>
      <c r="CJ236" s="207"/>
      <c r="CK236" s="207"/>
      <c r="CL236" s="23">
        <f t="shared" si="106"/>
        <v>1</v>
      </c>
      <c r="CM236" s="32">
        <f t="shared" si="107"/>
        <v>1</v>
      </c>
      <c r="CN236" s="23">
        <f t="shared" si="108"/>
        <v>0</v>
      </c>
      <c r="CO236" s="32">
        <f t="shared" si="109"/>
        <v>0</v>
      </c>
      <c r="CP236" s="23">
        <f t="shared" si="110"/>
        <v>0</v>
      </c>
      <c r="CQ236" s="32">
        <f t="shared" si="111"/>
        <v>0</v>
      </c>
      <c r="CR236" s="23">
        <f t="shared" si="112"/>
        <v>2</v>
      </c>
      <c r="CS236" s="23" t="str">
        <f t="shared" si="105"/>
        <v>Đạt mục tiêu</v>
      </c>
      <c r="CT236" s="37"/>
    </row>
    <row r="237" spans="1:98" ht="55.5" customHeight="1" x14ac:dyDescent="0.25">
      <c r="A237" s="6">
        <v>182</v>
      </c>
      <c r="B237" s="207">
        <v>414</v>
      </c>
      <c r="C237" s="12" t="s">
        <v>685</v>
      </c>
      <c r="D237" s="50" t="s">
        <v>18</v>
      </c>
      <c r="E237" s="12" t="s">
        <v>687</v>
      </c>
      <c r="F237" s="214" t="s">
        <v>28</v>
      </c>
      <c r="G237" s="12" t="s">
        <v>687</v>
      </c>
      <c r="H237" s="12" t="s">
        <v>1463</v>
      </c>
      <c r="I237" s="18" t="s">
        <v>1261</v>
      </c>
      <c r="J237" s="22" t="s">
        <v>617</v>
      </c>
      <c r="K237" s="207" t="s">
        <v>21</v>
      </c>
      <c r="L237" s="207"/>
      <c r="M237" s="207"/>
      <c r="N237" s="207"/>
      <c r="O237" s="207"/>
      <c r="P237" s="207"/>
      <c r="Q237" s="207"/>
      <c r="R237" s="207"/>
      <c r="S237" s="207"/>
      <c r="T237" s="26">
        <f t="shared" si="104"/>
        <v>1</v>
      </c>
      <c r="U237" s="207"/>
      <c r="V237" s="207" t="s">
        <v>1319</v>
      </c>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v>2</v>
      </c>
      <c r="CG237" s="207"/>
      <c r="CH237" s="207"/>
      <c r="CI237" s="207"/>
      <c r="CJ237" s="207"/>
      <c r="CK237" s="207"/>
      <c r="CL237" s="23">
        <f t="shared" si="106"/>
        <v>1</v>
      </c>
      <c r="CM237" s="32">
        <f t="shared" si="107"/>
        <v>1</v>
      </c>
      <c r="CN237" s="23">
        <f t="shared" si="108"/>
        <v>0</v>
      </c>
      <c r="CO237" s="32">
        <f t="shared" si="109"/>
        <v>0</v>
      </c>
      <c r="CP237" s="23">
        <f t="shared" si="110"/>
        <v>0</v>
      </c>
      <c r="CQ237" s="32">
        <f t="shared" si="111"/>
        <v>0</v>
      </c>
      <c r="CR237" s="23">
        <f t="shared" si="112"/>
        <v>2</v>
      </c>
      <c r="CS237" s="23" t="str">
        <f t="shared" si="105"/>
        <v>Đạt mục tiêu</v>
      </c>
      <c r="CT237" s="37"/>
    </row>
    <row r="238" spans="1:98" ht="42.75" customHeight="1" x14ac:dyDescent="0.25">
      <c r="A238" s="6">
        <v>183</v>
      </c>
      <c r="B238" s="207">
        <v>417</v>
      </c>
      <c r="C238" s="12" t="s">
        <v>692</v>
      </c>
      <c r="D238" s="13" t="s">
        <v>18</v>
      </c>
      <c r="E238" s="12" t="s">
        <v>693</v>
      </c>
      <c r="F238" s="214" t="s">
        <v>18</v>
      </c>
      <c r="G238" s="18" t="s">
        <v>1446</v>
      </c>
      <c r="H238" s="18" t="s">
        <v>692</v>
      </c>
      <c r="I238" s="18" t="s">
        <v>1261</v>
      </c>
      <c r="J238" s="22" t="s">
        <v>617</v>
      </c>
      <c r="K238" s="207"/>
      <c r="L238" s="207"/>
      <c r="M238" s="207"/>
      <c r="N238" s="207"/>
      <c r="O238" s="207"/>
      <c r="P238" s="207" t="s">
        <v>21</v>
      </c>
      <c r="Q238" s="207"/>
      <c r="R238" s="207"/>
      <c r="S238" s="207"/>
      <c r="T238" s="26">
        <f t="shared" si="104"/>
        <v>1</v>
      </c>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v>2</v>
      </c>
      <c r="CG238" s="207"/>
      <c r="CH238" s="207"/>
      <c r="CI238" s="207"/>
      <c r="CJ238" s="207"/>
      <c r="CK238" s="207"/>
      <c r="CL238" s="23">
        <f t="shared" si="106"/>
        <v>1</v>
      </c>
      <c r="CM238" s="32">
        <f t="shared" si="107"/>
        <v>1</v>
      </c>
      <c r="CN238" s="23">
        <f t="shared" si="108"/>
        <v>0</v>
      </c>
      <c r="CO238" s="32">
        <f t="shared" si="109"/>
        <v>0</v>
      </c>
      <c r="CP238" s="23">
        <f t="shared" si="110"/>
        <v>0</v>
      </c>
      <c r="CQ238" s="32">
        <f t="shared" si="111"/>
        <v>0</v>
      </c>
      <c r="CR238" s="23">
        <f t="shared" si="112"/>
        <v>2</v>
      </c>
      <c r="CS238" s="23" t="str">
        <f t="shared" si="105"/>
        <v>Đạt mục tiêu</v>
      </c>
      <c r="CT238" s="37"/>
    </row>
    <row r="239" spans="1:98" ht="35.25" customHeight="1" x14ac:dyDescent="0.25">
      <c r="A239" s="6">
        <v>184</v>
      </c>
      <c r="B239" s="207">
        <v>412</v>
      </c>
      <c r="C239" s="14" t="s">
        <v>696</v>
      </c>
      <c r="D239" s="13" t="s">
        <v>28</v>
      </c>
      <c r="E239" s="12" t="s">
        <v>698</v>
      </c>
      <c r="F239" s="214" t="s">
        <v>28</v>
      </c>
      <c r="G239" s="18" t="s">
        <v>1464</v>
      </c>
      <c r="H239" s="18" t="s">
        <v>1464</v>
      </c>
      <c r="I239" s="18" t="s">
        <v>1329</v>
      </c>
      <c r="J239" s="22" t="s">
        <v>617</v>
      </c>
      <c r="K239" s="207"/>
      <c r="L239" s="207"/>
      <c r="M239" s="207"/>
      <c r="N239" s="207"/>
      <c r="O239" s="207"/>
      <c r="P239" s="207"/>
      <c r="Q239" s="207"/>
      <c r="R239" s="207"/>
      <c r="S239" s="207" t="s">
        <v>21</v>
      </c>
      <c r="T239" s="26">
        <f t="shared" si="104"/>
        <v>1</v>
      </c>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v>2</v>
      </c>
      <c r="CG239" s="207"/>
      <c r="CH239" s="207"/>
      <c r="CI239" s="207"/>
      <c r="CJ239" s="207"/>
      <c r="CK239" s="207"/>
      <c r="CL239" s="23">
        <f t="shared" si="106"/>
        <v>1</v>
      </c>
      <c r="CM239" s="32">
        <f t="shared" si="107"/>
        <v>1</v>
      </c>
      <c r="CN239" s="23">
        <f t="shared" si="108"/>
        <v>0</v>
      </c>
      <c r="CO239" s="32">
        <f t="shared" si="109"/>
        <v>0</v>
      </c>
      <c r="CP239" s="23">
        <f t="shared" si="110"/>
        <v>0</v>
      </c>
      <c r="CQ239" s="32">
        <f t="shared" si="111"/>
        <v>0</v>
      </c>
      <c r="CR239" s="23">
        <f t="shared" si="112"/>
        <v>2</v>
      </c>
      <c r="CS239" s="23" t="str">
        <f t="shared" si="105"/>
        <v>Đạt mục tiêu</v>
      </c>
      <c r="CT239" s="37"/>
    </row>
    <row r="240" spans="1:98" s="2" customFormat="1" ht="18.75" x14ac:dyDescent="0.25">
      <c r="A240" s="6">
        <v>185</v>
      </c>
      <c r="B240" s="7">
        <v>422</v>
      </c>
      <c r="C240" s="440" t="s">
        <v>703</v>
      </c>
      <c r="D240" s="440"/>
      <c r="E240" s="440"/>
      <c r="F240" s="9" t="s">
        <v>1249</v>
      </c>
      <c r="G240" s="9" t="s">
        <v>1249</v>
      </c>
      <c r="H240" s="9" t="s">
        <v>1249</v>
      </c>
      <c r="I240" s="9" t="s">
        <v>1249</v>
      </c>
      <c r="J240" s="21" t="s">
        <v>1249</v>
      </c>
      <c r="K240" s="21" t="s">
        <v>1249</v>
      </c>
      <c r="L240" s="21" t="s">
        <v>1249</v>
      </c>
      <c r="M240" s="21" t="s">
        <v>1249</v>
      </c>
      <c r="N240" s="21" t="s">
        <v>1249</v>
      </c>
      <c r="O240" s="21" t="s">
        <v>1249</v>
      </c>
      <c r="P240" s="21" t="s">
        <v>1249</v>
      </c>
      <c r="Q240" s="21" t="s">
        <v>1249</v>
      </c>
      <c r="R240" s="21" t="s">
        <v>1249</v>
      </c>
      <c r="S240" s="21" t="s">
        <v>1249</v>
      </c>
      <c r="T240" s="21" t="s">
        <v>1249</v>
      </c>
      <c r="U240" s="21" t="s">
        <v>1249</v>
      </c>
      <c r="V240" s="21" t="s">
        <v>1249</v>
      </c>
      <c r="W240" s="21" t="s">
        <v>1249</v>
      </c>
      <c r="X240" s="21" t="s">
        <v>1249</v>
      </c>
      <c r="Y240" s="21" t="s">
        <v>1249</v>
      </c>
      <c r="Z240" s="21" t="s">
        <v>1249</v>
      </c>
      <c r="AA240" s="21" t="s">
        <v>1249</v>
      </c>
      <c r="AB240" s="21" t="s">
        <v>1249</v>
      </c>
      <c r="AC240" s="21" t="s">
        <v>1249</v>
      </c>
      <c r="AD240" s="21" t="s">
        <v>1249</v>
      </c>
      <c r="AE240" s="21" t="s">
        <v>1249</v>
      </c>
      <c r="AF240" s="21" t="s">
        <v>1249</v>
      </c>
      <c r="AG240" s="21" t="s">
        <v>1249</v>
      </c>
      <c r="AH240" s="21" t="s">
        <v>1249</v>
      </c>
      <c r="AI240" s="21" t="s">
        <v>1249</v>
      </c>
      <c r="AJ240" s="21" t="s">
        <v>1249</v>
      </c>
      <c r="AK240" s="21" t="s">
        <v>1249</v>
      </c>
      <c r="AL240" s="21" t="s">
        <v>1249</v>
      </c>
      <c r="AM240" s="21" t="s">
        <v>1249</v>
      </c>
      <c r="AN240" s="21" t="s">
        <v>1249</v>
      </c>
      <c r="AO240" s="21" t="s">
        <v>1249</v>
      </c>
      <c r="AP240" s="21" t="s">
        <v>1249</v>
      </c>
      <c r="AQ240" s="21" t="s">
        <v>1249</v>
      </c>
      <c r="AR240" s="21" t="s">
        <v>1249</v>
      </c>
      <c r="AS240" s="21" t="s">
        <v>1249</v>
      </c>
      <c r="AT240" s="21" t="s">
        <v>1249</v>
      </c>
      <c r="AU240" s="21" t="s">
        <v>1249</v>
      </c>
      <c r="AV240" s="21" t="s">
        <v>1249</v>
      </c>
      <c r="AW240" s="21" t="s">
        <v>1249</v>
      </c>
      <c r="AX240" s="21" t="s">
        <v>1249</v>
      </c>
      <c r="AY240" s="21" t="s">
        <v>1249</v>
      </c>
      <c r="AZ240" s="21" t="s">
        <v>1249</v>
      </c>
      <c r="BA240" s="21" t="s">
        <v>1249</v>
      </c>
      <c r="BB240" s="21"/>
      <c r="BC240" s="21" t="s">
        <v>1249</v>
      </c>
      <c r="BD240" s="21" t="s">
        <v>1249</v>
      </c>
      <c r="BE240" s="21" t="s">
        <v>1249</v>
      </c>
      <c r="BF240" s="21" t="s">
        <v>1249</v>
      </c>
      <c r="BG240" s="21" t="s">
        <v>1249</v>
      </c>
      <c r="BH240" s="21" t="s">
        <v>1249</v>
      </c>
      <c r="BI240" s="21" t="s">
        <v>1249</v>
      </c>
      <c r="BJ240" s="21" t="s">
        <v>1249</v>
      </c>
      <c r="BK240" s="21" t="s">
        <v>1249</v>
      </c>
      <c r="BL240" s="21" t="s">
        <v>1249</v>
      </c>
      <c r="BM240" s="21" t="s">
        <v>1249</v>
      </c>
      <c r="BN240" s="21" t="s">
        <v>1249</v>
      </c>
      <c r="BO240" s="21" t="s">
        <v>1249</v>
      </c>
      <c r="BP240" s="21" t="s">
        <v>1249</v>
      </c>
      <c r="BQ240" s="21" t="s">
        <v>1249</v>
      </c>
      <c r="BR240" s="21" t="s">
        <v>1249</v>
      </c>
      <c r="BS240" s="21" t="s">
        <v>1249</v>
      </c>
      <c r="BT240" s="21" t="s">
        <v>1249</v>
      </c>
      <c r="BU240" s="21" t="s">
        <v>1249</v>
      </c>
      <c r="BV240" s="21" t="s">
        <v>1249</v>
      </c>
      <c r="BW240" s="21" t="s">
        <v>1249</v>
      </c>
      <c r="BX240" s="21" t="s">
        <v>1249</v>
      </c>
      <c r="BY240" s="21" t="s">
        <v>1249</v>
      </c>
      <c r="BZ240" s="21" t="s">
        <v>1249</v>
      </c>
      <c r="CA240" s="21" t="s">
        <v>1249</v>
      </c>
      <c r="CB240" s="21" t="s">
        <v>1249</v>
      </c>
      <c r="CC240" s="21" t="s">
        <v>1249</v>
      </c>
      <c r="CD240" s="21" t="s">
        <v>1249</v>
      </c>
      <c r="CE240" s="21" t="s">
        <v>1249</v>
      </c>
      <c r="CF240" s="21" t="s">
        <v>1249</v>
      </c>
      <c r="CG240" s="21"/>
      <c r="CH240" s="21"/>
      <c r="CI240" s="21"/>
      <c r="CJ240" s="21"/>
      <c r="CK240" s="21" t="s">
        <v>1249</v>
      </c>
      <c r="CL240" s="21" t="s">
        <v>1249</v>
      </c>
      <c r="CM240" s="21" t="s">
        <v>1249</v>
      </c>
      <c r="CN240" s="21" t="s">
        <v>1249</v>
      </c>
      <c r="CO240" s="21" t="s">
        <v>1249</v>
      </c>
      <c r="CP240" s="21" t="s">
        <v>1249</v>
      </c>
      <c r="CQ240" s="21" t="s">
        <v>1249</v>
      </c>
      <c r="CR240" s="21" t="s">
        <v>1249</v>
      </c>
      <c r="CS240" s="21" t="s">
        <v>1249</v>
      </c>
      <c r="CT240" s="21" t="s">
        <v>1249</v>
      </c>
    </row>
    <row r="241" spans="1:98" ht="37.5" customHeight="1" x14ac:dyDescent="0.25">
      <c r="A241" s="6">
        <v>186</v>
      </c>
      <c r="B241" s="207">
        <v>426</v>
      </c>
      <c r="C241" s="12" t="s">
        <v>705</v>
      </c>
      <c r="D241" s="13" t="s">
        <v>18</v>
      </c>
      <c r="E241" s="12" t="s">
        <v>706</v>
      </c>
      <c r="F241" s="214" t="s">
        <v>18</v>
      </c>
      <c r="G241" s="18" t="s">
        <v>1465</v>
      </c>
      <c r="H241" s="18" t="s">
        <v>1466</v>
      </c>
      <c r="I241" s="18"/>
      <c r="J241" s="22" t="s">
        <v>617</v>
      </c>
      <c r="K241" s="207"/>
      <c r="L241" s="207"/>
      <c r="M241" s="207"/>
      <c r="N241" s="207" t="s">
        <v>21</v>
      </c>
      <c r="O241" s="207"/>
      <c r="P241" s="207"/>
      <c r="Q241" s="207"/>
      <c r="R241" s="207"/>
      <c r="S241" s="207"/>
      <c r="T241" s="26">
        <f t="shared" si="104"/>
        <v>1</v>
      </c>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v>2</v>
      </c>
      <c r="CG241" s="207"/>
      <c r="CH241" s="207"/>
      <c r="CI241" s="207"/>
      <c r="CJ241" s="207"/>
      <c r="CK241" s="207"/>
      <c r="CL241" s="23">
        <f t="shared" ref="CL241:CL247" si="113">COUNTIF($BD241:$CK241,2)</f>
        <v>1</v>
      </c>
      <c r="CM241" s="32">
        <f t="shared" ref="CM241:CM247" si="114">CL241/COUNTA($BD241:$CK241)</f>
        <v>1</v>
      </c>
      <c r="CN241" s="23">
        <f t="shared" ref="CN241:CN247" si="115">COUNTIF($BD241:$CK241,1)</f>
        <v>0</v>
      </c>
      <c r="CO241" s="32">
        <f t="shared" ref="CO241:CO247" si="116">CN241/COUNTA($BD241:$CK241)</f>
        <v>0</v>
      </c>
      <c r="CP241" s="23">
        <f t="shared" ref="CP241:CP247" si="117">COUNTIF($BD241:$CK241,0)</f>
        <v>0</v>
      </c>
      <c r="CQ241" s="32">
        <f t="shared" ref="CQ241:CQ247" si="118">CP241/COUNTA($BD241:$CK241)</f>
        <v>0</v>
      </c>
      <c r="CR241" s="23">
        <f t="shared" ref="CR241:CR247" si="119">(((CL241*2)+(CN241*1)+(CP241*0)))/COUNTA($BD241:$CK241)</f>
        <v>2</v>
      </c>
      <c r="CS241" s="23" t="str">
        <f t="shared" si="105"/>
        <v>Đạt mục tiêu</v>
      </c>
      <c r="CT241" s="37"/>
    </row>
    <row r="242" spans="1:98" ht="75" customHeight="1" x14ac:dyDescent="0.25">
      <c r="A242" s="6">
        <v>187</v>
      </c>
      <c r="B242" s="207">
        <v>429</v>
      </c>
      <c r="C242" s="12" t="s">
        <v>709</v>
      </c>
      <c r="D242" s="13" t="s">
        <v>18</v>
      </c>
      <c r="E242" s="12" t="s">
        <v>710</v>
      </c>
      <c r="F242" s="214" t="s">
        <v>18</v>
      </c>
      <c r="G242" s="18" t="s">
        <v>1467</v>
      </c>
      <c r="H242" s="18" t="s">
        <v>1864</v>
      </c>
      <c r="I242" s="18" t="s">
        <v>1251</v>
      </c>
      <c r="J242" s="22" t="s">
        <v>617</v>
      </c>
      <c r="K242" s="207"/>
      <c r="L242" s="23" t="s">
        <v>21</v>
      </c>
      <c r="M242" s="207"/>
      <c r="N242" s="207"/>
      <c r="O242" s="10"/>
      <c r="P242" s="10" t="s">
        <v>21</v>
      </c>
      <c r="Q242" s="207"/>
      <c r="R242" s="207"/>
      <c r="S242" s="207"/>
      <c r="T242" s="26">
        <f t="shared" si="104"/>
        <v>2</v>
      </c>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v>2</v>
      </c>
      <c r="CG242" s="207"/>
      <c r="CH242" s="207"/>
      <c r="CI242" s="207"/>
      <c r="CJ242" s="207"/>
      <c r="CK242" s="207"/>
      <c r="CL242" s="23">
        <f t="shared" si="113"/>
        <v>1</v>
      </c>
      <c r="CM242" s="32">
        <f t="shared" si="114"/>
        <v>1</v>
      </c>
      <c r="CN242" s="23">
        <f t="shared" si="115"/>
        <v>0</v>
      </c>
      <c r="CO242" s="32">
        <f t="shared" si="116"/>
        <v>0</v>
      </c>
      <c r="CP242" s="23">
        <f t="shared" si="117"/>
        <v>0</v>
      </c>
      <c r="CQ242" s="32">
        <f t="shared" si="118"/>
        <v>0</v>
      </c>
      <c r="CR242" s="23">
        <f t="shared" si="119"/>
        <v>2</v>
      </c>
      <c r="CS242" s="23" t="str">
        <f t="shared" si="105"/>
        <v>Đạt mục tiêu</v>
      </c>
      <c r="CT242" s="37"/>
    </row>
    <row r="243" spans="1:98" ht="75.75" customHeight="1" x14ac:dyDescent="0.25">
      <c r="A243" s="6">
        <v>188</v>
      </c>
      <c r="B243" s="207">
        <v>432</v>
      </c>
      <c r="C243" s="12" t="s">
        <v>715</v>
      </c>
      <c r="D243" s="13" t="s">
        <v>18</v>
      </c>
      <c r="E243" s="12" t="s">
        <v>716</v>
      </c>
      <c r="F243" s="214" t="s">
        <v>28</v>
      </c>
      <c r="G243" s="18" t="s">
        <v>1468</v>
      </c>
      <c r="H243" s="18" t="s">
        <v>1468</v>
      </c>
      <c r="I243" s="18" t="s">
        <v>1261</v>
      </c>
      <c r="J243" s="22" t="s">
        <v>617</v>
      </c>
      <c r="K243" s="207"/>
      <c r="L243" s="207"/>
      <c r="M243" s="207"/>
      <c r="N243" s="207"/>
      <c r="O243" s="207"/>
      <c r="P243" s="207"/>
      <c r="Q243" s="207"/>
      <c r="R243" s="207"/>
      <c r="S243" s="28" t="s">
        <v>21</v>
      </c>
      <c r="T243" s="26">
        <f t="shared" si="104"/>
        <v>1</v>
      </c>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v>2</v>
      </c>
      <c r="CG243" s="207"/>
      <c r="CH243" s="207"/>
      <c r="CI243" s="207"/>
      <c r="CJ243" s="207"/>
      <c r="CK243" s="207"/>
      <c r="CL243" s="23">
        <f t="shared" si="113"/>
        <v>1</v>
      </c>
      <c r="CM243" s="32">
        <f t="shared" si="114"/>
        <v>1</v>
      </c>
      <c r="CN243" s="23">
        <f t="shared" si="115"/>
        <v>0</v>
      </c>
      <c r="CO243" s="32">
        <f t="shared" si="116"/>
        <v>0</v>
      </c>
      <c r="CP243" s="23">
        <f t="shared" si="117"/>
        <v>0</v>
      </c>
      <c r="CQ243" s="32">
        <f t="shared" si="118"/>
        <v>0</v>
      </c>
      <c r="CR243" s="23">
        <f t="shared" si="119"/>
        <v>2</v>
      </c>
      <c r="CS243" s="23" t="str">
        <f t="shared" si="105"/>
        <v>Đạt mục tiêu</v>
      </c>
      <c r="CT243" s="37"/>
    </row>
    <row r="244" spans="1:98" ht="66" customHeight="1" x14ac:dyDescent="0.25">
      <c r="A244" s="6">
        <v>189</v>
      </c>
      <c r="B244" s="207">
        <v>435</v>
      </c>
      <c r="C244" s="12" t="s">
        <v>721</v>
      </c>
      <c r="D244" s="13" t="s">
        <v>28</v>
      </c>
      <c r="E244" s="12" t="s">
        <v>722</v>
      </c>
      <c r="F244" s="214" t="s">
        <v>28</v>
      </c>
      <c r="G244" s="18" t="s">
        <v>1469</v>
      </c>
      <c r="H244" s="18" t="s">
        <v>1470</v>
      </c>
      <c r="I244" s="18" t="s">
        <v>1261</v>
      </c>
      <c r="J244" s="22" t="s">
        <v>617</v>
      </c>
      <c r="K244" s="207"/>
      <c r="L244" s="207"/>
      <c r="M244" s="207"/>
      <c r="N244" s="207" t="s">
        <v>21</v>
      </c>
      <c r="O244" s="207"/>
      <c r="P244" s="207"/>
      <c r="Q244" s="207"/>
      <c r="R244" s="207"/>
      <c r="S244" s="207"/>
      <c r="T244" s="26">
        <f t="shared" si="104"/>
        <v>1</v>
      </c>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v>2</v>
      </c>
      <c r="CG244" s="207"/>
      <c r="CH244" s="207"/>
      <c r="CI244" s="207"/>
      <c r="CJ244" s="207"/>
      <c r="CK244" s="207"/>
      <c r="CL244" s="23">
        <f t="shared" si="113"/>
        <v>1</v>
      </c>
      <c r="CM244" s="32">
        <f t="shared" si="114"/>
        <v>1</v>
      </c>
      <c r="CN244" s="23">
        <f t="shared" si="115"/>
        <v>0</v>
      </c>
      <c r="CO244" s="32">
        <f t="shared" si="116"/>
        <v>0</v>
      </c>
      <c r="CP244" s="23">
        <f t="shared" si="117"/>
        <v>0</v>
      </c>
      <c r="CQ244" s="32">
        <f t="shared" si="118"/>
        <v>0</v>
      </c>
      <c r="CR244" s="23">
        <f t="shared" si="119"/>
        <v>2</v>
      </c>
      <c r="CS244" s="23" t="str">
        <f t="shared" si="105"/>
        <v>Đạt mục tiêu</v>
      </c>
      <c r="CT244" s="37"/>
    </row>
    <row r="245" spans="1:98" ht="87.75" customHeight="1" x14ac:dyDescent="0.25">
      <c r="A245" s="6">
        <v>190</v>
      </c>
      <c r="B245" s="207">
        <v>437</v>
      </c>
      <c r="C245" s="12" t="s">
        <v>726</v>
      </c>
      <c r="D245" s="13" t="s">
        <v>18</v>
      </c>
      <c r="E245" s="12" t="s">
        <v>727</v>
      </c>
      <c r="F245" s="214" t="s">
        <v>28</v>
      </c>
      <c r="G245" s="18" t="s">
        <v>1471</v>
      </c>
      <c r="H245" s="18" t="s">
        <v>1471</v>
      </c>
      <c r="I245" s="18" t="s">
        <v>1329</v>
      </c>
      <c r="J245" s="22" t="s">
        <v>617</v>
      </c>
      <c r="K245" s="207"/>
      <c r="L245" s="207"/>
      <c r="M245" s="207"/>
      <c r="N245" s="207"/>
      <c r="O245" s="207"/>
      <c r="P245" s="207"/>
      <c r="Q245" s="207" t="s">
        <v>21</v>
      </c>
      <c r="R245" s="207"/>
      <c r="S245" s="207"/>
      <c r="T245" s="26">
        <f t="shared" si="104"/>
        <v>1</v>
      </c>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v>2</v>
      </c>
      <c r="CG245" s="207"/>
      <c r="CH245" s="207"/>
      <c r="CI245" s="207"/>
      <c r="CJ245" s="207"/>
      <c r="CK245" s="207"/>
      <c r="CL245" s="23">
        <f t="shared" si="113"/>
        <v>1</v>
      </c>
      <c r="CM245" s="32">
        <f t="shared" si="114"/>
        <v>1</v>
      </c>
      <c r="CN245" s="23">
        <f t="shared" si="115"/>
        <v>0</v>
      </c>
      <c r="CO245" s="32">
        <f t="shared" si="116"/>
        <v>0</v>
      </c>
      <c r="CP245" s="23">
        <f t="shared" si="117"/>
        <v>0</v>
      </c>
      <c r="CQ245" s="32">
        <f t="shared" si="118"/>
        <v>0</v>
      </c>
      <c r="CR245" s="23">
        <f t="shared" si="119"/>
        <v>2</v>
      </c>
      <c r="CS245" s="23" t="str">
        <f t="shared" si="105"/>
        <v>Đạt mục tiêu</v>
      </c>
      <c r="CT245" s="37"/>
    </row>
    <row r="246" spans="1:98" ht="87.75" customHeight="1" x14ac:dyDescent="0.25">
      <c r="A246" s="6">
        <v>191</v>
      </c>
      <c r="B246" s="207">
        <v>440</v>
      </c>
      <c r="C246" s="12" t="s">
        <v>732</v>
      </c>
      <c r="D246" s="13" t="s">
        <v>28</v>
      </c>
      <c r="E246" s="12" t="s">
        <v>733</v>
      </c>
      <c r="F246" s="214" t="s">
        <v>28</v>
      </c>
      <c r="G246" s="18" t="s">
        <v>732</v>
      </c>
      <c r="H246" s="18" t="s">
        <v>1472</v>
      </c>
      <c r="I246" s="18" t="s">
        <v>1261</v>
      </c>
      <c r="J246" s="22" t="s">
        <v>617</v>
      </c>
      <c r="K246" s="207"/>
      <c r="L246" s="207"/>
      <c r="M246" s="207"/>
      <c r="N246" s="207"/>
      <c r="O246" s="59" t="s">
        <v>21</v>
      </c>
      <c r="P246" s="59"/>
      <c r="Q246" s="207"/>
      <c r="R246" s="207"/>
      <c r="S246" s="207"/>
      <c r="T246" s="26">
        <f t="shared" si="104"/>
        <v>1</v>
      </c>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v>2</v>
      </c>
      <c r="CG246" s="207"/>
      <c r="CH246" s="207"/>
      <c r="CI246" s="207"/>
      <c r="CJ246" s="207"/>
      <c r="CK246" s="207"/>
      <c r="CL246" s="23">
        <f t="shared" si="113"/>
        <v>1</v>
      </c>
      <c r="CM246" s="32">
        <f t="shared" si="114"/>
        <v>1</v>
      </c>
      <c r="CN246" s="23">
        <f t="shared" si="115"/>
        <v>0</v>
      </c>
      <c r="CO246" s="32">
        <f t="shared" si="116"/>
        <v>0</v>
      </c>
      <c r="CP246" s="23">
        <f t="shared" si="117"/>
        <v>0</v>
      </c>
      <c r="CQ246" s="32">
        <f t="shared" si="118"/>
        <v>0</v>
      </c>
      <c r="CR246" s="23">
        <f t="shared" si="119"/>
        <v>2</v>
      </c>
      <c r="CS246" s="23" t="str">
        <f t="shared" si="105"/>
        <v>Đạt mục tiêu</v>
      </c>
      <c r="CT246" s="37"/>
    </row>
    <row r="247" spans="1:98" ht="87.75" customHeight="1" x14ac:dyDescent="0.25">
      <c r="A247" s="6">
        <v>192</v>
      </c>
      <c r="B247" s="207">
        <v>443</v>
      </c>
      <c r="C247" s="12" t="s">
        <v>737</v>
      </c>
      <c r="D247" s="13" t="s">
        <v>18</v>
      </c>
      <c r="E247" s="12" t="s">
        <v>738</v>
      </c>
      <c r="F247" s="214" t="s">
        <v>28</v>
      </c>
      <c r="G247" s="18" t="s">
        <v>1473</v>
      </c>
      <c r="H247" s="18" t="s">
        <v>1473</v>
      </c>
      <c r="I247" s="18" t="s">
        <v>1261</v>
      </c>
      <c r="J247" s="22" t="s">
        <v>617</v>
      </c>
      <c r="K247" s="207"/>
      <c r="L247" s="207"/>
      <c r="M247" s="207"/>
      <c r="N247" s="207"/>
      <c r="O247" s="207"/>
      <c r="P247" s="207"/>
      <c r="Q247" s="207"/>
      <c r="R247" s="207"/>
      <c r="S247" s="207" t="s">
        <v>21</v>
      </c>
      <c r="T247" s="26">
        <f t="shared" si="104"/>
        <v>1</v>
      </c>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v>2</v>
      </c>
      <c r="CG247" s="207"/>
      <c r="CH247" s="207"/>
      <c r="CI247" s="207"/>
      <c r="CJ247" s="207"/>
      <c r="CK247" s="207"/>
      <c r="CL247" s="23">
        <f t="shared" si="113"/>
        <v>1</v>
      </c>
      <c r="CM247" s="32">
        <f t="shared" si="114"/>
        <v>1</v>
      </c>
      <c r="CN247" s="23">
        <f t="shared" si="115"/>
        <v>0</v>
      </c>
      <c r="CO247" s="32">
        <f t="shared" si="116"/>
        <v>0</v>
      </c>
      <c r="CP247" s="23">
        <f t="shared" si="117"/>
        <v>0</v>
      </c>
      <c r="CQ247" s="32">
        <f t="shared" si="118"/>
        <v>0</v>
      </c>
      <c r="CR247" s="23">
        <f t="shared" si="119"/>
        <v>2</v>
      </c>
      <c r="CS247" s="23" t="str">
        <f t="shared" si="105"/>
        <v>Đạt mục tiêu</v>
      </c>
      <c r="CT247" s="37"/>
    </row>
    <row r="248" spans="1:98" s="2" customFormat="1" ht="18.75" x14ac:dyDescent="0.25">
      <c r="A248" s="6">
        <v>193</v>
      </c>
      <c r="B248" s="7">
        <v>446</v>
      </c>
      <c r="C248" s="440" t="s">
        <v>743</v>
      </c>
      <c r="D248" s="440"/>
      <c r="E248" s="440"/>
      <c r="F248" s="9" t="s">
        <v>1249</v>
      </c>
      <c r="G248" s="9" t="s">
        <v>1249</v>
      </c>
      <c r="H248" s="9" t="s">
        <v>1249</v>
      </c>
      <c r="I248" s="9" t="s">
        <v>1249</v>
      </c>
      <c r="J248" s="21" t="s">
        <v>1249</v>
      </c>
      <c r="K248" s="21" t="s">
        <v>1249</v>
      </c>
      <c r="L248" s="21" t="s">
        <v>1249</v>
      </c>
      <c r="M248" s="21" t="s">
        <v>1249</v>
      </c>
      <c r="N248" s="21" t="s">
        <v>1249</v>
      </c>
      <c r="O248" s="21" t="s">
        <v>1249</v>
      </c>
      <c r="P248" s="21" t="s">
        <v>1249</v>
      </c>
      <c r="Q248" s="21" t="s">
        <v>1249</v>
      </c>
      <c r="R248" s="21" t="s">
        <v>1249</v>
      </c>
      <c r="S248" s="21" t="s">
        <v>1249</v>
      </c>
      <c r="T248" s="21" t="s">
        <v>1249</v>
      </c>
      <c r="U248" s="21" t="s">
        <v>1249</v>
      </c>
      <c r="V248" s="21" t="s">
        <v>1249</v>
      </c>
      <c r="W248" s="21" t="s">
        <v>1249</v>
      </c>
      <c r="X248" s="21" t="s">
        <v>1249</v>
      </c>
      <c r="Y248" s="21" t="s">
        <v>1249</v>
      </c>
      <c r="Z248" s="21" t="s">
        <v>1249</v>
      </c>
      <c r="AA248" s="21" t="s">
        <v>1249</v>
      </c>
      <c r="AB248" s="21" t="s">
        <v>1249</v>
      </c>
      <c r="AC248" s="21" t="s">
        <v>1249</v>
      </c>
      <c r="AD248" s="21" t="s">
        <v>1249</v>
      </c>
      <c r="AE248" s="21" t="s">
        <v>1249</v>
      </c>
      <c r="AF248" s="21" t="s">
        <v>1249</v>
      </c>
      <c r="AG248" s="21" t="s">
        <v>1249</v>
      </c>
      <c r="AH248" s="21" t="s">
        <v>1249</v>
      </c>
      <c r="AI248" s="21" t="s">
        <v>1249</v>
      </c>
      <c r="AJ248" s="21" t="s">
        <v>1249</v>
      </c>
      <c r="AK248" s="21" t="s">
        <v>1249</v>
      </c>
      <c r="AL248" s="21" t="s">
        <v>1249</v>
      </c>
      <c r="AM248" s="21" t="s">
        <v>1249</v>
      </c>
      <c r="AN248" s="21" t="s">
        <v>1249</v>
      </c>
      <c r="AO248" s="21" t="s">
        <v>1249</v>
      </c>
      <c r="AP248" s="21" t="s">
        <v>1249</v>
      </c>
      <c r="AQ248" s="21" t="s">
        <v>1249</v>
      </c>
      <c r="AR248" s="21" t="s">
        <v>1249</v>
      </c>
      <c r="AS248" s="21" t="s">
        <v>1249</v>
      </c>
      <c r="AT248" s="21" t="s">
        <v>1249</v>
      </c>
      <c r="AU248" s="21" t="s">
        <v>1249</v>
      </c>
      <c r="AV248" s="21" t="s">
        <v>1249</v>
      </c>
      <c r="AW248" s="21" t="s">
        <v>1249</v>
      </c>
      <c r="AX248" s="21" t="s">
        <v>1249</v>
      </c>
      <c r="AY248" s="21" t="s">
        <v>1249</v>
      </c>
      <c r="AZ248" s="21" t="s">
        <v>1249</v>
      </c>
      <c r="BA248" s="21" t="s">
        <v>1249</v>
      </c>
      <c r="BB248" s="21"/>
      <c r="BC248" s="21" t="s">
        <v>1249</v>
      </c>
      <c r="BD248" s="21" t="s">
        <v>1249</v>
      </c>
      <c r="BE248" s="21" t="s">
        <v>1249</v>
      </c>
      <c r="BF248" s="21" t="s">
        <v>1249</v>
      </c>
      <c r="BG248" s="21" t="s">
        <v>1249</v>
      </c>
      <c r="BH248" s="21" t="s">
        <v>1249</v>
      </c>
      <c r="BI248" s="21" t="s">
        <v>1249</v>
      </c>
      <c r="BJ248" s="21" t="s">
        <v>1249</v>
      </c>
      <c r="BK248" s="21" t="s">
        <v>1249</v>
      </c>
      <c r="BL248" s="21" t="s">
        <v>1249</v>
      </c>
      <c r="BM248" s="21" t="s">
        <v>1249</v>
      </c>
      <c r="BN248" s="21" t="s">
        <v>1249</v>
      </c>
      <c r="BO248" s="21" t="s">
        <v>1249</v>
      </c>
      <c r="BP248" s="21" t="s">
        <v>1249</v>
      </c>
      <c r="BQ248" s="21" t="s">
        <v>1249</v>
      </c>
      <c r="BR248" s="21" t="s">
        <v>1249</v>
      </c>
      <c r="BS248" s="21" t="s">
        <v>1249</v>
      </c>
      <c r="BT248" s="21" t="s">
        <v>1249</v>
      </c>
      <c r="BU248" s="21" t="s">
        <v>1249</v>
      </c>
      <c r="BV248" s="21" t="s">
        <v>1249</v>
      </c>
      <c r="BW248" s="21" t="s">
        <v>1249</v>
      </c>
      <c r="BX248" s="21" t="s">
        <v>1249</v>
      </c>
      <c r="BY248" s="21" t="s">
        <v>1249</v>
      </c>
      <c r="BZ248" s="21" t="s">
        <v>1249</v>
      </c>
      <c r="CA248" s="21" t="s">
        <v>1249</v>
      </c>
      <c r="CB248" s="21" t="s">
        <v>1249</v>
      </c>
      <c r="CC248" s="21" t="s">
        <v>1249</v>
      </c>
      <c r="CD248" s="21" t="s">
        <v>1249</v>
      </c>
      <c r="CE248" s="21" t="s">
        <v>1249</v>
      </c>
      <c r="CF248" s="21" t="s">
        <v>1249</v>
      </c>
      <c r="CG248" s="21"/>
      <c r="CH248" s="21"/>
      <c r="CI248" s="21"/>
      <c r="CJ248" s="21"/>
      <c r="CK248" s="21" t="s">
        <v>1249</v>
      </c>
      <c r="CL248" s="21" t="s">
        <v>1249</v>
      </c>
      <c r="CM248" s="21" t="s">
        <v>1249</v>
      </c>
      <c r="CN248" s="21" t="s">
        <v>1249</v>
      </c>
      <c r="CO248" s="21" t="s">
        <v>1249</v>
      </c>
      <c r="CP248" s="21" t="s">
        <v>1249</v>
      </c>
      <c r="CQ248" s="21" t="s">
        <v>1249</v>
      </c>
      <c r="CR248" s="21" t="s">
        <v>1249</v>
      </c>
      <c r="CS248" s="21" t="s">
        <v>1249</v>
      </c>
      <c r="CT248" s="21" t="s">
        <v>1249</v>
      </c>
    </row>
    <row r="249" spans="1:98" s="2" customFormat="1" ht="18.75" x14ac:dyDescent="0.25">
      <c r="A249" s="6">
        <v>122</v>
      </c>
      <c r="B249" s="7">
        <v>447</v>
      </c>
      <c r="C249" s="440" t="s">
        <v>745</v>
      </c>
      <c r="D249" s="440"/>
      <c r="E249" s="440"/>
      <c r="F249" s="9" t="s">
        <v>1249</v>
      </c>
      <c r="G249" s="9" t="s">
        <v>1249</v>
      </c>
      <c r="H249" s="9" t="s">
        <v>1249</v>
      </c>
      <c r="I249" s="9" t="s">
        <v>1249</v>
      </c>
      <c r="J249" s="21" t="s">
        <v>1249</v>
      </c>
      <c r="K249" s="21" t="s">
        <v>1249</v>
      </c>
      <c r="L249" s="21" t="s">
        <v>1249</v>
      </c>
      <c r="M249" s="21" t="s">
        <v>1249</v>
      </c>
      <c r="N249" s="21" t="s">
        <v>1249</v>
      </c>
      <c r="O249" s="21" t="s">
        <v>1249</v>
      </c>
      <c r="P249" s="21" t="s">
        <v>1249</v>
      </c>
      <c r="Q249" s="21" t="s">
        <v>1249</v>
      </c>
      <c r="R249" s="21" t="s">
        <v>1249</v>
      </c>
      <c r="S249" s="21" t="s">
        <v>1249</v>
      </c>
      <c r="T249" s="21" t="s">
        <v>1249</v>
      </c>
      <c r="U249" s="21" t="s">
        <v>1249</v>
      </c>
      <c r="V249" s="21" t="s">
        <v>1249</v>
      </c>
      <c r="W249" s="21" t="s">
        <v>1249</v>
      </c>
      <c r="X249" s="21" t="s">
        <v>1249</v>
      </c>
      <c r="Y249" s="21" t="s">
        <v>1249</v>
      </c>
      <c r="Z249" s="21" t="s">
        <v>1249</v>
      </c>
      <c r="AA249" s="21" t="s">
        <v>1249</v>
      </c>
      <c r="AB249" s="21" t="s">
        <v>1249</v>
      </c>
      <c r="AC249" s="21" t="s">
        <v>1249</v>
      </c>
      <c r="AD249" s="21" t="s">
        <v>1249</v>
      </c>
      <c r="AE249" s="21" t="s">
        <v>1249</v>
      </c>
      <c r="AF249" s="21" t="s">
        <v>1249</v>
      </c>
      <c r="AG249" s="21" t="s">
        <v>1249</v>
      </c>
      <c r="AH249" s="21" t="s">
        <v>1249</v>
      </c>
      <c r="AI249" s="21" t="s">
        <v>1249</v>
      </c>
      <c r="AJ249" s="21" t="s">
        <v>1249</v>
      </c>
      <c r="AK249" s="21" t="s">
        <v>1249</v>
      </c>
      <c r="AL249" s="21" t="s">
        <v>1249</v>
      </c>
      <c r="AM249" s="21" t="s">
        <v>1249</v>
      </c>
      <c r="AN249" s="21" t="s">
        <v>1249</v>
      </c>
      <c r="AO249" s="21" t="s">
        <v>1249</v>
      </c>
      <c r="AP249" s="21" t="s">
        <v>1249</v>
      </c>
      <c r="AQ249" s="21" t="s">
        <v>1249</v>
      </c>
      <c r="AR249" s="21" t="s">
        <v>1249</v>
      </c>
      <c r="AS249" s="21" t="s">
        <v>1249</v>
      </c>
      <c r="AT249" s="21" t="s">
        <v>1249</v>
      </c>
      <c r="AU249" s="21" t="s">
        <v>1249</v>
      </c>
      <c r="AV249" s="21" t="s">
        <v>1249</v>
      </c>
      <c r="AW249" s="21" t="s">
        <v>1249</v>
      </c>
      <c r="AX249" s="21" t="s">
        <v>1249</v>
      </c>
      <c r="AY249" s="21" t="s">
        <v>1249</v>
      </c>
      <c r="AZ249" s="21" t="s">
        <v>1249</v>
      </c>
      <c r="BA249" s="21" t="s">
        <v>1249</v>
      </c>
      <c r="BB249" s="21"/>
      <c r="BC249" s="21" t="s">
        <v>1249</v>
      </c>
      <c r="BD249" s="21" t="s">
        <v>1249</v>
      </c>
      <c r="BE249" s="21" t="s">
        <v>1249</v>
      </c>
      <c r="BF249" s="21" t="s">
        <v>1249</v>
      </c>
      <c r="BG249" s="21" t="s">
        <v>1249</v>
      </c>
      <c r="BH249" s="21" t="s">
        <v>1249</v>
      </c>
      <c r="BI249" s="21" t="s">
        <v>1249</v>
      </c>
      <c r="BJ249" s="21" t="s">
        <v>1249</v>
      </c>
      <c r="BK249" s="21" t="s">
        <v>1249</v>
      </c>
      <c r="BL249" s="21" t="s">
        <v>1249</v>
      </c>
      <c r="BM249" s="21" t="s">
        <v>1249</v>
      </c>
      <c r="BN249" s="21" t="s">
        <v>1249</v>
      </c>
      <c r="BO249" s="21" t="s">
        <v>1249</v>
      </c>
      <c r="BP249" s="21" t="s">
        <v>1249</v>
      </c>
      <c r="BQ249" s="21" t="s">
        <v>1249</v>
      </c>
      <c r="BR249" s="21" t="s">
        <v>1249</v>
      </c>
      <c r="BS249" s="21" t="s">
        <v>1249</v>
      </c>
      <c r="BT249" s="21" t="s">
        <v>1249</v>
      </c>
      <c r="BU249" s="21" t="s">
        <v>1249</v>
      </c>
      <c r="BV249" s="21" t="s">
        <v>1249</v>
      </c>
      <c r="BW249" s="21" t="s">
        <v>1249</v>
      </c>
      <c r="BX249" s="21" t="s">
        <v>1249</v>
      </c>
      <c r="BY249" s="21" t="s">
        <v>1249</v>
      </c>
      <c r="BZ249" s="21" t="s">
        <v>1249</v>
      </c>
      <c r="CA249" s="21" t="s">
        <v>1249</v>
      </c>
      <c r="CB249" s="21" t="s">
        <v>1249</v>
      </c>
      <c r="CC249" s="21" t="s">
        <v>1249</v>
      </c>
      <c r="CD249" s="21" t="s">
        <v>1249</v>
      </c>
      <c r="CE249" s="21" t="s">
        <v>1249</v>
      </c>
      <c r="CF249" s="21" t="s">
        <v>1249</v>
      </c>
      <c r="CG249" s="21"/>
      <c r="CH249" s="21"/>
      <c r="CI249" s="21"/>
      <c r="CJ249" s="21"/>
      <c r="CK249" s="21" t="s">
        <v>1249</v>
      </c>
      <c r="CL249" s="21" t="s">
        <v>1249</v>
      </c>
      <c r="CM249" s="21" t="s">
        <v>1249</v>
      </c>
      <c r="CN249" s="21" t="s">
        <v>1249</v>
      </c>
      <c r="CO249" s="21" t="s">
        <v>1249</v>
      </c>
      <c r="CP249" s="21" t="s">
        <v>1249</v>
      </c>
      <c r="CQ249" s="21" t="s">
        <v>1249</v>
      </c>
      <c r="CR249" s="21" t="s">
        <v>1249</v>
      </c>
      <c r="CS249" s="21" t="s">
        <v>1249</v>
      </c>
      <c r="CT249" s="21" t="s">
        <v>1249</v>
      </c>
    </row>
    <row r="250" spans="1:98" s="2" customFormat="1" ht="18.75" x14ac:dyDescent="0.25">
      <c r="A250" s="6">
        <v>123</v>
      </c>
      <c r="B250" s="7">
        <v>448</v>
      </c>
      <c r="C250" s="440" t="s">
        <v>746</v>
      </c>
      <c r="D250" s="440"/>
      <c r="E250" s="440"/>
      <c r="F250" s="9" t="s">
        <v>1249</v>
      </c>
      <c r="G250" s="9" t="s">
        <v>1249</v>
      </c>
      <c r="H250" s="9" t="s">
        <v>1249</v>
      </c>
      <c r="I250" s="9" t="s">
        <v>1249</v>
      </c>
      <c r="J250" s="21" t="s">
        <v>1249</v>
      </c>
      <c r="K250" s="21" t="s">
        <v>1249</v>
      </c>
      <c r="L250" s="21" t="s">
        <v>1249</v>
      </c>
      <c r="M250" s="21" t="s">
        <v>1249</v>
      </c>
      <c r="N250" s="21" t="s">
        <v>1249</v>
      </c>
      <c r="O250" s="21" t="s">
        <v>1249</v>
      </c>
      <c r="P250" s="21" t="s">
        <v>1249</v>
      </c>
      <c r="Q250" s="21" t="s">
        <v>1249</v>
      </c>
      <c r="R250" s="21" t="s">
        <v>1249</v>
      </c>
      <c r="S250" s="21" t="s">
        <v>1249</v>
      </c>
      <c r="T250" s="21" t="s">
        <v>1249</v>
      </c>
      <c r="U250" s="21" t="s">
        <v>1249</v>
      </c>
      <c r="V250" s="21" t="s">
        <v>1249</v>
      </c>
      <c r="W250" s="21" t="s">
        <v>1249</v>
      </c>
      <c r="X250" s="21" t="s">
        <v>1249</v>
      </c>
      <c r="Y250" s="21" t="s">
        <v>1249</v>
      </c>
      <c r="Z250" s="21" t="s">
        <v>1249</v>
      </c>
      <c r="AA250" s="21" t="s">
        <v>1249</v>
      </c>
      <c r="AB250" s="21" t="s">
        <v>1249</v>
      </c>
      <c r="AC250" s="21" t="s">
        <v>1249</v>
      </c>
      <c r="AD250" s="21" t="s">
        <v>1249</v>
      </c>
      <c r="AE250" s="21" t="s">
        <v>1249</v>
      </c>
      <c r="AF250" s="21" t="s">
        <v>1249</v>
      </c>
      <c r="AG250" s="21" t="s">
        <v>1249</v>
      </c>
      <c r="AH250" s="21" t="s">
        <v>1249</v>
      </c>
      <c r="AI250" s="21" t="s">
        <v>1249</v>
      </c>
      <c r="AJ250" s="21" t="s">
        <v>1249</v>
      </c>
      <c r="AK250" s="21" t="s">
        <v>1249</v>
      </c>
      <c r="AL250" s="21" t="s">
        <v>1249</v>
      </c>
      <c r="AM250" s="21" t="s">
        <v>1249</v>
      </c>
      <c r="AN250" s="21" t="s">
        <v>1249</v>
      </c>
      <c r="AO250" s="21" t="s">
        <v>1249</v>
      </c>
      <c r="AP250" s="21" t="s">
        <v>1249</v>
      </c>
      <c r="AQ250" s="21" t="s">
        <v>1249</v>
      </c>
      <c r="AR250" s="21" t="s">
        <v>1249</v>
      </c>
      <c r="AS250" s="21" t="s">
        <v>1249</v>
      </c>
      <c r="AT250" s="21" t="s">
        <v>1249</v>
      </c>
      <c r="AU250" s="21" t="s">
        <v>1249</v>
      </c>
      <c r="AV250" s="21" t="s">
        <v>1249</v>
      </c>
      <c r="AW250" s="21" t="s">
        <v>1249</v>
      </c>
      <c r="AX250" s="21" t="s">
        <v>1249</v>
      </c>
      <c r="AY250" s="21" t="s">
        <v>1249</v>
      </c>
      <c r="AZ250" s="21" t="s">
        <v>1249</v>
      </c>
      <c r="BA250" s="21" t="s">
        <v>1249</v>
      </c>
      <c r="BB250" s="21"/>
      <c r="BC250" s="21" t="s">
        <v>1249</v>
      </c>
      <c r="BD250" s="21" t="s">
        <v>1249</v>
      </c>
      <c r="BE250" s="21" t="s">
        <v>1249</v>
      </c>
      <c r="BF250" s="21" t="s">
        <v>1249</v>
      </c>
      <c r="BG250" s="21" t="s">
        <v>1249</v>
      </c>
      <c r="BH250" s="21" t="s">
        <v>1249</v>
      </c>
      <c r="BI250" s="21" t="s">
        <v>1249</v>
      </c>
      <c r="BJ250" s="21" t="s">
        <v>1249</v>
      </c>
      <c r="BK250" s="21" t="s">
        <v>1249</v>
      </c>
      <c r="BL250" s="21" t="s">
        <v>1249</v>
      </c>
      <c r="BM250" s="21" t="s">
        <v>1249</v>
      </c>
      <c r="BN250" s="21" t="s">
        <v>1249</v>
      </c>
      <c r="BO250" s="21" t="s">
        <v>1249</v>
      </c>
      <c r="BP250" s="21" t="s">
        <v>1249</v>
      </c>
      <c r="BQ250" s="21" t="s">
        <v>1249</v>
      </c>
      <c r="BR250" s="21" t="s">
        <v>1249</v>
      </c>
      <c r="BS250" s="21" t="s">
        <v>1249</v>
      </c>
      <c r="BT250" s="21" t="s">
        <v>1249</v>
      </c>
      <c r="BU250" s="21" t="s">
        <v>1249</v>
      </c>
      <c r="BV250" s="21" t="s">
        <v>1249</v>
      </c>
      <c r="BW250" s="21" t="s">
        <v>1249</v>
      </c>
      <c r="BX250" s="21" t="s">
        <v>1249</v>
      </c>
      <c r="BY250" s="21" t="s">
        <v>1249</v>
      </c>
      <c r="BZ250" s="21" t="s">
        <v>1249</v>
      </c>
      <c r="CA250" s="21" t="s">
        <v>1249</v>
      </c>
      <c r="CB250" s="21" t="s">
        <v>1249</v>
      </c>
      <c r="CC250" s="21" t="s">
        <v>1249</v>
      </c>
      <c r="CD250" s="21" t="s">
        <v>1249</v>
      </c>
      <c r="CE250" s="21" t="s">
        <v>1249</v>
      </c>
      <c r="CF250" s="21" t="s">
        <v>1249</v>
      </c>
      <c r="CG250" s="21"/>
      <c r="CH250" s="21"/>
      <c r="CI250" s="21"/>
      <c r="CJ250" s="21"/>
      <c r="CK250" s="21" t="s">
        <v>1249</v>
      </c>
      <c r="CL250" s="21" t="s">
        <v>1249</v>
      </c>
      <c r="CM250" s="21" t="s">
        <v>1249</v>
      </c>
      <c r="CN250" s="21" t="s">
        <v>1249</v>
      </c>
      <c r="CO250" s="21" t="s">
        <v>1249</v>
      </c>
      <c r="CP250" s="21" t="s">
        <v>1249</v>
      </c>
      <c r="CQ250" s="21" t="s">
        <v>1249</v>
      </c>
      <c r="CR250" s="21" t="s">
        <v>1249</v>
      </c>
      <c r="CS250" s="21" t="s">
        <v>1249</v>
      </c>
      <c r="CT250" s="21" t="s">
        <v>1249</v>
      </c>
    </row>
    <row r="251" spans="1:98" ht="77.25" customHeight="1" x14ac:dyDescent="0.25">
      <c r="A251" s="6">
        <v>194</v>
      </c>
      <c r="B251" s="207">
        <v>450</v>
      </c>
      <c r="C251" s="12" t="s">
        <v>748</v>
      </c>
      <c r="D251" s="13" t="s">
        <v>18</v>
      </c>
      <c r="E251" s="12" t="s">
        <v>749</v>
      </c>
      <c r="F251" s="214" t="s">
        <v>28</v>
      </c>
      <c r="G251" s="12" t="s">
        <v>1474</v>
      </c>
      <c r="H251" s="18" t="s">
        <v>1475</v>
      </c>
      <c r="I251" s="18" t="s">
        <v>1261</v>
      </c>
      <c r="J251" s="22" t="s">
        <v>744</v>
      </c>
      <c r="K251" s="207"/>
      <c r="L251" s="207" t="s">
        <v>21</v>
      </c>
      <c r="M251" s="207"/>
      <c r="N251" s="207"/>
      <c r="O251" s="207"/>
      <c r="P251" s="207"/>
      <c r="Q251" s="207"/>
      <c r="R251" s="207"/>
      <c r="S251" s="207"/>
      <c r="T251" s="26">
        <f t="shared" si="104"/>
        <v>1</v>
      </c>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v>2</v>
      </c>
      <c r="CG251" s="207"/>
      <c r="CH251" s="207"/>
      <c r="CI251" s="207"/>
      <c r="CJ251" s="207"/>
      <c r="CK251" s="207"/>
      <c r="CL251" s="23">
        <f>COUNTIF($BD251:$CK251,2)</f>
        <v>1</v>
      </c>
      <c r="CM251" s="32">
        <f>CL251/COUNTA($BD251:$CK251)</f>
        <v>1</v>
      </c>
      <c r="CN251" s="23">
        <f>COUNTIF($BD251:$CK251,1)</f>
        <v>0</v>
      </c>
      <c r="CO251" s="32">
        <f>CN251/COUNTA($BD251:$CK251)</f>
        <v>0</v>
      </c>
      <c r="CP251" s="23">
        <f>COUNTIF($BD251:$CK251,0)</f>
        <v>0</v>
      </c>
      <c r="CQ251" s="32">
        <f>CP251/COUNTA($BD251:$CK251)</f>
        <v>0</v>
      </c>
      <c r="CR251" s="23">
        <f>(((CL251*2)+(CN251*1)+(CP251*0)))/COUNTA($BD251:$CK251)</f>
        <v>2</v>
      </c>
      <c r="CS251" s="23" t="str">
        <f t="shared" si="105"/>
        <v>Đạt mục tiêu</v>
      </c>
      <c r="CT251" s="37"/>
    </row>
    <row r="252" spans="1:98" ht="91.5" customHeight="1" x14ac:dyDescent="0.25">
      <c r="A252" s="6">
        <v>195</v>
      </c>
      <c r="B252" s="207">
        <v>453</v>
      </c>
      <c r="C252" s="12" t="s">
        <v>754</v>
      </c>
      <c r="D252" s="13" t="s">
        <v>18</v>
      </c>
      <c r="E252" s="12" t="s">
        <v>755</v>
      </c>
      <c r="F252" s="214" t="s">
        <v>28</v>
      </c>
      <c r="G252" s="12" t="s">
        <v>755</v>
      </c>
      <c r="H252" s="18" t="s">
        <v>1476</v>
      </c>
      <c r="I252" s="18" t="s">
        <v>1261</v>
      </c>
      <c r="J252" s="22" t="s">
        <v>744</v>
      </c>
      <c r="K252" s="207"/>
      <c r="L252" s="207" t="s">
        <v>21</v>
      </c>
      <c r="M252" s="207"/>
      <c r="N252" s="207"/>
      <c r="O252" s="207"/>
      <c r="P252" s="207"/>
      <c r="Q252" s="207"/>
      <c r="R252" s="207"/>
      <c r="S252" s="207"/>
      <c r="T252" s="26">
        <f t="shared" si="104"/>
        <v>1</v>
      </c>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v>2</v>
      </c>
      <c r="CG252" s="207"/>
      <c r="CH252" s="207"/>
      <c r="CI252" s="207"/>
      <c r="CJ252" s="207"/>
      <c r="CK252" s="207"/>
      <c r="CL252" s="23">
        <f>COUNTIF($BD252:$CK252,2)</f>
        <v>1</v>
      </c>
      <c r="CM252" s="32">
        <f>CL252/COUNTA($BD252:$CK252)</f>
        <v>1</v>
      </c>
      <c r="CN252" s="23">
        <f>COUNTIF($BD252:$CK252,1)</f>
        <v>0</v>
      </c>
      <c r="CO252" s="32">
        <f>CN252/COUNTA($BD252:$CK252)</f>
        <v>0</v>
      </c>
      <c r="CP252" s="23">
        <f>COUNTIF($BD252:$CK252,0)</f>
        <v>0</v>
      </c>
      <c r="CQ252" s="32">
        <f>CP252/COUNTA($BD252:$CK252)</f>
        <v>0</v>
      </c>
      <c r="CR252" s="23">
        <f>(((CL252*2)+(CN252*1)+(CP252*0)))/COUNTA($BD252:$CK252)</f>
        <v>2</v>
      </c>
      <c r="CS252" s="23" t="str">
        <f t="shared" si="105"/>
        <v>Đạt mục tiêu</v>
      </c>
      <c r="CT252" s="37"/>
    </row>
    <row r="253" spans="1:98" s="2" customFormat="1" ht="18.75" x14ac:dyDescent="0.25">
      <c r="A253" s="6">
        <v>126</v>
      </c>
      <c r="B253" s="7">
        <v>462</v>
      </c>
      <c r="C253" s="440" t="s">
        <v>771</v>
      </c>
      <c r="D253" s="440"/>
      <c r="E253" s="440"/>
      <c r="F253" s="9" t="s">
        <v>1249</v>
      </c>
      <c r="G253" s="9" t="s">
        <v>1249</v>
      </c>
      <c r="H253" s="9" t="s">
        <v>1249</v>
      </c>
      <c r="I253" s="9" t="s">
        <v>1249</v>
      </c>
      <c r="J253" s="21" t="s">
        <v>1249</v>
      </c>
      <c r="K253" s="21" t="s">
        <v>1249</v>
      </c>
      <c r="L253" s="21" t="s">
        <v>1249</v>
      </c>
      <c r="M253" s="21" t="s">
        <v>1249</v>
      </c>
      <c r="N253" s="21" t="s">
        <v>1249</v>
      </c>
      <c r="O253" s="21" t="s">
        <v>1249</v>
      </c>
      <c r="P253" s="21" t="s">
        <v>1249</v>
      </c>
      <c r="Q253" s="21" t="s">
        <v>1249</v>
      </c>
      <c r="R253" s="21" t="s">
        <v>1249</v>
      </c>
      <c r="S253" s="21" t="s">
        <v>1249</v>
      </c>
      <c r="T253" s="21" t="s">
        <v>1249</v>
      </c>
      <c r="U253" s="21" t="s">
        <v>1249</v>
      </c>
      <c r="V253" s="21" t="s">
        <v>1249</v>
      </c>
      <c r="W253" s="21" t="s">
        <v>1249</v>
      </c>
      <c r="X253" s="21" t="s">
        <v>1249</v>
      </c>
      <c r="Y253" s="21" t="s">
        <v>1249</v>
      </c>
      <c r="Z253" s="21" t="s">
        <v>1249</v>
      </c>
      <c r="AA253" s="21" t="s">
        <v>1249</v>
      </c>
      <c r="AB253" s="21" t="s">
        <v>1249</v>
      </c>
      <c r="AC253" s="21" t="s">
        <v>1249</v>
      </c>
      <c r="AD253" s="21" t="s">
        <v>1249</v>
      </c>
      <c r="AE253" s="21" t="s">
        <v>1249</v>
      </c>
      <c r="AF253" s="21" t="s">
        <v>1249</v>
      </c>
      <c r="AG253" s="21" t="s">
        <v>1249</v>
      </c>
      <c r="AH253" s="21" t="s">
        <v>1249</v>
      </c>
      <c r="AI253" s="21" t="s">
        <v>1249</v>
      </c>
      <c r="AJ253" s="21" t="s">
        <v>1249</v>
      </c>
      <c r="AK253" s="21" t="s">
        <v>1249</v>
      </c>
      <c r="AL253" s="21" t="s">
        <v>1249</v>
      </c>
      <c r="AM253" s="21" t="s">
        <v>1249</v>
      </c>
      <c r="AN253" s="21" t="s">
        <v>1249</v>
      </c>
      <c r="AO253" s="21" t="s">
        <v>1249</v>
      </c>
      <c r="AP253" s="21" t="s">
        <v>1249</v>
      </c>
      <c r="AQ253" s="21" t="s">
        <v>1249</v>
      </c>
      <c r="AR253" s="21" t="s">
        <v>1249</v>
      </c>
      <c r="AS253" s="21" t="s">
        <v>1249</v>
      </c>
      <c r="AT253" s="21" t="s">
        <v>1249</v>
      </c>
      <c r="AU253" s="21" t="s">
        <v>1249</v>
      </c>
      <c r="AV253" s="21" t="s">
        <v>1249</v>
      </c>
      <c r="AW253" s="21" t="s">
        <v>1249</v>
      </c>
      <c r="AX253" s="21" t="s">
        <v>1249</v>
      </c>
      <c r="AY253" s="21" t="s">
        <v>1249</v>
      </c>
      <c r="AZ253" s="21" t="s">
        <v>1249</v>
      </c>
      <c r="BA253" s="21" t="s">
        <v>1249</v>
      </c>
      <c r="BB253" s="21"/>
      <c r="BC253" s="21" t="s">
        <v>1249</v>
      </c>
      <c r="BD253" s="21" t="s">
        <v>1249</v>
      </c>
      <c r="BE253" s="21" t="s">
        <v>1249</v>
      </c>
      <c r="BF253" s="21" t="s">
        <v>1249</v>
      </c>
      <c r="BG253" s="21" t="s">
        <v>1249</v>
      </c>
      <c r="BH253" s="21" t="s">
        <v>1249</v>
      </c>
      <c r="BI253" s="21" t="s">
        <v>1249</v>
      </c>
      <c r="BJ253" s="21" t="s">
        <v>1249</v>
      </c>
      <c r="BK253" s="21" t="s">
        <v>1249</v>
      </c>
      <c r="BL253" s="21" t="s">
        <v>1249</v>
      </c>
      <c r="BM253" s="21" t="s">
        <v>1249</v>
      </c>
      <c r="BN253" s="21" t="s">
        <v>1249</v>
      </c>
      <c r="BO253" s="21" t="s">
        <v>1249</v>
      </c>
      <c r="BP253" s="21" t="s">
        <v>1249</v>
      </c>
      <c r="BQ253" s="21" t="s">
        <v>1249</v>
      </c>
      <c r="BR253" s="21" t="s">
        <v>1249</v>
      </c>
      <c r="BS253" s="21" t="s">
        <v>1249</v>
      </c>
      <c r="BT253" s="21" t="s">
        <v>1249</v>
      </c>
      <c r="BU253" s="21" t="s">
        <v>1249</v>
      </c>
      <c r="BV253" s="21" t="s">
        <v>1249</v>
      </c>
      <c r="BW253" s="21" t="s">
        <v>1249</v>
      </c>
      <c r="BX253" s="21" t="s">
        <v>1249</v>
      </c>
      <c r="BY253" s="21" t="s">
        <v>1249</v>
      </c>
      <c r="BZ253" s="21" t="s">
        <v>1249</v>
      </c>
      <c r="CA253" s="21" t="s">
        <v>1249</v>
      </c>
      <c r="CB253" s="21" t="s">
        <v>1249</v>
      </c>
      <c r="CC253" s="21" t="s">
        <v>1249</v>
      </c>
      <c r="CD253" s="21" t="s">
        <v>1249</v>
      </c>
      <c r="CE253" s="21" t="s">
        <v>1249</v>
      </c>
      <c r="CF253" s="21" t="s">
        <v>1249</v>
      </c>
      <c r="CG253" s="21"/>
      <c r="CH253" s="21"/>
      <c r="CI253" s="21"/>
      <c r="CJ253" s="21"/>
      <c r="CK253" s="21" t="s">
        <v>1249</v>
      </c>
      <c r="CL253" s="21" t="s">
        <v>1249</v>
      </c>
      <c r="CM253" s="21" t="s">
        <v>1249</v>
      </c>
      <c r="CN253" s="21" t="s">
        <v>1249</v>
      </c>
      <c r="CO253" s="21" t="s">
        <v>1249</v>
      </c>
      <c r="CP253" s="21" t="s">
        <v>1249</v>
      </c>
      <c r="CQ253" s="21" t="s">
        <v>1249</v>
      </c>
      <c r="CR253" s="21" t="s">
        <v>1249</v>
      </c>
      <c r="CS253" s="21" t="s">
        <v>1249</v>
      </c>
      <c r="CT253" s="21" t="s">
        <v>1249</v>
      </c>
    </row>
    <row r="254" spans="1:98" ht="38.25" customHeight="1" x14ac:dyDescent="0.25">
      <c r="A254" s="6">
        <v>196</v>
      </c>
      <c r="B254" s="207">
        <v>464</v>
      </c>
      <c r="C254" s="12" t="s">
        <v>774</v>
      </c>
      <c r="D254" s="13" t="s">
        <v>18</v>
      </c>
      <c r="E254" s="12" t="s">
        <v>775</v>
      </c>
      <c r="F254" s="214" t="s">
        <v>20</v>
      </c>
      <c r="G254" s="18" t="s">
        <v>1477</v>
      </c>
      <c r="H254" s="18" t="s">
        <v>1478</v>
      </c>
      <c r="I254" s="18" t="s">
        <v>1261</v>
      </c>
      <c r="J254" s="22" t="s">
        <v>744</v>
      </c>
      <c r="K254" s="207"/>
      <c r="L254" s="207"/>
      <c r="M254" s="207"/>
      <c r="N254" s="207"/>
      <c r="O254" s="207" t="s">
        <v>21</v>
      </c>
      <c r="P254" s="207"/>
      <c r="Q254" s="207"/>
      <c r="R254" s="207"/>
      <c r="S254" s="207"/>
      <c r="T254" s="26">
        <f t="shared" si="104"/>
        <v>1</v>
      </c>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v>2</v>
      </c>
      <c r="CG254" s="207"/>
      <c r="CH254" s="207"/>
      <c r="CI254" s="207"/>
      <c r="CJ254" s="207"/>
      <c r="CK254" s="207"/>
      <c r="CL254" s="23">
        <f>COUNTIF($BD254:$CK254,2)</f>
        <v>1</v>
      </c>
      <c r="CM254" s="32">
        <f>CL254/COUNTA($BD254:$CK254)</f>
        <v>1</v>
      </c>
      <c r="CN254" s="23">
        <f>COUNTIF($BD254:$CK254,1)</f>
        <v>0</v>
      </c>
      <c r="CO254" s="32">
        <f>CN254/COUNTA($BD254:$CK254)</f>
        <v>0</v>
      </c>
      <c r="CP254" s="23">
        <f>COUNTIF($BD254:$CK254,0)</f>
        <v>0</v>
      </c>
      <c r="CQ254" s="32">
        <f>CP254/COUNTA($BD254:$CK254)</f>
        <v>0</v>
      </c>
      <c r="CR254" s="23">
        <f>(((CL254*2)+(CN254*1)+(CP254*0)))/COUNTA($BD254:$CK254)</f>
        <v>2</v>
      </c>
      <c r="CS254" s="23" t="str">
        <f t="shared" si="105"/>
        <v>Đạt mục tiêu</v>
      </c>
      <c r="CT254" s="37"/>
    </row>
    <row r="255" spans="1:98" ht="33" customHeight="1" x14ac:dyDescent="0.25">
      <c r="A255" s="6">
        <v>197</v>
      </c>
      <c r="B255" s="394">
        <v>467</v>
      </c>
      <c r="C255" s="391" t="s">
        <v>777</v>
      </c>
      <c r="D255" s="57" t="s">
        <v>18</v>
      </c>
      <c r="E255" s="39" t="s">
        <v>1480</v>
      </c>
      <c r="F255" s="61"/>
      <c r="G255" s="39" t="s">
        <v>1481</v>
      </c>
      <c r="H255" s="39" t="s">
        <v>1637</v>
      </c>
      <c r="I255" s="18" t="s">
        <v>1261</v>
      </c>
      <c r="J255" s="22" t="s">
        <v>744</v>
      </c>
      <c r="K255" s="48"/>
      <c r="L255" s="48" t="s">
        <v>21</v>
      </c>
      <c r="M255" s="48"/>
      <c r="N255" s="48"/>
      <c r="O255" s="48"/>
      <c r="P255" s="48"/>
      <c r="Q255" s="48"/>
      <c r="R255" s="48"/>
      <c r="S255" s="48"/>
      <c r="T255" s="26">
        <f t="shared" si="104"/>
        <v>1</v>
      </c>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v>2</v>
      </c>
      <c r="CG255" s="207"/>
      <c r="CH255" s="207"/>
      <c r="CI255" s="207"/>
      <c r="CJ255" s="207"/>
      <c r="CK255" s="207"/>
      <c r="CL255" s="23">
        <f>COUNTIF($BD255:$CK255,2)</f>
        <v>1</v>
      </c>
      <c r="CM255" s="32">
        <f>CL255/COUNTA($BD255:$CK255)</f>
        <v>1</v>
      </c>
      <c r="CN255" s="23">
        <f>COUNTIF($BD255:$CK255,1)</f>
        <v>0</v>
      </c>
      <c r="CO255" s="32">
        <f>CN255/COUNTA($BD255:$CK255)</f>
        <v>0</v>
      </c>
      <c r="CP255" s="23">
        <f>COUNTIF($BD255:$CK255,0)</f>
        <v>0</v>
      </c>
      <c r="CQ255" s="32">
        <f>CP255/COUNTA($BD255:$CK255)</f>
        <v>0</v>
      </c>
      <c r="CR255" s="23">
        <f>(((CL255*2)+(CN255*1)+(CP255*0)))/COUNTA($BD255:$CK255)</f>
        <v>2</v>
      </c>
      <c r="CS255" s="23" t="str">
        <f t="shared" si="105"/>
        <v>Đạt mục tiêu</v>
      </c>
      <c r="CT255" s="37"/>
    </row>
    <row r="256" spans="1:98" ht="105" customHeight="1" x14ac:dyDescent="0.25">
      <c r="A256" s="6">
        <v>197</v>
      </c>
      <c r="B256" s="395"/>
      <c r="C256" s="393"/>
      <c r="D256" s="57" t="s">
        <v>18</v>
      </c>
      <c r="E256" s="39" t="s">
        <v>778</v>
      </c>
      <c r="F256" s="52" t="s">
        <v>20</v>
      </c>
      <c r="G256" s="39" t="s">
        <v>1479</v>
      </c>
      <c r="H256" s="39" t="s">
        <v>1865</v>
      </c>
      <c r="I256" s="18" t="s">
        <v>1261</v>
      </c>
      <c r="J256" s="22" t="s">
        <v>744</v>
      </c>
      <c r="K256" s="23" t="s">
        <v>21</v>
      </c>
      <c r="L256" s="207"/>
      <c r="M256" s="207"/>
      <c r="N256" s="207"/>
      <c r="O256" s="207"/>
      <c r="P256" s="207"/>
      <c r="Q256" s="23" t="s">
        <v>21</v>
      </c>
      <c r="R256" s="207"/>
      <c r="S256" s="207"/>
      <c r="T256" s="26">
        <f t="shared" si="104"/>
        <v>2</v>
      </c>
      <c r="U256" s="207"/>
      <c r="V256" s="207" t="s">
        <v>1319</v>
      </c>
      <c r="W256" s="207" t="s">
        <v>1262</v>
      </c>
      <c r="X256" s="207" t="s">
        <v>1319</v>
      </c>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v>2</v>
      </c>
      <c r="CG256" s="207"/>
      <c r="CH256" s="207"/>
      <c r="CI256" s="207"/>
      <c r="CJ256" s="207"/>
      <c r="CK256" s="207"/>
      <c r="CL256" s="23">
        <f>COUNTIF($BD256:$CK256,2)</f>
        <v>1</v>
      </c>
      <c r="CM256" s="32">
        <f>CL256/COUNTA($BD256:$CK256)</f>
        <v>1</v>
      </c>
      <c r="CN256" s="23">
        <f>COUNTIF($BD256:$CK256,1)</f>
        <v>0</v>
      </c>
      <c r="CO256" s="32">
        <f>CN256/COUNTA($BD256:$CK256)</f>
        <v>0</v>
      </c>
      <c r="CP256" s="23">
        <f>COUNTIF($BD256:$CK256,0)</f>
        <v>0</v>
      </c>
      <c r="CQ256" s="32">
        <f>CP256/COUNTA($BD256:$CK256)</f>
        <v>0</v>
      </c>
      <c r="CR256" s="23">
        <f>(((CL256*2)+(CN256*1)+(CP256*0)))/COUNTA($BD256:$CK256)</f>
        <v>2</v>
      </c>
      <c r="CS256" s="23" t="str">
        <f t="shared" si="105"/>
        <v>Đạt mục tiêu</v>
      </c>
      <c r="CT256" s="37"/>
    </row>
    <row r="257" spans="1:98" s="2" customFormat="1" ht="72" customHeight="1" x14ac:dyDescent="0.25">
      <c r="A257" s="6">
        <v>227</v>
      </c>
      <c r="B257" s="7">
        <v>469</v>
      </c>
      <c r="C257" s="440" t="s">
        <v>781</v>
      </c>
      <c r="D257" s="440"/>
      <c r="E257" s="440"/>
      <c r="F257" s="9" t="s">
        <v>1249</v>
      </c>
      <c r="G257" s="9" t="s">
        <v>1249</v>
      </c>
      <c r="H257" s="9" t="s">
        <v>1249</v>
      </c>
      <c r="I257" s="9" t="s">
        <v>1249</v>
      </c>
      <c r="J257" s="21" t="s">
        <v>1249</v>
      </c>
      <c r="K257" s="21" t="s">
        <v>1249</v>
      </c>
      <c r="L257" s="21" t="s">
        <v>1249</v>
      </c>
      <c r="M257" s="21" t="s">
        <v>1249</v>
      </c>
      <c r="N257" s="21" t="s">
        <v>1249</v>
      </c>
      <c r="O257" s="21" t="s">
        <v>1249</v>
      </c>
      <c r="P257" s="21" t="s">
        <v>1249</v>
      </c>
      <c r="Q257" s="21" t="s">
        <v>1249</v>
      </c>
      <c r="R257" s="21" t="s">
        <v>1249</v>
      </c>
      <c r="S257" s="21" t="s">
        <v>1249</v>
      </c>
      <c r="T257" s="21" t="s">
        <v>1249</v>
      </c>
      <c r="U257" s="21" t="s">
        <v>1249</v>
      </c>
      <c r="V257" s="21" t="s">
        <v>1249</v>
      </c>
      <c r="W257" s="21" t="s">
        <v>1249</v>
      </c>
      <c r="X257" s="21" t="s">
        <v>1249</v>
      </c>
      <c r="Y257" s="21" t="s">
        <v>1249</v>
      </c>
      <c r="Z257" s="21" t="s">
        <v>1249</v>
      </c>
      <c r="AA257" s="21" t="s">
        <v>1249</v>
      </c>
      <c r="AB257" s="21" t="s">
        <v>1249</v>
      </c>
      <c r="AC257" s="21" t="s">
        <v>1249</v>
      </c>
      <c r="AD257" s="21" t="s">
        <v>1249</v>
      </c>
      <c r="AE257" s="21" t="s">
        <v>1249</v>
      </c>
      <c r="AF257" s="21" t="s">
        <v>1249</v>
      </c>
      <c r="AG257" s="21" t="s">
        <v>1249</v>
      </c>
      <c r="AH257" s="21" t="s">
        <v>1249</v>
      </c>
      <c r="AI257" s="21" t="s">
        <v>1249</v>
      </c>
      <c r="AJ257" s="21" t="s">
        <v>1249</v>
      </c>
      <c r="AK257" s="21" t="s">
        <v>1249</v>
      </c>
      <c r="AL257" s="21" t="s">
        <v>1249</v>
      </c>
      <c r="AM257" s="21" t="s">
        <v>1249</v>
      </c>
      <c r="AN257" s="21" t="s">
        <v>1249</v>
      </c>
      <c r="AO257" s="21" t="s">
        <v>1249</v>
      </c>
      <c r="AP257" s="21" t="s">
        <v>1249</v>
      </c>
      <c r="AQ257" s="21" t="s">
        <v>1249</v>
      </c>
      <c r="AR257" s="21" t="s">
        <v>1249</v>
      </c>
      <c r="AS257" s="21" t="s">
        <v>1249</v>
      </c>
      <c r="AT257" s="21" t="s">
        <v>1249</v>
      </c>
      <c r="AU257" s="21" t="s">
        <v>1249</v>
      </c>
      <c r="AV257" s="21" t="s">
        <v>1249</v>
      </c>
      <c r="AW257" s="21" t="s">
        <v>1249</v>
      </c>
      <c r="AX257" s="21" t="s">
        <v>1249</v>
      </c>
      <c r="AY257" s="21" t="s">
        <v>1249</v>
      </c>
      <c r="AZ257" s="21" t="s">
        <v>1249</v>
      </c>
      <c r="BA257" s="21" t="s">
        <v>1249</v>
      </c>
      <c r="BB257" s="21"/>
      <c r="BC257" s="21" t="s">
        <v>1249</v>
      </c>
      <c r="BD257" s="21" t="s">
        <v>1249</v>
      </c>
      <c r="BE257" s="21" t="s">
        <v>1249</v>
      </c>
      <c r="BF257" s="21" t="s">
        <v>1249</v>
      </c>
      <c r="BG257" s="21" t="s">
        <v>1249</v>
      </c>
      <c r="BH257" s="21" t="s">
        <v>1249</v>
      </c>
      <c r="BI257" s="21" t="s">
        <v>1249</v>
      </c>
      <c r="BJ257" s="21" t="s">
        <v>1249</v>
      </c>
      <c r="BK257" s="21" t="s">
        <v>1249</v>
      </c>
      <c r="BL257" s="21" t="s">
        <v>1249</v>
      </c>
      <c r="BM257" s="21" t="s">
        <v>1249</v>
      </c>
      <c r="BN257" s="21" t="s">
        <v>1249</v>
      </c>
      <c r="BO257" s="21" t="s">
        <v>1249</v>
      </c>
      <c r="BP257" s="21" t="s">
        <v>1249</v>
      </c>
      <c r="BQ257" s="21" t="s">
        <v>1249</v>
      </c>
      <c r="BR257" s="21" t="s">
        <v>1249</v>
      </c>
      <c r="BS257" s="21" t="s">
        <v>1249</v>
      </c>
      <c r="BT257" s="21" t="s">
        <v>1249</v>
      </c>
      <c r="BU257" s="21" t="s">
        <v>1249</v>
      </c>
      <c r="BV257" s="21" t="s">
        <v>1249</v>
      </c>
      <c r="BW257" s="21" t="s">
        <v>1249</v>
      </c>
      <c r="BX257" s="21" t="s">
        <v>1249</v>
      </c>
      <c r="BY257" s="21" t="s">
        <v>1249</v>
      </c>
      <c r="BZ257" s="21" t="s">
        <v>1249</v>
      </c>
      <c r="CA257" s="21" t="s">
        <v>1249</v>
      </c>
      <c r="CB257" s="21" t="s">
        <v>1249</v>
      </c>
      <c r="CC257" s="21" t="s">
        <v>1249</v>
      </c>
      <c r="CD257" s="21" t="s">
        <v>1249</v>
      </c>
      <c r="CE257" s="21" t="s">
        <v>1249</v>
      </c>
      <c r="CF257" s="21" t="s">
        <v>1249</v>
      </c>
      <c r="CG257" s="21"/>
      <c r="CH257" s="21"/>
      <c r="CI257" s="21"/>
      <c r="CJ257" s="21"/>
      <c r="CK257" s="21" t="s">
        <v>1249</v>
      </c>
      <c r="CL257" s="21" t="s">
        <v>1249</v>
      </c>
      <c r="CM257" s="21" t="s">
        <v>1249</v>
      </c>
      <c r="CN257" s="21" t="s">
        <v>1249</v>
      </c>
      <c r="CO257" s="21" t="s">
        <v>1249</v>
      </c>
      <c r="CP257" s="21" t="s">
        <v>1249</v>
      </c>
      <c r="CQ257" s="21" t="s">
        <v>1249</v>
      </c>
      <c r="CR257" s="21" t="s">
        <v>1249</v>
      </c>
      <c r="CS257" s="21" t="s">
        <v>1249</v>
      </c>
      <c r="CT257" s="21" t="s">
        <v>1249</v>
      </c>
    </row>
    <row r="258" spans="1:98" ht="98.25" customHeight="1" x14ac:dyDescent="0.25">
      <c r="A258" s="6">
        <v>198</v>
      </c>
      <c r="B258" s="28">
        <v>470</v>
      </c>
      <c r="C258" s="12" t="s">
        <v>782</v>
      </c>
      <c r="D258" s="13" t="s">
        <v>18</v>
      </c>
      <c r="E258" s="12" t="s">
        <v>783</v>
      </c>
      <c r="F258" s="214" t="s">
        <v>28</v>
      </c>
      <c r="G258" s="12" t="s">
        <v>1595</v>
      </c>
      <c r="H258" s="18" t="s">
        <v>1866</v>
      </c>
      <c r="I258" s="18" t="s">
        <v>1261</v>
      </c>
      <c r="J258" s="22" t="s">
        <v>744</v>
      </c>
      <c r="K258" s="207"/>
      <c r="L258" s="207"/>
      <c r="M258" s="23" t="s">
        <v>21</v>
      </c>
      <c r="N258" s="207"/>
      <c r="O258" s="23" t="s">
        <v>21</v>
      </c>
      <c r="P258" s="207"/>
      <c r="Q258" s="207"/>
      <c r="R258" s="207"/>
      <c r="S258" s="207"/>
      <c r="T258" s="26">
        <f t="shared" si="104"/>
        <v>2</v>
      </c>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v>2</v>
      </c>
      <c r="CG258" s="207"/>
      <c r="CH258" s="207"/>
      <c r="CI258" s="207"/>
      <c r="CJ258" s="207"/>
      <c r="CK258" s="207"/>
      <c r="CL258" s="23">
        <f>COUNTIF($BD258:$CK258,2)</f>
        <v>1</v>
      </c>
      <c r="CM258" s="32">
        <f>CL258/COUNTA($BD258:$CK258)</f>
        <v>1</v>
      </c>
      <c r="CN258" s="23">
        <f>COUNTIF($BD258:$CK258,1)</f>
        <v>0</v>
      </c>
      <c r="CO258" s="32">
        <f>CN258/COUNTA($BD258:$CK258)</f>
        <v>0</v>
      </c>
      <c r="CP258" s="23">
        <f>COUNTIF($BD258:$CK258,0)</f>
        <v>0</v>
      </c>
      <c r="CQ258" s="32">
        <f>CP258/COUNTA($BD258:$CK258)</f>
        <v>0</v>
      </c>
      <c r="CR258" s="23">
        <f>(((CL258*2)+(CN258*1)+(CP258*0)))/COUNTA($BD258:$CK258)</f>
        <v>2</v>
      </c>
      <c r="CS258" s="23" t="str">
        <f t="shared" si="105"/>
        <v>Đạt mục tiêu</v>
      </c>
      <c r="CT258" s="37"/>
    </row>
    <row r="259" spans="1:98" ht="144" customHeight="1" x14ac:dyDescent="0.25">
      <c r="A259" s="6">
        <v>199</v>
      </c>
      <c r="B259" s="28">
        <v>473</v>
      </c>
      <c r="C259" s="12" t="s">
        <v>788</v>
      </c>
      <c r="D259" s="13" t="s">
        <v>18</v>
      </c>
      <c r="E259" s="12" t="s">
        <v>789</v>
      </c>
      <c r="F259" s="214" t="s">
        <v>28</v>
      </c>
      <c r="G259" s="41" t="s">
        <v>1867</v>
      </c>
      <c r="H259" s="41" t="s">
        <v>1868</v>
      </c>
      <c r="I259" s="18" t="s">
        <v>1251</v>
      </c>
      <c r="J259" s="22" t="s">
        <v>744</v>
      </c>
      <c r="K259" s="207"/>
      <c r="L259" s="207"/>
      <c r="M259" s="207"/>
      <c r="N259" s="207"/>
      <c r="O259" s="23" t="s">
        <v>21</v>
      </c>
      <c r="P259" s="207"/>
      <c r="Q259" s="207" t="s">
        <v>21</v>
      </c>
      <c r="R259" s="207"/>
      <c r="S259" s="207"/>
      <c r="T259" s="26">
        <f t="shared" si="104"/>
        <v>2</v>
      </c>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v>2</v>
      </c>
      <c r="CG259" s="207"/>
      <c r="CH259" s="207"/>
      <c r="CI259" s="207"/>
      <c r="CJ259" s="207"/>
      <c r="CK259" s="207"/>
      <c r="CL259" s="23">
        <f>COUNTIF($BD259:$CK259,2)</f>
        <v>1</v>
      </c>
      <c r="CM259" s="32">
        <f>CL259/COUNTA($BD259:$CK259)</f>
        <v>1</v>
      </c>
      <c r="CN259" s="23">
        <f>COUNTIF($BD259:$CK259,1)</f>
        <v>0</v>
      </c>
      <c r="CO259" s="32">
        <f>CN259/COUNTA($BD259:$CK259)</f>
        <v>0</v>
      </c>
      <c r="CP259" s="23">
        <f>COUNTIF($BD259:$CK259,0)</f>
        <v>0</v>
      </c>
      <c r="CQ259" s="32">
        <f>CP259/COUNTA($BD259:$CK259)</f>
        <v>0</v>
      </c>
      <c r="CR259" s="23">
        <f>(((CL259*2)+(CN259*1)+(CP259*0)))/COUNTA($BD259:$CK259)</f>
        <v>2</v>
      </c>
      <c r="CS259" s="23" t="str">
        <f t="shared" si="105"/>
        <v>Đạt mục tiêu</v>
      </c>
      <c r="CT259" s="37"/>
    </row>
    <row r="260" spans="1:98" ht="101.25" customHeight="1" x14ac:dyDescent="0.25">
      <c r="A260" s="6">
        <v>200</v>
      </c>
      <c r="B260" s="28">
        <v>481</v>
      </c>
      <c r="C260" s="12" t="s">
        <v>804</v>
      </c>
      <c r="D260" s="13" t="s">
        <v>18</v>
      </c>
      <c r="E260" s="12" t="s">
        <v>805</v>
      </c>
      <c r="F260" s="214" t="s">
        <v>28</v>
      </c>
      <c r="G260" s="18" t="s">
        <v>1482</v>
      </c>
      <c r="H260" s="18" t="s">
        <v>1483</v>
      </c>
      <c r="I260" s="18" t="s">
        <v>1261</v>
      </c>
      <c r="J260" s="22" t="s">
        <v>744</v>
      </c>
      <c r="K260" s="207"/>
      <c r="L260" s="207"/>
      <c r="M260" s="207"/>
      <c r="N260" s="207"/>
      <c r="O260" s="207"/>
      <c r="P260" s="207"/>
      <c r="Q260" s="207"/>
      <c r="R260" s="207"/>
      <c r="S260" s="23" t="s">
        <v>21</v>
      </c>
      <c r="T260" s="26">
        <f t="shared" si="104"/>
        <v>1</v>
      </c>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v>2</v>
      </c>
      <c r="CG260" s="207"/>
      <c r="CH260" s="207"/>
      <c r="CI260" s="207"/>
      <c r="CJ260" s="207"/>
      <c r="CK260" s="207"/>
      <c r="CL260" s="23">
        <f>COUNTIF($BD260:$CK260,2)</f>
        <v>1</v>
      </c>
      <c r="CM260" s="32">
        <f>CL260/COUNTA($BD260:$CK260)</f>
        <v>1</v>
      </c>
      <c r="CN260" s="23">
        <f>COUNTIF($BD260:$CK260,1)</f>
        <v>0</v>
      </c>
      <c r="CO260" s="32">
        <f>CN260/COUNTA($BD260:$CK260)</f>
        <v>0</v>
      </c>
      <c r="CP260" s="23">
        <f>COUNTIF($BD260:$CK260,0)</f>
        <v>0</v>
      </c>
      <c r="CQ260" s="32">
        <f>CP260/COUNTA($BD260:$CK260)</f>
        <v>0</v>
      </c>
      <c r="CR260" s="23">
        <f>(((CL260*2)+(CN260*1)+(CP260*0)))/COUNTA($BD260:$CK260)</f>
        <v>2</v>
      </c>
      <c r="CS260" s="23" t="str">
        <f t="shared" si="105"/>
        <v>Đạt mục tiêu</v>
      </c>
      <c r="CT260" s="37"/>
    </row>
    <row r="261" spans="1:98" ht="70.5" customHeight="1" x14ac:dyDescent="0.25">
      <c r="A261" s="6">
        <v>201</v>
      </c>
      <c r="B261" s="28">
        <v>484</v>
      </c>
      <c r="C261" s="12" t="s">
        <v>810</v>
      </c>
      <c r="D261" s="13" t="s">
        <v>18</v>
      </c>
      <c r="E261" s="12" t="s">
        <v>811</v>
      </c>
      <c r="F261" s="214" t="s">
        <v>18</v>
      </c>
      <c r="G261" s="18" t="s">
        <v>1484</v>
      </c>
      <c r="H261" s="18" t="s">
        <v>1650</v>
      </c>
      <c r="I261" s="18" t="s">
        <v>1329</v>
      </c>
      <c r="J261" s="22" t="s">
        <v>744</v>
      </c>
      <c r="K261" s="207"/>
      <c r="L261" s="207"/>
      <c r="M261" s="207"/>
      <c r="N261" s="207"/>
      <c r="O261" s="23" t="s">
        <v>21</v>
      </c>
      <c r="P261" s="207"/>
      <c r="Q261" s="28"/>
      <c r="R261" s="207"/>
      <c r="S261" s="28" t="s">
        <v>21</v>
      </c>
      <c r="T261" s="26">
        <f t="shared" si="104"/>
        <v>2</v>
      </c>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v>2</v>
      </c>
      <c r="CG261" s="207"/>
      <c r="CH261" s="207"/>
      <c r="CI261" s="207"/>
      <c r="CJ261" s="207"/>
      <c r="CK261" s="207"/>
      <c r="CL261" s="23">
        <f>COUNTIF($BD261:$CK261,2)</f>
        <v>1</v>
      </c>
      <c r="CM261" s="32">
        <f>CL261/COUNTA($BD261:$CK261)</f>
        <v>1</v>
      </c>
      <c r="CN261" s="23">
        <f>COUNTIF($BD261:$CK261,1)</f>
        <v>0</v>
      </c>
      <c r="CO261" s="32">
        <f>CN261/COUNTA($BD261:$CK261)</f>
        <v>0</v>
      </c>
      <c r="CP261" s="23">
        <f>COUNTIF($BD261:$CK261,0)</f>
        <v>0</v>
      </c>
      <c r="CQ261" s="32">
        <f>CP261/COUNTA($BD261:$CK261)</f>
        <v>0</v>
      </c>
      <c r="CR261" s="23">
        <f>(((CL261*2)+(CN261*1)+(CP261*0)))/COUNTA($BD261:$CK261)</f>
        <v>2</v>
      </c>
      <c r="CS261" s="23" t="str">
        <f t="shared" si="105"/>
        <v>Đạt mục tiêu</v>
      </c>
      <c r="CT261" s="37"/>
    </row>
    <row r="262" spans="1:98" s="2" customFormat="1" ht="18.75" x14ac:dyDescent="0.25">
      <c r="A262" s="6">
        <v>133</v>
      </c>
      <c r="B262" s="7">
        <v>487</v>
      </c>
      <c r="C262" s="440" t="s">
        <v>816</v>
      </c>
      <c r="D262" s="440"/>
      <c r="E262" s="440"/>
      <c r="F262" s="9" t="s">
        <v>1249</v>
      </c>
      <c r="G262" s="9" t="s">
        <v>1249</v>
      </c>
      <c r="H262" s="9" t="s">
        <v>1249</v>
      </c>
      <c r="I262" s="9" t="s">
        <v>1249</v>
      </c>
      <c r="J262" s="21" t="s">
        <v>1249</v>
      </c>
      <c r="K262" s="21" t="s">
        <v>1249</v>
      </c>
      <c r="L262" s="21" t="s">
        <v>1249</v>
      </c>
      <c r="M262" s="21" t="s">
        <v>1249</v>
      </c>
      <c r="N262" s="21" t="s">
        <v>1249</v>
      </c>
      <c r="O262" s="21" t="s">
        <v>1249</v>
      </c>
      <c r="P262" s="21" t="s">
        <v>1249</v>
      </c>
      <c r="Q262" s="21" t="s">
        <v>1249</v>
      </c>
      <c r="R262" s="21" t="s">
        <v>1249</v>
      </c>
      <c r="S262" s="21" t="s">
        <v>1249</v>
      </c>
      <c r="T262" s="21" t="s">
        <v>1249</v>
      </c>
      <c r="U262" s="21" t="s">
        <v>1249</v>
      </c>
      <c r="V262" s="21" t="s">
        <v>1249</v>
      </c>
      <c r="W262" s="21" t="s">
        <v>1249</v>
      </c>
      <c r="X262" s="21" t="s">
        <v>1249</v>
      </c>
      <c r="Y262" s="21" t="s">
        <v>1249</v>
      </c>
      <c r="Z262" s="21" t="s">
        <v>1249</v>
      </c>
      <c r="AA262" s="21" t="s">
        <v>1249</v>
      </c>
      <c r="AB262" s="21" t="s">
        <v>1249</v>
      </c>
      <c r="AC262" s="21" t="s">
        <v>1249</v>
      </c>
      <c r="AD262" s="21" t="s">
        <v>1249</v>
      </c>
      <c r="AE262" s="21" t="s">
        <v>1249</v>
      </c>
      <c r="AF262" s="21" t="s">
        <v>1249</v>
      </c>
      <c r="AG262" s="21" t="s">
        <v>1249</v>
      </c>
      <c r="AH262" s="21" t="s">
        <v>1249</v>
      </c>
      <c r="AI262" s="21" t="s">
        <v>1249</v>
      </c>
      <c r="AJ262" s="21" t="s">
        <v>1249</v>
      </c>
      <c r="AK262" s="21" t="s">
        <v>1249</v>
      </c>
      <c r="AL262" s="21" t="s">
        <v>1249</v>
      </c>
      <c r="AM262" s="21" t="s">
        <v>1249</v>
      </c>
      <c r="AN262" s="21" t="s">
        <v>1249</v>
      </c>
      <c r="AO262" s="21" t="s">
        <v>1249</v>
      </c>
      <c r="AP262" s="21" t="s">
        <v>1249</v>
      </c>
      <c r="AQ262" s="21" t="s">
        <v>1249</v>
      </c>
      <c r="AR262" s="21" t="s">
        <v>1249</v>
      </c>
      <c r="AS262" s="21" t="s">
        <v>1249</v>
      </c>
      <c r="AT262" s="21" t="s">
        <v>1249</v>
      </c>
      <c r="AU262" s="21" t="s">
        <v>1249</v>
      </c>
      <c r="AV262" s="21" t="s">
        <v>1249</v>
      </c>
      <c r="AW262" s="21" t="s">
        <v>1249</v>
      </c>
      <c r="AX262" s="21" t="s">
        <v>1249</v>
      </c>
      <c r="AY262" s="21" t="s">
        <v>1249</v>
      </c>
      <c r="AZ262" s="21" t="s">
        <v>1249</v>
      </c>
      <c r="BA262" s="21" t="s">
        <v>1249</v>
      </c>
      <c r="BB262" s="21"/>
      <c r="BC262" s="21" t="s">
        <v>1249</v>
      </c>
      <c r="BD262" s="21" t="s">
        <v>1249</v>
      </c>
      <c r="BE262" s="21" t="s">
        <v>1249</v>
      </c>
      <c r="BF262" s="21" t="s">
        <v>1249</v>
      </c>
      <c r="BG262" s="21" t="s">
        <v>1249</v>
      </c>
      <c r="BH262" s="21" t="s">
        <v>1249</v>
      </c>
      <c r="BI262" s="21" t="s">
        <v>1249</v>
      </c>
      <c r="BJ262" s="21" t="s">
        <v>1249</v>
      </c>
      <c r="BK262" s="21" t="s">
        <v>1249</v>
      </c>
      <c r="BL262" s="21" t="s">
        <v>1249</v>
      </c>
      <c r="BM262" s="21" t="s">
        <v>1249</v>
      </c>
      <c r="BN262" s="21" t="s">
        <v>1249</v>
      </c>
      <c r="BO262" s="21" t="s">
        <v>1249</v>
      </c>
      <c r="BP262" s="21" t="s">
        <v>1249</v>
      </c>
      <c r="BQ262" s="21" t="s">
        <v>1249</v>
      </c>
      <c r="BR262" s="21" t="s">
        <v>1249</v>
      </c>
      <c r="BS262" s="21" t="s">
        <v>1249</v>
      </c>
      <c r="BT262" s="21" t="s">
        <v>1249</v>
      </c>
      <c r="BU262" s="21" t="s">
        <v>1249</v>
      </c>
      <c r="BV262" s="21" t="s">
        <v>1249</v>
      </c>
      <c r="BW262" s="21" t="s">
        <v>1249</v>
      </c>
      <c r="BX262" s="21" t="s">
        <v>1249</v>
      </c>
      <c r="BY262" s="21" t="s">
        <v>1249</v>
      </c>
      <c r="BZ262" s="21" t="s">
        <v>1249</v>
      </c>
      <c r="CA262" s="21" t="s">
        <v>1249</v>
      </c>
      <c r="CB262" s="21" t="s">
        <v>1249</v>
      </c>
      <c r="CC262" s="21" t="s">
        <v>1249</v>
      </c>
      <c r="CD262" s="21" t="s">
        <v>1249</v>
      </c>
      <c r="CE262" s="21" t="s">
        <v>1249</v>
      </c>
      <c r="CF262" s="21" t="s">
        <v>1249</v>
      </c>
      <c r="CG262" s="21"/>
      <c r="CH262" s="21"/>
      <c r="CI262" s="21"/>
      <c r="CJ262" s="21"/>
      <c r="CK262" s="21" t="s">
        <v>1249</v>
      </c>
      <c r="CL262" s="21" t="s">
        <v>1249</v>
      </c>
      <c r="CM262" s="21" t="s">
        <v>1249</v>
      </c>
      <c r="CN262" s="21" t="s">
        <v>1249</v>
      </c>
      <c r="CO262" s="21" t="s">
        <v>1249</v>
      </c>
      <c r="CP262" s="21" t="s">
        <v>1249</v>
      </c>
      <c r="CQ262" s="21" t="s">
        <v>1249</v>
      </c>
      <c r="CR262" s="21" t="s">
        <v>1249</v>
      </c>
      <c r="CS262" s="21" t="s">
        <v>1249</v>
      </c>
      <c r="CT262" s="21" t="s">
        <v>1249</v>
      </c>
    </row>
    <row r="263" spans="1:98" s="2" customFormat="1" ht="18.75" x14ac:dyDescent="0.25">
      <c r="A263" s="6">
        <v>134</v>
      </c>
      <c r="B263" s="7">
        <v>488</v>
      </c>
      <c r="C263" s="440" t="s">
        <v>817</v>
      </c>
      <c r="D263" s="440"/>
      <c r="E263" s="440"/>
      <c r="F263" s="9" t="s">
        <v>1249</v>
      </c>
      <c r="G263" s="9" t="s">
        <v>1249</v>
      </c>
      <c r="H263" s="9" t="s">
        <v>1249</v>
      </c>
      <c r="I263" s="9" t="s">
        <v>1249</v>
      </c>
      <c r="J263" s="21" t="s">
        <v>1249</v>
      </c>
      <c r="K263" s="21" t="s">
        <v>1249</v>
      </c>
      <c r="L263" s="21" t="s">
        <v>1249</v>
      </c>
      <c r="M263" s="21" t="s">
        <v>1249</v>
      </c>
      <c r="N263" s="21" t="s">
        <v>1249</v>
      </c>
      <c r="O263" s="21" t="s">
        <v>1249</v>
      </c>
      <c r="P263" s="21" t="s">
        <v>1249</v>
      </c>
      <c r="Q263" s="21" t="s">
        <v>1249</v>
      </c>
      <c r="R263" s="21" t="s">
        <v>1249</v>
      </c>
      <c r="S263" s="21" t="s">
        <v>1249</v>
      </c>
      <c r="T263" s="21" t="s">
        <v>1249</v>
      </c>
      <c r="U263" s="21" t="s">
        <v>1249</v>
      </c>
      <c r="V263" s="21" t="s">
        <v>1249</v>
      </c>
      <c r="W263" s="21" t="s">
        <v>1249</v>
      </c>
      <c r="X263" s="21" t="s">
        <v>1249</v>
      </c>
      <c r="Y263" s="21" t="s">
        <v>1249</v>
      </c>
      <c r="Z263" s="21" t="s">
        <v>1249</v>
      </c>
      <c r="AA263" s="21" t="s">
        <v>1249</v>
      </c>
      <c r="AB263" s="21" t="s">
        <v>1249</v>
      </c>
      <c r="AC263" s="21" t="s">
        <v>1249</v>
      </c>
      <c r="AD263" s="21" t="s">
        <v>1249</v>
      </c>
      <c r="AE263" s="21" t="s">
        <v>1249</v>
      </c>
      <c r="AF263" s="21" t="s">
        <v>1249</v>
      </c>
      <c r="AG263" s="21" t="s">
        <v>1249</v>
      </c>
      <c r="AH263" s="21" t="s">
        <v>1249</v>
      </c>
      <c r="AI263" s="21" t="s">
        <v>1249</v>
      </c>
      <c r="AJ263" s="21" t="s">
        <v>1249</v>
      </c>
      <c r="AK263" s="21" t="s">
        <v>1249</v>
      </c>
      <c r="AL263" s="21" t="s">
        <v>1249</v>
      </c>
      <c r="AM263" s="21" t="s">
        <v>1249</v>
      </c>
      <c r="AN263" s="21" t="s">
        <v>1249</v>
      </c>
      <c r="AO263" s="21" t="s">
        <v>1249</v>
      </c>
      <c r="AP263" s="21" t="s">
        <v>1249</v>
      </c>
      <c r="AQ263" s="21" t="s">
        <v>1249</v>
      </c>
      <c r="AR263" s="21" t="s">
        <v>1249</v>
      </c>
      <c r="AS263" s="21" t="s">
        <v>1249</v>
      </c>
      <c r="AT263" s="21" t="s">
        <v>1249</v>
      </c>
      <c r="AU263" s="21" t="s">
        <v>1249</v>
      </c>
      <c r="AV263" s="21" t="s">
        <v>1249</v>
      </c>
      <c r="AW263" s="21" t="s">
        <v>1249</v>
      </c>
      <c r="AX263" s="21" t="s">
        <v>1249</v>
      </c>
      <c r="AY263" s="21" t="s">
        <v>1249</v>
      </c>
      <c r="AZ263" s="21" t="s">
        <v>1249</v>
      </c>
      <c r="BA263" s="21" t="s">
        <v>1249</v>
      </c>
      <c r="BB263" s="21"/>
      <c r="BC263" s="21" t="s">
        <v>1249</v>
      </c>
      <c r="BD263" s="21" t="s">
        <v>1249</v>
      </c>
      <c r="BE263" s="21" t="s">
        <v>1249</v>
      </c>
      <c r="BF263" s="21" t="s">
        <v>1249</v>
      </c>
      <c r="BG263" s="21" t="s">
        <v>1249</v>
      </c>
      <c r="BH263" s="21" t="s">
        <v>1249</v>
      </c>
      <c r="BI263" s="21" t="s">
        <v>1249</v>
      </c>
      <c r="BJ263" s="21" t="s">
        <v>1249</v>
      </c>
      <c r="BK263" s="21" t="s">
        <v>1249</v>
      </c>
      <c r="BL263" s="21" t="s">
        <v>1249</v>
      </c>
      <c r="BM263" s="21" t="s">
        <v>1249</v>
      </c>
      <c r="BN263" s="21" t="s">
        <v>1249</v>
      </c>
      <c r="BO263" s="21" t="s">
        <v>1249</v>
      </c>
      <c r="BP263" s="21" t="s">
        <v>1249</v>
      </c>
      <c r="BQ263" s="21" t="s">
        <v>1249</v>
      </c>
      <c r="BR263" s="21" t="s">
        <v>1249</v>
      </c>
      <c r="BS263" s="21" t="s">
        <v>1249</v>
      </c>
      <c r="BT263" s="21" t="s">
        <v>1249</v>
      </c>
      <c r="BU263" s="21" t="s">
        <v>1249</v>
      </c>
      <c r="BV263" s="21" t="s">
        <v>1249</v>
      </c>
      <c r="BW263" s="21" t="s">
        <v>1249</v>
      </c>
      <c r="BX263" s="21" t="s">
        <v>1249</v>
      </c>
      <c r="BY263" s="21" t="s">
        <v>1249</v>
      </c>
      <c r="BZ263" s="21" t="s">
        <v>1249</v>
      </c>
      <c r="CA263" s="21" t="s">
        <v>1249</v>
      </c>
      <c r="CB263" s="21" t="s">
        <v>1249</v>
      </c>
      <c r="CC263" s="21" t="s">
        <v>1249</v>
      </c>
      <c r="CD263" s="21" t="s">
        <v>1249</v>
      </c>
      <c r="CE263" s="21" t="s">
        <v>1249</v>
      </c>
      <c r="CF263" s="21" t="s">
        <v>1249</v>
      </c>
      <c r="CG263" s="21"/>
      <c r="CH263" s="21"/>
      <c r="CI263" s="21"/>
      <c r="CJ263" s="21"/>
      <c r="CK263" s="21" t="s">
        <v>1249</v>
      </c>
      <c r="CL263" s="21" t="s">
        <v>1249</v>
      </c>
      <c r="CM263" s="21" t="s">
        <v>1249</v>
      </c>
      <c r="CN263" s="21" t="s">
        <v>1249</v>
      </c>
      <c r="CO263" s="21" t="s">
        <v>1249</v>
      </c>
      <c r="CP263" s="21" t="s">
        <v>1249</v>
      </c>
      <c r="CQ263" s="21" t="s">
        <v>1249</v>
      </c>
      <c r="CR263" s="21" t="s">
        <v>1249</v>
      </c>
      <c r="CS263" s="21" t="s">
        <v>1249</v>
      </c>
      <c r="CT263" s="21" t="s">
        <v>1249</v>
      </c>
    </row>
    <row r="264" spans="1:98" ht="87.75" customHeight="1" x14ac:dyDescent="0.25">
      <c r="A264" s="6">
        <v>202</v>
      </c>
      <c r="B264" s="28">
        <v>490</v>
      </c>
      <c r="C264" s="14" t="s">
        <v>818</v>
      </c>
      <c r="D264" s="50" t="s">
        <v>18</v>
      </c>
      <c r="E264" s="12" t="s">
        <v>819</v>
      </c>
      <c r="F264" s="214" t="s">
        <v>28</v>
      </c>
      <c r="G264" s="18" t="s">
        <v>1485</v>
      </c>
      <c r="H264" s="18" t="s">
        <v>1485</v>
      </c>
      <c r="I264" s="18" t="s">
        <v>1261</v>
      </c>
      <c r="J264" s="22" t="s">
        <v>744</v>
      </c>
      <c r="K264" s="207"/>
      <c r="L264" s="207"/>
      <c r="M264" s="207"/>
      <c r="N264" s="207"/>
      <c r="O264" s="207" t="s">
        <v>21</v>
      </c>
      <c r="P264" s="207"/>
      <c r="Q264" s="207"/>
      <c r="R264" s="207"/>
      <c r="S264" s="207"/>
      <c r="T264" s="26">
        <f t="shared" si="104"/>
        <v>1</v>
      </c>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07"/>
      <c r="CC264" s="207"/>
      <c r="CD264" s="207"/>
      <c r="CE264" s="207"/>
      <c r="CF264" s="207">
        <v>2</v>
      </c>
      <c r="CG264" s="207"/>
      <c r="CH264" s="207"/>
      <c r="CI264" s="207"/>
      <c r="CJ264" s="207"/>
      <c r="CK264" s="207"/>
      <c r="CL264" s="23">
        <f t="shared" ref="CL264:CL269" si="120">COUNTIF($BD264:$CK264,2)</f>
        <v>1</v>
      </c>
      <c r="CM264" s="32">
        <f t="shared" ref="CM264:CM269" si="121">CL264/COUNTA($BD264:$CK264)</f>
        <v>1</v>
      </c>
      <c r="CN264" s="23">
        <f t="shared" ref="CN264:CN269" si="122">COUNTIF($BD264:$CK264,1)</f>
        <v>0</v>
      </c>
      <c r="CO264" s="32">
        <f t="shared" ref="CO264:CO269" si="123">CN264/COUNTA($BD264:$CK264)</f>
        <v>0</v>
      </c>
      <c r="CP264" s="23">
        <f t="shared" ref="CP264:CP269" si="124">COUNTIF($BD264:$CK264,0)</f>
        <v>0</v>
      </c>
      <c r="CQ264" s="32">
        <f t="shared" ref="CQ264:CQ269" si="125">CP264/COUNTA($BD264:$CK264)</f>
        <v>0</v>
      </c>
      <c r="CR264" s="23">
        <f t="shared" ref="CR264:CR269" si="126">(((CL264*2)+(CN264*1)+(CP264*0)))/COUNTA($BD264:$CK264)</f>
        <v>2</v>
      </c>
      <c r="CS264" s="23" t="str">
        <f t="shared" si="105"/>
        <v>Đạt mục tiêu</v>
      </c>
      <c r="CT264" s="37"/>
    </row>
    <row r="265" spans="1:98" ht="39.75" customHeight="1" x14ac:dyDescent="0.25">
      <c r="A265" s="6">
        <v>203</v>
      </c>
      <c r="B265" s="28">
        <v>494</v>
      </c>
      <c r="C265" s="12" t="s">
        <v>822</v>
      </c>
      <c r="D265" s="13" t="s">
        <v>18</v>
      </c>
      <c r="E265" s="14" t="s">
        <v>823</v>
      </c>
      <c r="F265" s="214" t="s">
        <v>28</v>
      </c>
      <c r="G265" s="18" t="s">
        <v>1486</v>
      </c>
      <c r="H265" s="18" t="s">
        <v>1487</v>
      </c>
      <c r="I265" s="18" t="s">
        <v>1261</v>
      </c>
      <c r="J265" s="22" t="s">
        <v>744</v>
      </c>
      <c r="K265" s="207"/>
      <c r="L265" s="207"/>
      <c r="M265" s="207"/>
      <c r="N265" s="23" t="s">
        <v>21</v>
      </c>
      <c r="O265" s="207"/>
      <c r="P265" s="207"/>
      <c r="Q265" s="207"/>
      <c r="R265" s="207"/>
      <c r="S265" s="207"/>
      <c r="T265" s="26">
        <f t="shared" si="104"/>
        <v>1</v>
      </c>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07"/>
      <c r="CC265" s="207"/>
      <c r="CD265" s="207"/>
      <c r="CE265" s="207"/>
      <c r="CF265" s="207">
        <v>2</v>
      </c>
      <c r="CG265" s="207"/>
      <c r="CH265" s="207"/>
      <c r="CI265" s="207"/>
      <c r="CJ265" s="207"/>
      <c r="CK265" s="207"/>
      <c r="CL265" s="23">
        <f t="shared" si="120"/>
        <v>1</v>
      </c>
      <c r="CM265" s="32">
        <f t="shared" si="121"/>
        <v>1</v>
      </c>
      <c r="CN265" s="23">
        <f t="shared" si="122"/>
        <v>0</v>
      </c>
      <c r="CO265" s="32">
        <f t="shared" si="123"/>
        <v>0</v>
      </c>
      <c r="CP265" s="23">
        <f t="shared" si="124"/>
        <v>0</v>
      </c>
      <c r="CQ265" s="32">
        <f t="shared" si="125"/>
        <v>0</v>
      </c>
      <c r="CR265" s="23">
        <f t="shared" si="126"/>
        <v>2</v>
      </c>
      <c r="CS265" s="23" t="str">
        <f t="shared" si="105"/>
        <v>Đạt mục tiêu</v>
      </c>
      <c r="CT265" s="37"/>
    </row>
    <row r="266" spans="1:98" ht="46.5" customHeight="1" x14ac:dyDescent="0.25">
      <c r="A266" s="6">
        <v>204</v>
      </c>
      <c r="B266" s="28">
        <v>499</v>
      </c>
      <c r="C266" s="12" t="s">
        <v>832</v>
      </c>
      <c r="D266" s="13" t="s">
        <v>18</v>
      </c>
      <c r="E266" s="12" t="s">
        <v>833</v>
      </c>
      <c r="F266" s="214" t="s">
        <v>20</v>
      </c>
      <c r="G266" s="18" t="s">
        <v>1488</v>
      </c>
      <c r="H266" s="18" t="s">
        <v>1489</v>
      </c>
      <c r="I266" s="18" t="s">
        <v>1261</v>
      </c>
      <c r="J266" s="22" t="s">
        <v>744</v>
      </c>
      <c r="K266" s="207"/>
      <c r="L266" s="207"/>
      <c r="M266" s="207"/>
      <c r="N266" s="207" t="s">
        <v>21</v>
      </c>
      <c r="O266" s="207"/>
      <c r="P266" s="207"/>
      <c r="Q266" s="207"/>
      <c r="R266" s="207"/>
      <c r="S266" s="207"/>
      <c r="T266" s="26">
        <f t="shared" si="104"/>
        <v>1</v>
      </c>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07"/>
      <c r="CC266" s="207"/>
      <c r="CD266" s="207"/>
      <c r="CE266" s="207"/>
      <c r="CF266" s="207">
        <v>2</v>
      </c>
      <c r="CG266" s="207"/>
      <c r="CH266" s="207"/>
      <c r="CI266" s="207"/>
      <c r="CJ266" s="207"/>
      <c r="CK266" s="207"/>
      <c r="CL266" s="23">
        <f t="shared" si="120"/>
        <v>1</v>
      </c>
      <c r="CM266" s="32">
        <f t="shared" si="121"/>
        <v>1</v>
      </c>
      <c r="CN266" s="23">
        <f t="shared" si="122"/>
        <v>0</v>
      </c>
      <c r="CO266" s="32">
        <f t="shared" si="123"/>
        <v>0</v>
      </c>
      <c r="CP266" s="23">
        <f t="shared" si="124"/>
        <v>0</v>
      </c>
      <c r="CQ266" s="32">
        <f t="shared" si="125"/>
        <v>0</v>
      </c>
      <c r="CR266" s="23">
        <f t="shared" si="126"/>
        <v>2</v>
      </c>
      <c r="CS266" s="23" t="str">
        <f t="shared" si="105"/>
        <v>Đạt mục tiêu</v>
      </c>
      <c r="CT266" s="37"/>
    </row>
    <row r="267" spans="1:98" ht="72.75" customHeight="1" x14ac:dyDescent="0.25">
      <c r="A267" s="6">
        <v>205</v>
      </c>
      <c r="B267" s="28">
        <v>500</v>
      </c>
      <c r="C267" s="12" t="s">
        <v>834</v>
      </c>
      <c r="D267" s="13" t="s">
        <v>18</v>
      </c>
      <c r="E267" s="12" t="s">
        <v>835</v>
      </c>
      <c r="F267" s="214" t="s">
        <v>28</v>
      </c>
      <c r="G267" s="18" t="s">
        <v>834</v>
      </c>
      <c r="H267" s="18" t="s">
        <v>1490</v>
      </c>
      <c r="I267" s="18" t="s">
        <v>1251</v>
      </c>
      <c r="J267" s="22" t="s">
        <v>744</v>
      </c>
      <c r="K267" s="207"/>
      <c r="L267" s="207"/>
      <c r="M267" s="207"/>
      <c r="N267" s="207" t="s">
        <v>21</v>
      </c>
      <c r="O267" s="207"/>
      <c r="P267" s="207"/>
      <c r="Q267" s="207"/>
      <c r="R267" s="207"/>
      <c r="S267" s="207"/>
      <c r="T267" s="26">
        <f t="shared" ref="T267:T330" si="127">COUNTIF(K267:S267,"x")</f>
        <v>1</v>
      </c>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v>2</v>
      </c>
      <c r="CG267" s="207"/>
      <c r="CH267" s="207"/>
      <c r="CI267" s="207"/>
      <c r="CJ267" s="207"/>
      <c r="CK267" s="207"/>
      <c r="CL267" s="23">
        <f t="shared" si="120"/>
        <v>1</v>
      </c>
      <c r="CM267" s="32">
        <f t="shared" si="121"/>
        <v>1</v>
      </c>
      <c r="CN267" s="23">
        <f t="shared" si="122"/>
        <v>0</v>
      </c>
      <c r="CO267" s="32">
        <f t="shared" si="123"/>
        <v>0</v>
      </c>
      <c r="CP267" s="23">
        <f t="shared" si="124"/>
        <v>0</v>
      </c>
      <c r="CQ267" s="32">
        <f t="shared" si="125"/>
        <v>0</v>
      </c>
      <c r="CR267" s="23">
        <f t="shared" si="126"/>
        <v>2</v>
      </c>
      <c r="CS267" s="23" t="str">
        <f t="shared" ref="CS267:CS330" si="128">IF(CR267&gt;=1.6,"Đạt mục tiêu",IF(CR267&gt;=1,"Cần cố gắng","Chưa đạt"))</f>
        <v>Đạt mục tiêu</v>
      </c>
      <c r="CT267" s="37"/>
    </row>
    <row r="268" spans="1:98" ht="72.75" customHeight="1" x14ac:dyDescent="0.25">
      <c r="A268" s="6">
        <v>206</v>
      </c>
      <c r="B268" s="28">
        <v>503</v>
      </c>
      <c r="C268" s="12" t="s">
        <v>840</v>
      </c>
      <c r="D268" s="13" t="s">
        <v>28</v>
      </c>
      <c r="E268" s="12" t="s">
        <v>841</v>
      </c>
      <c r="F268" s="214" t="s">
        <v>28</v>
      </c>
      <c r="G268" s="12" t="s">
        <v>841</v>
      </c>
      <c r="H268" s="18" t="s">
        <v>1869</v>
      </c>
      <c r="I268" s="18" t="s">
        <v>1261</v>
      </c>
      <c r="J268" s="22" t="s">
        <v>744</v>
      </c>
      <c r="K268" s="207"/>
      <c r="L268" s="28" t="s">
        <v>21</v>
      </c>
      <c r="M268" s="207"/>
      <c r="N268" s="207"/>
      <c r="O268" s="207"/>
      <c r="P268" s="207"/>
      <c r="Q268" s="207"/>
      <c r="R268" s="207"/>
      <c r="S268" s="207"/>
      <c r="T268" s="26">
        <f t="shared" si="127"/>
        <v>1</v>
      </c>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07"/>
      <c r="CC268" s="207"/>
      <c r="CD268" s="207"/>
      <c r="CE268" s="207"/>
      <c r="CF268" s="207">
        <v>2</v>
      </c>
      <c r="CG268" s="207"/>
      <c r="CH268" s="207"/>
      <c r="CI268" s="207"/>
      <c r="CJ268" s="207"/>
      <c r="CK268" s="207"/>
      <c r="CL268" s="23">
        <f t="shared" si="120"/>
        <v>1</v>
      </c>
      <c r="CM268" s="32">
        <f t="shared" si="121"/>
        <v>1</v>
      </c>
      <c r="CN268" s="23">
        <f t="shared" si="122"/>
        <v>0</v>
      </c>
      <c r="CO268" s="32">
        <f t="shared" si="123"/>
        <v>0</v>
      </c>
      <c r="CP268" s="23">
        <f t="shared" si="124"/>
        <v>0</v>
      </c>
      <c r="CQ268" s="32">
        <f t="shared" si="125"/>
        <v>0</v>
      </c>
      <c r="CR268" s="23">
        <f t="shared" si="126"/>
        <v>2</v>
      </c>
      <c r="CS268" s="23" t="str">
        <f t="shared" si="128"/>
        <v>Đạt mục tiêu</v>
      </c>
      <c r="CT268" s="37"/>
    </row>
    <row r="269" spans="1:98" ht="62.25" customHeight="1" x14ac:dyDescent="0.25">
      <c r="A269" s="6">
        <v>207</v>
      </c>
      <c r="B269" s="28">
        <v>505</v>
      </c>
      <c r="C269" s="12" t="s">
        <v>844</v>
      </c>
      <c r="D269" s="13" t="s">
        <v>28</v>
      </c>
      <c r="E269" s="12" t="s">
        <v>845</v>
      </c>
      <c r="F269" s="214" t="s">
        <v>28</v>
      </c>
      <c r="G269" s="12" t="s">
        <v>844</v>
      </c>
      <c r="H269" s="18" t="s">
        <v>1491</v>
      </c>
      <c r="I269" s="18" t="s">
        <v>1329</v>
      </c>
      <c r="J269" s="22" t="s">
        <v>744</v>
      </c>
      <c r="K269" s="207"/>
      <c r="L269" s="207"/>
      <c r="M269" s="207" t="s">
        <v>21</v>
      </c>
      <c r="N269" s="207"/>
      <c r="O269" s="207"/>
      <c r="P269" s="207"/>
      <c r="Q269" s="207"/>
      <c r="R269" s="207"/>
      <c r="S269" s="207"/>
      <c r="T269" s="26">
        <f t="shared" si="127"/>
        <v>1</v>
      </c>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c r="BI269" s="207"/>
      <c r="BJ269" s="207"/>
      <c r="BK269" s="207"/>
      <c r="BL269" s="207"/>
      <c r="BM269" s="207"/>
      <c r="BN269" s="207"/>
      <c r="BO269" s="207"/>
      <c r="BP269" s="207"/>
      <c r="BQ269" s="207"/>
      <c r="BR269" s="207"/>
      <c r="BS269" s="207"/>
      <c r="BT269" s="207"/>
      <c r="BU269" s="207"/>
      <c r="BV269" s="207"/>
      <c r="BW269" s="207"/>
      <c r="BX269" s="207"/>
      <c r="BY269" s="207"/>
      <c r="BZ269" s="207"/>
      <c r="CA269" s="207"/>
      <c r="CB269" s="207"/>
      <c r="CC269" s="207"/>
      <c r="CD269" s="207"/>
      <c r="CE269" s="207"/>
      <c r="CF269" s="207">
        <v>2</v>
      </c>
      <c r="CG269" s="207"/>
      <c r="CH269" s="207"/>
      <c r="CI269" s="207"/>
      <c r="CJ269" s="207"/>
      <c r="CK269" s="207"/>
      <c r="CL269" s="23">
        <f t="shared" si="120"/>
        <v>1</v>
      </c>
      <c r="CM269" s="32">
        <f t="shared" si="121"/>
        <v>1</v>
      </c>
      <c r="CN269" s="23">
        <f t="shared" si="122"/>
        <v>0</v>
      </c>
      <c r="CO269" s="32">
        <f t="shared" si="123"/>
        <v>0</v>
      </c>
      <c r="CP269" s="23">
        <f t="shared" si="124"/>
        <v>0</v>
      </c>
      <c r="CQ269" s="32">
        <f t="shared" si="125"/>
        <v>0</v>
      </c>
      <c r="CR269" s="23">
        <f t="shared" si="126"/>
        <v>2</v>
      </c>
      <c r="CS269" s="23" t="str">
        <f t="shared" si="128"/>
        <v>Đạt mục tiêu</v>
      </c>
      <c r="CT269" s="37"/>
    </row>
    <row r="270" spans="1:98" s="2" customFormat="1" ht="18.75" x14ac:dyDescent="0.25">
      <c r="A270" s="6">
        <v>141</v>
      </c>
      <c r="B270" s="7">
        <v>508</v>
      </c>
      <c r="C270" s="440" t="s">
        <v>852</v>
      </c>
      <c r="D270" s="440"/>
      <c r="E270" s="440"/>
      <c r="F270" s="9" t="s">
        <v>1249</v>
      </c>
      <c r="G270" s="9" t="s">
        <v>1249</v>
      </c>
      <c r="H270" s="9" t="s">
        <v>1249</v>
      </c>
      <c r="I270" s="9" t="s">
        <v>1249</v>
      </c>
      <c r="J270" s="21" t="s">
        <v>1249</v>
      </c>
      <c r="K270" s="21" t="s">
        <v>1249</v>
      </c>
      <c r="L270" s="21" t="s">
        <v>1249</v>
      </c>
      <c r="M270" s="21" t="s">
        <v>1249</v>
      </c>
      <c r="N270" s="21" t="s">
        <v>1249</v>
      </c>
      <c r="O270" s="21" t="s">
        <v>1249</v>
      </c>
      <c r="P270" s="21" t="s">
        <v>1249</v>
      </c>
      <c r="Q270" s="21" t="s">
        <v>1249</v>
      </c>
      <c r="R270" s="21" t="s">
        <v>1249</v>
      </c>
      <c r="S270" s="21" t="s">
        <v>1249</v>
      </c>
      <c r="T270" s="21" t="s">
        <v>1249</v>
      </c>
      <c r="U270" s="21" t="s">
        <v>1249</v>
      </c>
      <c r="V270" s="21" t="s">
        <v>1249</v>
      </c>
      <c r="W270" s="21" t="s">
        <v>1249</v>
      </c>
      <c r="X270" s="21" t="s">
        <v>1249</v>
      </c>
      <c r="Y270" s="21" t="s">
        <v>1249</v>
      </c>
      <c r="Z270" s="21" t="s">
        <v>1249</v>
      </c>
      <c r="AA270" s="21" t="s">
        <v>1249</v>
      </c>
      <c r="AB270" s="21" t="s">
        <v>1249</v>
      </c>
      <c r="AC270" s="21" t="s">
        <v>1249</v>
      </c>
      <c r="AD270" s="21" t="s">
        <v>1249</v>
      </c>
      <c r="AE270" s="21" t="s">
        <v>1249</v>
      </c>
      <c r="AF270" s="21" t="s">
        <v>1249</v>
      </c>
      <c r="AG270" s="21" t="s">
        <v>1249</v>
      </c>
      <c r="AH270" s="21" t="s">
        <v>1249</v>
      </c>
      <c r="AI270" s="21" t="s">
        <v>1249</v>
      </c>
      <c r="AJ270" s="21" t="s">
        <v>1249</v>
      </c>
      <c r="AK270" s="21" t="s">
        <v>1249</v>
      </c>
      <c r="AL270" s="21" t="s">
        <v>1249</v>
      </c>
      <c r="AM270" s="21" t="s">
        <v>1249</v>
      </c>
      <c r="AN270" s="21" t="s">
        <v>1249</v>
      </c>
      <c r="AO270" s="21" t="s">
        <v>1249</v>
      </c>
      <c r="AP270" s="21" t="s">
        <v>1249</v>
      </c>
      <c r="AQ270" s="21" t="s">
        <v>1249</v>
      </c>
      <c r="AR270" s="21" t="s">
        <v>1249</v>
      </c>
      <c r="AS270" s="21" t="s">
        <v>1249</v>
      </c>
      <c r="AT270" s="21" t="s">
        <v>1249</v>
      </c>
      <c r="AU270" s="21" t="s">
        <v>1249</v>
      </c>
      <c r="AV270" s="21" t="s">
        <v>1249</v>
      </c>
      <c r="AW270" s="21" t="s">
        <v>1249</v>
      </c>
      <c r="AX270" s="21" t="s">
        <v>1249</v>
      </c>
      <c r="AY270" s="21" t="s">
        <v>1249</v>
      </c>
      <c r="AZ270" s="21" t="s">
        <v>1249</v>
      </c>
      <c r="BA270" s="21" t="s">
        <v>1249</v>
      </c>
      <c r="BB270" s="21"/>
      <c r="BC270" s="21" t="s">
        <v>1249</v>
      </c>
      <c r="BD270" s="21" t="s">
        <v>1249</v>
      </c>
      <c r="BE270" s="21" t="s">
        <v>1249</v>
      </c>
      <c r="BF270" s="21" t="s">
        <v>1249</v>
      </c>
      <c r="BG270" s="21" t="s">
        <v>1249</v>
      </c>
      <c r="BH270" s="21" t="s">
        <v>1249</v>
      </c>
      <c r="BI270" s="21" t="s">
        <v>1249</v>
      </c>
      <c r="BJ270" s="21" t="s">
        <v>1249</v>
      </c>
      <c r="BK270" s="21" t="s">
        <v>1249</v>
      </c>
      <c r="BL270" s="21" t="s">
        <v>1249</v>
      </c>
      <c r="BM270" s="21" t="s">
        <v>1249</v>
      </c>
      <c r="BN270" s="21" t="s">
        <v>1249</v>
      </c>
      <c r="BO270" s="21" t="s">
        <v>1249</v>
      </c>
      <c r="BP270" s="21" t="s">
        <v>1249</v>
      </c>
      <c r="BQ270" s="21" t="s">
        <v>1249</v>
      </c>
      <c r="BR270" s="21" t="s">
        <v>1249</v>
      </c>
      <c r="BS270" s="21" t="s">
        <v>1249</v>
      </c>
      <c r="BT270" s="21" t="s">
        <v>1249</v>
      </c>
      <c r="BU270" s="21" t="s">
        <v>1249</v>
      </c>
      <c r="BV270" s="21" t="s">
        <v>1249</v>
      </c>
      <c r="BW270" s="21" t="s">
        <v>1249</v>
      </c>
      <c r="BX270" s="21" t="s">
        <v>1249</v>
      </c>
      <c r="BY270" s="21" t="s">
        <v>1249</v>
      </c>
      <c r="BZ270" s="21" t="s">
        <v>1249</v>
      </c>
      <c r="CA270" s="21" t="s">
        <v>1249</v>
      </c>
      <c r="CB270" s="21" t="s">
        <v>1249</v>
      </c>
      <c r="CC270" s="21" t="s">
        <v>1249</v>
      </c>
      <c r="CD270" s="21" t="s">
        <v>1249</v>
      </c>
      <c r="CE270" s="21" t="s">
        <v>1249</v>
      </c>
      <c r="CF270" s="21" t="s">
        <v>1249</v>
      </c>
      <c r="CG270" s="21"/>
      <c r="CH270" s="21"/>
      <c r="CI270" s="21"/>
      <c r="CJ270" s="21"/>
      <c r="CK270" s="21" t="s">
        <v>1249</v>
      </c>
      <c r="CL270" s="21" t="s">
        <v>1249</v>
      </c>
      <c r="CM270" s="21" t="s">
        <v>1249</v>
      </c>
      <c r="CN270" s="21" t="s">
        <v>1249</v>
      </c>
      <c r="CO270" s="21" t="s">
        <v>1249</v>
      </c>
      <c r="CP270" s="21" t="s">
        <v>1249</v>
      </c>
      <c r="CQ270" s="21" t="s">
        <v>1249</v>
      </c>
      <c r="CR270" s="21" t="s">
        <v>1249</v>
      </c>
      <c r="CS270" s="21" t="s">
        <v>1249</v>
      </c>
      <c r="CT270" s="21" t="s">
        <v>1249</v>
      </c>
    </row>
    <row r="271" spans="1:98" ht="66.75" customHeight="1" x14ac:dyDescent="0.25">
      <c r="A271" s="6">
        <v>208</v>
      </c>
      <c r="B271" s="28">
        <v>510</v>
      </c>
      <c r="C271" s="12" t="s">
        <v>1492</v>
      </c>
      <c r="D271" s="13" t="s">
        <v>18</v>
      </c>
      <c r="E271" s="12" t="s">
        <v>1493</v>
      </c>
      <c r="F271" s="214" t="s">
        <v>28</v>
      </c>
      <c r="G271" s="18" t="s">
        <v>1494</v>
      </c>
      <c r="H271" s="18" t="s">
        <v>1495</v>
      </c>
      <c r="I271" s="18" t="s">
        <v>1261</v>
      </c>
      <c r="J271" s="22" t="s">
        <v>744</v>
      </c>
      <c r="K271" s="207"/>
      <c r="L271" s="207"/>
      <c r="M271" s="207"/>
      <c r="N271" s="207"/>
      <c r="O271" s="23"/>
      <c r="P271" s="23" t="s">
        <v>21</v>
      </c>
      <c r="Q271" s="207"/>
      <c r="R271" s="207"/>
      <c r="S271" s="207"/>
      <c r="T271" s="26">
        <f t="shared" si="127"/>
        <v>1</v>
      </c>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v>2</v>
      </c>
      <c r="CG271" s="207"/>
      <c r="CH271" s="207"/>
      <c r="CI271" s="207"/>
      <c r="CJ271" s="207"/>
      <c r="CK271" s="207"/>
      <c r="CL271" s="23">
        <f>COUNTIF($BD271:$CK271,2)</f>
        <v>1</v>
      </c>
      <c r="CM271" s="32">
        <f>CL271/COUNTA($BD271:$CK271)</f>
        <v>1</v>
      </c>
      <c r="CN271" s="23">
        <f>COUNTIF($BD271:$CK271,1)</f>
        <v>0</v>
      </c>
      <c r="CO271" s="32">
        <f>CN271/COUNTA($BD271:$CK271)</f>
        <v>0</v>
      </c>
      <c r="CP271" s="23">
        <f>COUNTIF($BD271:$CK271,0)</f>
        <v>0</v>
      </c>
      <c r="CQ271" s="32">
        <f>CP271/COUNTA($BD271:$CK271)</f>
        <v>0</v>
      </c>
      <c r="CR271" s="23">
        <f>(((CL271*2)+(CN271*1)+(CP271*0)))/COUNTA($BD271:$CK271)</f>
        <v>2</v>
      </c>
      <c r="CS271" s="23" t="str">
        <f t="shared" si="128"/>
        <v>Đạt mục tiêu</v>
      </c>
      <c r="CT271" s="37"/>
    </row>
    <row r="272" spans="1:98" ht="39" customHeight="1" x14ac:dyDescent="0.25">
      <c r="A272" s="6">
        <v>209</v>
      </c>
      <c r="B272" s="28">
        <v>511</v>
      </c>
      <c r="C272" s="12" t="s">
        <v>1496</v>
      </c>
      <c r="D272" s="13" t="s">
        <v>18</v>
      </c>
      <c r="E272" s="12" t="s">
        <v>1497</v>
      </c>
      <c r="F272" s="214" t="s">
        <v>28</v>
      </c>
      <c r="G272" s="18" t="s">
        <v>1498</v>
      </c>
      <c r="H272" s="18" t="s">
        <v>1499</v>
      </c>
      <c r="I272" s="18" t="s">
        <v>1261</v>
      </c>
      <c r="J272" s="22" t="s">
        <v>744</v>
      </c>
      <c r="K272" s="207"/>
      <c r="L272" s="207"/>
      <c r="M272" s="207"/>
      <c r="N272" s="207"/>
      <c r="O272" s="23" t="s">
        <v>21</v>
      </c>
      <c r="P272" s="23"/>
      <c r="Q272" s="207"/>
      <c r="R272" s="207"/>
      <c r="S272" s="207"/>
      <c r="T272" s="26">
        <f t="shared" si="127"/>
        <v>1</v>
      </c>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07"/>
      <c r="CC272" s="207"/>
      <c r="CD272" s="207"/>
      <c r="CE272" s="207"/>
      <c r="CF272" s="207">
        <v>2</v>
      </c>
      <c r="CG272" s="207"/>
      <c r="CH272" s="207"/>
      <c r="CI272" s="207"/>
      <c r="CJ272" s="207"/>
      <c r="CK272" s="207"/>
      <c r="CL272" s="23">
        <f>COUNTIF($BD272:$CK272,2)</f>
        <v>1</v>
      </c>
      <c r="CM272" s="32">
        <f>CL272/COUNTA($BD272:$CK272)</f>
        <v>1</v>
      </c>
      <c r="CN272" s="23">
        <f>COUNTIF($BD272:$CK272,1)</f>
        <v>0</v>
      </c>
      <c r="CO272" s="32">
        <f>CN272/COUNTA($BD272:$CK272)</f>
        <v>0</v>
      </c>
      <c r="CP272" s="23">
        <f>COUNTIF($BD272:$CK272,0)</f>
        <v>0</v>
      </c>
      <c r="CQ272" s="32">
        <f>CP272/COUNTA($BD272:$CK272)</f>
        <v>0</v>
      </c>
      <c r="CR272" s="23">
        <f>(((CL272*2)+(CN272*1)+(CP272*0)))/COUNTA($BD272:$CK272)</f>
        <v>2</v>
      </c>
      <c r="CS272" s="23" t="str">
        <f t="shared" si="128"/>
        <v>Đạt mục tiêu</v>
      </c>
      <c r="CT272" s="37"/>
    </row>
    <row r="273" spans="1:98" ht="80.25" customHeight="1" x14ac:dyDescent="0.25">
      <c r="A273" s="6">
        <v>210</v>
      </c>
      <c r="B273" s="28">
        <v>513</v>
      </c>
      <c r="C273" s="12" t="s">
        <v>855</v>
      </c>
      <c r="D273" s="13" t="s">
        <v>18</v>
      </c>
      <c r="E273" s="12" t="s">
        <v>856</v>
      </c>
      <c r="F273" s="214" t="s">
        <v>28</v>
      </c>
      <c r="G273" s="18" t="s">
        <v>1500</v>
      </c>
      <c r="H273" s="18" t="s">
        <v>1870</v>
      </c>
      <c r="I273" s="18" t="s">
        <v>1251</v>
      </c>
      <c r="J273" s="22" t="s">
        <v>744</v>
      </c>
      <c r="K273" s="207"/>
      <c r="L273" s="207"/>
      <c r="M273" s="207"/>
      <c r="N273" s="207"/>
      <c r="O273" s="207"/>
      <c r="P273" s="207" t="s">
        <v>21</v>
      </c>
      <c r="Q273" s="207"/>
      <c r="R273" s="23" t="s">
        <v>21</v>
      </c>
      <c r="S273" s="207"/>
      <c r="T273" s="26">
        <f t="shared" si="127"/>
        <v>2</v>
      </c>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07"/>
      <c r="CC273" s="207"/>
      <c r="CD273" s="207"/>
      <c r="CE273" s="207"/>
      <c r="CF273" s="207">
        <v>2</v>
      </c>
      <c r="CG273" s="207"/>
      <c r="CH273" s="207"/>
      <c r="CI273" s="207"/>
      <c r="CJ273" s="207"/>
      <c r="CK273" s="207"/>
      <c r="CL273" s="23">
        <f>COUNTIF($BD273:$CK273,2)</f>
        <v>1</v>
      </c>
      <c r="CM273" s="32">
        <f>CL273/COUNTA($BD273:$CK273)</f>
        <v>1</v>
      </c>
      <c r="CN273" s="23">
        <f>COUNTIF($BD273:$CK273,1)</f>
        <v>0</v>
      </c>
      <c r="CO273" s="32">
        <f>CN273/COUNTA($BD273:$CK273)</f>
        <v>0</v>
      </c>
      <c r="CP273" s="23">
        <f>COUNTIF($BD273:$CK273,0)</f>
        <v>0</v>
      </c>
      <c r="CQ273" s="32">
        <f>CP273/COUNTA($BD273:$CK273)</f>
        <v>0</v>
      </c>
      <c r="CR273" s="23">
        <f>(((CL273*2)+(CN273*1)+(CP273*0)))/COUNTA($BD273:$CK273)</f>
        <v>2</v>
      </c>
      <c r="CS273" s="23" t="str">
        <f t="shared" si="128"/>
        <v>Đạt mục tiêu</v>
      </c>
      <c r="CT273" s="37"/>
    </row>
    <row r="274" spans="1:98" ht="69" customHeight="1" x14ac:dyDescent="0.25">
      <c r="A274" s="6">
        <v>211</v>
      </c>
      <c r="B274" s="28">
        <v>516</v>
      </c>
      <c r="C274" s="12" t="s">
        <v>860</v>
      </c>
      <c r="D274" s="13" t="s">
        <v>18</v>
      </c>
      <c r="E274" s="12" t="s">
        <v>859</v>
      </c>
      <c r="F274" s="214" t="s">
        <v>28</v>
      </c>
      <c r="G274" s="18" t="s">
        <v>1871</v>
      </c>
      <c r="H274" s="18" t="s">
        <v>1872</v>
      </c>
      <c r="I274" s="18" t="s">
        <v>1261</v>
      </c>
      <c r="J274" s="22" t="s">
        <v>744</v>
      </c>
      <c r="K274" s="207"/>
      <c r="L274" s="207"/>
      <c r="M274" s="207"/>
      <c r="N274" s="207" t="s">
        <v>21</v>
      </c>
      <c r="O274" s="207"/>
      <c r="P274" s="207"/>
      <c r="Q274" s="207"/>
      <c r="R274" s="23" t="s">
        <v>21</v>
      </c>
      <c r="S274" s="207"/>
      <c r="T274" s="26">
        <f t="shared" si="127"/>
        <v>2</v>
      </c>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07"/>
      <c r="CC274" s="207"/>
      <c r="CD274" s="207"/>
      <c r="CE274" s="207"/>
      <c r="CF274" s="207">
        <v>2</v>
      </c>
      <c r="CG274" s="207"/>
      <c r="CH274" s="207"/>
      <c r="CI274" s="207"/>
      <c r="CJ274" s="207"/>
      <c r="CK274" s="207"/>
      <c r="CL274" s="23">
        <f>COUNTIF($BD274:$CK274,2)</f>
        <v>1</v>
      </c>
      <c r="CM274" s="32">
        <f>CL274/COUNTA($BD274:$CK274)</f>
        <v>1</v>
      </c>
      <c r="CN274" s="23">
        <f>COUNTIF($BD274:$CK274,1)</f>
        <v>0</v>
      </c>
      <c r="CO274" s="32">
        <f>CN274/COUNTA($BD274:$CK274)</f>
        <v>0</v>
      </c>
      <c r="CP274" s="23">
        <f>COUNTIF($BD274:$CK274,0)</f>
        <v>0</v>
      </c>
      <c r="CQ274" s="32">
        <f>CP274/COUNTA($BD274:$CK274)</f>
        <v>0</v>
      </c>
      <c r="CR274" s="23">
        <f>(((CL274*2)+(CN274*1)+(CP274*0)))/COUNTA($BD274:$CK274)</f>
        <v>2</v>
      </c>
      <c r="CS274" s="23" t="str">
        <f t="shared" si="128"/>
        <v>Đạt mục tiêu</v>
      </c>
      <c r="CT274" s="37"/>
    </row>
    <row r="275" spans="1:98" s="2" customFormat="1" ht="18.75" x14ac:dyDescent="0.25">
      <c r="A275" s="6">
        <v>212</v>
      </c>
      <c r="B275" s="7">
        <v>518</v>
      </c>
      <c r="C275" s="441" t="s">
        <v>861</v>
      </c>
      <c r="D275" s="442"/>
      <c r="E275" s="442"/>
      <c r="F275" s="442"/>
      <c r="G275" s="442"/>
      <c r="H275" s="443"/>
      <c r="I275" s="9" t="s">
        <v>1249</v>
      </c>
      <c r="J275" s="21" t="s">
        <v>1249</v>
      </c>
      <c r="K275" s="21" t="s">
        <v>1249</v>
      </c>
      <c r="L275" s="21" t="s">
        <v>1249</v>
      </c>
      <c r="M275" s="21" t="s">
        <v>1249</v>
      </c>
      <c r="N275" s="21" t="s">
        <v>1249</v>
      </c>
      <c r="O275" s="21" t="s">
        <v>1249</v>
      </c>
      <c r="P275" s="21" t="s">
        <v>1249</v>
      </c>
      <c r="Q275" s="21" t="s">
        <v>1249</v>
      </c>
      <c r="R275" s="21" t="s">
        <v>1249</v>
      </c>
      <c r="S275" s="21" t="s">
        <v>1249</v>
      </c>
      <c r="T275" s="21" t="s">
        <v>1249</v>
      </c>
      <c r="U275" s="21" t="s">
        <v>1249</v>
      </c>
      <c r="V275" s="21" t="s">
        <v>1249</v>
      </c>
      <c r="W275" s="21" t="s">
        <v>1249</v>
      </c>
      <c r="X275" s="21" t="s">
        <v>1249</v>
      </c>
      <c r="Y275" s="21" t="s">
        <v>1249</v>
      </c>
      <c r="Z275" s="21" t="s">
        <v>1249</v>
      </c>
      <c r="AA275" s="21" t="s">
        <v>1249</v>
      </c>
      <c r="AB275" s="21" t="s">
        <v>1249</v>
      </c>
      <c r="AC275" s="21" t="s">
        <v>1249</v>
      </c>
      <c r="AD275" s="21" t="s">
        <v>1249</v>
      </c>
      <c r="AE275" s="21" t="s">
        <v>1249</v>
      </c>
      <c r="AF275" s="21" t="s">
        <v>1249</v>
      </c>
      <c r="AG275" s="21" t="s">
        <v>1249</v>
      </c>
      <c r="AH275" s="21" t="s">
        <v>1249</v>
      </c>
      <c r="AI275" s="21" t="s">
        <v>1249</v>
      </c>
      <c r="AJ275" s="21" t="s">
        <v>1249</v>
      </c>
      <c r="AK275" s="21" t="s">
        <v>1249</v>
      </c>
      <c r="AL275" s="21" t="s">
        <v>1249</v>
      </c>
      <c r="AM275" s="21" t="s">
        <v>1249</v>
      </c>
      <c r="AN275" s="21" t="s">
        <v>1249</v>
      </c>
      <c r="AO275" s="21" t="s">
        <v>1249</v>
      </c>
      <c r="AP275" s="21" t="s">
        <v>1249</v>
      </c>
      <c r="AQ275" s="21" t="s">
        <v>1249</v>
      </c>
      <c r="AR275" s="21" t="s">
        <v>1249</v>
      </c>
      <c r="AS275" s="21" t="s">
        <v>1249</v>
      </c>
      <c r="AT275" s="21" t="s">
        <v>1249</v>
      </c>
      <c r="AU275" s="21" t="s">
        <v>1249</v>
      </c>
      <c r="AV275" s="21" t="s">
        <v>1249</v>
      </c>
      <c r="AW275" s="21" t="s">
        <v>1249</v>
      </c>
      <c r="AX275" s="21" t="s">
        <v>1249</v>
      </c>
      <c r="AY275" s="21" t="s">
        <v>1249</v>
      </c>
      <c r="AZ275" s="21" t="s">
        <v>1249</v>
      </c>
      <c r="BA275" s="21" t="s">
        <v>1249</v>
      </c>
      <c r="BB275" s="21"/>
      <c r="BC275" s="21" t="s">
        <v>1249</v>
      </c>
      <c r="BD275" s="21" t="s">
        <v>1249</v>
      </c>
      <c r="BE275" s="21" t="s">
        <v>1249</v>
      </c>
      <c r="BF275" s="21" t="s">
        <v>1249</v>
      </c>
      <c r="BG275" s="21" t="s">
        <v>1249</v>
      </c>
      <c r="BH275" s="21" t="s">
        <v>1249</v>
      </c>
      <c r="BI275" s="21" t="s">
        <v>1249</v>
      </c>
      <c r="BJ275" s="21" t="s">
        <v>1249</v>
      </c>
      <c r="BK275" s="21" t="s">
        <v>1249</v>
      </c>
      <c r="BL275" s="21" t="s">
        <v>1249</v>
      </c>
      <c r="BM275" s="21" t="s">
        <v>1249</v>
      </c>
      <c r="BN275" s="21" t="s">
        <v>1249</v>
      </c>
      <c r="BO275" s="21" t="s">
        <v>1249</v>
      </c>
      <c r="BP275" s="21" t="s">
        <v>1249</v>
      </c>
      <c r="BQ275" s="21" t="s">
        <v>1249</v>
      </c>
      <c r="BR275" s="21" t="s">
        <v>1249</v>
      </c>
      <c r="BS275" s="21" t="s">
        <v>1249</v>
      </c>
      <c r="BT275" s="21" t="s">
        <v>1249</v>
      </c>
      <c r="BU275" s="21" t="s">
        <v>1249</v>
      </c>
      <c r="BV275" s="21" t="s">
        <v>1249</v>
      </c>
      <c r="BW275" s="21" t="s">
        <v>1249</v>
      </c>
      <c r="BX275" s="21" t="s">
        <v>1249</v>
      </c>
      <c r="BY275" s="21" t="s">
        <v>1249</v>
      </c>
      <c r="BZ275" s="21" t="s">
        <v>1249</v>
      </c>
      <c r="CA275" s="21" t="s">
        <v>1249</v>
      </c>
      <c r="CB275" s="21" t="s">
        <v>1249</v>
      </c>
      <c r="CC275" s="21" t="s">
        <v>1249</v>
      </c>
      <c r="CD275" s="21" t="s">
        <v>1249</v>
      </c>
      <c r="CE275" s="21" t="s">
        <v>1249</v>
      </c>
      <c r="CF275" s="21" t="s">
        <v>1249</v>
      </c>
      <c r="CG275" s="21"/>
      <c r="CH275" s="21"/>
      <c r="CI275" s="21"/>
      <c r="CJ275" s="21"/>
      <c r="CK275" s="21" t="s">
        <v>1249</v>
      </c>
      <c r="CL275" s="21" t="s">
        <v>1249</v>
      </c>
      <c r="CM275" s="21" t="s">
        <v>1249</v>
      </c>
      <c r="CN275" s="21" t="s">
        <v>1249</v>
      </c>
      <c r="CO275" s="21" t="s">
        <v>1249</v>
      </c>
      <c r="CP275" s="21" t="s">
        <v>1249</v>
      </c>
      <c r="CQ275" s="21" t="s">
        <v>1249</v>
      </c>
      <c r="CR275" s="21" t="s">
        <v>1249</v>
      </c>
      <c r="CS275" s="21" t="s">
        <v>1249</v>
      </c>
      <c r="CT275" s="21" t="s">
        <v>1249</v>
      </c>
    </row>
    <row r="276" spans="1:98" s="2" customFormat="1" ht="18.75" x14ac:dyDescent="0.25">
      <c r="A276" s="6">
        <v>147</v>
      </c>
      <c r="B276" s="7">
        <v>519</v>
      </c>
      <c r="C276" s="444" t="s">
        <v>863</v>
      </c>
      <c r="D276" s="445"/>
      <c r="E276" s="445"/>
      <c r="F276" s="445"/>
      <c r="G276" s="445"/>
      <c r="H276" s="446"/>
      <c r="I276" s="9" t="s">
        <v>1249</v>
      </c>
      <c r="J276" s="21" t="s">
        <v>1249</v>
      </c>
      <c r="K276" s="21" t="s">
        <v>1249</v>
      </c>
      <c r="L276" s="21" t="s">
        <v>1249</v>
      </c>
      <c r="M276" s="21" t="s">
        <v>1249</v>
      </c>
      <c r="N276" s="21" t="s">
        <v>1249</v>
      </c>
      <c r="O276" s="21" t="s">
        <v>1249</v>
      </c>
      <c r="P276" s="21" t="s">
        <v>1249</v>
      </c>
      <c r="Q276" s="21" t="s">
        <v>1249</v>
      </c>
      <c r="R276" s="21" t="s">
        <v>1249</v>
      </c>
      <c r="S276" s="21" t="s">
        <v>1249</v>
      </c>
      <c r="T276" s="21" t="s">
        <v>1249</v>
      </c>
      <c r="U276" s="21" t="s">
        <v>1249</v>
      </c>
      <c r="V276" s="21" t="s">
        <v>1249</v>
      </c>
      <c r="W276" s="21" t="s">
        <v>1249</v>
      </c>
      <c r="X276" s="21" t="s">
        <v>1249</v>
      </c>
      <c r="Y276" s="21" t="s">
        <v>1249</v>
      </c>
      <c r="Z276" s="21" t="s">
        <v>1249</v>
      </c>
      <c r="AA276" s="21" t="s">
        <v>1249</v>
      </c>
      <c r="AB276" s="21" t="s">
        <v>1249</v>
      </c>
      <c r="AC276" s="21" t="s">
        <v>1249</v>
      </c>
      <c r="AD276" s="21" t="s">
        <v>1249</v>
      </c>
      <c r="AE276" s="21" t="s">
        <v>1249</v>
      </c>
      <c r="AF276" s="21" t="s">
        <v>1249</v>
      </c>
      <c r="AG276" s="21" t="s">
        <v>1249</v>
      </c>
      <c r="AH276" s="21" t="s">
        <v>1249</v>
      </c>
      <c r="AI276" s="21" t="s">
        <v>1249</v>
      </c>
      <c r="AJ276" s="21" t="s">
        <v>1249</v>
      </c>
      <c r="AK276" s="21" t="s">
        <v>1249</v>
      </c>
      <c r="AL276" s="21" t="s">
        <v>1249</v>
      </c>
      <c r="AM276" s="21" t="s">
        <v>1249</v>
      </c>
      <c r="AN276" s="21" t="s">
        <v>1249</v>
      </c>
      <c r="AO276" s="21" t="s">
        <v>1249</v>
      </c>
      <c r="AP276" s="21" t="s">
        <v>1249</v>
      </c>
      <c r="AQ276" s="21" t="s">
        <v>1249</v>
      </c>
      <c r="AR276" s="21" t="s">
        <v>1249</v>
      </c>
      <c r="AS276" s="21" t="s">
        <v>1249</v>
      </c>
      <c r="AT276" s="21" t="s">
        <v>1249</v>
      </c>
      <c r="AU276" s="21" t="s">
        <v>1249</v>
      </c>
      <c r="AV276" s="21" t="s">
        <v>1249</v>
      </c>
      <c r="AW276" s="21" t="s">
        <v>1249</v>
      </c>
      <c r="AX276" s="21" t="s">
        <v>1249</v>
      </c>
      <c r="AY276" s="21" t="s">
        <v>1249</v>
      </c>
      <c r="AZ276" s="21" t="s">
        <v>1249</v>
      </c>
      <c r="BA276" s="21" t="s">
        <v>1249</v>
      </c>
      <c r="BB276" s="21"/>
      <c r="BC276" s="21" t="s">
        <v>1249</v>
      </c>
      <c r="BD276" s="21" t="s">
        <v>1249</v>
      </c>
      <c r="BE276" s="21" t="s">
        <v>1249</v>
      </c>
      <c r="BF276" s="21" t="s">
        <v>1249</v>
      </c>
      <c r="BG276" s="21" t="s">
        <v>1249</v>
      </c>
      <c r="BH276" s="21" t="s">
        <v>1249</v>
      </c>
      <c r="BI276" s="21" t="s">
        <v>1249</v>
      </c>
      <c r="BJ276" s="21" t="s">
        <v>1249</v>
      </c>
      <c r="BK276" s="21" t="s">
        <v>1249</v>
      </c>
      <c r="BL276" s="21" t="s">
        <v>1249</v>
      </c>
      <c r="BM276" s="21" t="s">
        <v>1249</v>
      </c>
      <c r="BN276" s="21" t="s">
        <v>1249</v>
      </c>
      <c r="BO276" s="21" t="s">
        <v>1249</v>
      </c>
      <c r="BP276" s="21" t="s">
        <v>1249</v>
      </c>
      <c r="BQ276" s="21" t="s">
        <v>1249</v>
      </c>
      <c r="BR276" s="21" t="s">
        <v>1249</v>
      </c>
      <c r="BS276" s="21" t="s">
        <v>1249</v>
      </c>
      <c r="BT276" s="21" t="s">
        <v>1249</v>
      </c>
      <c r="BU276" s="21" t="s">
        <v>1249</v>
      </c>
      <c r="BV276" s="21" t="s">
        <v>1249</v>
      </c>
      <c r="BW276" s="21" t="s">
        <v>1249</v>
      </c>
      <c r="BX276" s="21" t="s">
        <v>1249</v>
      </c>
      <c r="BY276" s="21" t="s">
        <v>1249</v>
      </c>
      <c r="BZ276" s="21" t="s">
        <v>1249</v>
      </c>
      <c r="CA276" s="21" t="s">
        <v>1249</v>
      </c>
      <c r="CB276" s="21" t="s">
        <v>1249</v>
      </c>
      <c r="CC276" s="21" t="s">
        <v>1249</v>
      </c>
      <c r="CD276" s="21" t="s">
        <v>1249</v>
      </c>
      <c r="CE276" s="21" t="s">
        <v>1249</v>
      </c>
      <c r="CF276" s="21" t="s">
        <v>1249</v>
      </c>
      <c r="CG276" s="21"/>
      <c r="CH276" s="21"/>
      <c r="CI276" s="21"/>
      <c r="CJ276" s="21"/>
      <c r="CK276" s="21" t="s">
        <v>1249</v>
      </c>
      <c r="CL276" s="21" t="s">
        <v>1249</v>
      </c>
      <c r="CM276" s="21" t="s">
        <v>1249</v>
      </c>
      <c r="CN276" s="21" t="s">
        <v>1249</v>
      </c>
      <c r="CO276" s="21" t="s">
        <v>1249</v>
      </c>
      <c r="CP276" s="21" t="s">
        <v>1249</v>
      </c>
      <c r="CQ276" s="21" t="s">
        <v>1249</v>
      </c>
      <c r="CR276" s="21" t="s">
        <v>1249</v>
      </c>
      <c r="CS276" s="21" t="s">
        <v>1249</v>
      </c>
      <c r="CT276" s="21" t="s">
        <v>1249</v>
      </c>
    </row>
    <row r="277" spans="1:98" ht="219" customHeight="1" x14ac:dyDescent="0.25">
      <c r="A277" s="6">
        <v>213</v>
      </c>
      <c r="B277" s="28">
        <v>520</v>
      </c>
      <c r="C277" s="62" t="s">
        <v>866</v>
      </c>
      <c r="D277" s="13" t="s">
        <v>18</v>
      </c>
      <c r="E277" s="214" t="s">
        <v>1501</v>
      </c>
      <c r="F277" s="14" t="s">
        <v>28</v>
      </c>
      <c r="G277" s="214" t="s">
        <v>1502</v>
      </c>
      <c r="H277" s="161" t="s">
        <v>1503</v>
      </c>
      <c r="I277" s="18" t="s">
        <v>1251</v>
      </c>
      <c r="J277" s="22" t="s">
        <v>862</v>
      </c>
      <c r="K277" s="207"/>
      <c r="L277" s="207"/>
      <c r="M277" s="207"/>
      <c r="N277" s="207" t="s">
        <v>21</v>
      </c>
      <c r="O277" s="207"/>
      <c r="P277" s="207"/>
      <c r="Q277" s="207"/>
      <c r="R277" s="207"/>
      <c r="S277" s="207"/>
      <c r="T277" s="26">
        <f t="shared" si="127"/>
        <v>1</v>
      </c>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07"/>
      <c r="CC277" s="207"/>
      <c r="CD277" s="207"/>
      <c r="CE277" s="207"/>
      <c r="CF277" s="207">
        <v>2</v>
      </c>
      <c r="CG277" s="207"/>
      <c r="CH277" s="207"/>
      <c r="CI277" s="207"/>
      <c r="CJ277" s="207"/>
      <c r="CK277" s="207"/>
      <c r="CL277" s="23">
        <f>COUNTIF($BD277:$CK277,2)</f>
        <v>1</v>
      </c>
      <c r="CM277" s="32">
        <f>CL277/COUNTA($BD277:$CK277)</f>
        <v>1</v>
      </c>
      <c r="CN277" s="23">
        <f>COUNTIF($BD277:$CK277,1)</f>
        <v>0</v>
      </c>
      <c r="CO277" s="32">
        <f>CN277/COUNTA($BD277:$CK277)</f>
        <v>0</v>
      </c>
      <c r="CP277" s="23">
        <f>COUNTIF($BD277:$CK277,0)</f>
        <v>0</v>
      </c>
      <c r="CQ277" s="32">
        <f>CP277/COUNTA($BD277:$CK277)</f>
        <v>0</v>
      </c>
      <c r="CR277" s="23">
        <f>(((CL277*2)+(CN277*1)+(CP277*0)))/COUNTA($BD277:$CK277)</f>
        <v>2</v>
      </c>
      <c r="CS277" s="23" t="str">
        <f t="shared" si="128"/>
        <v>Đạt mục tiêu</v>
      </c>
      <c r="CT277" s="37"/>
    </row>
    <row r="278" spans="1:98" ht="197.25" customHeight="1" x14ac:dyDescent="0.25">
      <c r="A278" s="6">
        <v>214</v>
      </c>
      <c r="B278" s="28">
        <v>522</v>
      </c>
      <c r="C278" s="12" t="s">
        <v>868</v>
      </c>
      <c r="D278" s="13" t="s">
        <v>18</v>
      </c>
      <c r="E278" s="60" t="s">
        <v>869</v>
      </c>
      <c r="F278" s="212" t="s">
        <v>18</v>
      </c>
      <c r="G278" s="60" t="s">
        <v>1504</v>
      </c>
      <c r="H278" s="60" t="s">
        <v>1504</v>
      </c>
      <c r="I278" s="18" t="s">
        <v>1251</v>
      </c>
      <c r="J278" s="22" t="s">
        <v>862</v>
      </c>
      <c r="K278" s="207"/>
      <c r="L278" s="207"/>
      <c r="M278" s="207"/>
      <c r="N278" s="207"/>
      <c r="O278" s="207"/>
      <c r="P278" s="207" t="s">
        <v>21</v>
      </c>
      <c r="Q278" s="207"/>
      <c r="R278" s="207"/>
      <c r="S278" s="207"/>
      <c r="T278" s="26">
        <f t="shared" si="127"/>
        <v>1</v>
      </c>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07"/>
      <c r="CC278" s="207"/>
      <c r="CD278" s="207"/>
      <c r="CE278" s="207"/>
      <c r="CF278" s="207">
        <v>2</v>
      </c>
      <c r="CG278" s="207"/>
      <c r="CH278" s="207"/>
      <c r="CI278" s="207"/>
      <c r="CJ278" s="207"/>
      <c r="CK278" s="207"/>
      <c r="CL278" s="23">
        <f>COUNTIF($BD278:$CK278,2)</f>
        <v>1</v>
      </c>
      <c r="CM278" s="32">
        <f>CL278/COUNTA($BD278:$CK278)</f>
        <v>1</v>
      </c>
      <c r="CN278" s="23">
        <f>COUNTIF($BD278:$CK278,1)</f>
        <v>0</v>
      </c>
      <c r="CO278" s="32">
        <f>CN278/COUNTA($BD278:$CK278)</f>
        <v>0</v>
      </c>
      <c r="CP278" s="23">
        <f>COUNTIF($BD278:$CK278,0)</f>
        <v>0</v>
      </c>
      <c r="CQ278" s="32">
        <f>CP278/COUNTA($BD278:$CK278)</f>
        <v>0</v>
      </c>
      <c r="CR278" s="23">
        <f>(((CL278*2)+(CN278*1)+(CP278*0)))/COUNTA($BD278:$CK278)</f>
        <v>2</v>
      </c>
      <c r="CS278" s="23" t="str">
        <f t="shared" si="128"/>
        <v>Đạt mục tiêu</v>
      </c>
      <c r="CT278" s="37"/>
    </row>
    <row r="279" spans="1:98" ht="141" customHeight="1" x14ac:dyDescent="0.25">
      <c r="A279" s="6">
        <v>215</v>
      </c>
      <c r="B279" s="28">
        <v>523</v>
      </c>
      <c r="C279" s="12" t="s">
        <v>1505</v>
      </c>
      <c r="D279" s="13" t="s">
        <v>18</v>
      </c>
      <c r="E279" s="12" t="s">
        <v>871</v>
      </c>
      <c r="F279" s="214" t="s">
        <v>18</v>
      </c>
      <c r="G279" s="18" t="s">
        <v>1506</v>
      </c>
      <c r="H279" s="18" t="s">
        <v>1506</v>
      </c>
      <c r="I279" s="18" t="s">
        <v>1251</v>
      </c>
      <c r="J279" s="22" t="s">
        <v>862</v>
      </c>
      <c r="K279" s="207"/>
      <c r="L279" s="207"/>
      <c r="M279" s="207"/>
      <c r="N279" s="207"/>
      <c r="O279" s="207"/>
      <c r="P279" s="207"/>
      <c r="Q279" s="207"/>
      <c r="R279" s="207"/>
      <c r="S279" s="207" t="s">
        <v>21</v>
      </c>
      <c r="T279" s="26">
        <f t="shared" si="127"/>
        <v>1</v>
      </c>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07"/>
      <c r="CC279" s="207"/>
      <c r="CD279" s="207"/>
      <c r="CE279" s="207"/>
      <c r="CF279" s="207">
        <v>2</v>
      </c>
      <c r="CG279" s="207"/>
      <c r="CH279" s="207"/>
      <c r="CI279" s="207"/>
      <c r="CJ279" s="207"/>
      <c r="CK279" s="207"/>
      <c r="CL279" s="23">
        <f>COUNTIF($BD279:$CK279,2)</f>
        <v>1</v>
      </c>
      <c r="CM279" s="32">
        <f>CL279/COUNTA($BD279:$CK279)</f>
        <v>1</v>
      </c>
      <c r="CN279" s="23">
        <f>COUNTIF($BD279:$CK279,1)</f>
        <v>0</v>
      </c>
      <c r="CO279" s="32">
        <f>CN279/COUNTA($BD279:$CK279)</f>
        <v>0</v>
      </c>
      <c r="CP279" s="23">
        <f>COUNTIF($BD279:$CK279,0)</f>
        <v>0</v>
      </c>
      <c r="CQ279" s="32">
        <f>CP279/COUNTA($BD279:$CK279)</f>
        <v>0</v>
      </c>
      <c r="CR279" s="23">
        <f>(((CL279*2)+(CN279*1)+(CP279*0)))/COUNTA($BD279:$CK279)</f>
        <v>2</v>
      </c>
      <c r="CS279" s="23" t="str">
        <f t="shared" si="128"/>
        <v>Đạt mục tiêu</v>
      </c>
      <c r="CT279" s="37"/>
    </row>
    <row r="280" spans="1:98" s="2" customFormat="1" ht="18.75" x14ac:dyDescent="0.25">
      <c r="A280" s="6">
        <v>151</v>
      </c>
      <c r="B280" s="7">
        <v>525</v>
      </c>
      <c r="C280" s="440" t="s">
        <v>872</v>
      </c>
      <c r="D280" s="440"/>
      <c r="E280" s="440"/>
      <c r="F280" s="9" t="s">
        <v>1249</v>
      </c>
      <c r="G280" s="9" t="s">
        <v>1249</v>
      </c>
      <c r="H280" s="9" t="s">
        <v>1249</v>
      </c>
      <c r="I280" s="9" t="s">
        <v>1249</v>
      </c>
      <c r="J280" s="21" t="s">
        <v>1249</v>
      </c>
      <c r="K280" s="21" t="s">
        <v>1249</v>
      </c>
      <c r="L280" s="21" t="s">
        <v>1249</v>
      </c>
      <c r="M280" s="21" t="s">
        <v>1249</v>
      </c>
      <c r="N280" s="21" t="s">
        <v>1249</v>
      </c>
      <c r="O280" s="21" t="s">
        <v>1249</v>
      </c>
      <c r="P280" s="21" t="s">
        <v>1249</v>
      </c>
      <c r="Q280" s="21" t="s">
        <v>1249</v>
      </c>
      <c r="R280" s="21" t="s">
        <v>1249</v>
      </c>
      <c r="S280" s="21" t="s">
        <v>1249</v>
      </c>
      <c r="T280" s="21" t="s">
        <v>1249</v>
      </c>
      <c r="U280" s="21" t="s">
        <v>1249</v>
      </c>
      <c r="V280" s="21" t="s">
        <v>1249</v>
      </c>
      <c r="W280" s="21" t="s">
        <v>1249</v>
      </c>
      <c r="X280" s="21" t="s">
        <v>1249</v>
      </c>
      <c r="Y280" s="21" t="s">
        <v>1249</v>
      </c>
      <c r="Z280" s="21" t="s">
        <v>1249</v>
      </c>
      <c r="AA280" s="21" t="s">
        <v>1249</v>
      </c>
      <c r="AB280" s="21" t="s">
        <v>1249</v>
      </c>
      <c r="AC280" s="21" t="s">
        <v>1249</v>
      </c>
      <c r="AD280" s="21" t="s">
        <v>1249</v>
      </c>
      <c r="AE280" s="21" t="s">
        <v>1249</v>
      </c>
      <c r="AF280" s="21" t="s">
        <v>1249</v>
      </c>
      <c r="AG280" s="21" t="s">
        <v>1249</v>
      </c>
      <c r="AH280" s="21" t="s">
        <v>1249</v>
      </c>
      <c r="AI280" s="21" t="s">
        <v>1249</v>
      </c>
      <c r="AJ280" s="21" t="s">
        <v>1249</v>
      </c>
      <c r="AK280" s="21" t="s">
        <v>1249</v>
      </c>
      <c r="AL280" s="21" t="s">
        <v>1249</v>
      </c>
      <c r="AM280" s="21" t="s">
        <v>1249</v>
      </c>
      <c r="AN280" s="21" t="s">
        <v>1249</v>
      </c>
      <c r="AO280" s="21" t="s">
        <v>1249</v>
      </c>
      <c r="AP280" s="21" t="s">
        <v>1249</v>
      </c>
      <c r="AQ280" s="21" t="s">
        <v>1249</v>
      </c>
      <c r="AR280" s="21" t="s">
        <v>1249</v>
      </c>
      <c r="AS280" s="21" t="s">
        <v>1249</v>
      </c>
      <c r="AT280" s="21" t="s">
        <v>1249</v>
      </c>
      <c r="AU280" s="21" t="s">
        <v>1249</v>
      </c>
      <c r="AV280" s="21" t="s">
        <v>1249</v>
      </c>
      <c r="AW280" s="21" t="s">
        <v>1249</v>
      </c>
      <c r="AX280" s="21" t="s">
        <v>1249</v>
      </c>
      <c r="AY280" s="21" t="s">
        <v>1249</v>
      </c>
      <c r="AZ280" s="21" t="s">
        <v>1249</v>
      </c>
      <c r="BA280" s="21" t="s">
        <v>1249</v>
      </c>
      <c r="BB280" s="21"/>
      <c r="BC280" s="21" t="s">
        <v>1249</v>
      </c>
      <c r="BD280" s="21" t="s">
        <v>1249</v>
      </c>
      <c r="BE280" s="21" t="s">
        <v>1249</v>
      </c>
      <c r="BF280" s="21" t="s">
        <v>1249</v>
      </c>
      <c r="BG280" s="21" t="s">
        <v>1249</v>
      </c>
      <c r="BH280" s="21" t="s">
        <v>1249</v>
      </c>
      <c r="BI280" s="21" t="s">
        <v>1249</v>
      </c>
      <c r="BJ280" s="21" t="s">
        <v>1249</v>
      </c>
      <c r="BK280" s="21" t="s">
        <v>1249</v>
      </c>
      <c r="BL280" s="21" t="s">
        <v>1249</v>
      </c>
      <c r="BM280" s="21" t="s">
        <v>1249</v>
      </c>
      <c r="BN280" s="21" t="s">
        <v>1249</v>
      </c>
      <c r="BO280" s="21" t="s">
        <v>1249</v>
      </c>
      <c r="BP280" s="21" t="s">
        <v>1249</v>
      </c>
      <c r="BQ280" s="21" t="s">
        <v>1249</v>
      </c>
      <c r="BR280" s="21" t="s">
        <v>1249</v>
      </c>
      <c r="BS280" s="21" t="s">
        <v>1249</v>
      </c>
      <c r="BT280" s="21" t="s">
        <v>1249</v>
      </c>
      <c r="BU280" s="21" t="s">
        <v>1249</v>
      </c>
      <c r="BV280" s="21" t="s">
        <v>1249</v>
      </c>
      <c r="BW280" s="21" t="s">
        <v>1249</v>
      </c>
      <c r="BX280" s="21" t="s">
        <v>1249</v>
      </c>
      <c r="BY280" s="21" t="s">
        <v>1249</v>
      </c>
      <c r="BZ280" s="21" t="s">
        <v>1249</v>
      </c>
      <c r="CA280" s="21" t="s">
        <v>1249</v>
      </c>
      <c r="CB280" s="21" t="s">
        <v>1249</v>
      </c>
      <c r="CC280" s="21" t="s">
        <v>1249</v>
      </c>
      <c r="CD280" s="21" t="s">
        <v>1249</v>
      </c>
      <c r="CE280" s="21" t="s">
        <v>1249</v>
      </c>
      <c r="CF280" s="21" t="s">
        <v>1249</v>
      </c>
      <c r="CG280" s="21"/>
      <c r="CH280" s="21"/>
      <c r="CI280" s="21"/>
      <c r="CJ280" s="21"/>
      <c r="CK280" s="21" t="s">
        <v>1249</v>
      </c>
      <c r="CL280" s="21" t="s">
        <v>1249</v>
      </c>
      <c r="CM280" s="21" t="s">
        <v>1249</v>
      </c>
      <c r="CN280" s="21" t="s">
        <v>1249</v>
      </c>
      <c r="CO280" s="21" t="s">
        <v>1249</v>
      </c>
      <c r="CP280" s="21" t="s">
        <v>1249</v>
      </c>
      <c r="CQ280" s="21" t="s">
        <v>1249</v>
      </c>
      <c r="CR280" s="21" t="s">
        <v>1249</v>
      </c>
      <c r="CS280" s="21" t="s">
        <v>1249</v>
      </c>
      <c r="CT280" s="21" t="s">
        <v>1249</v>
      </c>
    </row>
    <row r="281" spans="1:98" ht="72.75" customHeight="1" x14ac:dyDescent="0.25">
      <c r="A281" s="6">
        <v>216</v>
      </c>
      <c r="B281" s="28">
        <v>526</v>
      </c>
      <c r="C281" s="12" t="s">
        <v>875</v>
      </c>
      <c r="D281" s="13" t="s">
        <v>28</v>
      </c>
      <c r="E281" s="12" t="s">
        <v>876</v>
      </c>
      <c r="F281" s="214" t="s">
        <v>28</v>
      </c>
      <c r="G281" s="18" t="s">
        <v>875</v>
      </c>
      <c r="H281" s="18" t="s">
        <v>1507</v>
      </c>
      <c r="I281" s="18" t="s">
        <v>1251</v>
      </c>
      <c r="J281" s="22" t="s">
        <v>862</v>
      </c>
      <c r="K281" s="207"/>
      <c r="L281" s="207"/>
      <c r="M281" s="207"/>
      <c r="N281" s="207" t="s">
        <v>21</v>
      </c>
      <c r="O281" s="207"/>
      <c r="P281" s="207"/>
      <c r="Q281" s="207"/>
      <c r="R281" s="207"/>
      <c r="S281" s="207"/>
      <c r="T281" s="26">
        <f t="shared" si="127"/>
        <v>1</v>
      </c>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07"/>
      <c r="CC281" s="207"/>
      <c r="CD281" s="207"/>
      <c r="CE281" s="207"/>
      <c r="CF281" s="207">
        <v>2</v>
      </c>
      <c r="CG281" s="207"/>
      <c r="CH281" s="207"/>
      <c r="CI281" s="207"/>
      <c r="CJ281" s="207"/>
      <c r="CK281" s="207"/>
      <c r="CL281" s="23">
        <f t="shared" ref="CL281:CL323" si="129">COUNTIF($BD281:$CK281,2)</f>
        <v>1</v>
      </c>
      <c r="CM281" s="32">
        <f t="shared" ref="CM281:CM323" si="130">CL281/COUNTA($BD281:$CK281)</f>
        <v>1</v>
      </c>
      <c r="CN281" s="23">
        <f t="shared" ref="CN281:CN323" si="131">COUNTIF($BD281:$CK281,1)</f>
        <v>0</v>
      </c>
      <c r="CO281" s="32">
        <f t="shared" ref="CO281:CO323" si="132">CN281/COUNTA($BD281:$CK281)</f>
        <v>0</v>
      </c>
      <c r="CP281" s="23">
        <f t="shared" ref="CP281:CP323" si="133">COUNTIF($BD281:$CK281,0)</f>
        <v>0</v>
      </c>
      <c r="CQ281" s="32">
        <f t="shared" ref="CQ281:CQ323" si="134">CP281/COUNTA($BD281:$CK281)</f>
        <v>0</v>
      </c>
      <c r="CR281" s="23">
        <f t="shared" ref="CR281:CR323" si="135">(((CL281*2)+(CN281*1)+(CP281*0)))/COUNTA($BD281:$CK281)</f>
        <v>2</v>
      </c>
      <c r="CS281" s="23" t="str">
        <f t="shared" si="128"/>
        <v>Đạt mục tiêu</v>
      </c>
      <c r="CT281" s="37"/>
    </row>
    <row r="282" spans="1:98" ht="113.25" customHeight="1" x14ac:dyDescent="0.25">
      <c r="A282" s="6">
        <v>217</v>
      </c>
      <c r="B282" s="385">
        <v>530</v>
      </c>
      <c r="C282" s="388" t="s">
        <v>882</v>
      </c>
      <c r="D282" s="13" t="s">
        <v>18</v>
      </c>
      <c r="E282" s="12" t="s">
        <v>883</v>
      </c>
      <c r="F282" s="214" t="s">
        <v>28</v>
      </c>
      <c r="G282" s="12" t="s">
        <v>1508</v>
      </c>
      <c r="H282" s="12" t="s">
        <v>1509</v>
      </c>
      <c r="I282" s="18" t="s">
        <v>1261</v>
      </c>
      <c r="J282" s="22" t="s">
        <v>862</v>
      </c>
      <c r="K282" s="23" t="s">
        <v>21</v>
      </c>
      <c r="M282" s="23"/>
      <c r="N282" s="23"/>
      <c r="O282" s="23"/>
      <c r="P282" s="23"/>
      <c r="Q282" s="23"/>
      <c r="R282" s="23"/>
      <c r="S282" s="23"/>
      <c r="T282" s="26">
        <f t="shared" si="127"/>
        <v>1</v>
      </c>
      <c r="U282" s="207" t="s">
        <v>1389</v>
      </c>
      <c r="V282" s="207" t="s">
        <v>1389</v>
      </c>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07"/>
      <c r="CC282" s="207"/>
      <c r="CD282" s="207"/>
      <c r="CE282" s="207"/>
      <c r="CF282" s="207">
        <v>2</v>
      </c>
      <c r="CG282" s="207"/>
      <c r="CH282" s="207"/>
      <c r="CI282" s="207"/>
      <c r="CJ282" s="207"/>
      <c r="CK282" s="207"/>
      <c r="CL282" s="23">
        <f t="shared" si="129"/>
        <v>1</v>
      </c>
      <c r="CM282" s="32">
        <f t="shared" si="130"/>
        <v>1</v>
      </c>
      <c r="CN282" s="23">
        <f t="shared" si="131"/>
        <v>0</v>
      </c>
      <c r="CO282" s="32">
        <f t="shared" si="132"/>
        <v>0</v>
      </c>
      <c r="CP282" s="23">
        <f t="shared" si="133"/>
        <v>0</v>
      </c>
      <c r="CQ282" s="32">
        <f t="shared" si="134"/>
        <v>0</v>
      </c>
      <c r="CR282" s="23">
        <f t="shared" si="135"/>
        <v>2</v>
      </c>
      <c r="CS282" s="23" t="str">
        <f t="shared" si="128"/>
        <v>Đạt mục tiêu</v>
      </c>
      <c r="CT282" s="37"/>
    </row>
    <row r="283" spans="1:98" ht="90.75" customHeight="1" x14ac:dyDescent="0.25">
      <c r="A283" s="6">
        <v>218</v>
      </c>
      <c r="B283" s="386"/>
      <c r="C283" s="389"/>
      <c r="D283" s="13" t="s">
        <v>18</v>
      </c>
      <c r="E283" s="12" t="s">
        <v>883</v>
      </c>
      <c r="F283" s="214" t="s">
        <v>28</v>
      </c>
      <c r="G283" s="12" t="s">
        <v>1508</v>
      </c>
      <c r="H283" s="12" t="s">
        <v>1896</v>
      </c>
      <c r="I283" s="18" t="s">
        <v>1261</v>
      </c>
      <c r="J283" s="22" t="s">
        <v>862</v>
      </c>
      <c r="K283" s="23"/>
      <c r="L283" s="23" t="s">
        <v>21</v>
      </c>
      <c r="M283" s="23"/>
      <c r="N283" s="23"/>
      <c r="O283" s="23"/>
      <c r="P283" s="23"/>
      <c r="Q283" s="23"/>
      <c r="R283" s="23"/>
      <c r="S283" s="23"/>
      <c r="T283" s="26">
        <f t="shared" si="127"/>
        <v>1</v>
      </c>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07"/>
      <c r="CC283" s="207"/>
      <c r="CD283" s="207"/>
      <c r="CE283" s="207"/>
      <c r="CF283" s="207">
        <v>2</v>
      </c>
      <c r="CG283" s="207"/>
      <c r="CH283" s="207"/>
      <c r="CI283" s="207"/>
      <c r="CJ283" s="207"/>
      <c r="CK283" s="207"/>
      <c r="CL283" s="23">
        <f t="shared" si="129"/>
        <v>1</v>
      </c>
      <c r="CM283" s="32">
        <f t="shared" si="130"/>
        <v>1</v>
      </c>
      <c r="CN283" s="23">
        <f t="shared" si="131"/>
        <v>0</v>
      </c>
      <c r="CO283" s="32">
        <f t="shared" si="132"/>
        <v>0</v>
      </c>
      <c r="CP283" s="23">
        <f t="shared" si="133"/>
        <v>0</v>
      </c>
      <c r="CQ283" s="32">
        <f t="shared" si="134"/>
        <v>0</v>
      </c>
      <c r="CR283" s="23">
        <f t="shared" si="135"/>
        <v>2</v>
      </c>
      <c r="CS283" s="23" t="str">
        <f t="shared" si="128"/>
        <v>Đạt mục tiêu</v>
      </c>
      <c r="CT283" s="37"/>
    </row>
    <row r="284" spans="1:98" ht="72.75" customHeight="1" x14ac:dyDescent="0.25">
      <c r="A284" s="6">
        <v>218</v>
      </c>
      <c r="B284" s="386"/>
      <c r="C284" s="389"/>
      <c r="D284" s="13" t="s">
        <v>18</v>
      </c>
      <c r="E284" s="12" t="s">
        <v>883</v>
      </c>
      <c r="F284" s="214" t="s">
        <v>28</v>
      </c>
      <c r="G284" s="12" t="s">
        <v>1508</v>
      </c>
      <c r="H284" s="12" t="s">
        <v>1640</v>
      </c>
      <c r="I284" s="18" t="s">
        <v>1261</v>
      </c>
      <c r="J284" s="22" t="s">
        <v>862</v>
      </c>
      <c r="K284" s="23"/>
      <c r="L284" s="23"/>
      <c r="M284" s="23" t="s">
        <v>21</v>
      </c>
      <c r="N284" s="23"/>
      <c r="O284" s="23"/>
      <c r="P284" s="23"/>
      <c r="Q284" s="23"/>
      <c r="R284" s="23"/>
      <c r="S284" s="23"/>
      <c r="T284" s="26">
        <f t="shared" si="127"/>
        <v>1</v>
      </c>
      <c r="U284" s="207"/>
      <c r="V284" s="207"/>
      <c r="W284" s="207"/>
      <c r="X284" s="207"/>
      <c r="Y284" s="207"/>
      <c r="Z284" s="207"/>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v>2</v>
      </c>
      <c r="CG284" s="207"/>
      <c r="CH284" s="207"/>
      <c r="CI284" s="207"/>
      <c r="CJ284" s="207"/>
      <c r="CK284" s="207"/>
      <c r="CL284" s="23">
        <f t="shared" si="129"/>
        <v>1</v>
      </c>
      <c r="CM284" s="32">
        <f t="shared" si="130"/>
        <v>1</v>
      </c>
      <c r="CN284" s="23">
        <f t="shared" si="131"/>
        <v>0</v>
      </c>
      <c r="CO284" s="32">
        <f t="shared" si="132"/>
        <v>0</v>
      </c>
      <c r="CP284" s="23">
        <f t="shared" si="133"/>
        <v>0</v>
      </c>
      <c r="CQ284" s="32">
        <f t="shared" si="134"/>
        <v>0</v>
      </c>
      <c r="CR284" s="23">
        <f t="shared" si="135"/>
        <v>2</v>
      </c>
      <c r="CS284" s="23" t="str">
        <f t="shared" si="128"/>
        <v>Đạt mục tiêu</v>
      </c>
      <c r="CT284" s="37"/>
    </row>
    <row r="285" spans="1:98" ht="97.5" customHeight="1" x14ac:dyDescent="0.25">
      <c r="A285" s="6">
        <v>218</v>
      </c>
      <c r="B285" s="386"/>
      <c r="C285" s="389"/>
      <c r="D285" s="13" t="s">
        <v>18</v>
      </c>
      <c r="E285" s="12" t="s">
        <v>883</v>
      </c>
      <c r="F285" s="214" t="s">
        <v>28</v>
      </c>
      <c r="G285" s="12" t="s">
        <v>1508</v>
      </c>
      <c r="H285" s="12" t="s">
        <v>1643</v>
      </c>
      <c r="I285" s="18" t="s">
        <v>1261</v>
      </c>
      <c r="J285" s="22" t="s">
        <v>862</v>
      </c>
      <c r="K285" s="23"/>
      <c r="L285" s="23"/>
      <c r="M285" s="23"/>
      <c r="N285" s="23" t="s">
        <v>21</v>
      </c>
      <c r="O285" s="23"/>
      <c r="P285" s="23"/>
      <c r="Q285" s="23"/>
      <c r="R285" s="23"/>
      <c r="S285" s="23"/>
      <c r="T285" s="26">
        <f t="shared" si="127"/>
        <v>1</v>
      </c>
      <c r="U285" s="207"/>
      <c r="V285" s="207"/>
      <c r="W285" s="207"/>
      <c r="X285" s="207"/>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v>2</v>
      </c>
      <c r="CG285" s="207"/>
      <c r="CH285" s="207"/>
      <c r="CI285" s="207"/>
      <c r="CJ285" s="207"/>
      <c r="CK285" s="207"/>
      <c r="CL285" s="23">
        <f t="shared" si="129"/>
        <v>1</v>
      </c>
      <c r="CM285" s="32">
        <f t="shared" si="130"/>
        <v>1</v>
      </c>
      <c r="CN285" s="23">
        <f t="shared" si="131"/>
        <v>0</v>
      </c>
      <c r="CO285" s="32">
        <f t="shared" si="132"/>
        <v>0</v>
      </c>
      <c r="CP285" s="23">
        <f t="shared" si="133"/>
        <v>0</v>
      </c>
      <c r="CQ285" s="32">
        <f t="shared" si="134"/>
        <v>0</v>
      </c>
      <c r="CR285" s="23">
        <f t="shared" si="135"/>
        <v>2</v>
      </c>
      <c r="CS285" s="23" t="str">
        <f t="shared" si="128"/>
        <v>Đạt mục tiêu</v>
      </c>
      <c r="CT285" s="37"/>
    </row>
    <row r="286" spans="1:98" ht="59.25" customHeight="1" x14ac:dyDescent="0.25">
      <c r="A286" s="6">
        <v>218</v>
      </c>
      <c r="B286" s="386"/>
      <c r="C286" s="389"/>
      <c r="D286" s="13" t="s">
        <v>18</v>
      </c>
      <c r="E286" s="12" t="s">
        <v>883</v>
      </c>
      <c r="F286" s="214" t="s">
        <v>28</v>
      </c>
      <c r="G286" s="12" t="s">
        <v>1508</v>
      </c>
      <c r="H286" s="12" t="s">
        <v>1510</v>
      </c>
      <c r="I286" s="18" t="s">
        <v>1261</v>
      </c>
      <c r="J286" s="22" t="s">
        <v>862</v>
      </c>
      <c r="K286" s="23"/>
      <c r="L286" s="23"/>
      <c r="M286" s="23"/>
      <c r="N286" s="23"/>
      <c r="O286" s="23"/>
      <c r="P286" s="23" t="s">
        <v>21</v>
      </c>
      <c r="Q286" s="23"/>
      <c r="R286" s="23"/>
      <c r="S286" s="23"/>
      <c r="T286" s="26">
        <f t="shared" si="127"/>
        <v>1</v>
      </c>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07"/>
      <c r="CC286" s="207"/>
      <c r="CD286" s="207"/>
      <c r="CE286" s="207"/>
      <c r="CF286" s="207">
        <v>2</v>
      </c>
      <c r="CG286" s="207"/>
      <c r="CH286" s="207"/>
      <c r="CI286" s="207"/>
      <c r="CJ286" s="207"/>
      <c r="CK286" s="207"/>
      <c r="CL286" s="23">
        <f t="shared" si="129"/>
        <v>1</v>
      </c>
      <c r="CM286" s="32">
        <f t="shared" si="130"/>
        <v>1</v>
      </c>
      <c r="CN286" s="23">
        <f t="shared" si="131"/>
        <v>0</v>
      </c>
      <c r="CO286" s="32">
        <f t="shared" si="132"/>
        <v>0</v>
      </c>
      <c r="CP286" s="23">
        <f t="shared" si="133"/>
        <v>0</v>
      </c>
      <c r="CQ286" s="32">
        <f t="shared" si="134"/>
        <v>0</v>
      </c>
      <c r="CR286" s="23">
        <f t="shared" si="135"/>
        <v>2</v>
      </c>
      <c r="CS286" s="23" t="str">
        <f t="shared" si="128"/>
        <v>Đạt mục tiêu</v>
      </c>
      <c r="CT286" s="37"/>
    </row>
    <row r="287" spans="1:98" ht="65.25" customHeight="1" x14ac:dyDescent="0.25">
      <c r="A287" s="6">
        <v>218</v>
      </c>
      <c r="B287" s="386"/>
      <c r="C287" s="389"/>
      <c r="D287" s="13" t="s">
        <v>18</v>
      </c>
      <c r="E287" s="12" t="s">
        <v>883</v>
      </c>
      <c r="F287" s="214" t="s">
        <v>28</v>
      </c>
      <c r="G287" s="12" t="s">
        <v>1508</v>
      </c>
      <c r="H287" s="12" t="s">
        <v>1655</v>
      </c>
      <c r="I287" s="18" t="s">
        <v>1261</v>
      </c>
      <c r="J287" s="22" t="s">
        <v>862</v>
      </c>
      <c r="K287" s="23"/>
      <c r="L287" s="23"/>
      <c r="M287" s="23"/>
      <c r="N287" s="23"/>
      <c r="O287" s="23" t="s">
        <v>21</v>
      </c>
      <c r="P287" s="23"/>
      <c r="Q287" s="23"/>
      <c r="R287" s="23"/>
      <c r="S287" s="23"/>
      <c r="T287" s="26">
        <f t="shared" si="127"/>
        <v>1</v>
      </c>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07"/>
      <c r="CC287" s="207"/>
      <c r="CD287" s="207"/>
      <c r="CE287" s="207"/>
      <c r="CF287" s="207">
        <v>2</v>
      </c>
      <c r="CG287" s="207"/>
      <c r="CH287" s="207"/>
      <c r="CI287" s="207"/>
      <c r="CJ287" s="207"/>
      <c r="CK287" s="207"/>
      <c r="CL287" s="23">
        <f t="shared" si="129"/>
        <v>1</v>
      </c>
      <c r="CM287" s="32">
        <f t="shared" si="130"/>
        <v>1</v>
      </c>
      <c r="CN287" s="23">
        <f t="shared" si="131"/>
        <v>0</v>
      </c>
      <c r="CO287" s="32">
        <f t="shared" si="132"/>
        <v>0</v>
      </c>
      <c r="CP287" s="23">
        <f t="shared" si="133"/>
        <v>0</v>
      </c>
      <c r="CQ287" s="32">
        <f t="shared" si="134"/>
        <v>0</v>
      </c>
      <c r="CR287" s="23">
        <f t="shared" si="135"/>
        <v>2</v>
      </c>
      <c r="CS287" s="23" t="str">
        <f t="shared" si="128"/>
        <v>Đạt mục tiêu</v>
      </c>
      <c r="CT287" s="37"/>
    </row>
    <row r="288" spans="1:98" ht="65.25" customHeight="1" x14ac:dyDescent="0.25">
      <c r="A288" s="6">
        <v>218</v>
      </c>
      <c r="B288" s="386"/>
      <c r="C288" s="389"/>
      <c r="D288" s="13" t="s">
        <v>18</v>
      </c>
      <c r="E288" s="12" t="s">
        <v>883</v>
      </c>
      <c r="F288" s="214" t="s">
        <v>28</v>
      </c>
      <c r="G288" s="12" t="s">
        <v>1508</v>
      </c>
      <c r="H288" s="12" t="s">
        <v>1511</v>
      </c>
      <c r="I288" s="18" t="s">
        <v>1261</v>
      </c>
      <c r="J288" s="22" t="s">
        <v>862</v>
      </c>
      <c r="K288" s="23"/>
      <c r="L288" s="23"/>
      <c r="M288" s="23"/>
      <c r="N288" s="23"/>
      <c r="O288" s="23"/>
      <c r="P288" s="23"/>
      <c r="Q288" s="23" t="s">
        <v>21</v>
      </c>
      <c r="R288" s="23"/>
      <c r="S288" s="23"/>
      <c r="T288" s="26">
        <f t="shared" si="127"/>
        <v>1</v>
      </c>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07"/>
      <c r="CC288" s="207"/>
      <c r="CD288" s="207"/>
      <c r="CE288" s="207"/>
      <c r="CF288" s="207">
        <v>2</v>
      </c>
      <c r="CG288" s="207"/>
      <c r="CH288" s="207"/>
      <c r="CI288" s="207"/>
      <c r="CJ288" s="207"/>
      <c r="CK288" s="207"/>
      <c r="CL288" s="23">
        <f t="shared" si="129"/>
        <v>1</v>
      </c>
      <c r="CM288" s="32">
        <f t="shared" si="130"/>
        <v>1</v>
      </c>
      <c r="CN288" s="23">
        <f t="shared" si="131"/>
        <v>0</v>
      </c>
      <c r="CO288" s="32">
        <f t="shared" si="132"/>
        <v>0</v>
      </c>
      <c r="CP288" s="23">
        <f t="shared" si="133"/>
        <v>0</v>
      </c>
      <c r="CQ288" s="32">
        <f t="shared" si="134"/>
        <v>0</v>
      </c>
      <c r="CR288" s="23">
        <f t="shared" si="135"/>
        <v>2</v>
      </c>
      <c r="CS288" s="23" t="str">
        <f t="shared" si="128"/>
        <v>Đạt mục tiêu</v>
      </c>
      <c r="CT288" s="37"/>
    </row>
    <row r="289" spans="1:98" ht="62.25" customHeight="1" x14ac:dyDescent="0.25">
      <c r="A289" s="6">
        <v>218</v>
      </c>
      <c r="B289" s="386"/>
      <c r="C289" s="389"/>
      <c r="D289" s="13" t="s">
        <v>18</v>
      </c>
      <c r="E289" s="12" t="s">
        <v>883</v>
      </c>
      <c r="F289" s="214" t="s">
        <v>28</v>
      </c>
      <c r="G289" s="12" t="s">
        <v>1508</v>
      </c>
      <c r="H289" s="12" t="s">
        <v>1667</v>
      </c>
      <c r="I289" s="18" t="s">
        <v>1261</v>
      </c>
      <c r="J289" s="22" t="s">
        <v>862</v>
      </c>
      <c r="K289" s="23"/>
      <c r="L289" s="23"/>
      <c r="M289" s="23"/>
      <c r="N289" s="23"/>
      <c r="O289" s="23"/>
      <c r="P289" s="23"/>
      <c r="Q289" s="23"/>
      <c r="R289" s="23" t="s">
        <v>21</v>
      </c>
      <c r="S289" s="23"/>
      <c r="T289" s="26">
        <f t="shared" si="127"/>
        <v>1</v>
      </c>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07"/>
      <c r="CC289" s="207"/>
      <c r="CD289" s="207"/>
      <c r="CE289" s="207"/>
      <c r="CF289" s="207">
        <v>2</v>
      </c>
      <c r="CG289" s="207"/>
      <c r="CH289" s="207"/>
      <c r="CI289" s="207"/>
      <c r="CJ289" s="207"/>
      <c r="CK289" s="207"/>
      <c r="CL289" s="23">
        <f t="shared" si="129"/>
        <v>1</v>
      </c>
      <c r="CM289" s="32">
        <f t="shared" si="130"/>
        <v>1</v>
      </c>
      <c r="CN289" s="23">
        <f t="shared" si="131"/>
        <v>0</v>
      </c>
      <c r="CO289" s="32">
        <f t="shared" si="132"/>
        <v>0</v>
      </c>
      <c r="CP289" s="23">
        <f t="shared" si="133"/>
        <v>0</v>
      </c>
      <c r="CQ289" s="32">
        <f t="shared" si="134"/>
        <v>0</v>
      </c>
      <c r="CR289" s="23">
        <f t="shared" si="135"/>
        <v>2</v>
      </c>
      <c r="CS289" s="23" t="str">
        <f t="shared" si="128"/>
        <v>Đạt mục tiêu</v>
      </c>
      <c r="CT289" s="37"/>
    </row>
    <row r="290" spans="1:98" ht="102.75" customHeight="1" x14ac:dyDescent="0.25">
      <c r="A290" s="6">
        <v>218</v>
      </c>
      <c r="B290" s="387"/>
      <c r="C290" s="390"/>
      <c r="D290" s="13" t="s">
        <v>18</v>
      </c>
      <c r="E290" s="12" t="s">
        <v>883</v>
      </c>
      <c r="F290" s="214" t="s">
        <v>28</v>
      </c>
      <c r="G290" s="12" t="s">
        <v>1508</v>
      </c>
      <c r="H290" s="12" t="s">
        <v>1512</v>
      </c>
      <c r="I290" s="18" t="s">
        <v>1261</v>
      </c>
      <c r="J290" s="22" t="s">
        <v>862</v>
      </c>
      <c r="K290" s="23"/>
      <c r="L290" s="23"/>
      <c r="M290" s="23"/>
      <c r="N290" s="23"/>
      <c r="O290" s="23"/>
      <c r="P290" s="23"/>
      <c r="Q290" s="23"/>
      <c r="R290" s="23"/>
      <c r="S290" s="23" t="s">
        <v>21</v>
      </c>
      <c r="T290" s="26">
        <f t="shared" si="127"/>
        <v>1</v>
      </c>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07"/>
      <c r="CC290" s="207"/>
      <c r="CD290" s="207"/>
      <c r="CE290" s="207"/>
      <c r="CF290" s="207">
        <v>2</v>
      </c>
      <c r="CG290" s="207"/>
      <c r="CH290" s="207"/>
      <c r="CI290" s="207"/>
      <c r="CJ290" s="207"/>
      <c r="CK290" s="207"/>
      <c r="CL290" s="23">
        <f t="shared" si="129"/>
        <v>1</v>
      </c>
      <c r="CM290" s="32">
        <f t="shared" si="130"/>
        <v>1</v>
      </c>
      <c r="CN290" s="23">
        <f t="shared" si="131"/>
        <v>0</v>
      </c>
      <c r="CO290" s="32">
        <f t="shared" si="132"/>
        <v>0</v>
      </c>
      <c r="CP290" s="23">
        <f t="shared" si="133"/>
        <v>0</v>
      </c>
      <c r="CQ290" s="32">
        <f t="shared" si="134"/>
        <v>0</v>
      </c>
      <c r="CR290" s="23">
        <f t="shared" si="135"/>
        <v>2</v>
      </c>
      <c r="CS290" s="23" t="str">
        <f t="shared" si="128"/>
        <v>Đạt mục tiêu</v>
      </c>
      <c r="CT290" s="37"/>
    </row>
    <row r="291" spans="1:98" ht="79.5" customHeight="1" x14ac:dyDescent="0.25">
      <c r="A291" s="6">
        <v>219</v>
      </c>
      <c r="B291" s="385">
        <v>533</v>
      </c>
      <c r="C291" s="414" t="s">
        <v>886</v>
      </c>
      <c r="D291" s="50" t="s">
        <v>18</v>
      </c>
      <c r="E291" s="12" t="s">
        <v>887</v>
      </c>
      <c r="F291" s="214"/>
      <c r="G291" s="12" t="s">
        <v>1873</v>
      </c>
      <c r="H291" s="12" t="s">
        <v>1513</v>
      </c>
      <c r="I291" s="18" t="s">
        <v>1261</v>
      </c>
      <c r="J291" s="22" t="s">
        <v>862</v>
      </c>
      <c r="K291" s="23" t="s">
        <v>21</v>
      </c>
      <c r="M291" s="23"/>
      <c r="N291" s="23"/>
      <c r="O291" s="23"/>
      <c r="P291" s="23"/>
      <c r="Q291" s="23"/>
      <c r="R291" s="23"/>
      <c r="S291" s="23"/>
      <c r="T291" s="26">
        <f t="shared" si="127"/>
        <v>1</v>
      </c>
      <c r="U291" s="207"/>
      <c r="V291" s="207"/>
      <c r="W291" s="207"/>
      <c r="X291" s="207" t="s">
        <v>1389</v>
      </c>
      <c r="Y291" s="207"/>
      <c r="Z291" s="207"/>
      <c r="AA291" s="207"/>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7"/>
      <c r="BW291" s="207"/>
      <c r="BX291" s="207"/>
      <c r="BY291" s="207"/>
      <c r="BZ291" s="207"/>
      <c r="CA291" s="207"/>
      <c r="CB291" s="207"/>
      <c r="CC291" s="207"/>
      <c r="CD291" s="207"/>
      <c r="CE291" s="207"/>
      <c r="CF291" s="207">
        <v>2</v>
      </c>
      <c r="CG291" s="207"/>
      <c r="CH291" s="207"/>
      <c r="CI291" s="207"/>
      <c r="CJ291" s="207"/>
      <c r="CK291" s="207"/>
      <c r="CL291" s="23">
        <f t="shared" si="129"/>
        <v>1</v>
      </c>
      <c r="CM291" s="32">
        <f t="shared" si="130"/>
        <v>1</v>
      </c>
      <c r="CN291" s="23">
        <f t="shared" si="131"/>
        <v>0</v>
      </c>
      <c r="CO291" s="32">
        <f t="shared" si="132"/>
        <v>0</v>
      </c>
      <c r="CP291" s="23">
        <f t="shared" si="133"/>
        <v>0</v>
      </c>
      <c r="CQ291" s="32">
        <f t="shared" si="134"/>
        <v>0</v>
      </c>
      <c r="CR291" s="23">
        <f t="shared" si="135"/>
        <v>2</v>
      </c>
      <c r="CS291" s="23" t="str">
        <f t="shared" si="128"/>
        <v>Đạt mục tiêu</v>
      </c>
      <c r="CT291" s="37"/>
    </row>
    <row r="292" spans="1:98" ht="63" customHeight="1" x14ac:dyDescent="0.25">
      <c r="A292" s="6">
        <v>219</v>
      </c>
      <c r="B292" s="386"/>
      <c r="C292" s="414"/>
      <c r="D292" s="50" t="s">
        <v>18</v>
      </c>
      <c r="E292" s="12" t="s">
        <v>887</v>
      </c>
      <c r="F292" s="214"/>
      <c r="G292" s="12" t="s">
        <v>1873</v>
      </c>
      <c r="H292" s="12" t="s">
        <v>1897</v>
      </c>
      <c r="I292" s="18" t="s">
        <v>1261</v>
      </c>
      <c r="J292" s="22" t="s">
        <v>862</v>
      </c>
      <c r="K292" s="23"/>
      <c r="L292" s="23" t="s">
        <v>21</v>
      </c>
      <c r="M292" s="23"/>
      <c r="N292" s="23"/>
      <c r="O292" s="23"/>
      <c r="P292" s="23"/>
      <c r="Q292" s="23"/>
      <c r="R292" s="23"/>
      <c r="S292" s="23"/>
      <c r="T292" s="26">
        <f t="shared" si="127"/>
        <v>1</v>
      </c>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07"/>
      <c r="CC292" s="207"/>
      <c r="CD292" s="207"/>
      <c r="CE292" s="207"/>
      <c r="CF292" s="207">
        <v>2</v>
      </c>
      <c r="CG292" s="207"/>
      <c r="CH292" s="207"/>
      <c r="CI292" s="207"/>
      <c r="CJ292" s="207"/>
      <c r="CK292" s="207"/>
      <c r="CL292" s="23">
        <f t="shared" si="129"/>
        <v>1</v>
      </c>
      <c r="CM292" s="32">
        <f t="shared" si="130"/>
        <v>1</v>
      </c>
      <c r="CN292" s="23">
        <f t="shared" si="131"/>
        <v>0</v>
      </c>
      <c r="CO292" s="32">
        <f t="shared" si="132"/>
        <v>0</v>
      </c>
      <c r="CP292" s="23">
        <f t="shared" si="133"/>
        <v>0</v>
      </c>
      <c r="CQ292" s="32">
        <f t="shared" si="134"/>
        <v>0</v>
      </c>
      <c r="CR292" s="23">
        <f t="shared" si="135"/>
        <v>2</v>
      </c>
      <c r="CS292" s="23" t="str">
        <f t="shared" si="128"/>
        <v>Đạt mục tiêu</v>
      </c>
      <c r="CT292" s="37"/>
    </row>
    <row r="293" spans="1:98" ht="69" customHeight="1" x14ac:dyDescent="0.25">
      <c r="A293" s="6">
        <v>219</v>
      </c>
      <c r="B293" s="386"/>
      <c r="C293" s="414"/>
      <c r="D293" s="50" t="s">
        <v>18</v>
      </c>
      <c r="E293" s="12" t="s">
        <v>887</v>
      </c>
      <c r="F293" s="214"/>
      <c r="G293" s="12" t="s">
        <v>1873</v>
      </c>
      <c r="H293" s="12" t="s">
        <v>1514</v>
      </c>
      <c r="I293" s="18" t="s">
        <v>1261</v>
      </c>
      <c r="J293" s="22" t="s">
        <v>862</v>
      </c>
      <c r="K293" s="23"/>
      <c r="L293" s="23"/>
      <c r="M293" s="23" t="s">
        <v>21</v>
      </c>
      <c r="N293" s="23"/>
      <c r="O293" s="23"/>
      <c r="P293" s="23"/>
      <c r="Q293" s="23"/>
      <c r="R293" s="23"/>
      <c r="S293" s="23"/>
      <c r="T293" s="26">
        <f t="shared" si="127"/>
        <v>1</v>
      </c>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07"/>
      <c r="CC293" s="207"/>
      <c r="CD293" s="207"/>
      <c r="CE293" s="207"/>
      <c r="CF293" s="207">
        <v>2</v>
      </c>
      <c r="CG293" s="207"/>
      <c r="CH293" s="207"/>
      <c r="CI293" s="207"/>
      <c r="CJ293" s="207"/>
      <c r="CK293" s="207"/>
      <c r="CL293" s="23">
        <f t="shared" si="129"/>
        <v>1</v>
      </c>
      <c r="CM293" s="32">
        <f t="shared" si="130"/>
        <v>1</v>
      </c>
      <c r="CN293" s="23">
        <f t="shared" si="131"/>
        <v>0</v>
      </c>
      <c r="CO293" s="32">
        <f t="shared" si="132"/>
        <v>0</v>
      </c>
      <c r="CP293" s="23">
        <f t="shared" si="133"/>
        <v>0</v>
      </c>
      <c r="CQ293" s="32">
        <f t="shared" si="134"/>
        <v>0</v>
      </c>
      <c r="CR293" s="23">
        <f t="shared" si="135"/>
        <v>2</v>
      </c>
      <c r="CS293" s="23" t="str">
        <f t="shared" si="128"/>
        <v>Đạt mục tiêu</v>
      </c>
      <c r="CT293" s="37"/>
    </row>
    <row r="294" spans="1:98" ht="114" customHeight="1" x14ac:dyDescent="0.25">
      <c r="A294" s="6">
        <v>219</v>
      </c>
      <c r="B294" s="386"/>
      <c r="C294" s="414"/>
      <c r="D294" s="50" t="s">
        <v>18</v>
      </c>
      <c r="E294" s="12" t="s">
        <v>887</v>
      </c>
      <c r="F294" s="214"/>
      <c r="G294" s="12" t="s">
        <v>1873</v>
      </c>
      <c r="H294" s="12" t="s">
        <v>1642</v>
      </c>
      <c r="I294" s="18" t="s">
        <v>1261</v>
      </c>
      <c r="J294" s="22" t="s">
        <v>862</v>
      </c>
      <c r="K294" s="23"/>
      <c r="L294" s="23"/>
      <c r="M294" s="23"/>
      <c r="N294" s="23" t="s">
        <v>21</v>
      </c>
      <c r="O294" s="23"/>
      <c r="P294" s="23"/>
      <c r="Q294" s="23"/>
      <c r="R294" s="23"/>
      <c r="S294" s="23"/>
      <c r="T294" s="26">
        <f t="shared" si="127"/>
        <v>1</v>
      </c>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07"/>
      <c r="CC294" s="207"/>
      <c r="CD294" s="207"/>
      <c r="CE294" s="207"/>
      <c r="CF294" s="207">
        <v>2</v>
      </c>
      <c r="CG294" s="207"/>
      <c r="CH294" s="207"/>
      <c r="CI294" s="207"/>
      <c r="CJ294" s="207"/>
      <c r="CK294" s="207"/>
      <c r="CL294" s="23">
        <f t="shared" si="129"/>
        <v>1</v>
      </c>
      <c r="CM294" s="32">
        <f t="shared" si="130"/>
        <v>1</v>
      </c>
      <c r="CN294" s="23">
        <f t="shared" si="131"/>
        <v>0</v>
      </c>
      <c r="CO294" s="32">
        <f t="shared" si="132"/>
        <v>0</v>
      </c>
      <c r="CP294" s="23">
        <f t="shared" si="133"/>
        <v>0</v>
      </c>
      <c r="CQ294" s="32">
        <f t="shared" si="134"/>
        <v>0</v>
      </c>
      <c r="CR294" s="23">
        <f t="shared" si="135"/>
        <v>2</v>
      </c>
      <c r="CS294" s="23" t="str">
        <f t="shared" si="128"/>
        <v>Đạt mục tiêu</v>
      </c>
      <c r="CT294" s="37"/>
    </row>
    <row r="295" spans="1:98" ht="65.25" customHeight="1" x14ac:dyDescent="0.25">
      <c r="A295" s="6">
        <v>219</v>
      </c>
      <c r="B295" s="386"/>
      <c r="C295" s="414"/>
      <c r="D295" s="50" t="s">
        <v>18</v>
      </c>
      <c r="E295" s="12" t="s">
        <v>887</v>
      </c>
      <c r="F295" s="214"/>
      <c r="G295" s="12" t="s">
        <v>1873</v>
      </c>
      <c r="H295" s="12" t="s">
        <v>1515</v>
      </c>
      <c r="I295" s="18" t="s">
        <v>1261</v>
      </c>
      <c r="J295" s="22" t="s">
        <v>862</v>
      </c>
      <c r="K295" s="23"/>
      <c r="L295" s="23"/>
      <c r="M295" s="23"/>
      <c r="N295" s="23"/>
      <c r="O295" s="23"/>
      <c r="P295" s="23" t="s">
        <v>21</v>
      </c>
      <c r="Q295" s="23"/>
      <c r="R295" s="23"/>
      <c r="S295" s="23"/>
      <c r="T295" s="26">
        <f t="shared" si="127"/>
        <v>1</v>
      </c>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v>2</v>
      </c>
      <c r="CG295" s="207"/>
      <c r="CH295" s="207"/>
      <c r="CI295" s="207"/>
      <c r="CJ295" s="207"/>
      <c r="CK295" s="207"/>
      <c r="CL295" s="23">
        <f t="shared" si="129"/>
        <v>1</v>
      </c>
      <c r="CM295" s="32">
        <f t="shared" si="130"/>
        <v>1</v>
      </c>
      <c r="CN295" s="23">
        <f t="shared" si="131"/>
        <v>0</v>
      </c>
      <c r="CO295" s="32">
        <f t="shared" si="132"/>
        <v>0</v>
      </c>
      <c r="CP295" s="23">
        <f t="shared" si="133"/>
        <v>0</v>
      </c>
      <c r="CQ295" s="32">
        <f t="shared" si="134"/>
        <v>0</v>
      </c>
      <c r="CR295" s="23">
        <f t="shared" si="135"/>
        <v>2</v>
      </c>
      <c r="CS295" s="23" t="str">
        <f t="shared" si="128"/>
        <v>Đạt mục tiêu</v>
      </c>
      <c r="CT295" s="37"/>
    </row>
    <row r="296" spans="1:98" ht="65.25" customHeight="1" x14ac:dyDescent="0.25">
      <c r="A296" s="6">
        <v>219</v>
      </c>
      <c r="B296" s="386"/>
      <c r="C296" s="414"/>
      <c r="D296" s="50" t="s">
        <v>18</v>
      </c>
      <c r="E296" s="12" t="s">
        <v>887</v>
      </c>
      <c r="F296" s="214"/>
      <c r="G296" s="12" t="s">
        <v>1873</v>
      </c>
      <c r="H296" s="12" t="s">
        <v>1654</v>
      </c>
      <c r="I296" s="18" t="s">
        <v>1261</v>
      </c>
      <c r="J296" s="22" t="s">
        <v>862</v>
      </c>
      <c r="K296" s="23"/>
      <c r="L296" s="23"/>
      <c r="M296" s="23"/>
      <c r="N296" s="23"/>
      <c r="O296" s="23" t="s">
        <v>21</v>
      </c>
      <c r="P296" s="23"/>
      <c r="Q296" s="23"/>
      <c r="R296" s="23"/>
      <c r="S296" s="23"/>
      <c r="T296" s="26">
        <f t="shared" si="127"/>
        <v>1</v>
      </c>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v>2</v>
      </c>
      <c r="CG296" s="207"/>
      <c r="CH296" s="207"/>
      <c r="CI296" s="207"/>
      <c r="CJ296" s="207"/>
      <c r="CK296" s="207"/>
      <c r="CL296" s="23">
        <f t="shared" si="129"/>
        <v>1</v>
      </c>
      <c r="CM296" s="32">
        <f t="shared" si="130"/>
        <v>1</v>
      </c>
      <c r="CN296" s="23">
        <f t="shared" si="131"/>
        <v>0</v>
      </c>
      <c r="CO296" s="32">
        <f t="shared" si="132"/>
        <v>0</v>
      </c>
      <c r="CP296" s="23">
        <f t="shared" si="133"/>
        <v>0</v>
      </c>
      <c r="CQ296" s="32">
        <f t="shared" si="134"/>
        <v>0</v>
      </c>
      <c r="CR296" s="23">
        <f t="shared" si="135"/>
        <v>2</v>
      </c>
      <c r="CS296" s="23" t="str">
        <f t="shared" si="128"/>
        <v>Đạt mục tiêu</v>
      </c>
      <c r="CT296" s="37"/>
    </row>
    <row r="297" spans="1:98" ht="69.75" customHeight="1" x14ac:dyDescent="0.25">
      <c r="A297" s="6">
        <v>219</v>
      </c>
      <c r="B297" s="386"/>
      <c r="C297" s="414"/>
      <c r="D297" s="50" t="s">
        <v>18</v>
      </c>
      <c r="E297" s="12" t="s">
        <v>887</v>
      </c>
      <c r="F297" s="214"/>
      <c r="G297" s="12" t="s">
        <v>1873</v>
      </c>
      <c r="H297" s="12" t="s">
        <v>1516</v>
      </c>
      <c r="I297" s="18" t="s">
        <v>1261</v>
      </c>
      <c r="J297" s="22" t="s">
        <v>862</v>
      </c>
      <c r="K297" s="23"/>
      <c r="L297" s="23"/>
      <c r="M297" s="23"/>
      <c r="N297" s="23"/>
      <c r="O297" s="23"/>
      <c r="P297" s="23"/>
      <c r="Q297" s="23" t="s">
        <v>21</v>
      </c>
      <c r="R297" s="23"/>
      <c r="S297" s="23"/>
      <c r="T297" s="26">
        <f t="shared" si="127"/>
        <v>1</v>
      </c>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07"/>
      <c r="CC297" s="207"/>
      <c r="CD297" s="207"/>
      <c r="CE297" s="207"/>
      <c r="CF297" s="207">
        <v>2</v>
      </c>
      <c r="CG297" s="207"/>
      <c r="CH297" s="207"/>
      <c r="CI297" s="207"/>
      <c r="CJ297" s="207"/>
      <c r="CK297" s="207"/>
      <c r="CL297" s="23">
        <f t="shared" si="129"/>
        <v>1</v>
      </c>
      <c r="CM297" s="32">
        <f t="shared" si="130"/>
        <v>1</v>
      </c>
      <c r="CN297" s="23">
        <f t="shared" si="131"/>
        <v>0</v>
      </c>
      <c r="CO297" s="32">
        <f t="shared" si="132"/>
        <v>0</v>
      </c>
      <c r="CP297" s="23">
        <f t="shared" si="133"/>
        <v>0</v>
      </c>
      <c r="CQ297" s="32">
        <f t="shared" si="134"/>
        <v>0</v>
      </c>
      <c r="CR297" s="23">
        <f t="shared" si="135"/>
        <v>2</v>
      </c>
      <c r="CS297" s="23" t="str">
        <f t="shared" si="128"/>
        <v>Đạt mục tiêu</v>
      </c>
      <c r="CT297" s="37"/>
    </row>
    <row r="298" spans="1:98" ht="68.25" customHeight="1" x14ac:dyDescent="0.25">
      <c r="A298" s="6">
        <v>219</v>
      </c>
      <c r="B298" s="386"/>
      <c r="C298" s="414"/>
      <c r="D298" s="50" t="s">
        <v>18</v>
      </c>
      <c r="E298" s="12" t="s">
        <v>887</v>
      </c>
      <c r="F298" s="214"/>
      <c r="G298" s="12" t="s">
        <v>1873</v>
      </c>
      <c r="H298" s="39" t="s">
        <v>1668</v>
      </c>
      <c r="I298" s="18" t="s">
        <v>1261</v>
      </c>
      <c r="J298" s="22" t="s">
        <v>862</v>
      </c>
      <c r="K298" s="23"/>
      <c r="L298" s="23"/>
      <c r="M298" s="23"/>
      <c r="N298" s="23"/>
      <c r="O298" s="23"/>
      <c r="P298" s="23"/>
      <c r="Q298" s="23"/>
      <c r="R298" s="23" t="s">
        <v>21</v>
      </c>
      <c r="S298" s="23"/>
      <c r="T298" s="26">
        <f t="shared" si="127"/>
        <v>1</v>
      </c>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07"/>
      <c r="CC298" s="207"/>
      <c r="CD298" s="207"/>
      <c r="CE298" s="207"/>
      <c r="CF298" s="207">
        <v>2</v>
      </c>
      <c r="CG298" s="207"/>
      <c r="CH298" s="207"/>
      <c r="CI298" s="207"/>
      <c r="CJ298" s="207"/>
      <c r="CK298" s="207"/>
      <c r="CL298" s="23">
        <f t="shared" si="129"/>
        <v>1</v>
      </c>
      <c r="CM298" s="32">
        <f t="shared" si="130"/>
        <v>1</v>
      </c>
      <c r="CN298" s="23">
        <f t="shared" si="131"/>
        <v>0</v>
      </c>
      <c r="CO298" s="32">
        <f t="shared" si="132"/>
        <v>0</v>
      </c>
      <c r="CP298" s="23">
        <f t="shared" si="133"/>
        <v>0</v>
      </c>
      <c r="CQ298" s="32">
        <f t="shared" si="134"/>
        <v>0</v>
      </c>
      <c r="CR298" s="23">
        <f t="shared" si="135"/>
        <v>2</v>
      </c>
      <c r="CS298" s="23" t="str">
        <f t="shared" si="128"/>
        <v>Đạt mục tiêu</v>
      </c>
      <c r="CT298" s="37"/>
    </row>
    <row r="299" spans="1:98" ht="81.75" customHeight="1" x14ac:dyDescent="0.25">
      <c r="A299" s="6">
        <v>219</v>
      </c>
      <c r="B299" s="386"/>
      <c r="C299" s="388" t="s">
        <v>933</v>
      </c>
      <c r="D299" s="50" t="s">
        <v>18</v>
      </c>
      <c r="E299" s="12" t="s">
        <v>887</v>
      </c>
      <c r="F299" s="214"/>
      <c r="G299" s="12" t="s">
        <v>934</v>
      </c>
      <c r="H299" s="12" t="s">
        <v>1596</v>
      </c>
      <c r="I299" s="18" t="s">
        <v>1261</v>
      </c>
      <c r="J299" s="22" t="s">
        <v>862</v>
      </c>
      <c r="K299" s="23"/>
      <c r="L299" s="207"/>
      <c r="M299" s="23" t="s">
        <v>21</v>
      </c>
      <c r="N299" s="207"/>
      <c r="O299" s="207"/>
      <c r="P299" s="23"/>
      <c r="Q299" s="23"/>
      <c r="R299" s="23"/>
      <c r="S299" s="207"/>
      <c r="T299" s="26">
        <f t="shared" si="127"/>
        <v>1</v>
      </c>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07"/>
      <c r="CC299" s="207"/>
      <c r="CD299" s="207"/>
      <c r="CE299" s="207"/>
      <c r="CF299" s="207">
        <v>2</v>
      </c>
      <c r="CG299" s="207"/>
      <c r="CH299" s="207"/>
      <c r="CI299" s="207"/>
      <c r="CJ299" s="207"/>
      <c r="CK299" s="207"/>
      <c r="CL299" s="23">
        <f t="shared" si="129"/>
        <v>1</v>
      </c>
      <c r="CM299" s="32">
        <f t="shared" si="130"/>
        <v>1</v>
      </c>
      <c r="CN299" s="23">
        <f t="shared" si="131"/>
        <v>0</v>
      </c>
      <c r="CO299" s="32">
        <f t="shared" si="132"/>
        <v>0</v>
      </c>
      <c r="CP299" s="23">
        <f t="shared" si="133"/>
        <v>0</v>
      </c>
      <c r="CQ299" s="32">
        <f t="shared" si="134"/>
        <v>0</v>
      </c>
      <c r="CR299" s="23">
        <f t="shared" si="135"/>
        <v>2</v>
      </c>
      <c r="CS299" s="23" t="str">
        <f t="shared" si="128"/>
        <v>Đạt mục tiêu</v>
      </c>
      <c r="CT299" s="37"/>
    </row>
    <row r="300" spans="1:98" ht="85.5" customHeight="1" x14ac:dyDescent="0.25">
      <c r="A300" s="6">
        <v>219</v>
      </c>
      <c r="B300" s="387"/>
      <c r="C300" s="390"/>
      <c r="D300" s="50" t="s">
        <v>18</v>
      </c>
      <c r="E300" s="12" t="s">
        <v>888</v>
      </c>
      <c r="F300" s="214"/>
      <c r="G300" s="12" t="s">
        <v>934</v>
      </c>
      <c r="H300" s="12" t="s">
        <v>1517</v>
      </c>
      <c r="I300" s="18" t="s">
        <v>1261</v>
      </c>
      <c r="J300" s="22" t="s">
        <v>862</v>
      </c>
      <c r="K300" s="23"/>
      <c r="L300" s="207"/>
      <c r="M300" s="23"/>
      <c r="N300" s="207"/>
      <c r="O300" s="207"/>
      <c r="P300" s="23"/>
      <c r="Q300" s="23"/>
      <c r="R300" s="28" t="s">
        <v>21</v>
      </c>
      <c r="S300" s="207"/>
      <c r="T300" s="26">
        <f t="shared" si="127"/>
        <v>1</v>
      </c>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07"/>
      <c r="CC300" s="207"/>
      <c r="CD300" s="207"/>
      <c r="CE300" s="207"/>
      <c r="CF300" s="207">
        <v>2</v>
      </c>
      <c r="CG300" s="207"/>
      <c r="CH300" s="207"/>
      <c r="CI300" s="207"/>
      <c r="CJ300" s="207"/>
      <c r="CK300" s="207"/>
      <c r="CL300" s="23">
        <f t="shared" si="129"/>
        <v>1</v>
      </c>
      <c r="CM300" s="32">
        <f t="shared" si="130"/>
        <v>1</v>
      </c>
      <c r="CN300" s="23">
        <f t="shared" si="131"/>
        <v>0</v>
      </c>
      <c r="CO300" s="32">
        <f t="shared" si="132"/>
        <v>0</v>
      </c>
      <c r="CP300" s="23">
        <f t="shared" si="133"/>
        <v>0</v>
      </c>
      <c r="CQ300" s="32">
        <f t="shared" si="134"/>
        <v>0</v>
      </c>
      <c r="CR300" s="23">
        <f t="shared" si="135"/>
        <v>2</v>
      </c>
      <c r="CS300" s="23" t="str">
        <f t="shared" si="128"/>
        <v>Đạt mục tiêu</v>
      </c>
      <c r="CT300" s="37"/>
    </row>
    <row r="301" spans="1:98" ht="79.5" customHeight="1" x14ac:dyDescent="0.25">
      <c r="A301" s="6">
        <v>220</v>
      </c>
      <c r="B301" s="385">
        <v>536</v>
      </c>
      <c r="C301" s="388" t="s">
        <v>892</v>
      </c>
      <c r="D301" s="13" t="s">
        <v>18</v>
      </c>
      <c r="E301" s="12" t="s">
        <v>893</v>
      </c>
      <c r="F301" s="214" t="s">
        <v>28</v>
      </c>
      <c r="G301" s="12" t="s">
        <v>1518</v>
      </c>
      <c r="H301" s="12" t="s">
        <v>1519</v>
      </c>
      <c r="I301" s="18" t="s">
        <v>1261</v>
      </c>
      <c r="J301" s="22" t="s">
        <v>862</v>
      </c>
      <c r="K301" s="23" t="s">
        <v>21</v>
      </c>
      <c r="L301" s="207"/>
      <c r="M301" s="23"/>
      <c r="N301" s="23"/>
      <c r="O301" s="23"/>
      <c r="P301" s="207"/>
      <c r="Q301" s="23"/>
      <c r="R301" s="207"/>
      <c r="S301" s="207"/>
      <c r="T301" s="26">
        <f t="shared" si="127"/>
        <v>1</v>
      </c>
      <c r="U301" s="207"/>
      <c r="V301" s="207"/>
      <c r="W301" s="207" t="s">
        <v>1262</v>
      </c>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07"/>
      <c r="CC301" s="207"/>
      <c r="CD301" s="207"/>
      <c r="CE301" s="207"/>
      <c r="CF301" s="207">
        <v>2</v>
      </c>
      <c r="CG301" s="207"/>
      <c r="CH301" s="207"/>
      <c r="CI301" s="207"/>
      <c r="CJ301" s="207"/>
      <c r="CK301" s="207"/>
      <c r="CL301" s="23">
        <f t="shared" si="129"/>
        <v>1</v>
      </c>
      <c r="CM301" s="32">
        <f t="shared" si="130"/>
        <v>1</v>
      </c>
      <c r="CN301" s="23">
        <f t="shared" si="131"/>
        <v>0</v>
      </c>
      <c r="CO301" s="32">
        <f t="shared" si="132"/>
        <v>0</v>
      </c>
      <c r="CP301" s="23">
        <f t="shared" si="133"/>
        <v>0</v>
      </c>
      <c r="CQ301" s="32">
        <f t="shared" si="134"/>
        <v>0</v>
      </c>
      <c r="CR301" s="23">
        <f t="shared" si="135"/>
        <v>2</v>
      </c>
      <c r="CS301" s="23" t="str">
        <f t="shared" si="128"/>
        <v>Đạt mục tiêu</v>
      </c>
      <c r="CT301" s="37"/>
    </row>
    <row r="302" spans="1:98" ht="79.5" customHeight="1" x14ac:dyDescent="0.25">
      <c r="A302" s="6"/>
      <c r="B302" s="386"/>
      <c r="C302" s="389"/>
      <c r="D302" s="13"/>
      <c r="E302" s="12"/>
      <c r="F302" s="214"/>
      <c r="G302" s="12" t="s">
        <v>1652</v>
      </c>
      <c r="H302" s="12" t="s">
        <v>1653</v>
      </c>
      <c r="I302" s="18" t="s">
        <v>1261</v>
      </c>
      <c r="J302" s="22" t="s">
        <v>862</v>
      </c>
      <c r="K302" s="23"/>
      <c r="L302" s="207"/>
      <c r="M302" s="23"/>
      <c r="N302" s="23"/>
      <c r="O302" s="23" t="s">
        <v>21</v>
      </c>
      <c r="P302" s="207"/>
      <c r="Q302" s="23"/>
      <c r="R302" s="207"/>
      <c r="S302" s="207"/>
      <c r="T302" s="26">
        <f t="shared" si="127"/>
        <v>1</v>
      </c>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3"/>
      <c r="CM302" s="32"/>
      <c r="CN302" s="23"/>
      <c r="CO302" s="32"/>
      <c r="CP302" s="23"/>
      <c r="CQ302" s="32"/>
      <c r="CR302" s="23"/>
      <c r="CS302" s="23"/>
      <c r="CT302" s="37"/>
    </row>
    <row r="303" spans="1:98" ht="76.5" customHeight="1" x14ac:dyDescent="0.25">
      <c r="A303" s="6">
        <v>220</v>
      </c>
      <c r="B303" s="386"/>
      <c r="C303" s="389"/>
      <c r="D303" s="13" t="s">
        <v>18</v>
      </c>
      <c r="E303" s="12" t="s">
        <v>893</v>
      </c>
      <c r="F303" s="214" t="s">
        <v>28</v>
      </c>
      <c r="G303" s="12" t="s">
        <v>1520</v>
      </c>
      <c r="H303" s="12" t="s">
        <v>1521</v>
      </c>
      <c r="I303" s="18" t="s">
        <v>1261</v>
      </c>
      <c r="J303" s="22" t="s">
        <v>862</v>
      </c>
      <c r="K303" s="23"/>
      <c r="L303" s="207"/>
      <c r="M303" s="23" t="s">
        <v>21</v>
      </c>
      <c r="N303" s="23"/>
      <c r="O303" s="23"/>
      <c r="P303" s="207"/>
      <c r="Q303" s="23"/>
      <c r="R303" s="207"/>
      <c r="S303" s="207"/>
      <c r="T303" s="26">
        <f t="shared" si="127"/>
        <v>1</v>
      </c>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v>2</v>
      </c>
      <c r="CG303" s="207"/>
      <c r="CH303" s="207"/>
      <c r="CI303" s="207"/>
      <c r="CJ303" s="207"/>
      <c r="CK303" s="207"/>
      <c r="CL303" s="23">
        <f t="shared" si="129"/>
        <v>1</v>
      </c>
      <c r="CM303" s="32">
        <f t="shared" si="130"/>
        <v>1</v>
      </c>
      <c r="CN303" s="23">
        <f t="shared" si="131"/>
        <v>0</v>
      </c>
      <c r="CO303" s="32">
        <f t="shared" si="132"/>
        <v>0</v>
      </c>
      <c r="CP303" s="23">
        <f t="shared" si="133"/>
        <v>0</v>
      </c>
      <c r="CQ303" s="32">
        <f t="shared" si="134"/>
        <v>0</v>
      </c>
      <c r="CR303" s="23">
        <f t="shared" si="135"/>
        <v>2</v>
      </c>
      <c r="CS303" s="23" t="str">
        <f t="shared" si="128"/>
        <v>Đạt mục tiêu</v>
      </c>
      <c r="CT303" s="37"/>
    </row>
    <row r="304" spans="1:98" ht="90.75" customHeight="1" x14ac:dyDescent="0.25">
      <c r="A304" s="6">
        <v>220</v>
      </c>
      <c r="B304" s="386"/>
      <c r="C304" s="389"/>
      <c r="D304" s="13" t="s">
        <v>18</v>
      </c>
      <c r="E304" s="12" t="s">
        <v>893</v>
      </c>
      <c r="F304" s="214" t="s">
        <v>28</v>
      </c>
      <c r="G304" s="12" t="s">
        <v>1522</v>
      </c>
      <c r="H304" s="12" t="s">
        <v>1874</v>
      </c>
      <c r="I304" s="18" t="s">
        <v>1261</v>
      </c>
      <c r="J304" s="22" t="s">
        <v>862</v>
      </c>
      <c r="K304" s="23"/>
      <c r="L304" s="207"/>
      <c r="M304" s="23"/>
      <c r="N304" s="23" t="s">
        <v>21</v>
      </c>
      <c r="O304" s="23"/>
      <c r="P304" s="207"/>
      <c r="Q304" s="23"/>
      <c r="R304" s="207"/>
      <c r="S304" s="207"/>
      <c r="T304" s="26">
        <f t="shared" si="127"/>
        <v>1</v>
      </c>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v>2</v>
      </c>
      <c r="CG304" s="207"/>
      <c r="CH304" s="207"/>
      <c r="CI304" s="207"/>
      <c r="CJ304" s="207"/>
      <c r="CK304" s="207"/>
      <c r="CL304" s="23">
        <f t="shared" si="129"/>
        <v>1</v>
      </c>
      <c r="CM304" s="32">
        <f t="shared" si="130"/>
        <v>1</v>
      </c>
      <c r="CN304" s="23">
        <f t="shared" si="131"/>
        <v>0</v>
      </c>
      <c r="CO304" s="32">
        <f t="shared" si="132"/>
        <v>0</v>
      </c>
      <c r="CP304" s="23">
        <f t="shared" si="133"/>
        <v>0</v>
      </c>
      <c r="CQ304" s="32">
        <f t="shared" si="134"/>
        <v>0</v>
      </c>
      <c r="CR304" s="23">
        <f t="shared" si="135"/>
        <v>2</v>
      </c>
      <c r="CS304" s="23" t="str">
        <f t="shared" si="128"/>
        <v>Đạt mục tiêu</v>
      </c>
      <c r="CT304" s="37"/>
    </row>
    <row r="305" spans="1:98" ht="74.25" customHeight="1" x14ac:dyDescent="0.25">
      <c r="A305" s="6">
        <v>220</v>
      </c>
      <c r="B305" s="386"/>
      <c r="C305" s="389"/>
      <c r="D305" s="13" t="s">
        <v>18</v>
      </c>
      <c r="E305" s="12" t="s">
        <v>893</v>
      </c>
      <c r="F305" s="214" t="s">
        <v>28</v>
      </c>
      <c r="G305" s="12" t="s">
        <v>1522</v>
      </c>
      <c r="H305" s="12" t="s">
        <v>1523</v>
      </c>
      <c r="I305" s="18" t="s">
        <v>1261</v>
      </c>
      <c r="J305" s="22" t="s">
        <v>862</v>
      </c>
      <c r="K305" s="23"/>
      <c r="L305" s="207"/>
      <c r="M305" s="23"/>
      <c r="N305" s="23"/>
      <c r="O305" s="23"/>
      <c r="P305" s="23" t="s">
        <v>21</v>
      </c>
      <c r="Q305" s="23"/>
      <c r="R305" s="207"/>
      <c r="S305" s="207"/>
      <c r="T305" s="26">
        <f t="shared" si="127"/>
        <v>1</v>
      </c>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07"/>
      <c r="CC305" s="207"/>
      <c r="CD305" s="207"/>
      <c r="CE305" s="207"/>
      <c r="CF305" s="207">
        <v>2</v>
      </c>
      <c r="CG305" s="207"/>
      <c r="CH305" s="207"/>
      <c r="CI305" s="207"/>
      <c r="CJ305" s="207"/>
      <c r="CK305" s="207"/>
      <c r="CL305" s="23">
        <f t="shared" si="129"/>
        <v>1</v>
      </c>
      <c r="CM305" s="32">
        <f t="shared" si="130"/>
        <v>1</v>
      </c>
      <c r="CN305" s="23">
        <f t="shared" si="131"/>
        <v>0</v>
      </c>
      <c r="CO305" s="32">
        <f t="shared" si="132"/>
        <v>0</v>
      </c>
      <c r="CP305" s="23">
        <f t="shared" si="133"/>
        <v>0</v>
      </c>
      <c r="CQ305" s="32">
        <f t="shared" si="134"/>
        <v>0</v>
      </c>
      <c r="CR305" s="23">
        <f t="shared" si="135"/>
        <v>2</v>
      </c>
      <c r="CS305" s="23" t="str">
        <f t="shared" si="128"/>
        <v>Đạt mục tiêu</v>
      </c>
      <c r="CT305" s="37"/>
    </row>
    <row r="306" spans="1:98" ht="70.5" customHeight="1" x14ac:dyDescent="0.25">
      <c r="A306" s="6">
        <v>220</v>
      </c>
      <c r="B306" s="387"/>
      <c r="C306" s="390"/>
      <c r="D306" s="13" t="s">
        <v>18</v>
      </c>
      <c r="E306" s="12" t="s">
        <v>893</v>
      </c>
      <c r="F306" s="214" t="s">
        <v>28</v>
      </c>
      <c r="G306" s="12" t="s">
        <v>1522</v>
      </c>
      <c r="H306" s="12" t="s">
        <v>1524</v>
      </c>
      <c r="I306" s="18" t="s">
        <v>1261</v>
      </c>
      <c r="J306" s="22" t="s">
        <v>862</v>
      </c>
      <c r="K306" s="23"/>
      <c r="L306" s="207"/>
      <c r="M306" s="23"/>
      <c r="N306" s="23"/>
      <c r="O306" s="23"/>
      <c r="P306" s="207"/>
      <c r="Q306" s="23" t="s">
        <v>21</v>
      </c>
      <c r="R306" s="207"/>
      <c r="S306" s="207"/>
      <c r="T306" s="26">
        <f t="shared" si="127"/>
        <v>1</v>
      </c>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v>2</v>
      </c>
      <c r="CG306" s="207"/>
      <c r="CH306" s="207"/>
      <c r="CI306" s="207"/>
      <c r="CJ306" s="207"/>
      <c r="CK306" s="207"/>
      <c r="CL306" s="23">
        <f t="shared" si="129"/>
        <v>1</v>
      </c>
      <c r="CM306" s="32">
        <f t="shared" si="130"/>
        <v>1</v>
      </c>
      <c r="CN306" s="23">
        <f t="shared" si="131"/>
        <v>0</v>
      </c>
      <c r="CO306" s="32">
        <f t="shared" si="132"/>
        <v>0</v>
      </c>
      <c r="CP306" s="23">
        <f t="shared" si="133"/>
        <v>0</v>
      </c>
      <c r="CQ306" s="32">
        <f t="shared" si="134"/>
        <v>0</v>
      </c>
      <c r="CR306" s="23">
        <f t="shared" si="135"/>
        <v>2</v>
      </c>
      <c r="CS306" s="23" t="str">
        <f t="shared" si="128"/>
        <v>Đạt mục tiêu</v>
      </c>
      <c r="CT306" s="37"/>
    </row>
    <row r="307" spans="1:98" ht="93.75" x14ac:dyDescent="0.25">
      <c r="A307" s="6">
        <v>221</v>
      </c>
      <c r="B307" s="385">
        <v>540</v>
      </c>
      <c r="C307" s="388" t="s">
        <v>897</v>
      </c>
      <c r="D307" s="13" t="s">
        <v>18</v>
      </c>
      <c r="E307" s="12" t="s">
        <v>898</v>
      </c>
      <c r="F307" s="214" t="s">
        <v>28</v>
      </c>
      <c r="G307" s="12" t="s">
        <v>1525</v>
      </c>
      <c r="H307" s="12" t="s">
        <v>1893</v>
      </c>
      <c r="I307" s="18" t="s">
        <v>1261</v>
      </c>
      <c r="J307" s="22" t="s">
        <v>862</v>
      </c>
      <c r="K307" s="23" t="s">
        <v>21</v>
      </c>
      <c r="L307" s="23"/>
      <c r="M307" s="23"/>
      <c r="N307" s="23"/>
      <c r="O307" s="28"/>
      <c r="P307" s="207"/>
      <c r="Q307" s="23"/>
      <c r="R307" s="23"/>
      <c r="S307" s="23"/>
      <c r="T307" s="26">
        <f t="shared" si="127"/>
        <v>1</v>
      </c>
      <c r="U307" s="207" t="s">
        <v>1262</v>
      </c>
      <c r="V307" s="207" t="s">
        <v>1389</v>
      </c>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07"/>
      <c r="CC307" s="207"/>
      <c r="CD307" s="207"/>
      <c r="CE307" s="207"/>
      <c r="CF307" s="207">
        <v>2</v>
      </c>
      <c r="CG307" s="207"/>
      <c r="CH307" s="207"/>
      <c r="CI307" s="207"/>
      <c r="CJ307" s="207"/>
      <c r="CK307" s="207"/>
      <c r="CL307" s="23">
        <f t="shared" si="129"/>
        <v>1</v>
      </c>
      <c r="CM307" s="32">
        <f t="shared" si="130"/>
        <v>1</v>
      </c>
      <c r="CN307" s="23">
        <f t="shared" si="131"/>
        <v>0</v>
      </c>
      <c r="CO307" s="32">
        <f t="shared" si="132"/>
        <v>0</v>
      </c>
      <c r="CP307" s="23">
        <f t="shared" si="133"/>
        <v>0</v>
      </c>
      <c r="CQ307" s="32">
        <f t="shared" si="134"/>
        <v>0</v>
      </c>
      <c r="CR307" s="23">
        <f t="shared" si="135"/>
        <v>2</v>
      </c>
      <c r="CS307" s="23" t="str">
        <f t="shared" si="128"/>
        <v>Đạt mục tiêu</v>
      </c>
      <c r="CT307" s="37"/>
    </row>
    <row r="308" spans="1:98" ht="93.75" x14ac:dyDescent="0.25">
      <c r="A308" s="6">
        <v>221</v>
      </c>
      <c r="B308" s="386"/>
      <c r="C308" s="389"/>
      <c r="D308" s="13" t="s">
        <v>18</v>
      </c>
      <c r="E308" s="12" t="s">
        <v>898</v>
      </c>
      <c r="F308" s="214" t="s">
        <v>28</v>
      </c>
      <c r="G308" s="12" t="s">
        <v>1525</v>
      </c>
      <c r="H308" s="12" t="s">
        <v>1638</v>
      </c>
      <c r="I308" s="18" t="s">
        <v>1261</v>
      </c>
      <c r="J308" s="22" t="s">
        <v>862</v>
      </c>
      <c r="K308" s="23"/>
      <c r="L308" s="23" t="s">
        <v>21</v>
      </c>
      <c r="M308" s="23"/>
      <c r="N308" s="23"/>
      <c r="O308" s="28"/>
      <c r="P308" s="207"/>
      <c r="Q308" s="23"/>
      <c r="R308" s="23"/>
      <c r="S308" s="23"/>
      <c r="T308" s="26">
        <f t="shared" si="127"/>
        <v>1</v>
      </c>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07"/>
      <c r="CC308" s="207"/>
      <c r="CD308" s="207"/>
      <c r="CE308" s="207"/>
      <c r="CF308" s="207">
        <v>2</v>
      </c>
      <c r="CG308" s="207"/>
      <c r="CH308" s="207"/>
      <c r="CI308" s="207"/>
      <c r="CJ308" s="207"/>
      <c r="CK308" s="207"/>
      <c r="CL308" s="23">
        <f t="shared" si="129"/>
        <v>1</v>
      </c>
      <c r="CM308" s="32">
        <f t="shared" si="130"/>
        <v>1</v>
      </c>
      <c r="CN308" s="23">
        <f t="shared" si="131"/>
        <v>0</v>
      </c>
      <c r="CO308" s="32">
        <f t="shared" si="132"/>
        <v>0</v>
      </c>
      <c r="CP308" s="23">
        <f t="shared" si="133"/>
        <v>0</v>
      </c>
      <c r="CQ308" s="32">
        <f t="shared" si="134"/>
        <v>0</v>
      </c>
      <c r="CR308" s="23">
        <f t="shared" si="135"/>
        <v>2</v>
      </c>
      <c r="CS308" s="23" t="str">
        <f t="shared" si="128"/>
        <v>Đạt mục tiêu</v>
      </c>
      <c r="CT308" s="37"/>
    </row>
    <row r="309" spans="1:98" ht="93.75" x14ac:dyDescent="0.25">
      <c r="A309" s="6">
        <v>221</v>
      </c>
      <c r="B309" s="386"/>
      <c r="C309" s="389"/>
      <c r="D309" s="13" t="s">
        <v>18</v>
      </c>
      <c r="E309" s="12" t="s">
        <v>898</v>
      </c>
      <c r="F309" s="214" t="s">
        <v>28</v>
      </c>
      <c r="G309" s="12" t="s">
        <v>1525</v>
      </c>
      <c r="H309" s="12" t="s">
        <v>1526</v>
      </c>
      <c r="I309" s="18" t="s">
        <v>1261</v>
      </c>
      <c r="J309" s="22" t="s">
        <v>862</v>
      </c>
      <c r="K309" s="23"/>
      <c r="L309" s="23"/>
      <c r="M309" s="23" t="s">
        <v>21</v>
      </c>
      <c r="N309" s="58"/>
      <c r="O309" s="28"/>
      <c r="P309" s="207"/>
      <c r="Q309" s="23"/>
      <c r="R309" s="23"/>
      <c r="S309" s="23"/>
      <c r="T309" s="26">
        <f t="shared" si="127"/>
        <v>1</v>
      </c>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07"/>
      <c r="CC309" s="207"/>
      <c r="CD309" s="207"/>
      <c r="CE309" s="207"/>
      <c r="CF309" s="207">
        <v>2</v>
      </c>
      <c r="CG309" s="207"/>
      <c r="CH309" s="207"/>
      <c r="CI309" s="207"/>
      <c r="CJ309" s="207"/>
      <c r="CK309" s="207"/>
      <c r="CL309" s="23">
        <f t="shared" si="129"/>
        <v>1</v>
      </c>
      <c r="CM309" s="32">
        <f t="shared" si="130"/>
        <v>1</v>
      </c>
      <c r="CN309" s="23">
        <f t="shared" si="131"/>
        <v>0</v>
      </c>
      <c r="CO309" s="32">
        <f t="shared" si="132"/>
        <v>0</v>
      </c>
      <c r="CP309" s="23">
        <f t="shared" si="133"/>
        <v>0</v>
      </c>
      <c r="CQ309" s="32">
        <f t="shared" si="134"/>
        <v>0</v>
      </c>
      <c r="CR309" s="23">
        <f t="shared" si="135"/>
        <v>2</v>
      </c>
      <c r="CS309" s="23" t="str">
        <f t="shared" si="128"/>
        <v>Đạt mục tiêu</v>
      </c>
      <c r="CT309" s="37"/>
    </row>
    <row r="310" spans="1:98" ht="93.75" x14ac:dyDescent="0.25">
      <c r="A310" s="6">
        <v>221</v>
      </c>
      <c r="B310" s="386"/>
      <c r="C310" s="389"/>
      <c r="D310" s="13" t="s">
        <v>18</v>
      </c>
      <c r="E310" s="12" t="s">
        <v>898</v>
      </c>
      <c r="F310" s="214" t="s">
        <v>28</v>
      </c>
      <c r="G310" s="12" t="s">
        <v>1525</v>
      </c>
      <c r="H310" s="12" t="s">
        <v>1644</v>
      </c>
      <c r="I310" s="18" t="s">
        <v>1261</v>
      </c>
      <c r="J310" s="22" t="s">
        <v>862</v>
      </c>
      <c r="K310" s="23"/>
      <c r="L310" s="23"/>
      <c r="M310" s="23"/>
      <c r="N310" s="64" t="s">
        <v>21</v>
      </c>
      <c r="O310" s="28"/>
      <c r="P310" s="207"/>
      <c r="Q310" s="23"/>
      <c r="R310" s="23"/>
      <c r="S310" s="23"/>
      <c r="T310" s="26">
        <f t="shared" si="127"/>
        <v>1</v>
      </c>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v>2</v>
      </c>
      <c r="CG310" s="207"/>
      <c r="CH310" s="207"/>
      <c r="CI310" s="207"/>
      <c r="CJ310" s="207"/>
      <c r="CK310" s="207"/>
      <c r="CL310" s="23">
        <f t="shared" si="129"/>
        <v>1</v>
      </c>
      <c r="CM310" s="32">
        <f t="shared" si="130"/>
        <v>1</v>
      </c>
      <c r="CN310" s="23">
        <f t="shared" si="131"/>
        <v>0</v>
      </c>
      <c r="CO310" s="32">
        <f t="shared" si="132"/>
        <v>0</v>
      </c>
      <c r="CP310" s="23">
        <f t="shared" si="133"/>
        <v>0</v>
      </c>
      <c r="CQ310" s="32">
        <f t="shared" si="134"/>
        <v>0</v>
      </c>
      <c r="CR310" s="23">
        <f t="shared" si="135"/>
        <v>2</v>
      </c>
      <c r="CS310" s="23" t="str">
        <f t="shared" si="128"/>
        <v>Đạt mục tiêu</v>
      </c>
      <c r="CT310" s="37"/>
    </row>
    <row r="311" spans="1:98" ht="93.75" x14ac:dyDescent="0.25">
      <c r="A311" s="6">
        <v>221</v>
      </c>
      <c r="B311" s="386"/>
      <c r="C311" s="389"/>
      <c r="D311" s="13" t="s">
        <v>18</v>
      </c>
      <c r="E311" s="12" t="s">
        <v>898</v>
      </c>
      <c r="F311" s="214" t="s">
        <v>28</v>
      </c>
      <c r="G311" s="12" t="s">
        <v>1525</v>
      </c>
      <c r="H311" s="12" t="s">
        <v>1527</v>
      </c>
      <c r="I311" s="18" t="s">
        <v>1261</v>
      </c>
      <c r="J311" s="22" t="s">
        <v>862</v>
      </c>
      <c r="K311" s="23"/>
      <c r="L311" s="23"/>
      <c r="M311" s="23"/>
      <c r="N311" s="23"/>
      <c r="O311" s="28"/>
      <c r="P311" s="28" t="s">
        <v>21</v>
      </c>
      <c r="Q311" s="23"/>
      <c r="R311" s="23"/>
      <c r="S311" s="23"/>
      <c r="T311" s="26">
        <f t="shared" si="127"/>
        <v>1</v>
      </c>
      <c r="U311" s="207"/>
      <c r="V311" s="207"/>
      <c r="W311" s="207"/>
      <c r="X311" s="207"/>
      <c r="Y311" s="207"/>
      <c r="Z311" s="207"/>
      <c r="AA311" s="207"/>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07"/>
      <c r="CC311" s="207"/>
      <c r="CD311" s="207"/>
      <c r="CE311" s="207"/>
      <c r="CF311" s="207">
        <v>2</v>
      </c>
      <c r="CG311" s="207"/>
      <c r="CH311" s="207"/>
      <c r="CI311" s="207"/>
      <c r="CJ311" s="207"/>
      <c r="CK311" s="207"/>
      <c r="CL311" s="23">
        <f t="shared" si="129"/>
        <v>1</v>
      </c>
      <c r="CM311" s="32">
        <f t="shared" si="130"/>
        <v>1</v>
      </c>
      <c r="CN311" s="23">
        <f t="shared" si="131"/>
        <v>0</v>
      </c>
      <c r="CO311" s="32">
        <f t="shared" si="132"/>
        <v>0</v>
      </c>
      <c r="CP311" s="23">
        <f t="shared" si="133"/>
        <v>0</v>
      </c>
      <c r="CQ311" s="32">
        <f t="shared" si="134"/>
        <v>0</v>
      </c>
      <c r="CR311" s="23">
        <f t="shared" si="135"/>
        <v>2</v>
      </c>
      <c r="CS311" s="23" t="str">
        <f t="shared" si="128"/>
        <v>Đạt mục tiêu</v>
      </c>
      <c r="CT311" s="37"/>
    </row>
    <row r="312" spans="1:98" ht="93.75" x14ac:dyDescent="0.25">
      <c r="A312" s="6">
        <v>221</v>
      </c>
      <c r="B312" s="386"/>
      <c r="C312" s="389"/>
      <c r="D312" s="13" t="s">
        <v>18</v>
      </c>
      <c r="E312" s="12" t="s">
        <v>898</v>
      </c>
      <c r="F312" s="214" t="s">
        <v>28</v>
      </c>
      <c r="G312" s="12" t="s">
        <v>1525</v>
      </c>
      <c r="H312" s="12" t="s">
        <v>1528</v>
      </c>
      <c r="I312" s="18" t="s">
        <v>1261</v>
      </c>
      <c r="J312" s="22" t="s">
        <v>862</v>
      </c>
      <c r="K312" s="23"/>
      <c r="L312" s="23"/>
      <c r="M312" s="23"/>
      <c r="N312" s="23"/>
      <c r="O312" s="28"/>
      <c r="P312" s="207"/>
      <c r="Q312" s="23" t="s">
        <v>21</v>
      </c>
      <c r="R312" s="23"/>
      <c r="S312" s="23"/>
      <c r="T312" s="26">
        <f t="shared" si="127"/>
        <v>1</v>
      </c>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07"/>
      <c r="CC312" s="207"/>
      <c r="CD312" s="207"/>
      <c r="CE312" s="207"/>
      <c r="CF312" s="207">
        <v>2</v>
      </c>
      <c r="CG312" s="207"/>
      <c r="CH312" s="207"/>
      <c r="CI312" s="207"/>
      <c r="CJ312" s="207"/>
      <c r="CK312" s="207"/>
      <c r="CL312" s="23">
        <f t="shared" si="129"/>
        <v>1</v>
      </c>
      <c r="CM312" s="32">
        <f t="shared" si="130"/>
        <v>1</v>
      </c>
      <c r="CN312" s="23">
        <f t="shared" si="131"/>
        <v>0</v>
      </c>
      <c r="CO312" s="32">
        <f t="shared" si="132"/>
        <v>0</v>
      </c>
      <c r="CP312" s="23">
        <f t="shared" si="133"/>
        <v>0</v>
      </c>
      <c r="CQ312" s="32">
        <f t="shared" si="134"/>
        <v>0</v>
      </c>
      <c r="CR312" s="23">
        <f t="shared" si="135"/>
        <v>2</v>
      </c>
      <c r="CS312" s="23" t="str">
        <f t="shared" si="128"/>
        <v>Đạt mục tiêu</v>
      </c>
      <c r="CT312" s="37"/>
    </row>
    <row r="313" spans="1:98" ht="93.75" x14ac:dyDescent="0.25">
      <c r="A313" s="6">
        <v>221</v>
      </c>
      <c r="B313" s="387"/>
      <c r="C313" s="390"/>
      <c r="D313" s="13" t="s">
        <v>18</v>
      </c>
      <c r="E313" s="12" t="s">
        <v>898</v>
      </c>
      <c r="F313" s="214" t="s">
        <v>28</v>
      </c>
      <c r="G313" s="12" t="s">
        <v>1525</v>
      </c>
      <c r="H313" s="12" t="s">
        <v>1529</v>
      </c>
      <c r="I313" s="18" t="s">
        <v>1261</v>
      </c>
      <c r="J313" s="22" t="s">
        <v>862</v>
      </c>
      <c r="K313" s="23"/>
      <c r="L313" s="23"/>
      <c r="M313" s="23"/>
      <c r="N313" s="23"/>
      <c r="O313" s="28"/>
      <c r="P313" s="207"/>
      <c r="Q313" s="23"/>
      <c r="R313" s="23"/>
      <c r="S313" s="23" t="s">
        <v>21</v>
      </c>
      <c r="T313" s="26">
        <f t="shared" si="127"/>
        <v>1</v>
      </c>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07"/>
      <c r="CC313" s="207"/>
      <c r="CD313" s="207"/>
      <c r="CE313" s="207"/>
      <c r="CF313" s="207">
        <v>2</v>
      </c>
      <c r="CG313" s="207"/>
      <c r="CH313" s="207"/>
      <c r="CI313" s="207"/>
      <c r="CJ313" s="207"/>
      <c r="CK313" s="207"/>
      <c r="CL313" s="23">
        <f t="shared" si="129"/>
        <v>1</v>
      </c>
      <c r="CM313" s="32">
        <f t="shared" si="130"/>
        <v>1</v>
      </c>
      <c r="CN313" s="23">
        <f t="shared" si="131"/>
        <v>0</v>
      </c>
      <c r="CO313" s="32">
        <f t="shared" si="132"/>
        <v>0</v>
      </c>
      <c r="CP313" s="23">
        <f t="shared" si="133"/>
        <v>0</v>
      </c>
      <c r="CQ313" s="32">
        <f t="shared" si="134"/>
        <v>0</v>
      </c>
      <c r="CR313" s="23">
        <f t="shared" si="135"/>
        <v>2</v>
      </c>
      <c r="CS313" s="23" t="str">
        <f t="shared" si="128"/>
        <v>Đạt mục tiêu</v>
      </c>
      <c r="CT313" s="37"/>
    </row>
    <row r="314" spans="1:98" ht="93.75" x14ac:dyDescent="0.25">
      <c r="A314" s="6">
        <v>222</v>
      </c>
      <c r="B314" s="385">
        <v>543</v>
      </c>
      <c r="C314" s="388" t="s">
        <v>901</v>
      </c>
      <c r="D314" s="13" t="s">
        <v>18</v>
      </c>
      <c r="E314" s="12" t="s">
        <v>902</v>
      </c>
      <c r="F314" s="214" t="s">
        <v>28</v>
      </c>
      <c r="G314" s="18" t="s">
        <v>1530</v>
      </c>
      <c r="H314" s="18" t="s">
        <v>1531</v>
      </c>
      <c r="I314" s="18" t="s">
        <v>1261</v>
      </c>
      <c r="J314" s="22" t="s">
        <v>862</v>
      </c>
      <c r="K314" s="207"/>
      <c r="L314" s="207"/>
      <c r="M314" s="23"/>
      <c r="N314" s="23"/>
      <c r="O314" s="23"/>
      <c r="P314" s="23" t="s">
        <v>21</v>
      </c>
      <c r="Q314" s="23"/>
      <c r="R314" s="23"/>
      <c r="S314" s="207"/>
      <c r="T314" s="26">
        <f t="shared" si="127"/>
        <v>1</v>
      </c>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07"/>
      <c r="CC314" s="207"/>
      <c r="CD314" s="207"/>
      <c r="CE314" s="207"/>
      <c r="CF314" s="207">
        <v>2</v>
      </c>
      <c r="CG314" s="207"/>
      <c r="CH314" s="207"/>
      <c r="CI314" s="207"/>
      <c r="CJ314" s="207"/>
      <c r="CK314" s="207"/>
      <c r="CL314" s="23">
        <f t="shared" si="129"/>
        <v>1</v>
      </c>
      <c r="CM314" s="32">
        <f t="shared" si="130"/>
        <v>1</v>
      </c>
      <c r="CN314" s="23">
        <f t="shared" si="131"/>
        <v>0</v>
      </c>
      <c r="CO314" s="32">
        <f t="shared" si="132"/>
        <v>0</v>
      </c>
      <c r="CP314" s="23">
        <f t="shared" si="133"/>
        <v>0</v>
      </c>
      <c r="CQ314" s="32">
        <f t="shared" si="134"/>
        <v>0</v>
      </c>
      <c r="CR314" s="23">
        <f t="shared" si="135"/>
        <v>2</v>
      </c>
      <c r="CS314" s="23" t="str">
        <f t="shared" si="128"/>
        <v>Đạt mục tiêu</v>
      </c>
      <c r="CT314" s="37"/>
    </row>
    <row r="315" spans="1:98" ht="56.25" x14ac:dyDescent="0.25">
      <c r="A315" s="6"/>
      <c r="B315" s="386"/>
      <c r="C315" s="389"/>
      <c r="D315" s="13"/>
      <c r="E315" s="12"/>
      <c r="F315" s="214"/>
      <c r="G315" s="18" t="s">
        <v>1672</v>
      </c>
      <c r="H315" s="18" t="s">
        <v>1673</v>
      </c>
      <c r="I315" s="18" t="s">
        <v>1261</v>
      </c>
      <c r="J315" s="22" t="s">
        <v>862</v>
      </c>
      <c r="K315" s="207"/>
      <c r="L315" s="207"/>
      <c r="M315" s="23"/>
      <c r="N315" s="23"/>
      <c r="O315" s="23"/>
      <c r="P315" s="23"/>
      <c r="Q315" s="23"/>
      <c r="R315" s="23"/>
      <c r="S315" s="23" t="s">
        <v>21</v>
      </c>
      <c r="T315" s="26">
        <v>1</v>
      </c>
      <c r="U315" s="207"/>
      <c r="V315" s="207"/>
      <c r="W315" s="207"/>
      <c r="X315" s="207"/>
      <c r="Y315" s="207"/>
      <c r="Z315" s="207"/>
      <c r="AA315" s="207"/>
      <c r="AB315" s="207"/>
      <c r="AC315" s="207"/>
      <c r="AD315" s="207"/>
      <c r="AE315" s="207"/>
      <c r="AF315" s="207"/>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07"/>
      <c r="CC315" s="207"/>
      <c r="CD315" s="207"/>
      <c r="CE315" s="207"/>
      <c r="CF315" s="207"/>
      <c r="CG315" s="207"/>
      <c r="CH315" s="207"/>
      <c r="CI315" s="207"/>
      <c r="CJ315" s="207"/>
      <c r="CK315" s="207"/>
      <c r="CL315" s="23"/>
      <c r="CM315" s="32"/>
      <c r="CN315" s="23"/>
      <c r="CO315" s="32"/>
      <c r="CP315" s="23"/>
      <c r="CQ315" s="32"/>
      <c r="CR315" s="23"/>
      <c r="CS315" s="23"/>
      <c r="CT315" s="37"/>
    </row>
    <row r="316" spans="1:98" ht="93.75" x14ac:dyDescent="0.25">
      <c r="A316" s="6">
        <v>222</v>
      </c>
      <c r="B316" s="386"/>
      <c r="C316" s="389"/>
      <c r="D316" s="13" t="s">
        <v>18</v>
      </c>
      <c r="E316" s="12" t="s">
        <v>902</v>
      </c>
      <c r="F316" s="214" t="s">
        <v>28</v>
      </c>
      <c r="G316" s="18" t="s">
        <v>1530</v>
      </c>
      <c r="H316" s="18" t="s">
        <v>1651</v>
      </c>
      <c r="I316" s="18" t="s">
        <v>1261</v>
      </c>
      <c r="J316" s="22" t="s">
        <v>862</v>
      </c>
      <c r="K316" s="207"/>
      <c r="L316" s="207"/>
      <c r="M316" s="23"/>
      <c r="N316" s="23"/>
      <c r="O316" s="23" t="s">
        <v>21</v>
      </c>
      <c r="P316" s="23"/>
      <c r="Q316" s="23"/>
      <c r="R316" s="23"/>
      <c r="S316" s="207"/>
      <c r="T316" s="26">
        <f t="shared" si="127"/>
        <v>1</v>
      </c>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07"/>
      <c r="CC316" s="207"/>
      <c r="CD316" s="207"/>
      <c r="CE316" s="207"/>
      <c r="CF316" s="207">
        <v>2</v>
      </c>
      <c r="CG316" s="207"/>
      <c r="CH316" s="207"/>
      <c r="CI316" s="207"/>
      <c r="CJ316" s="207"/>
      <c r="CK316" s="207"/>
      <c r="CL316" s="23">
        <f t="shared" si="129"/>
        <v>1</v>
      </c>
      <c r="CM316" s="32">
        <f t="shared" si="130"/>
        <v>1</v>
      </c>
      <c r="CN316" s="23">
        <f t="shared" si="131"/>
        <v>0</v>
      </c>
      <c r="CO316" s="32">
        <f t="shared" si="132"/>
        <v>0</v>
      </c>
      <c r="CP316" s="23">
        <f t="shared" si="133"/>
        <v>0</v>
      </c>
      <c r="CQ316" s="32">
        <f t="shared" si="134"/>
        <v>0</v>
      </c>
      <c r="CR316" s="23">
        <f t="shared" si="135"/>
        <v>2</v>
      </c>
      <c r="CS316" s="23" t="str">
        <f t="shared" si="128"/>
        <v>Đạt mục tiêu</v>
      </c>
      <c r="CT316" s="37"/>
    </row>
    <row r="317" spans="1:98" ht="93.75" x14ac:dyDescent="0.25">
      <c r="A317" s="6">
        <v>222</v>
      </c>
      <c r="B317" s="386"/>
      <c r="C317" s="389"/>
      <c r="D317" s="13" t="s">
        <v>18</v>
      </c>
      <c r="E317" s="12" t="s">
        <v>902</v>
      </c>
      <c r="F317" s="214" t="s">
        <v>28</v>
      </c>
      <c r="G317" s="18" t="s">
        <v>1530</v>
      </c>
      <c r="H317" s="18" t="s">
        <v>1532</v>
      </c>
      <c r="I317" s="18" t="s">
        <v>1261</v>
      </c>
      <c r="J317" s="22" t="s">
        <v>862</v>
      </c>
      <c r="K317" s="207"/>
      <c r="L317" s="207"/>
      <c r="M317" s="23"/>
      <c r="N317" s="23"/>
      <c r="O317" s="23"/>
      <c r="P317" s="23"/>
      <c r="Q317" s="23" t="s">
        <v>21</v>
      </c>
      <c r="R317" s="23"/>
      <c r="S317" s="207"/>
      <c r="T317" s="26">
        <f t="shared" si="127"/>
        <v>1</v>
      </c>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07"/>
      <c r="CC317" s="207"/>
      <c r="CD317" s="207"/>
      <c r="CE317" s="207"/>
      <c r="CF317" s="207">
        <v>2</v>
      </c>
      <c r="CG317" s="207"/>
      <c r="CH317" s="207"/>
      <c r="CI317" s="207"/>
      <c r="CJ317" s="207"/>
      <c r="CK317" s="207"/>
      <c r="CL317" s="23">
        <f t="shared" si="129"/>
        <v>1</v>
      </c>
      <c r="CM317" s="32">
        <f t="shared" si="130"/>
        <v>1</v>
      </c>
      <c r="CN317" s="23">
        <f t="shared" si="131"/>
        <v>0</v>
      </c>
      <c r="CO317" s="32">
        <f t="shared" si="132"/>
        <v>0</v>
      </c>
      <c r="CP317" s="23">
        <f t="shared" si="133"/>
        <v>0</v>
      </c>
      <c r="CQ317" s="32">
        <f t="shared" si="134"/>
        <v>0</v>
      </c>
      <c r="CR317" s="23">
        <f t="shared" si="135"/>
        <v>2</v>
      </c>
      <c r="CS317" s="23" t="str">
        <f t="shared" si="128"/>
        <v>Đạt mục tiêu</v>
      </c>
      <c r="CT317" s="37"/>
    </row>
    <row r="318" spans="1:98" ht="93.75" x14ac:dyDescent="0.25">
      <c r="A318" s="6">
        <v>222</v>
      </c>
      <c r="B318" s="387"/>
      <c r="C318" s="390"/>
      <c r="D318" s="13" t="s">
        <v>18</v>
      </c>
      <c r="E318" s="12" t="s">
        <v>902</v>
      </c>
      <c r="F318" s="214" t="s">
        <v>28</v>
      </c>
      <c r="G318" s="18" t="s">
        <v>1530</v>
      </c>
      <c r="H318" s="18" t="s">
        <v>1670</v>
      </c>
      <c r="I318" s="18" t="s">
        <v>1261</v>
      </c>
      <c r="J318" s="22" t="s">
        <v>862</v>
      </c>
      <c r="K318" s="207"/>
      <c r="L318" s="207"/>
      <c r="M318" s="23"/>
      <c r="N318" s="23"/>
      <c r="O318" s="23"/>
      <c r="P318" s="23"/>
      <c r="Q318" s="23"/>
      <c r="R318" s="23" t="s">
        <v>21</v>
      </c>
      <c r="S318" s="207"/>
      <c r="T318" s="26">
        <f t="shared" si="127"/>
        <v>1</v>
      </c>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07"/>
      <c r="CC318" s="207"/>
      <c r="CD318" s="207"/>
      <c r="CE318" s="207"/>
      <c r="CF318" s="207">
        <v>2</v>
      </c>
      <c r="CG318" s="207"/>
      <c r="CH318" s="207"/>
      <c r="CI318" s="207"/>
      <c r="CJ318" s="207"/>
      <c r="CK318" s="207"/>
      <c r="CL318" s="23">
        <f t="shared" si="129"/>
        <v>1</v>
      </c>
      <c r="CM318" s="32">
        <f t="shared" si="130"/>
        <v>1</v>
      </c>
      <c r="CN318" s="23">
        <f t="shared" si="131"/>
        <v>0</v>
      </c>
      <c r="CO318" s="32">
        <f t="shared" si="132"/>
        <v>0</v>
      </c>
      <c r="CP318" s="23">
        <f t="shared" si="133"/>
        <v>0</v>
      </c>
      <c r="CQ318" s="32">
        <f t="shared" si="134"/>
        <v>0</v>
      </c>
      <c r="CR318" s="23">
        <f t="shared" si="135"/>
        <v>2</v>
      </c>
      <c r="CS318" s="23" t="str">
        <f t="shared" si="128"/>
        <v>Đạt mục tiêu</v>
      </c>
      <c r="CT318" s="37"/>
    </row>
    <row r="319" spans="1:98" ht="93.75" x14ac:dyDescent="0.25">
      <c r="A319" s="6">
        <v>223</v>
      </c>
      <c r="B319" s="385">
        <v>546</v>
      </c>
      <c r="C319" s="388" t="s">
        <v>906</v>
      </c>
      <c r="D319" s="13" t="s">
        <v>18</v>
      </c>
      <c r="E319" s="12" t="s">
        <v>907</v>
      </c>
      <c r="F319" s="214" t="s">
        <v>28</v>
      </c>
      <c r="G319" s="12" t="s">
        <v>1533</v>
      </c>
      <c r="H319" s="18" t="s">
        <v>1534</v>
      </c>
      <c r="I319" s="18" t="s">
        <v>1261</v>
      </c>
      <c r="J319" s="22" t="s">
        <v>862</v>
      </c>
      <c r="K319" s="207"/>
      <c r="L319" s="23"/>
      <c r="M319" s="207"/>
      <c r="N319" s="207"/>
      <c r="O319" s="23" t="s">
        <v>21</v>
      </c>
      <c r="P319" s="23"/>
      <c r="Q319" s="207"/>
      <c r="R319" s="207"/>
      <c r="S319" s="207"/>
      <c r="T319" s="26">
        <f t="shared" si="127"/>
        <v>1</v>
      </c>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07"/>
      <c r="CC319" s="207"/>
      <c r="CD319" s="207"/>
      <c r="CE319" s="207"/>
      <c r="CF319" s="207">
        <v>2</v>
      </c>
      <c r="CG319" s="207"/>
      <c r="CH319" s="207"/>
      <c r="CI319" s="207"/>
      <c r="CJ319" s="207"/>
      <c r="CK319" s="207"/>
      <c r="CL319" s="23">
        <f t="shared" si="129"/>
        <v>1</v>
      </c>
      <c r="CM319" s="32">
        <f t="shared" si="130"/>
        <v>1</v>
      </c>
      <c r="CN319" s="23">
        <f t="shared" si="131"/>
        <v>0</v>
      </c>
      <c r="CO319" s="32">
        <f t="shared" si="132"/>
        <v>0</v>
      </c>
      <c r="CP319" s="23">
        <f t="shared" si="133"/>
        <v>0</v>
      </c>
      <c r="CQ319" s="32">
        <f t="shared" si="134"/>
        <v>0</v>
      </c>
      <c r="CR319" s="23">
        <f t="shared" si="135"/>
        <v>2</v>
      </c>
      <c r="CS319" s="23" t="str">
        <f t="shared" si="128"/>
        <v>Đạt mục tiêu</v>
      </c>
      <c r="CT319" s="37"/>
    </row>
    <row r="320" spans="1:98" ht="93.75" x14ac:dyDescent="0.25">
      <c r="A320" s="6">
        <v>223</v>
      </c>
      <c r="B320" s="386"/>
      <c r="C320" s="389"/>
      <c r="D320" s="13" t="s">
        <v>18</v>
      </c>
      <c r="E320" s="12" t="s">
        <v>907</v>
      </c>
      <c r="F320" s="214" t="s">
        <v>28</v>
      </c>
      <c r="G320" s="12" t="s">
        <v>1533</v>
      </c>
      <c r="H320" s="18" t="s">
        <v>1535</v>
      </c>
      <c r="I320" s="18" t="s">
        <v>1261</v>
      </c>
      <c r="J320" s="22" t="s">
        <v>862</v>
      </c>
      <c r="K320" s="207"/>
      <c r="L320" s="23"/>
      <c r="M320" s="207"/>
      <c r="N320" s="207"/>
      <c r="O320" s="23"/>
      <c r="P320" s="23" t="s">
        <v>21</v>
      </c>
      <c r="Q320" s="207"/>
      <c r="R320" s="207"/>
      <c r="S320" s="207"/>
      <c r="T320" s="26">
        <f t="shared" si="127"/>
        <v>1</v>
      </c>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07"/>
      <c r="CC320" s="207"/>
      <c r="CD320" s="207"/>
      <c r="CE320" s="207"/>
      <c r="CF320" s="207">
        <v>2</v>
      </c>
      <c r="CG320" s="207"/>
      <c r="CH320" s="207"/>
      <c r="CI320" s="207"/>
      <c r="CJ320" s="207"/>
      <c r="CK320" s="207"/>
      <c r="CL320" s="23">
        <f t="shared" si="129"/>
        <v>1</v>
      </c>
      <c r="CM320" s="32">
        <f t="shared" si="130"/>
        <v>1</v>
      </c>
      <c r="CN320" s="23">
        <f t="shared" si="131"/>
        <v>0</v>
      </c>
      <c r="CO320" s="32">
        <f t="shared" si="132"/>
        <v>0</v>
      </c>
      <c r="CP320" s="23">
        <f t="shared" si="133"/>
        <v>0</v>
      </c>
      <c r="CQ320" s="32">
        <f t="shared" si="134"/>
        <v>0</v>
      </c>
      <c r="CR320" s="23">
        <f t="shared" si="135"/>
        <v>2</v>
      </c>
      <c r="CS320" s="23" t="str">
        <f t="shared" si="128"/>
        <v>Đạt mục tiêu</v>
      </c>
      <c r="CT320" s="37"/>
    </row>
    <row r="321" spans="1:98" ht="93.75" x14ac:dyDescent="0.25">
      <c r="A321" s="6">
        <v>224</v>
      </c>
      <c r="B321" s="207">
        <v>549</v>
      </c>
      <c r="C321" s="12" t="s">
        <v>912</v>
      </c>
      <c r="D321" s="13" t="s">
        <v>18</v>
      </c>
      <c r="E321" s="12" t="s">
        <v>913</v>
      </c>
      <c r="F321" s="214" t="s">
        <v>28</v>
      </c>
      <c r="G321" s="12" t="s">
        <v>1536</v>
      </c>
      <c r="H321" s="18" t="s">
        <v>1639</v>
      </c>
      <c r="I321" s="18" t="s">
        <v>1251</v>
      </c>
      <c r="J321" s="22" t="s">
        <v>862</v>
      </c>
      <c r="K321" s="207"/>
      <c r="L321" s="207"/>
      <c r="M321" s="23" t="s">
        <v>21</v>
      </c>
      <c r="N321" s="207"/>
      <c r="O321" s="207"/>
      <c r="P321" s="207"/>
      <c r="Q321" s="207"/>
      <c r="R321" s="207"/>
      <c r="S321" s="207"/>
      <c r="T321" s="26">
        <f t="shared" si="127"/>
        <v>1</v>
      </c>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07"/>
      <c r="CC321" s="207"/>
      <c r="CD321" s="207"/>
      <c r="CE321" s="207"/>
      <c r="CF321" s="207">
        <v>2</v>
      </c>
      <c r="CG321" s="207"/>
      <c r="CH321" s="207"/>
      <c r="CI321" s="207"/>
      <c r="CJ321" s="207"/>
      <c r="CK321" s="207"/>
      <c r="CL321" s="23">
        <f t="shared" si="129"/>
        <v>1</v>
      </c>
      <c r="CM321" s="32">
        <f t="shared" si="130"/>
        <v>1</v>
      </c>
      <c r="CN321" s="23">
        <f t="shared" si="131"/>
        <v>0</v>
      </c>
      <c r="CO321" s="32">
        <f t="shared" si="132"/>
        <v>0</v>
      </c>
      <c r="CP321" s="23">
        <f t="shared" si="133"/>
        <v>0</v>
      </c>
      <c r="CQ321" s="32">
        <f t="shared" si="134"/>
        <v>0</v>
      </c>
      <c r="CR321" s="23">
        <f t="shared" si="135"/>
        <v>2</v>
      </c>
      <c r="CS321" s="23" t="str">
        <f t="shared" si="128"/>
        <v>Đạt mục tiêu</v>
      </c>
      <c r="CT321" s="37"/>
    </row>
    <row r="322" spans="1:98" ht="48.75" x14ac:dyDescent="0.25">
      <c r="A322" s="6">
        <v>225</v>
      </c>
      <c r="B322" s="207">
        <v>552</v>
      </c>
      <c r="C322" s="12" t="s">
        <v>918</v>
      </c>
      <c r="D322" s="13" t="s">
        <v>71</v>
      </c>
      <c r="E322" s="12" t="s">
        <v>919</v>
      </c>
      <c r="F322" s="214" t="s">
        <v>71</v>
      </c>
      <c r="G322" s="12" t="s">
        <v>1537</v>
      </c>
      <c r="H322" s="18" t="s">
        <v>1538</v>
      </c>
      <c r="I322" s="18" t="s">
        <v>1251</v>
      </c>
      <c r="J322" s="22" t="s">
        <v>862</v>
      </c>
      <c r="K322" s="207"/>
      <c r="L322" s="207"/>
      <c r="M322" s="207" t="s">
        <v>21</v>
      </c>
      <c r="N322" s="207"/>
      <c r="O322" s="207"/>
      <c r="P322" s="207"/>
      <c r="Q322" s="207"/>
      <c r="R322" s="207"/>
      <c r="S322" s="207"/>
      <c r="T322" s="26">
        <f t="shared" si="127"/>
        <v>1</v>
      </c>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07"/>
      <c r="CC322" s="207"/>
      <c r="CD322" s="207"/>
      <c r="CE322" s="207"/>
      <c r="CF322" s="207">
        <v>2</v>
      </c>
      <c r="CG322" s="207"/>
      <c r="CH322" s="207"/>
      <c r="CI322" s="207"/>
      <c r="CJ322" s="207"/>
      <c r="CK322" s="207"/>
      <c r="CL322" s="23">
        <f t="shared" si="129"/>
        <v>1</v>
      </c>
      <c r="CM322" s="32">
        <f t="shared" si="130"/>
        <v>1</v>
      </c>
      <c r="CN322" s="23">
        <f t="shared" si="131"/>
        <v>0</v>
      </c>
      <c r="CO322" s="32">
        <f t="shared" si="132"/>
        <v>0</v>
      </c>
      <c r="CP322" s="23">
        <f t="shared" si="133"/>
        <v>0</v>
      </c>
      <c r="CQ322" s="32">
        <f t="shared" si="134"/>
        <v>0</v>
      </c>
      <c r="CR322" s="23">
        <f t="shared" si="135"/>
        <v>2</v>
      </c>
      <c r="CS322" s="23" t="str">
        <f t="shared" si="128"/>
        <v>Đạt mục tiêu</v>
      </c>
      <c r="CT322" s="37"/>
    </row>
    <row r="323" spans="1:98" ht="75" x14ac:dyDescent="0.25">
      <c r="A323" s="6">
        <v>226</v>
      </c>
      <c r="B323" s="207">
        <v>554</v>
      </c>
      <c r="C323" s="12" t="s">
        <v>922</v>
      </c>
      <c r="D323" s="13" t="s">
        <v>18</v>
      </c>
      <c r="E323" s="12" t="s">
        <v>923</v>
      </c>
      <c r="F323" s="214" t="s">
        <v>28</v>
      </c>
      <c r="G323" s="18" t="s">
        <v>1539</v>
      </c>
      <c r="H323" s="18" t="s">
        <v>1539</v>
      </c>
      <c r="I323" s="18" t="s">
        <v>1265</v>
      </c>
      <c r="J323" s="22" t="s">
        <v>862</v>
      </c>
      <c r="K323" s="207"/>
      <c r="L323" s="207"/>
      <c r="M323" s="207"/>
      <c r="N323" s="207"/>
      <c r="O323" s="207" t="s">
        <v>21</v>
      </c>
      <c r="P323" s="207" t="s">
        <v>21</v>
      </c>
      <c r="Q323" s="207"/>
      <c r="R323" s="207"/>
      <c r="S323" s="207"/>
      <c r="T323" s="26">
        <f t="shared" si="127"/>
        <v>2</v>
      </c>
      <c r="U323" s="207"/>
      <c r="V323" s="207"/>
      <c r="W323" s="207"/>
      <c r="X323" s="207"/>
      <c r="Y323" s="207"/>
      <c r="Z323" s="207"/>
      <c r="AA323" s="207"/>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7"/>
      <c r="BW323" s="207"/>
      <c r="BX323" s="207"/>
      <c r="BY323" s="207"/>
      <c r="BZ323" s="207"/>
      <c r="CA323" s="207"/>
      <c r="CB323" s="207"/>
      <c r="CC323" s="207"/>
      <c r="CD323" s="207"/>
      <c r="CE323" s="207"/>
      <c r="CF323" s="207">
        <v>2</v>
      </c>
      <c r="CG323" s="207"/>
      <c r="CH323" s="207"/>
      <c r="CI323" s="207"/>
      <c r="CJ323" s="207"/>
      <c r="CK323" s="207"/>
      <c r="CL323" s="23">
        <f t="shared" si="129"/>
        <v>1</v>
      </c>
      <c r="CM323" s="32">
        <f t="shared" si="130"/>
        <v>1</v>
      </c>
      <c r="CN323" s="23">
        <f t="shared" si="131"/>
        <v>0</v>
      </c>
      <c r="CO323" s="32">
        <f t="shared" si="132"/>
        <v>0</v>
      </c>
      <c r="CP323" s="23">
        <f t="shared" si="133"/>
        <v>0</v>
      </c>
      <c r="CQ323" s="32">
        <f t="shared" si="134"/>
        <v>0</v>
      </c>
      <c r="CR323" s="23">
        <f t="shared" si="135"/>
        <v>2</v>
      </c>
      <c r="CS323" s="23" t="str">
        <f t="shared" si="128"/>
        <v>Đạt mục tiêu</v>
      </c>
      <c r="CT323" s="37"/>
    </row>
    <row r="324" spans="1:98" s="2" customFormat="1" ht="75" x14ac:dyDescent="0.25">
      <c r="A324" s="6">
        <v>163</v>
      </c>
      <c r="B324" s="217">
        <v>559</v>
      </c>
      <c r="C324" s="213" t="s">
        <v>926</v>
      </c>
      <c r="D324" s="9" t="s">
        <v>1249</v>
      </c>
      <c r="E324" s="9" t="s">
        <v>1249</v>
      </c>
      <c r="F324" s="9" t="s">
        <v>1249</v>
      </c>
      <c r="G324" s="9" t="s">
        <v>1249</v>
      </c>
      <c r="H324" s="9" t="s">
        <v>1249</v>
      </c>
      <c r="I324" s="9" t="s">
        <v>1249</v>
      </c>
      <c r="J324" s="21" t="s">
        <v>1249</v>
      </c>
      <c r="K324" s="21" t="s">
        <v>1249</v>
      </c>
      <c r="L324" s="21" t="s">
        <v>1249</v>
      </c>
      <c r="M324" s="21" t="s">
        <v>1249</v>
      </c>
      <c r="N324" s="21" t="s">
        <v>1249</v>
      </c>
      <c r="O324" s="21" t="s">
        <v>1249</v>
      </c>
      <c r="P324" s="21" t="s">
        <v>1249</v>
      </c>
      <c r="Q324" s="21" t="s">
        <v>1249</v>
      </c>
      <c r="R324" s="21" t="s">
        <v>1249</v>
      </c>
      <c r="S324" s="21" t="s">
        <v>1249</v>
      </c>
      <c r="T324" s="21" t="s">
        <v>1249</v>
      </c>
      <c r="U324" s="21" t="s">
        <v>1249</v>
      </c>
      <c r="V324" s="21" t="s">
        <v>1249</v>
      </c>
      <c r="W324" s="21" t="s">
        <v>1249</v>
      </c>
      <c r="X324" s="21" t="s">
        <v>1249</v>
      </c>
      <c r="Y324" s="21" t="s">
        <v>1249</v>
      </c>
      <c r="Z324" s="21" t="s">
        <v>1249</v>
      </c>
      <c r="AA324" s="21" t="s">
        <v>1249</v>
      </c>
      <c r="AB324" s="21" t="s">
        <v>1249</v>
      </c>
      <c r="AC324" s="21" t="s">
        <v>1249</v>
      </c>
      <c r="AD324" s="21" t="s">
        <v>1249</v>
      </c>
      <c r="AE324" s="21" t="s">
        <v>1249</v>
      </c>
      <c r="AF324" s="21" t="s">
        <v>1249</v>
      </c>
      <c r="AG324" s="21" t="s">
        <v>1249</v>
      </c>
      <c r="AH324" s="21" t="s">
        <v>1249</v>
      </c>
      <c r="AI324" s="21" t="s">
        <v>1249</v>
      </c>
      <c r="AJ324" s="21" t="s">
        <v>1249</v>
      </c>
      <c r="AK324" s="21" t="s">
        <v>1249</v>
      </c>
      <c r="AL324" s="21" t="s">
        <v>1249</v>
      </c>
      <c r="AM324" s="21" t="s">
        <v>1249</v>
      </c>
      <c r="AN324" s="21" t="s">
        <v>1249</v>
      </c>
      <c r="AO324" s="21" t="s">
        <v>1249</v>
      </c>
      <c r="AP324" s="21" t="s">
        <v>1249</v>
      </c>
      <c r="AQ324" s="21" t="s">
        <v>1249</v>
      </c>
      <c r="AR324" s="21" t="s">
        <v>1249</v>
      </c>
      <c r="AS324" s="21" t="s">
        <v>1249</v>
      </c>
      <c r="AT324" s="21" t="s">
        <v>1249</v>
      </c>
      <c r="AU324" s="21" t="s">
        <v>1249</v>
      </c>
      <c r="AV324" s="21" t="s">
        <v>1249</v>
      </c>
      <c r="AW324" s="21" t="s">
        <v>1249</v>
      </c>
      <c r="AX324" s="21" t="s">
        <v>1249</v>
      </c>
      <c r="AY324" s="21" t="s">
        <v>1249</v>
      </c>
      <c r="AZ324" s="21" t="s">
        <v>1249</v>
      </c>
      <c r="BA324" s="21" t="s">
        <v>1249</v>
      </c>
      <c r="BB324" s="21"/>
      <c r="BC324" s="21" t="s">
        <v>1249</v>
      </c>
      <c r="BD324" s="21" t="s">
        <v>1249</v>
      </c>
      <c r="BE324" s="21" t="s">
        <v>1249</v>
      </c>
      <c r="BF324" s="21" t="s">
        <v>1249</v>
      </c>
      <c r="BG324" s="21" t="s">
        <v>1249</v>
      </c>
      <c r="BH324" s="21" t="s">
        <v>1249</v>
      </c>
      <c r="BI324" s="21" t="s">
        <v>1249</v>
      </c>
      <c r="BJ324" s="21" t="s">
        <v>1249</v>
      </c>
      <c r="BK324" s="21" t="s">
        <v>1249</v>
      </c>
      <c r="BL324" s="21" t="s">
        <v>1249</v>
      </c>
      <c r="BM324" s="21" t="s">
        <v>1249</v>
      </c>
      <c r="BN324" s="21" t="s">
        <v>1249</v>
      </c>
      <c r="BO324" s="21" t="s">
        <v>1249</v>
      </c>
      <c r="BP324" s="21" t="s">
        <v>1249</v>
      </c>
      <c r="BQ324" s="21" t="s">
        <v>1249</v>
      </c>
      <c r="BR324" s="21" t="s">
        <v>1249</v>
      </c>
      <c r="BS324" s="21" t="s">
        <v>1249</v>
      </c>
      <c r="BT324" s="21" t="s">
        <v>1249</v>
      </c>
      <c r="BU324" s="21" t="s">
        <v>1249</v>
      </c>
      <c r="BV324" s="21" t="s">
        <v>1249</v>
      </c>
      <c r="BW324" s="21" t="s">
        <v>1249</v>
      </c>
      <c r="BX324" s="21" t="s">
        <v>1249</v>
      </c>
      <c r="BY324" s="21" t="s">
        <v>1249</v>
      </c>
      <c r="BZ324" s="21" t="s">
        <v>1249</v>
      </c>
      <c r="CA324" s="21" t="s">
        <v>1249</v>
      </c>
      <c r="CB324" s="21" t="s">
        <v>1249</v>
      </c>
      <c r="CC324" s="21" t="s">
        <v>1249</v>
      </c>
      <c r="CD324" s="21" t="s">
        <v>1249</v>
      </c>
      <c r="CE324" s="21" t="s">
        <v>1249</v>
      </c>
      <c r="CF324" s="21" t="s">
        <v>1249</v>
      </c>
      <c r="CG324" s="21"/>
      <c r="CH324" s="21"/>
      <c r="CI324" s="21"/>
      <c r="CJ324" s="21"/>
      <c r="CK324" s="21" t="s">
        <v>1249</v>
      </c>
      <c r="CL324" s="21" t="s">
        <v>1249</v>
      </c>
      <c r="CM324" s="21" t="s">
        <v>1249</v>
      </c>
      <c r="CN324" s="21" t="s">
        <v>1249</v>
      </c>
      <c r="CO324" s="21" t="s">
        <v>1249</v>
      </c>
      <c r="CP324" s="21" t="s">
        <v>1249</v>
      </c>
      <c r="CQ324" s="21" t="s">
        <v>1249</v>
      </c>
      <c r="CR324" s="21" t="s">
        <v>1249</v>
      </c>
      <c r="CS324" s="21" t="s">
        <v>1249</v>
      </c>
      <c r="CT324" s="21" t="s">
        <v>1249</v>
      </c>
    </row>
    <row r="325" spans="1:98" ht="56.25" x14ac:dyDescent="0.25">
      <c r="A325" s="6">
        <v>227</v>
      </c>
      <c r="B325" s="385">
        <v>558</v>
      </c>
      <c r="C325" s="388" t="s">
        <v>929</v>
      </c>
      <c r="D325" s="13" t="s">
        <v>18</v>
      </c>
      <c r="E325" s="12" t="s">
        <v>930</v>
      </c>
      <c r="F325" s="214" t="s">
        <v>28</v>
      </c>
      <c r="G325" s="12" t="s">
        <v>1540</v>
      </c>
      <c r="H325" s="65" t="s">
        <v>1876</v>
      </c>
      <c r="I325" s="18"/>
      <c r="J325" s="22" t="s">
        <v>862</v>
      </c>
      <c r="K325" s="23"/>
      <c r="L325" s="23" t="s">
        <v>21</v>
      </c>
      <c r="M325" s="23"/>
      <c r="N325" s="23"/>
      <c r="O325" s="23"/>
      <c r="P325" s="23"/>
      <c r="Q325" s="23"/>
      <c r="R325" s="23"/>
      <c r="S325" s="207"/>
      <c r="T325" s="26"/>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7"/>
      <c r="BW325" s="207"/>
      <c r="BX325" s="207"/>
      <c r="BY325" s="207"/>
      <c r="BZ325" s="207"/>
      <c r="CA325" s="207"/>
      <c r="CB325" s="207"/>
      <c r="CC325" s="207"/>
      <c r="CD325" s="207"/>
      <c r="CE325" s="207"/>
      <c r="CF325" s="207"/>
      <c r="CG325" s="207"/>
      <c r="CH325" s="207"/>
      <c r="CI325" s="207"/>
      <c r="CJ325" s="207"/>
      <c r="CK325" s="207"/>
      <c r="CL325" s="23"/>
      <c r="CM325" s="32"/>
      <c r="CN325" s="23"/>
      <c r="CO325" s="32"/>
      <c r="CP325" s="23"/>
      <c r="CQ325" s="32"/>
      <c r="CR325" s="23"/>
      <c r="CS325" s="23"/>
      <c r="CT325" s="37"/>
    </row>
    <row r="326" spans="1:98" ht="56.25" x14ac:dyDescent="0.25">
      <c r="A326" s="6">
        <v>227</v>
      </c>
      <c r="B326" s="386"/>
      <c r="C326" s="389"/>
      <c r="D326" s="13" t="s">
        <v>18</v>
      </c>
      <c r="E326" s="12" t="s">
        <v>930</v>
      </c>
      <c r="F326" s="214" t="s">
        <v>28</v>
      </c>
      <c r="G326" s="12" t="s">
        <v>1540</v>
      </c>
      <c r="H326" s="65" t="s">
        <v>1877</v>
      </c>
      <c r="I326" s="18" t="s">
        <v>1261</v>
      </c>
      <c r="J326" s="22" t="s">
        <v>862</v>
      </c>
      <c r="K326" s="23"/>
      <c r="L326" s="23"/>
      <c r="M326" s="23" t="s">
        <v>21</v>
      </c>
      <c r="N326" s="23"/>
      <c r="O326" s="23"/>
      <c r="P326" s="23"/>
      <c r="Q326" s="23"/>
      <c r="R326" s="23"/>
      <c r="S326" s="207"/>
      <c r="T326" s="26">
        <f t="shared" si="127"/>
        <v>1</v>
      </c>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7"/>
      <c r="BW326" s="207"/>
      <c r="BX326" s="207"/>
      <c r="BY326" s="207"/>
      <c r="BZ326" s="207"/>
      <c r="CA326" s="207"/>
      <c r="CB326" s="207"/>
      <c r="CC326" s="207"/>
      <c r="CD326" s="207"/>
      <c r="CE326" s="207"/>
      <c r="CF326" s="207">
        <v>2</v>
      </c>
      <c r="CG326" s="207"/>
      <c r="CH326" s="207"/>
      <c r="CI326" s="207"/>
      <c r="CJ326" s="207"/>
      <c r="CK326" s="207"/>
      <c r="CL326" s="23">
        <f t="shared" ref="CL326:CL338" si="136">COUNTIF($BD326:$CK326,2)</f>
        <v>1</v>
      </c>
      <c r="CM326" s="32">
        <f t="shared" ref="CM326:CM338" si="137">CL326/COUNTA($BD326:$CK326)</f>
        <v>1</v>
      </c>
      <c r="CN326" s="23">
        <f t="shared" ref="CN326:CN338" si="138">COUNTIF($BD326:$CK326,1)</f>
        <v>0</v>
      </c>
      <c r="CO326" s="32">
        <f t="shared" ref="CO326:CO338" si="139">CN326/COUNTA($BD326:$CK326)</f>
        <v>0</v>
      </c>
      <c r="CP326" s="23">
        <f t="shared" ref="CP326:CP338" si="140">COUNTIF($BD326:$CK326,0)</f>
        <v>0</v>
      </c>
      <c r="CQ326" s="32">
        <f t="shared" ref="CQ326:CQ338" si="141">CP326/COUNTA($BD326:$CK326)</f>
        <v>0</v>
      </c>
      <c r="CR326" s="23">
        <f t="shared" ref="CR326:CR338" si="142">(((CL326*2)+(CN326*1)+(CP326*0)))/COUNTA($BD326:$CK326)</f>
        <v>2</v>
      </c>
      <c r="CS326" s="23" t="str">
        <f t="shared" si="128"/>
        <v>Đạt mục tiêu</v>
      </c>
      <c r="CT326" s="37"/>
    </row>
    <row r="327" spans="1:98" ht="75" x14ac:dyDescent="0.25">
      <c r="A327" s="6">
        <v>227</v>
      </c>
      <c r="B327" s="386"/>
      <c r="C327" s="389"/>
      <c r="D327" s="13" t="s">
        <v>18</v>
      </c>
      <c r="E327" s="12" t="s">
        <v>930</v>
      </c>
      <c r="F327" s="214" t="s">
        <v>28</v>
      </c>
      <c r="G327" s="12" t="s">
        <v>1540</v>
      </c>
      <c r="H327" s="65" t="s">
        <v>1878</v>
      </c>
      <c r="I327" s="18" t="s">
        <v>1261</v>
      </c>
      <c r="J327" s="22" t="s">
        <v>862</v>
      </c>
      <c r="K327" s="23"/>
      <c r="L327" s="23"/>
      <c r="M327" s="23"/>
      <c r="N327" s="23" t="s">
        <v>21</v>
      </c>
      <c r="O327" s="23"/>
      <c r="P327" s="23"/>
      <c r="Q327" s="23"/>
      <c r="R327" s="23"/>
      <c r="S327" s="207"/>
      <c r="T327" s="26">
        <f t="shared" si="127"/>
        <v>1</v>
      </c>
      <c r="U327" s="207"/>
      <c r="V327" s="207"/>
      <c r="W327" s="207"/>
      <c r="X327" s="207"/>
      <c r="Y327" s="207"/>
      <c r="Z327" s="207"/>
      <c r="AA327" s="207"/>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7"/>
      <c r="BW327" s="207"/>
      <c r="BX327" s="207"/>
      <c r="BY327" s="207"/>
      <c r="BZ327" s="207"/>
      <c r="CA327" s="207"/>
      <c r="CB327" s="207"/>
      <c r="CC327" s="207"/>
      <c r="CD327" s="207"/>
      <c r="CE327" s="207"/>
      <c r="CF327" s="207">
        <v>2</v>
      </c>
      <c r="CG327" s="207"/>
      <c r="CH327" s="207"/>
      <c r="CI327" s="207"/>
      <c r="CJ327" s="207"/>
      <c r="CK327" s="207"/>
      <c r="CL327" s="23">
        <f t="shared" si="136"/>
        <v>1</v>
      </c>
      <c r="CM327" s="32">
        <f t="shared" si="137"/>
        <v>1</v>
      </c>
      <c r="CN327" s="23">
        <f t="shared" si="138"/>
        <v>0</v>
      </c>
      <c r="CO327" s="32">
        <f t="shared" si="139"/>
        <v>0</v>
      </c>
      <c r="CP327" s="23">
        <f t="shared" si="140"/>
        <v>0</v>
      </c>
      <c r="CQ327" s="32">
        <f t="shared" si="141"/>
        <v>0</v>
      </c>
      <c r="CR327" s="23">
        <f t="shared" si="142"/>
        <v>2</v>
      </c>
      <c r="CS327" s="23" t="str">
        <f t="shared" si="128"/>
        <v>Đạt mục tiêu</v>
      </c>
      <c r="CT327" s="37"/>
    </row>
    <row r="328" spans="1:98" ht="56.25" x14ac:dyDescent="0.25">
      <c r="A328" s="6">
        <v>227</v>
      </c>
      <c r="B328" s="386"/>
      <c r="C328" s="389"/>
      <c r="D328" s="13" t="s">
        <v>18</v>
      </c>
      <c r="E328" s="12" t="s">
        <v>930</v>
      </c>
      <c r="F328" s="214" t="s">
        <v>28</v>
      </c>
      <c r="G328" s="12" t="s">
        <v>1540</v>
      </c>
      <c r="H328" s="65" t="s">
        <v>1879</v>
      </c>
      <c r="I328" s="18" t="s">
        <v>1261</v>
      </c>
      <c r="J328" s="22" t="s">
        <v>862</v>
      </c>
      <c r="K328" s="23"/>
      <c r="L328" s="23"/>
      <c r="M328" s="23"/>
      <c r="N328" s="23"/>
      <c r="O328" s="23"/>
      <c r="P328" s="23" t="s">
        <v>21</v>
      </c>
      <c r="Q328" s="23"/>
      <c r="R328" s="23"/>
      <c r="S328" s="207"/>
      <c r="T328" s="26">
        <f t="shared" si="127"/>
        <v>1</v>
      </c>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7"/>
      <c r="BW328" s="207"/>
      <c r="BX328" s="207"/>
      <c r="BY328" s="207"/>
      <c r="BZ328" s="207"/>
      <c r="CA328" s="207"/>
      <c r="CB328" s="207"/>
      <c r="CC328" s="207"/>
      <c r="CD328" s="207"/>
      <c r="CE328" s="207"/>
      <c r="CF328" s="207">
        <v>2</v>
      </c>
      <c r="CG328" s="207"/>
      <c r="CH328" s="207"/>
      <c r="CI328" s="207"/>
      <c r="CJ328" s="207"/>
      <c r="CK328" s="207"/>
      <c r="CL328" s="23">
        <f t="shared" si="136"/>
        <v>1</v>
      </c>
      <c r="CM328" s="32">
        <f t="shared" si="137"/>
        <v>1</v>
      </c>
      <c r="CN328" s="23">
        <f t="shared" si="138"/>
        <v>0</v>
      </c>
      <c r="CO328" s="32">
        <f t="shared" si="139"/>
        <v>0</v>
      </c>
      <c r="CP328" s="23">
        <f t="shared" si="140"/>
        <v>0</v>
      </c>
      <c r="CQ328" s="32">
        <f t="shared" si="141"/>
        <v>0</v>
      </c>
      <c r="CR328" s="23">
        <f t="shared" si="142"/>
        <v>2</v>
      </c>
      <c r="CS328" s="23" t="str">
        <f t="shared" si="128"/>
        <v>Đạt mục tiêu</v>
      </c>
      <c r="CT328" s="37"/>
    </row>
    <row r="329" spans="1:98" ht="56.25" x14ac:dyDescent="0.25">
      <c r="A329" s="6">
        <v>227</v>
      </c>
      <c r="B329" s="386"/>
      <c r="C329" s="389"/>
      <c r="D329" s="13" t="s">
        <v>18</v>
      </c>
      <c r="E329" s="12" t="s">
        <v>930</v>
      </c>
      <c r="F329" s="214" t="s">
        <v>28</v>
      </c>
      <c r="G329" s="12" t="s">
        <v>1540</v>
      </c>
      <c r="H329" s="65" t="s">
        <v>1880</v>
      </c>
      <c r="I329" s="18" t="s">
        <v>1261</v>
      </c>
      <c r="J329" s="22" t="s">
        <v>862</v>
      </c>
      <c r="K329" s="23"/>
      <c r="L329" s="23"/>
      <c r="M329" s="23"/>
      <c r="N329" s="23"/>
      <c r="O329" s="23" t="s">
        <v>21</v>
      </c>
      <c r="P329" s="23"/>
      <c r="Q329" s="23"/>
      <c r="R329" s="23"/>
      <c r="S329" s="207"/>
      <c r="T329" s="26">
        <f t="shared" si="127"/>
        <v>1</v>
      </c>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7"/>
      <c r="BW329" s="207"/>
      <c r="BX329" s="207"/>
      <c r="BY329" s="207"/>
      <c r="BZ329" s="207"/>
      <c r="CA329" s="207"/>
      <c r="CB329" s="207"/>
      <c r="CC329" s="207"/>
      <c r="CD329" s="207"/>
      <c r="CE329" s="207"/>
      <c r="CF329" s="207">
        <v>2</v>
      </c>
      <c r="CG329" s="207"/>
      <c r="CH329" s="207"/>
      <c r="CI329" s="207"/>
      <c r="CJ329" s="207"/>
      <c r="CK329" s="207"/>
      <c r="CL329" s="23">
        <f t="shared" si="136"/>
        <v>1</v>
      </c>
      <c r="CM329" s="32">
        <f t="shared" si="137"/>
        <v>1</v>
      </c>
      <c r="CN329" s="23">
        <f t="shared" si="138"/>
        <v>0</v>
      </c>
      <c r="CO329" s="32">
        <f t="shared" si="139"/>
        <v>0</v>
      </c>
      <c r="CP329" s="23">
        <f t="shared" si="140"/>
        <v>0</v>
      </c>
      <c r="CQ329" s="32">
        <f t="shared" si="141"/>
        <v>0</v>
      </c>
      <c r="CR329" s="23">
        <f t="shared" si="142"/>
        <v>2</v>
      </c>
      <c r="CS329" s="23" t="str">
        <f t="shared" si="128"/>
        <v>Đạt mục tiêu</v>
      </c>
      <c r="CT329" s="37"/>
    </row>
    <row r="330" spans="1:98" ht="75" x14ac:dyDescent="0.25">
      <c r="A330" s="6">
        <v>227</v>
      </c>
      <c r="B330" s="386"/>
      <c r="C330" s="389"/>
      <c r="D330" s="13" t="s">
        <v>18</v>
      </c>
      <c r="E330" s="12" t="s">
        <v>930</v>
      </c>
      <c r="F330" s="214" t="s">
        <v>28</v>
      </c>
      <c r="G330" s="12" t="s">
        <v>1540</v>
      </c>
      <c r="H330" s="65" t="s">
        <v>1881</v>
      </c>
      <c r="I330" s="18" t="s">
        <v>1261</v>
      </c>
      <c r="J330" s="22" t="s">
        <v>862</v>
      </c>
      <c r="K330" s="23"/>
      <c r="L330" s="23"/>
      <c r="M330" s="23"/>
      <c r="N330" s="23"/>
      <c r="O330" s="23"/>
      <c r="P330" s="23"/>
      <c r="Q330" s="23" t="s">
        <v>21</v>
      </c>
      <c r="R330" s="23"/>
      <c r="S330" s="207"/>
      <c r="T330" s="26">
        <f t="shared" si="127"/>
        <v>1</v>
      </c>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c r="BI330" s="207"/>
      <c r="BJ330" s="207"/>
      <c r="BK330" s="207"/>
      <c r="BL330" s="207"/>
      <c r="BM330" s="207"/>
      <c r="BN330" s="207"/>
      <c r="BO330" s="207"/>
      <c r="BP330" s="207"/>
      <c r="BQ330" s="207"/>
      <c r="BR330" s="207"/>
      <c r="BS330" s="207"/>
      <c r="BT330" s="207"/>
      <c r="BU330" s="207"/>
      <c r="BV330" s="207"/>
      <c r="BW330" s="207"/>
      <c r="BX330" s="207"/>
      <c r="BY330" s="207"/>
      <c r="BZ330" s="207"/>
      <c r="CA330" s="207"/>
      <c r="CB330" s="207"/>
      <c r="CC330" s="207"/>
      <c r="CD330" s="207"/>
      <c r="CE330" s="207"/>
      <c r="CF330" s="207">
        <v>2</v>
      </c>
      <c r="CG330" s="207"/>
      <c r="CH330" s="207"/>
      <c r="CI330" s="207"/>
      <c r="CJ330" s="207"/>
      <c r="CK330" s="207"/>
      <c r="CL330" s="23">
        <f t="shared" si="136"/>
        <v>1</v>
      </c>
      <c r="CM330" s="32">
        <f t="shared" si="137"/>
        <v>1</v>
      </c>
      <c r="CN330" s="23">
        <f t="shared" si="138"/>
        <v>0</v>
      </c>
      <c r="CO330" s="32">
        <f t="shared" si="139"/>
        <v>0</v>
      </c>
      <c r="CP330" s="23">
        <f t="shared" si="140"/>
        <v>0</v>
      </c>
      <c r="CQ330" s="32">
        <f t="shared" si="141"/>
        <v>0</v>
      </c>
      <c r="CR330" s="23">
        <f t="shared" si="142"/>
        <v>2</v>
      </c>
      <c r="CS330" s="23" t="str">
        <f t="shared" si="128"/>
        <v>Đạt mục tiêu</v>
      </c>
      <c r="CT330" s="37"/>
    </row>
    <row r="331" spans="1:98" ht="56.25" x14ac:dyDescent="0.25">
      <c r="A331" s="6">
        <v>227</v>
      </c>
      <c r="B331" s="387"/>
      <c r="C331" s="390"/>
      <c r="D331" s="13" t="s">
        <v>18</v>
      </c>
      <c r="E331" s="12" t="s">
        <v>930</v>
      </c>
      <c r="F331" s="214" t="s">
        <v>28</v>
      </c>
      <c r="G331" s="12" t="s">
        <v>1540</v>
      </c>
      <c r="H331" s="65" t="s">
        <v>1669</v>
      </c>
      <c r="I331" s="18" t="s">
        <v>1261</v>
      </c>
      <c r="J331" s="22" t="s">
        <v>862</v>
      </c>
      <c r="K331" s="23"/>
      <c r="L331" s="23"/>
      <c r="M331" s="23"/>
      <c r="N331" s="23"/>
      <c r="O331" s="23"/>
      <c r="P331" s="23"/>
      <c r="Q331" s="23"/>
      <c r="R331" s="23" t="s">
        <v>21</v>
      </c>
      <c r="S331" s="207"/>
      <c r="T331" s="26">
        <f t="shared" ref="T331:T338" si="143">COUNTIF(K331:S331,"x")</f>
        <v>1</v>
      </c>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c r="BI331" s="207"/>
      <c r="BJ331" s="207"/>
      <c r="BK331" s="207"/>
      <c r="BL331" s="207"/>
      <c r="BM331" s="207"/>
      <c r="BN331" s="207"/>
      <c r="BO331" s="207"/>
      <c r="BP331" s="207"/>
      <c r="BQ331" s="207"/>
      <c r="BR331" s="207"/>
      <c r="BS331" s="207"/>
      <c r="BT331" s="207"/>
      <c r="BU331" s="207"/>
      <c r="BV331" s="207"/>
      <c r="BW331" s="207"/>
      <c r="BX331" s="207"/>
      <c r="BY331" s="207"/>
      <c r="BZ331" s="207"/>
      <c r="CA331" s="207"/>
      <c r="CB331" s="207"/>
      <c r="CC331" s="207"/>
      <c r="CD331" s="207"/>
      <c r="CE331" s="207"/>
      <c r="CF331" s="207">
        <v>2</v>
      </c>
      <c r="CG331" s="207"/>
      <c r="CH331" s="207"/>
      <c r="CI331" s="207"/>
      <c r="CJ331" s="207"/>
      <c r="CK331" s="207"/>
      <c r="CL331" s="23">
        <f t="shared" si="136"/>
        <v>1</v>
      </c>
      <c r="CM331" s="32">
        <f t="shared" si="137"/>
        <v>1</v>
      </c>
      <c r="CN331" s="23">
        <f t="shared" si="138"/>
        <v>0</v>
      </c>
      <c r="CO331" s="32">
        <f t="shared" si="139"/>
        <v>0</v>
      </c>
      <c r="CP331" s="23">
        <f t="shared" si="140"/>
        <v>0</v>
      </c>
      <c r="CQ331" s="32">
        <f t="shared" si="141"/>
        <v>0</v>
      </c>
      <c r="CR331" s="23">
        <f t="shared" si="142"/>
        <v>2</v>
      </c>
      <c r="CS331" s="23" t="str">
        <f t="shared" ref="CS331:CS338" si="144">IF(CR331&gt;=1.6,"Đạt mục tiêu",IF(CR331&gt;=1,"Cần cố gắng","Chưa đạt"))</f>
        <v>Đạt mục tiêu</v>
      </c>
      <c r="CT331" s="37"/>
    </row>
    <row r="332" spans="1:98" ht="75" x14ac:dyDescent="0.25">
      <c r="A332" s="6">
        <v>228</v>
      </c>
      <c r="B332" s="207">
        <v>560</v>
      </c>
      <c r="C332" s="12" t="s">
        <v>933</v>
      </c>
      <c r="D332" s="13" t="s">
        <v>18</v>
      </c>
      <c r="E332" s="12" t="s">
        <v>934</v>
      </c>
      <c r="F332" s="214" t="s">
        <v>28</v>
      </c>
      <c r="G332" s="18" t="s">
        <v>1541</v>
      </c>
      <c r="H332" s="18" t="s">
        <v>1542</v>
      </c>
      <c r="I332" s="18" t="s">
        <v>1329</v>
      </c>
      <c r="J332" s="22" t="s">
        <v>862</v>
      </c>
      <c r="K332" s="207"/>
      <c r="L332" s="207"/>
      <c r="M332" s="207"/>
      <c r="N332" s="207"/>
      <c r="O332" s="207"/>
      <c r="P332" s="207" t="s">
        <v>21</v>
      </c>
      <c r="Q332" s="207"/>
      <c r="R332" s="207"/>
      <c r="S332" s="207"/>
      <c r="T332" s="26">
        <f t="shared" si="143"/>
        <v>1</v>
      </c>
      <c r="U332" s="207"/>
      <c r="V332" s="207"/>
      <c r="W332" s="207"/>
      <c r="X332" s="207"/>
      <c r="Y332" s="207"/>
      <c r="Z332" s="207"/>
      <c r="AA332" s="207"/>
      <c r="AB332" s="207"/>
      <c r="AC332" s="207"/>
      <c r="AD332" s="207"/>
      <c r="AE332" s="207"/>
      <c r="AF332" s="207"/>
      <c r="AG332" s="207"/>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c r="BI332" s="207"/>
      <c r="BJ332" s="207"/>
      <c r="BK332" s="207"/>
      <c r="BL332" s="207"/>
      <c r="BM332" s="207"/>
      <c r="BN332" s="207"/>
      <c r="BO332" s="207"/>
      <c r="BP332" s="207"/>
      <c r="BQ332" s="207"/>
      <c r="BR332" s="207"/>
      <c r="BS332" s="207"/>
      <c r="BT332" s="207"/>
      <c r="BU332" s="207"/>
      <c r="BV332" s="207"/>
      <c r="BW332" s="207"/>
      <c r="BX332" s="207"/>
      <c r="BY332" s="207"/>
      <c r="BZ332" s="207"/>
      <c r="CA332" s="207"/>
      <c r="CB332" s="207"/>
      <c r="CC332" s="207"/>
      <c r="CD332" s="207"/>
      <c r="CE332" s="207"/>
      <c r="CF332" s="207">
        <v>2</v>
      </c>
      <c r="CG332" s="207"/>
      <c r="CH332" s="207"/>
      <c r="CI332" s="207"/>
      <c r="CJ332" s="207"/>
      <c r="CK332" s="207"/>
      <c r="CL332" s="23">
        <f t="shared" si="136"/>
        <v>1</v>
      </c>
      <c r="CM332" s="32">
        <f t="shared" si="137"/>
        <v>1</v>
      </c>
      <c r="CN332" s="23">
        <f t="shared" si="138"/>
        <v>0</v>
      </c>
      <c r="CO332" s="32">
        <f t="shared" si="139"/>
        <v>0</v>
      </c>
      <c r="CP332" s="23">
        <f t="shared" si="140"/>
        <v>0</v>
      </c>
      <c r="CQ332" s="32">
        <f t="shared" si="141"/>
        <v>0</v>
      </c>
      <c r="CR332" s="23">
        <f t="shared" si="142"/>
        <v>2</v>
      </c>
      <c r="CS332" s="23" t="str">
        <f t="shared" si="144"/>
        <v>Đạt mục tiêu</v>
      </c>
      <c r="CT332" s="37"/>
    </row>
    <row r="333" spans="1:98" ht="75" x14ac:dyDescent="0.25">
      <c r="A333" s="6">
        <v>229</v>
      </c>
      <c r="B333" s="385">
        <v>564</v>
      </c>
      <c r="C333" s="388" t="s">
        <v>940</v>
      </c>
      <c r="D333" s="13" t="s">
        <v>28</v>
      </c>
      <c r="E333" s="12" t="s">
        <v>941</v>
      </c>
      <c r="F333" s="214" t="s">
        <v>28</v>
      </c>
      <c r="G333" s="18" t="s">
        <v>1543</v>
      </c>
      <c r="H333" s="18" t="s">
        <v>1658</v>
      </c>
      <c r="I333" s="18" t="s">
        <v>1261</v>
      </c>
      <c r="J333" s="22" t="s">
        <v>862</v>
      </c>
      <c r="K333" s="207"/>
      <c r="L333" s="207"/>
      <c r="M333" s="207"/>
      <c r="N333" s="207"/>
      <c r="O333" s="207"/>
      <c r="P333" s="23" t="s">
        <v>21</v>
      </c>
      <c r="Q333" s="207"/>
      <c r="R333" s="207"/>
      <c r="S333" s="23"/>
      <c r="T333" s="26">
        <f t="shared" si="143"/>
        <v>1</v>
      </c>
      <c r="U333" s="207"/>
      <c r="V333" s="207"/>
      <c r="W333" s="207"/>
      <c r="X333" s="207"/>
      <c r="Y333" s="207"/>
      <c r="Z333" s="207"/>
      <c r="AA333" s="207"/>
      <c r="AB333" s="207"/>
      <c r="AC333" s="207"/>
      <c r="AD333" s="207"/>
      <c r="AE333" s="207"/>
      <c r="AF333" s="207"/>
      <c r="AG333" s="207"/>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c r="BI333" s="207"/>
      <c r="BJ333" s="207"/>
      <c r="BK333" s="207"/>
      <c r="BL333" s="207"/>
      <c r="BM333" s="207"/>
      <c r="BN333" s="207"/>
      <c r="BO333" s="207"/>
      <c r="BP333" s="207"/>
      <c r="BQ333" s="207"/>
      <c r="BR333" s="207"/>
      <c r="BS333" s="207"/>
      <c r="BT333" s="207"/>
      <c r="BU333" s="207"/>
      <c r="BV333" s="207"/>
      <c r="BW333" s="207"/>
      <c r="BX333" s="207"/>
      <c r="BY333" s="207"/>
      <c r="BZ333" s="207"/>
      <c r="CA333" s="207"/>
      <c r="CB333" s="207"/>
      <c r="CC333" s="207"/>
      <c r="CD333" s="207"/>
      <c r="CE333" s="207"/>
      <c r="CF333" s="207">
        <v>2</v>
      </c>
      <c r="CG333" s="207"/>
      <c r="CH333" s="207"/>
      <c r="CI333" s="207"/>
      <c r="CJ333" s="207"/>
      <c r="CK333" s="207"/>
      <c r="CL333" s="23">
        <f t="shared" si="136"/>
        <v>1</v>
      </c>
      <c r="CM333" s="32">
        <f t="shared" si="137"/>
        <v>1</v>
      </c>
      <c r="CN333" s="23">
        <f t="shared" si="138"/>
        <v>0</v>
      </c>
      <c r="CO333" s="32">
        <f t="shared" si="139"/>
        <v>0</v>
      </c>
      <c r="CP333" s="23">
        <f t="shared" si="140"/>
        <v>0</v>
      </c>
      <c r="CQ333" s="32">
        <f t="shared" si="141"/>
        <v>0</v>
      </c>
      <c r="CR333" s="23">
        <f t="shared" si="142"/>
        <v>2</v>
      </c>
      <c r="CS333" s="23" t="str">
        <f t="shared" si="144"/>
        <v>Đạt mục tiêu</v>
      </c>
      <c r="CT333" s="37"/>
    </row>
    <row r="334" spans="1:98" ht="37.5" x14ac:dyDescent="0.25">
      <c r="A334" s="6"/>
      <c r="B334" s="386"/>
      <c r="C334" s="389"/>
      <c r="D334" s="13"/>
      <c r="E334" s="12"/>
      <c r="F334" s="214"/>
      <c r="G334" s="18" t="s">
        <v>1543</v>
      </c>
      <c r="H334" s="18" t="s">
        <v>1671</v>
      </c>
      <c r="I334" s="18"/>
      <c r="J334" s="22"/>
      <c r="K334" s="207"/>
      <c r="L334" s="207"/>
      <c r="M334" s="207"/>
      <c r="N334" s="207"/>
      <c r="O334" s="207"/>
      <c r="P334" s="23"/>
      <c r="Q334" s="207"/>
      <c r="R334" s="23" t="s">
        <v>21</v>
      </c>
      <c r="S334" s="23"/>
      <c r="T334" s="26">
        <f t="shared" si="143"/>
        <v>1</v>
      </c>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c r="BI334" s="207"/>
      <c r="BJ334" s="207"/>
      <c r="BK334" s="207"/>
      <c r="BL334" s="207"/>
      <c r="BM334" s="207"/>
      <c r="BN334" s="207"/>
      <c r="BO334" s="207"/>
      <c r="BP334" s="207"/>
      <c r="BQ334" s="207"/>
      <c r="BR334" s="207"/>
      <c r="BS334" s="207"/>
      <c r="BT334" s="207"/>
      <c r="BU334" s="207"/>
      <c r="BV334" s="207"/>
      <c r="BW334" s="207"/>
      <c r="BX334" s="207"/>
      <c r="BY334" s="207"/>
      <c r="BZ334" s="207"/>
      <c r="CA334" s="207"/>
      <c r="CB334" s="207"/>
      <c r="CC334" s="207"/>
      <c r="CD334" s="207"/>
      <c r="CE334" s="207"/>
      <c r="CF334" s="207"/>
      <c r="CG334" s="207"/>
      <c r="CH334" s="207"/>
      <c r="CI334" s="207"/>
      <c r="CJ334" s="207"/>
      <c r="CK334" s="207"/>
      <c r="CL334" s="23"/>
      <c r="CM334" s="32"/>
      <c r="CN334" s="23"/>
      <c r="CO334" s="32"/>
      <c r="CP334" s="23"/>
      <c r="CQ334" s="32"/>
      <c r="CR334" s="23"/>
      <c r="CS334" s="23"/>
      <c r="CT334" s="37"/>
    </row>
    <row r="335" spans="1:98" ht="75" x14ac:dyDescent="0.25">
      <c r="A335" s="6">
        <v>229</v>
      </c>
      <c r="B335" s="387"/>
      <c r="C335" s="390"/>
      <c r="D335" s="13" t="s">
        <v>28</v>
      </c>
      <c r="E335" s="12" t="s">
        <v>941</v>
      </c>
      <c r="F335" s="214" t="s">
        <v>28</v>
      </c>
      <c r="G335" s="18" t="s">
        <v>1543</v>
      </c>
      <c r="H335" s="18" t="s">
        <v>1659</v>
      </c>
      <c r="I335" s="18" t="s">
        <v>1261</v>
      </c>
      <c r="J335" s="22" t="s">
        <v>862</v>
      </c>
      <c r="K335" s="207"/>
      <c r="L335" s="207"/>
      <c r="M335" s="207"/>
      <c r="N335" s="207"/>
      <c r="O335" s="207"/>
      <c r="P335" s="23"/>
      <c r="Q335" s="23" t="s">
        <v>21</v>
      </c>
      <c r="R335" s="207"/>
      <c r="S335" s="23"/>
      <c r="T335" s="26">
        <f t="shared" si="143"/>
        <v>1</v>
      </c>
      <c r="U335" s="207"/>
      <c r="V335" s="207"/>
      <c r="W335" s="207"/>
      <c r="X335" s="207"/>
      <c r="Y335" s="207"/>
      <c r="Z335" s="207"/>
      <c r="AA335" s="207"/>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c r="BI335" s="207"/>
      <c r="BJ335" s="207"/>
      <c r="BK335" s="207"/>
      <c r="BL335" s="207"/>
      <c r="BM335" s="207"/>
      <c r="BN335" s="207"/>
      <c r="BO335" s="207"/>
      <c r="BP335" s="207"/>
      <c r="BQ335" s="207"/>
      <c r="BR335" s="207"/>
      <c r="BS335" s="207"/>
      <c r="BT335" s="207"/>
      <c r="BU335" s="207"/>
      <c r="BV335" s="207"/>
      <c r="BW335" s="207"/>
      <c r="BX335" s="207"/>
      <c r="BY335" s="207"/>
      <c r="BZ335" s="207"/>
      <c r="CA335" s="207"/>
      <c r="CB335" s="207"/>
      <c r="CC335" s="207"/>
      <c r="CD335" s="207"/>
      <c r="CE335" s="207"/>
      <c r="CF335" s="207">
        <v>2</v>
      </c>
      <c r="CG335" s="207"/>
      <c r="CH335" s="207"/>
      <c r="CI335" s="207"/>
      <c r="CJ335" s="207"/>
      <c r="CK335" s="207"/>
      <c r="CL335" s="23">
        <f t="shared" si="136"/>
        <v>1</v>
      </c>
      <c r="CM335" s="32">
        <f t="shared" si="137"/>
        <v>1</v>
      </c>
      <c r="CN335" s="23">
        <f t="shared" si="138"/>
        <v>0</v>
      </c>
      <c r="CO335" s="32">
        <f t="shared" si="139"/>
        <v>0</v>
      </c>
      <c r="CP335" s="23">
        <f t="shared" si="140"/>
        <v>0</v>
      </c>
      <c r="CQ335" s="32">
        <f t="shared" si="141"/>
        <v>0</v>
      </c>
      <c r="CR335" s="23">
        <f t="shared" si="142"/>
        <v>2</v>
      </c>
      <c r="CS335" s="23" t="str">
        <f t="shared" si="144"/>
        <v>Đạt mục tiêu</v>
      </c>
      <c r="CT335" s="37"/>
    </row>
    <row r="336" spans="1:98" ht="75" x14ac:dyDescent="0.25">
      <c r="A336" s="6">
        <v>229</v>
      </c>
      <c r="B336" s="207">
        <v>564</v>
      </c>
      <c r="C336" s="12" t="s">
        <v>940</v>
      </c>
      <c r="D336" s="13" t="s">
        <v>28</v>
      </c>
      <c r="E336" s="12" t="s">
        <v>941</v>
      </c>
      <c r="F336" s="214" t="s">
        <v>28</v>
      </c>
      <c r="G336" s="18" t="s">
        <v>1543</v>
      </c>
      <c r="H336" s="18" t="s">
        <v>1544</v>
      </c>
      <c r="I336" s="18" t="s">
        <v>1261</v>
      </c>
      <c r="J336" s="22" t="s">
        <v>862</v>
      </c>
      <c r="K336" s="207"/>
      <c r="L336" s="207"/>
      <c r="M336" s="207"/>
      <c r="N336" s="207"/>
      <c r="O336" s="207"/>
      <c r="P336" s="23"/>
      <c r="Q336" s="207"/>
      <c r="R336" s="207"/>
      <c r="S336" s="23" t="s">
        <v>21</v>
      </c>
      <c r="T336" s="26">
        <f t="shared" si="143"/>
        <v>1</v>
      </c>
      <c r="U336" s="207"/>
      <c r="V336" s="207"/>
      <c r="W336" s="207"/>
      <c r="X336" s="207"/>
      <c r="Y336" s="207"/>
      <c r="Z336" s="207"/>
      <c r="AA336" s="207"/>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c r="BI336" s="207"/>
      <c r="BJ336" s="207"/>
      <c r="BK336" s="207"/>
      <c r="BL336" s="207"/>
      <c r="BM336" s="207"/>
      <c r="BN336" s="207"/>
      <c r="BO336" s="207"/>
      <c r="BP336" s="207"/>
      <c r="BQ336" s="207"/>
      <c r="BR336" s="207"/>
      <c r="BS336" s="207"/>
      <c r="BT336" s="207"/>
      <c r="BU336" s="207"/>
      <c r="BV336" s="207"/>
      <c r="BW336" s="207"/>
      <c r="BX336" s="207"/>
      <c r="BY336" s="207"/>
      <c r="BZ336" s="207"/>
      <c r="CA336" s="207"/>
      <c r="CB336" s="207"/>
      <c r="CC336" s="207"/>
      <c r="CD336" s="207"/>
      <c r="CE336" s="207"/>
      <c r="CF336" s="207">
        <v>2</v>
      </c>
      <c r="CG336" s="207"/>
      <c r="CH336" s="207"/>
      <c r="CI336" s="207"/>
      <c r="CJ336" s="207"/>
      <c r="CK336" s="207"/>
      <c r="CL336" s="23">
        <f t="shared" si="136"/>
        <v>1</v>
      </c>
      <c r="CM336" s="32">
        <f t="shared" si="137"/>
        <v>1</v>
      </c>
      <c r="CN336" s="23">
        <f t="shared" si="138"/>
        <v>0</v>
      </c>
      <c r="CO336" s="32">
        <f t="shared" si="139"/>
        <v>0</v>
      </c>
      <c r="CP336" s="23">
        <f t="shared" si="140"/>
        <v>0</v>
      </c>
      <c r="CQ336" s="32">
        <f t="shared" si="141"/>
        <v>0</v>
      </c>
      <c r="CR336" s="23">
        <f t="shared" si="142"/>
        <v>2</v>
      </c>
      <c r="CS336" s="23" t="str">
        <f t="shared" si="144"/>
        <v>Đạt mục tiêu</v>
      </c>
      <c r="CT336" s="37"/>
    </row>
    <row r="337" spans="1:98" ht="75" x14ac:dyDescent="0.25">
      <c r="A337" s="6">
        <v>229</v>
      </c>
      <c r="B337" s="207">
        <v>566</v>
      </c>
      <c r="C337" s="12" t="s">
        <v>943</v>
      </c>
      <c r="D337" s="13" t="s">
        <v>18</v>
      </c>
      <c r="E337" s="12" t="s">
        <v>944</v>
      </c>
      <c r="F337" s="214" t="s">
        <v>28</v>
      </c>
      <c r="G337" s="18" t="s">
        <v>1545</v>
      </c>
      <c r="H337" s="18" t="s">
        <v>944</v>
      </c>
      <c r="I337" s="18" t="s">
        <v>1265</v>
      </c>
      <c r="J337" s="22" t="s">
        <v>862</v>
      </c>
      <c r="K337" s="207"/>
      <c r="L337" s="207"/>
      <c r="M337" s="207"/>
      <c r="N337" s="207" t="s">
        <v>21</v>
      </c>
      <c r="O337" s="207"/>
      <c r="P337" s="207"/>
      <c r="Q337" s="207"/>
      <c r="R337" s="207"/>
      <c r="S337" s="207"/>
      <c r="T337" s="26">
        <f t="shared" si="143"/>
        <v>1</v>
      </c>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c r="BI337" s="207"/>
      <c r="BJ337" s="207"/>
      <c r="BK337" s="207"/>
      <c r="BL337" s="207"/>
      <c r="BM337" s="207"/>
      <c r="BN337" s="207"/>
      <c r="BO337" s="207"/>
      <c r="BP337" s="207"/>
      <c r="BQ337" s="207"/>
      <c r="BR337" s="207"/>
      <c r="BS337" s="207"/>
      <c r="BT337" s="207"/>
      <c r="BU337" s="207"/>
      <c r="BV337" s="207"/>
      <c r="BW337" s="207"/>
      <c r="BX337" s="207"/>
      <c r="BY337" s="207"/>
      <c r="BZ337" s="207"/>
      <c r="CA337" s="207"/>
      <c r="CB337" s="207"/>
      <c r="CC337" s="207"/>
      <c r="CD337" s="207"/>
      <c r="CE337" s="207"/>
      <c r="CF337" s="207">
        <v>2</v>
      </c>
      <c r="CG337" s="207"/>
      <c r="CH337" s="207"/>
      <c r="CI337" s="207"/>
      <c r="CJ337" s="207"/>
      <c r="CK337" s="207"/>
      <c r="CL337" s="23">
        <f t="shared" si="136"/>
        <v>1</v>
      </c>
      <c r="CM337" s="32">
        <f t="shared" si="137"/>
        <v>1</v>
      </c>
      <c r="CN337" s="23">
        <f t="shared" si="138"/>
        <v>0</v>
      </c>
      <c r="CO337" s="32">
        <f t="shared" si="139"/>
        <v>0</v>
      </c>
      <c r="CP337" s="23">
        <f t="shared" si="140"/>
        <v>0</v>
      </c>
      <c r="CQ337" s="32">
        <f t="shared" si="141"/>
        <v>0</v>
      </c>
      <c r="CR337" s="23">
        <f t="shared" si="142"/>
        <v>2</v>
      </c>
      <c r="CS337" s="23" t="str">
        <f t="shared" si="144"/>
        <v>Đạt mục tiêu</v>
      </c>
      <c r="CT337" s="37"/>
    </row>
    <row r="338" spans="1:98" ht="56.25" x14ac:dyDescent="0.25">
      <c r="A338" s="6">
        <v>230</v>
      </c>
      <c r="B338" s="207">
        <v>568</v>
      </c>
      <c r="C338" s="12" t="s">
        <v>947</v>
      </c>
      <c r="D338" s="13" t="s">
        <v>18</v>
      </c>
      <c r="E338" s="66" t="s">
        <v>947</v>
      </c>
      <c r="F338" s="67" t="s">
        <v>28</v>
      </c>
      <c r="G338" s="18" t="s">
        <v>1546</v>
      </c>
      <c r="H338" s="18" t="s">
        <v>947</v>
      </c>
      <c r="I338" s="18" t="s">
        <v>1265</v>
      </c>
      <c r="J338" s="22" t="s">
        <v>862</v>
      </c>
      <c r="K338" s="207"/>
      <c r="L338" s="207"/>
      <c r="M338" s="207"/>
      <c r="N338" s="207" t="s">
        <v>21</v>
      </c>
      <c r="O338" s="207"/>
      <c r="P338" s="207"/>
      <c r="Q338" s="207"/>
      <c r="R338" s="207"/>
      <c r="S338" s="207"/>
      <c r="T338" s="26">
        <f t="shared" si="143"/>
        <v>1</v>
      </c>
      <c r="U338" s="207" t="s">
        <v>1277</v>
      </c>
      <c r="V338" s="207"/>
      <c r="W338" s="207"/>
      <c r="X338" s="207"/>
      <c r="Y338" s="207"/>
      <c r="Z338" s="207"/>
      <c r="AA338" s="207"/>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c r="BI338" s="207"/>
      <c r="BJ338" s="207"/>
      <c r="BK338" s="207"/>
      <c r="BL338" s="207"/>
      <c r="BM338" s="207"/>
      <c r="BN338" s="207"/>
      <c r="BO338" s="207"/>
      <c r="BP338" s="207"/>
      <c r="BQ338" s="207"/>
      <c r="BR338" s="207"/>
      <c r="BS338" s="207"/>
      <c r="BT338" s="207"/>
      <c r="BU338" s="207"/>
      <c r="BV338" s="207"/>
      <c r="BW338" s="207"/>
      <c r="BX338" s="207"/>
      <c r="BY338" s="207"/>
      <c r="BZ338" s="207"/>
      <c r="CA338" s="207"/>
      <c r="CB338" s="207"/>
      <c r="CC338" s="207"/>
      <c r="CD338" s="207"/>
      <c r="CE338" s="207"/>
      <c r="CF338" s="207">
        <v>2</v>
      </c>
      <c r="CG338" s="207"/>
      <c r="CH338" s="207"/>
      <c r="CI338" s="207"/>
      <c r="CJ338" s="207"/>
      <c r="CK338" s="207"/>
      <c r="CL338" s="23">
        <f t="shared" si="136"/>
        <v>1</v>
      </c>
      <c r="CM338" s="32">
        <f t="shared" si="137"/>
        <v>1</v>
      </c>
      <c r="CN338" s="23">
        <f t="shared" si="138"/>
        <v>0</v>
      </c>
      <c r="CO338" s="32">
        <f t="shared" si="139"/>
        <v>0</v>
      </c>
      <c r="CP338" s="23">
        <f t="shared" si="140"/>
        <v>0</v>
      </c>
      <c r="CQ338" s="32">
        <f t="shared" si="141"/>
        <v>0</v>
      </c>
      <c r="CR338" s="23">
        <f t="shared" si="142"/>
        <v>2</v>
      </c>
      <c r="CS338" s="23" t="str">
        <f t="shared" si="144"/>
        <v>Đạt mục tiêu</v>
      </c>
      <c r="CT338" s="37"/>
    </row>
    <row r="339" spans="1:98" ht="15.75" x14ac:dyDescent="0.25">
      <c r="A339" s="68"/>
      <c r="B339" s="69"/>
      <c r="C339" s="69"/>
      <c r="D339" s="69"/>
      <c r="E339" s="69"/>
      <c r="F339" s="69"/>
      <c r="G339" s="435" t="s">
        <v>1547</v>
      </c>
      <c r="H339" s="435"/>
      <c r="I339" s="202"/>
      <c r="J339" s="7">
        <f>SUM(J340:J344)</f>
        <v>276</v>
      </c>
      <c r="K339" s="7">
        <f>SUM(K340:K344)</f>
        <v>30</v>
      </c>
      <c r="L339" s="7">
        <f t="shared" ref="L339:S339" si="145">SUM(L340:L344)</f>
        <v>34</v>
      </c>
      <c r="M339" s="7">
        <f t="shared" si="145"/>
        <v>33</v>
      </c>
      <c r="N339" s="7">
        <f t="shared" si="145"/>
        <v>33</v>
      </c>
      <c r="O339" s="7">
        <f t="shared" si="145"/>
        <v>37</v>
      </c>
      <c r="P339" s="7">
        <f t="shared" si="145"/>
        <v>34</v>
      </c>
      <c r="Q339" s="7">
        <f t="shared" si="145"/>
        <v>31</v>
      </c>
      <c r="R339" s="203">
        <f t="shared" si="145"/>
        <v>31</v>
      </c>
      <c r="S339" s="203">
        <f t="shared" si="145"/>
        <v>29</v>
      </c>
      <c r="T339" s="204">
        <f>SUM(T9:T338)</f>
        <v>289</v>
      </c>
      <c r="U339" s="88">
        <v>0</v>
      </c>
      <c r="V339" s="88">
        <v>0</v>
      </c>
      <c r="W339" s="88">
        <v>0</v>
      </c>
      <c r="X339" s="88">
        <v>0</v>
      </c>
      <c r="Y339" s="88">
        <v>0</v>
      </c>
      <c r="Z339" s="88">
        <v>0</v>
      </c>
      <c r="AA339" s="88">
        <v>0</v>
      </c>
      <c r="AB339" s="88">
        <v>0</v>
      </c>
      <c r="AC339" s="88">
        <v>0</v>
      </c>
      <c r="AD339" s="88">
        <v>0</v>
      </c>
      <c r="AE339" s="88">
        <v>0</v>
      </c>
      <c r="AF339" s="88">
        <v>0</v>
      </c>
      <c r="AG339" s="88">
        <v>0</v>
      </c>
      <c r="AH339" s="88">
        <v>0</v>
      </c>
      <c r="AI339" s="88">
        <v>0</v>
      </c>
      <c r="AJ339" s="88">
        <v>0</v>
      </c>
      <c r="AK339" s="88">
        <v>0</v>
      </c>
      <c r="AL339" s="88">
        <v>0</v>
      </c>
      <c r="AM339" s="88">
        <v>0</v>
      </c>
      <c r="AN339" s="88">
        <v>0</v>
      </c>
      <c r="AO339" s="88">
        <v>0</v>
      </c>
      <c r="AP339" s="88">
        <v>0</v>
      </c>
      <c r="AQ339" s="88">
        <v>0</v>
      </c>
      <c r="AR339" s="88">
        <v>0</v>
      </c>
      <c r="AS339" s="88">
        <v>0</v>
      </c>
      <c r="AT339" s="88">
        <v>0</v>
      </c>
      <c r="AU339" s="88">
        <v>0</v>
      </c>
      <c r="AV339" s="88">
        <v>0</v>
      </c>
      <c r="AW339" s="88">
        <v>0</v>
      </c>
      <c r="AX339" s="88">
        <v>0</v>
      </c>
      <c r="AY339" s="88">
        <v>0</v>
      </c>
      <c r="AZ339" s="88">
        <v>0</v>
      </c>
      <c r="BA339" s="91">
        <v>0</v>
      </c>
      <c r="BB339" s="88"/>
      <c r="BC339" s="88">
        <v>0</v>
      </c>
      <c r="BD339" s="92"/>
      <c r="CL339" s="99"/>
      <c r="CM339" s="100"/>
      <c r="CN339" s="100"/>
      <c r="CO339" s="100"/>
      <c r="CP339" s="100"/>
      <c r="CQ339" s="100"/>
      <c r="CR339" s="100"/>
      <c r="CS339" s="100"/>
      <c r="CT339" s="100"/>
    </row>
    <row r="340" spans="1:98" ht="15.75" x14ac:dyDescent="0.25">
      <c r="A340" s="68"/>
      <c r="B340" s="70"/>
      <c r="C340" s="70"/>
      <c r="D340" s="70"/>
      <c r="E340" s="70"/>
      <c r="F340" s="70"/>
      <c r="G340" s="435" t="s">
        <v>1548</v>
      </c>
      <c r="H340" s="435"/>
      <c r="I340" s="202"/>
      <c r="J340" s="205">
        <f>COUNTIF(J$8:J$111,"Thể chất")</f>
        <v>91</v>
      </c>
      <c r="K340" s="205">
        <f t="shared" ref="K340:S340" si="146">COUNTIF(K$8:K$111,"x")</f>
        <v>12</v>
      </c>
      <c r="L340" s="205">
        <f t="shared" si="146"/>
        <v>13</v>
      </c>
      <c r="M340" s="205">
        <f t="shared" si="146"/>
        <v>13</v>
      </c>
      <c r="N340" s="205">
        <f t="shared" si="146"/>
        <v>8</v>
      </c>
      <c r="O340" s="205">
        <f t="shared" si="146"/>
        <v>11</v>
      </c>
      <c r="P340" s="205">
        <f t="shared" si="146"/>
        <v>8</v>
      </c>
      <c r="Q340" s="205">
        <f t="shared" si="146"/>
        <v>11</v>
      </c>
      <c r="R340" s="205">
        <f t="shared" si="146"/>
        <v>11</v>
      </c>
      <c r="S340" s="205">
        <f t="shared" si="146"/>
        <v>8</v>
      </c>
      <c r="T340" s="217"/>
      <c r="U340" s="49">
        <v>0</v>
      </c>
      <c r="V340" s="49">
        <v>0</v>
      </c>
      <c r="W340" s="49">
        <v>0</v>
      </c>
      <c r="X340" s="49">
        <v>0</v>
      </c>
      <c r="Y340" s="49">
        <v>0</v>
      </c>
      <c r="Z340" s="49">
        <v>0</v>
      </c>
      <c r="AA340" s="49">
        <v>0</v>
      </c>
      <c r="AB340" s="49">
        <v>0</v>
      </c>
      <c r="AC340" s="49">
        <v>0</v>
      </c>
      <c r="AD340" s="49">
        <v>0</v>
      </c>
      <c r="AE340" s="49">
        <v>0</v>
      </c>
      <c r="AF340" s="49">
        <v>0</v>
      </c>
      <c r="AG340" s="49">
        <v>0</v>
      </c>
      <c r="AH340" s="49">
        <v>0</v>
      </c>
      <c r="AI340" s="49">
        <v>0</v>
      </c>
      <c r="AJ340" s="49">
        <v>0</v>
      </c>
      <c r="AK340" s="49">
        <v>0</v>
      </c>
      <c r="AL340" s="49">
        <v>0</v>
      </c>
      <c r="AM340" s="49">
        <v>0</v>
      </c>
      <c r="AN340" s="49">
        <v>0</v>
      </c>
      <c r="AO340" s="49">
        <v>0</v>
      </c>
      <c r="AP340" s="49">
        <v>0</v>
      </c>
      <c r="AQ340" s="49">
        <v>0</v>
      </c>
      <c r="AR340" s="49">
        <v>0</v>
      </c>
      <c r="AS340" s="49">
        <v>0</v>
      </c>
      <c r="AT340" s="49">
        <v>0</v>
      </c>
      <c r="AU340" s="49">
        <v>0</v>
      </c>
      <c r="AV340" s="49">
        <v>0</v>
      </c>
      <c r="AW340" s="49">
        <v>0</v>
      </c>
      <c r="AX340" s="49">
        <v>0</v>
      </c>
      <c r="AY340" s="49">
        <v>0</v>
      </c>
      <c r="AZ340" s="49">
        <v>0</v>
      </c>
      <c r="BA340" s="93">
        <v>0</v>
      </c>
      <c r="BB340" s="49"/>
      <c r="BC340" s="49">
        <v>0</v>
      </c>
      <c r="CL340" s="99"/>
      <c r="CM340" s="100"/>
      <c r="CN340" s="100"/>
      <c r="CO340" s="100"/>
      <c r="CP340" s="100"/>
      <c r="CQ340" s="100"/>
      <c r="CR340" s="100"/>
      <c r="CS340" s="100"/>
      <c r="CT340" s="100"/>
    </row>
    <row r="341" spans="1:98" ht="15.75" x14ac:dyDescent="0.25">
      <c r="A341" s="68"/>
      <c r="B341" s="70"/>
      <c r="C341" s="70"/>
      <c r="D341" s="70"/>
      <c r="E341" s="70"/>
      <c r="F341" s="70"/>
      <c r="G341" s="435" t="s">
        <v>1549</v>
      </c>
      <c r="H341" s="435"/>
      <c r="I341" s="202"/>
      <c r="J341" s="205">
        <f>COUNTIF(J$115:J$195,"Nhận thức")</f>
        <v>59</v>
      </c>
      <c r="K341" s="205">
        <f>COUNTIF(K$115:K$195,"x")</f>
        <v>7</v>
      </c>
      <c r="L341" s="205">
        <f t="shared" ref="L341:S341" si="147">COUNTIF(L$115:L$195,"x")</f>
        <v>8</v>
      </c>
      <c r="M341" s="205">
        <f t="shared" si="147"/>
        <v>7</v>
      </c>
      <c r="N341" s="205">
        <f t="shared" si="147"/>
        <v>5</v>
      </c>
      <c r="O341" s="205">
        <f t="shared" si="147"/>
        <v>9</v>
      </c>
      <c r="P341" s="205">
        <f t="shared" si="147"/>
        <v>5</v>
      </c>
      <c r="Q341" s="205">
        <f t="shared" si="147"/>
        <v>6</v>
      </c>
      <c r="R341" s="205">
        <f t="shared" si="147"/>
        <v>9</v>
      </c>
      <c r="S341" s="205">
        <f t="shared" si="147"/>
        <v>6</v>
      </c>
      <c r="T341" s="217"/>
      <c r="U341" s="49">
        <v>0</v>
      </c>
      <c r="V341" s="49">
        <v>0</v>
      </c>
      <c r="W341" s="49">
        <v>0</v>
      </c>
      <c r="X341" s="49">
        <v>0</v>
      </c>
      <c r="Y341" s="49">
        <v>0</v>
      </c>
      <c r="Z341" s="49">
        <v>0</v>
      </c>
      <c r="AA341" s="49">
        <v>0</v>
      </c>
      <c r="AB341" s="49">
        <v>0</v>
      </c>
      <c r="AC341" s="49">
        <v>0</v>
      </c>
      <c r="AD341" s="49">
        <v>0</v>
      </c>
      <c r="AE341" s="49">
        <v>0</v>
      </c>
      <c r="AF341" s="49">
        <v>0</v>
      </c>
      <c r="AG341" s="49">
        <v>0</v>
      </c>
      <c r="AH341" s="49">
        <v>0</v>
      </c>
      <c r="AI341" s="49">
        <v>0</v>
      </c>
      <c r="AJ341" s="49">
        <v>0</v>
      </c>
      <c r="AK341" s="49">
        <v>0</v>
      </c>
      <c r="AL341" s="49">
        <v>0</v>
      </c>
      <c r="AM341" s="49">
        <v>0</v>
      </c>
      <c r="AN341" s="49">
        <v>0</v>
      </c>
      <c r="AO341" s="49">
        <v>0</v>
      </c>
      <c r="AP341" s="49">
        <v>0</v>
      </c>
      <c r="AQ341" s="49">
        <v>0</v>
      </c>
      <c r="AR341" s="49">
        <v>0</v>
      </c>
      <c r="AS341" s="49">
        <v>0</v>
      </c>
      <c r="AT341" s="49">
        <v>0</v>
      </c>
      <c r="AU341" s="49">
        <v>0</v>
      </c>
      <c r="AV341" s="49">
        <v>0</v>
      </c>
      <c r="AW341" s="49">
        <v>0</v>
      </c>
      <c r="AX341" s="49">
        <v>0</v>
      </c>
      <c r="AY341" s="49">
        <v>0</v>
      </c>
      <c r="AZ341" s="49">
        <v>0</v>
      </c>
      <c r="BA341" s="93">
        <v>0</v>
      </c>
      <c r="BB341" s="49"/>
      <c r="BC341" s="49">
        <v>0</v>
      </c>
      <c r="CL341" s="99"/>
      <c r="CM341" s="100"/>
      <c r="CN341" s="100"/>
      <c r="CO341" s="100"/>
      <c r="CP341" s="100"/>
      <c r="CQ341" s="100"/>
      <c r="CR341" s="100"/>
      <c r="CS341" s="100"/>
      <c r="CT341" s="100"/>
    </row>
    <row r="342" spans="1:98" ht="15.75" x14ac:dyDescent="0.25">
      <c r="A342" s="68"/>
      <c r="B342" s="70"/>
      <c r="C342" s="70"/>
      <c r="D342" s="70"/>
      <c r="E342" s="70"/>
      <c r="F342" s="70"/>
      <c r="G342" s="435" t="s">
        <v>1550</v>
      </c>
      <c r="H342" s="435"/>
      <c r="I342" s="202"/>
      <c r="J342" s="205">
        <f>COUNTIF(J$198:J$247,"Ngôn ngữ")</f>
        <v>48</v>
      </c>
      <c r="K342" s="205">
        <f t="shared" ref="K342:S342" si="148">COUNTIF(K$198:K$247,"x")</f>
        <v>6</v>
      </c>
      <c r="L342" s="205">
        <f t="shared" si="148"/>
        <v>5</v>
      </c>
      <c r="M342" s="205">
        <f t="shared" si="148"/>
        <v>3</v>
      </c>
      <c r="N342" s="205">
        <f t="shared" si="148"/>
        <v>7</v>
      </c>
      <c r="O342" s="205">
        <f t="shared" si="148"/>
        <v>4</v>
      </c>
      <c r="P342" s="205">
        <f t="shared" si="148"/>
        <v>8</v>
      </c>
      <c r="Q342" s="205">
        <f t="shared" si="148"/>
        <v>5</v>
      </c>
      <c r="R342" s="205">
        <f t="shared" si="148"/>
        <v>3</v>
      </c>
      <c r="S342" s="205">
        <f t="shared" si="148"/>
        <v>8</v>
      </c>
      <c r="T342" s="217"/>
      <c r="U342" s="49">
        <v>0</v>
      </c>
      <c r="V342" s="49">
        <v>0</v>
      </c>
      <c r="W342" s="49">
        <v>0</v>
      </c>
      <c r="X342" s="49">
        <v>0</v>
      </c>
      <c r="Y342" s="49">
        <v>0</v>
      </c>
      <c r="Z342" s="49">
        <v>0</v>
      </c>
      <c r="AA342" s="49">
        <v>0</v>
      </c>
      <c r="AB342" s="49">
        <v>0</v>
      </c>
      <c r="AC342" s="49">
        <v>0</v>
      </c>
      <c r="AD342" s="49">
        <v>0</v>
      </c>
      <c r="AE342" s="49">
        <v>0</v>
      </c>
      <c r="AF342" s="49">
        <v>0</v>
      </c>
      <c r="AG342" s="49">
        <v>0</v>
      </c>
      <c r="AH342" s="49">
        <v>0</v>
      </c>
      <c r="AI342" s="49">
        <v>0</v>
      </c>
      <c r="AJ342" s="49">
        <v>0</v>
      </c>
      <c r="AK342" s="49">
        <v>0</v>
      </c>
      <c r="AL342" s="49">
        <v>0</v>
      </c>
      <c r="AM342" s="49">
        <v>0</v>
      </c>
      <c r="AN342" s="49">
        <v>0</v>
      </c>
      <c r="AO342" s="49">
        <v>0</v>
      </c>
      <c r="AP342" s="49">
        <v>0</v>
      </c>
      <c r="AQ342" s="49">
        <v>0</v>
      </c>
      <c r="AR342" s="49">
        <v>0</v>
      </c>
      <c r="AS342" s="49">
        <v>0</v>
      </c>
      <c r="AT342" s="49">
        <v>0</v>
      </c>
      <c r="AU342" s="49">
        <v>0</v>
      </c>
      <c r="AV342" s="49">
        <v>0</v>
      </c>
      <c r="AW342" s="49">
        <v>0</v>
      </c>
      <c r="AX342" s="49">
        <v>0</v>
      </c>
      <c r="AY342" s="49">
        <v>0</v>
      </c>
      <c r="AZ342" s="49">
        <v>0</v>
      </c>
      <c r="BA342" s="93">
        <v>0</v>
      </c>
      <c r="BB342" s="49"/>
      <c r="BC342" s="49">
        <v>0</v>
      </c>
      <c r="CL342" s="99"/>
      <c r="CM342" s="100"/>
      <c r="CN342" s="100"/>
      <c r="CO342" s="100"/>
      <c r="CP342" s="100"/>
      <c r="CQ342" s="100"/>
      <c r="CR342" s="100"/>
      <c r="CS342" s="100"/>
      <c r="CT342" s="100"/>
    </row>
    <row r="343" spans="1:98" ht="15.75" x14ac:dyDescent="0.25">
      <c r="A343" s="68"/>
      <c r="B343" s="70"/>
      <c r="C343" s="70"/>
      <c r="D343" s="70"/>
      <c r="E343" s="70"/>
      <c r="F343" s="70"/>
      <c r="G343" s="435" t="s">
        <v>1551</v>
      </c>
      <c r="H343" s="435"/>
      <c r="I343" s="202"/>
      <c r="J343" s="205">
        <f>COUNTIF(J$251:J$274,"TCKNXH")</f>
        <v>19</v>
      </c>
      <c r="K343" s="205">
        <f t="shared" ref="K343:S343" si="149">COUNTIF(K$251:K$274,"x")</f>
        <v>1</v>
      </c>
      <c r="L343" s="205">
        <f t="shared" si="149"/>
        <v>4</v>
      </c>
      <c r="M343" s="205">
        <f t="shared" si="149"/>
        <v>2</v>
      </c>
      <c r="N343" s="205">
        <f t="shared" si="149"/>
        <v>4</v>
      </c>
      <c r="O343" s="205">
        <f t="shared" si="149"/>
        <v>6</v>
      </c>
      <c r="P343" s="205">
        <f t="shared" si="149"/>
        <v>2</v>
      </c>
      <c r="Q343" s="205">
        <f t="shared" si="149"/>
        <v>2</v>
      </c>
      <c r="R343" s="205">
        <f t="shared" si="149"/>
        <v>2</v>
      </c>
      <c r="S343" s="205">
        <f t="shared" si="149"/>
        <v>2</v>
      </c>
      <c r="T343" s="217"/>
      <c r="U343" s="49">
        <v>0</v>
      </c>
      <c r="V343" s="49">
        <v>0</v>
      </c>
      <c r="W343" s="49">
        <v>0</v>
      </c>
      <c r="X343" s="49">
        <v>0</v>
      </c>
      <c r="Y343" s="49">
        <v>0</v>
      </c>
      <c r="Z343" s="49">
        <v>0</v>
      </c>
      <c r="AA343" s="49">
        <v>0</v>
      </c>
      <c r="AB343" s="49">
        <v>0</v>
      </c>
      <c r="AC343" s="49">
        <v>0</v>
      </c>
      <c r="AD343" s="49">
        <v>0</v>
      </c>
      <c r="AE343" s="49">
        <v>0</v>
      </c>
      <c r="AF343" s="49">
        <v>0</v>
      </c>
      <c r="AG343" s="49">
        <v>0</v>
      </c>
      <c r="AH343" s="49">
        <v>0</v>
      </c>
      <c r="AI343" s="49">
        <v>0</v>
      </c>
      <c r="AJ343" s="49">
        <v>0</v>
      </c>
      <c r="AK343" s="49">
        <v>0</v>
      </c>
      <c r="AL343" s="49">
        <v>0</v>
      </c>
      <c r="AM343" s="49">
        <v>0</v>
      </c>
      <c r="AN343" s="49">
        <v>0</v>
      </c>
      <c r="AO343" s="49">
        <v>0</v>
      </c>
      <c r="AP343" s="49">
        <v>0</v>
      </c>
      <c r="AQ343" s="49">
        <v>0</v>
      </c>
      <c r="AR343" s="49">
        <v>0</v>
      </c>
      <c r="AS343" s="49">
        <v>0</v>
      </c>
      <c r="AT343" s="49">
        <v>0</v>
      </c>
      <c r="AU343" s="49">
        <v>0</v>
      </c>
      <c r="AV343" s="49">
        <v>0</v>
      </c>
      <c r="AW343" s="49">
        <v>0</v>
      </c>
      <c r="AX343" s="49">
        <v>0</v>
      </c>
      <c r="AY343" s="49">
        <v>0</v>
      </c>
      <c r="AZ343" s="49">
        <v>0</v>
      </c>
      <c r="BA343" s="93">
        <v>0</v>
      </c>
      <c r="BB343" s="49"/>
      <c r="BC343" s="49">
        <v>0</v>
      </c>
      <c r="CL343" s="99"/>
      <c r="CM343" s="100"/>
      <c r="CN343" s="100"/>
      <c r="CO343" s="100"/>
      <c r="CP343" s="100"/>
      <c r="CQ343" s="100"/>
      <c r="CR343" s="100"/>
      <c r="CS343" s="100"/>
      <c r="CT343" s="100"/>
    </row>
    <row r="344" spans="1:98" ht="15.75" x14ac:dyDescent="0.25">
      <c r="A344" s="68"/>
      <c r="B344" s="70"/>
      <c r="C344" s="70"/>
      <c r="D344" s="70"/>
      <c r="E344" s="70"/>
      <c r="F344" s="70"/>
      <c r="G344" s="435" t="s">
        <v>1552</v>
      </c>
      <c r="H344" s="435"/>
      <c r="I344" s="202"/>
      <c r="J344" s="205">
        <f>COUNTIF(J$277:J$338,"Thẩm mỹ")</f>
        <v>59</v>
      </c>
      <c r="K344" s="205">
        <f t="shared" ref="K344:S344" si="150">COUNTIF(K$277:K$338,"x")</f>
        <v>4</v>
      </c>
      <c r="L344" s="205">
        <f t="shared" si="150"/>
        <v>4</v>
      </c>
      <c r="M344" s="205">
        <f t="shared" si="150"/>
        <v>8</v>
      </c>
      <c r="N344" s="205">
        <f t="shared" si="150"/>
        <v>9</v>
      </c>
      <c r="O344" s="205">
        <f t="shared" si="150"/>
        <v>7</v>
      </c>
      <c r="P344" s="205">
        <f t="shared" si="150"/>
        <v>11</v>
      </c>
      <c r="Q344" s="205">
        <f t="shared" si="150"/>
        <v>7</v>
      </c>
      <c r="R344" s="205">
        <f t="shared" si="150"/>
        <v>6</v>
      </c>
      <c r="S344" s="205">
        <f t="shared" si="150"/>
        <v>5</v>
      </c>
      <c r="T344" s="217"/>
      <c r="U344" s="49">
        <v>0</v>
      </c>
      <c r="V344" s="49">
        <v>0</v>
      </c>
      <c r="W344" s="49">
        <v>0</v>
      </c>
      <c r="X344" s="49">
        <v>0</v>
      </c>
      <c r="Y344" s="49">
        <v>0</v>
      </c>
      <c r="Z344" s="49">
        <v>0</v>
      </c>
      <c r="AA344" s="49">
        <v>0</v>
      </c>
      <c r="AB344" s="49">
        <v>0</v>
      </c>
      <c r="AC344" s="49">
        <v>0</v>
      </c>
      <c r="AD344" s="49">
        <v>0</v>
      </c>
      <c r="AE344" s="49">
        <v>0</v>
      </c>
      <c r="AF344" s="49">
        <v>0</v>
      </c>
      <c r="AG344" s="49">
        <v>0</v>
      </c>
      <c r="AH344" s="49">
        <v>0</v>
      </c>
      <c r="AI344" s="49">
        <v>0</v>
      </c>
      <c r="AJ344" s="49">
        <v>0</v>
      </c>
      <c r="AK344" s="49">
        <v>0</v>
      </c>
      <c r="AL344" s="49">
        <v>0</v>
      </c>
      <c r="AM344" s="49">
        <v>0</v>
      </c>
      <c r="AN344" s="49">
        <v>0</v>
      </c>
      <c r="AO344" s="49">
        <v>0</v>
      </c>
      <c r="AP344" s="49">
        <v>0</v>
      </c>
      <c r="AQ344" s="49">
        <v>0</v>
      </c>
      <c r="AR344" s="49">
        <v>0</v>
      </c>
      <c r="AS344" s="49">
        <v>0</v>
      </c>
      <c r="AT344" s="49">
        <v>0</v>
      </c>
      <c r="AU344" s="49">
        <v>0</v>
      </c>
      <c r="AV344" s="49">
        <v>0</v>
      </c>
      <c r="AW344" s="49">
        <v>0</v>
      </c>
      <c r="AX344" s="49">
        <v>0</v>
      </c>
      <c r="AY344" s="49">
        <v>0</v>
      </c>
      <c r="AZ344" s="49">
        <v>0</v>
      </c>
      <c r="BA344" s="93">
        <v>0</v>
      </c>
      <c r="BB344" s="49"/>
      <c r="BC344" s="49">
        <v>0</v>
      </c>
      <c r="CL344" s="99"/>
      <c r="CM344" s="100"/>
      <c r="CN344" s="100"/>
      <c r="CO344" s="100"/>
      <c r="CP344" s="100"/>
      <c r="CQ344" s="100"/>
      <c r="CR344" s="100"/>
      <c r="CS344" s="100"/>
      <c r="CT344" s="100"/>
    </row>
    <row r="345" spans="1:98" ht="15.75" x14ac:dyDescent="0.25">
      <c r="A345" s="58"/>
      <c r="B345" s="58"/>
      <c r="C345" s="71"/>
      <c r="D345" s="72"/>
      <c r="E345" s="71"/>
      <c r="F345" s="73"/>
      <c r="G345" s="58"/>
      <c r="H345" s="58"/>
      <c r="I345" s="58"/>
      <c r="J345" s="86"/>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207"/>
      <c r="BC345" s="207"/>
      <c r="CL345" s="99"/>
      <c r="CM345" s="100"/>
      <c r="CN345" s="100"/>
      <c r="CO345" s="100"/>
      <c r="CP345" s="100"/>
      <c r="CQ345" s="100"/>
      <c r="CR345" s="100"/>
      <c r="CS345" s="100"/>
      <c r="CT345" s="100"/>
    </row>
    <row r="346" spans="1:98" ht="15.75" x14ac:dyDescent="0.25">
      <c r="A346" s="58"/>
      <c r="B346" s="58"/>
      <c r="C346" s="71"/>
      <c r="D346" s="72"/>
      <c r="E346" s="71"/>
      <c r="F346" s="73"/>
      <c r="G346" s="436" t="s">
        <v>1553</v>
      </c>
      <c r="H346" s="437"/>
      <c r="I346" s="217"/>
      <c r="J346" s="206"/>
      <c r="K346" s="7"/>
      <c r="L346" s="7">
        <f t="shared" ref="L346:T346" si="151">SUM(L347:L355)</f>
        <v>0</v>
      </c>
      <c r="M346" s="7">
        <f t="shared" si="151"/>
        <v>0</v>
      </c>
      <c r="N346" s="7">
        <f t="shared" si="151"/>
        <v>0</v>
      </c>
      <c r="O346" s="7">
        <f t="shared" si="151"/>
        <v>0</v>
      </c>
      <c r="P346" s="7">
        <f t="shared" si="151"/>
        <v>0</v>
      </c>
      <c r="Q346" s="7">
        <f t="shared" si="151"/>
        <v>0</v>
      </c>
      <c r="R346" s="7">
        <f t="shared" si="151"/>
        <v>0</v>
      </c>
      <c r="S346" s="7">
        <f t="shared" si="151"/>
        <v>0</v>
      </c>
      <c r="T346" s="7">
        <f t="shared" si="151"/>
        <v>0</v>
      </c>
      <c r="U346" s="49">
        <f ca="1">SUM(U347:U354)</f>
        <v>29</v>
      </c>
      <c r="V346" s="49">
        <f t="shared" ref="V346:BC346" si="152">SUM(V347:V355)</f>
        <v>31</v>
      </c>
      <c r="W346" s="49">
        <f t="shared" si="152"/>
        <v>30</v>
      </c>
      <c r="X346" s="49">
        <f t="shared" si="152"/>
        <v>31</v>
      </c>
      <c r="Y346" s="49">
        <f t="shared" si="152"/>
        <v>12</v>
      </c>
      <c r="Z346" s="49">
        <f t="shared" si="152"/>
        <v>7</v>
      </c>
      <c r="AA346" s="49">
        <f t="shared" si="152"/>
        <v>12</v>
      </c>
      <c r="AB346" s="49">
        <f t="shared" si="152"/>
        <v>12</v>
      </c>
      <c r="AC346" s="49">
        <f t="shared" si="152"/>
        <v>7</v>
      </c>
      <c r="AD346" s="49">
        <f t="shared" si="152"/>
        <v>7</v>
      </c>
      <c r="AE346" s="49">
        <f t="shared" si="152"/>
        <v>7</v>
      </c>
      <c r="AF346" s="49">
        <f t="shared" si="152"/>
        <v>7</v>
      </c>
      <c r="AG346" s="49">
        <f t="shared" si="152"/>
        <v>7</v>
      </c>
      <c r="AH346" s="49">
        <f t="shared" si="152"/>
        <v>7</v>
      </c>
      <c r="AI346" s="49">
        <f t="shared" si="152"/>
        <v>7</v>
      </c>
      <c r="AJ346" s="49">
        <f t="shared" si="152"/>
        <v>7</v>
      </c>
      <c r="AK346" s="49">
        <f t="shared" si="152"/>
        <v>7</v>
      </c>
      <c r="AL346" s="49">
        <f t="shared" si="152"/>
        <v>7</v>
      </c>
      <c r="AM346" s="49">
        <f t="shared" si="152"/>
        <v>7</v>
      </c>
      <c r="AN346" s="49">
        <f t="shared" si="152"/>
        <v>7</v>
      </c>
      <c r="AO346" s="49">
        <f t="shared" si="152"/>
        <v>7</v>
      </c>
      <c r="AP346" s="49">
        <f t="shared" si="152"/>
        <v>7</v>
      </c>
      <c r="AQ346" s="49">
        <f t="shared" si="152"/>
        <v>7</v>
      </c>
      <c r="AR346" s="49">
        <f t="shared" si="152"/>
        <v>7</v>
      </c>
      <c r="AS346" s="49">
        <f t="shared" si="152"/>
        <v>7</v>
      </c>
      <c r="AT346" s="49">
        <f t="shared" si="152"/>
        <v>7</v>
      </c>
      <c r="AU346" s="49">
        <f t="shared" si="152"/>
        <v>7</v>
      </c>
      <c r="AV346" s="49">
        <f t="shared" si="152"/>
        <v>7</v>
      </c>
      <c r="AW346" s="49">
        <f t="shared" si="152"/>
        <v>7</v>
      </c>
      <c r="AX346" s="49">
        <f t="shared" si="152"/>
        <v>7</v>
      </c>
      <c r="AY346" s="49">
        <f t="shared" si="152"/>
        <v>7</v>
      </c>
      <c r="AZ346" s="49">
        <f t="shared" si="152"/>
        <v>7</v>
      </c>
      <c r="BA346" s="93">
        <f t="shared" si="152"/>
        <v>7</v>
      </c>
      <c r="BB346" s="49"/>
      <c r="BC346" s="49">
        <f t="shared" si="152"/>
        <v>7</v>
      </c>
      <c r="CL346" s="99"/>
      <c r="CM346" s="100"/>
      <c r="CN346" s="100"/>
      <c r="CO346" s="100"/>
      <c r="CP346" s="100"/>
      <c r="CQ346" s="100"/>
      <c r="CR346" s="100"/>
      <c r="CS346" s="100"/>
      <c r="CT346" s="100"/>
    </row>
    <row r="347" spans="1:98" ht="15.75" x14ac:dyDescent="0.25">
      <c r="A347" s="58"/>
      <c r="B347" s="58"/>
      <c r="C347" s="71"/>
      <c r="D347" s="72"/>
      <c r="E347" s="71"/>
      <c r="F347" s="73"/>
      <c r="G347" s="438" t="s">
        <v>1554</v>
      </c>
      <c r="H347" s="439"/>
      <c r="I347" s="207"/>
      <c r="J347" s="87"/>
      <c r="K347" s="207"/>
      <c r="L347" s="207"/>
      <c r="M347" s="207"/>
      <c r="N347" s="207"/>
      <c r="O347" s="207"/>
      <c r="P347" s="207"/>
      <c r="Q347" s="207"/>
      <c r="R347" s="207"/>
      <c r="S347" s="207"/>
      <c r="T347" s="207"/>
      <c r="U347" s="23">
        <f>COUNTIF(U$8:U$338,"ĐTT")</f>
        <v>3</v>
      </c>
      <c r="V347" s="23">
        <f t="shared" ref="V347:BA347" si="153">COUNTIF(V$8:V$340,"ĐTT")</f>
        <v>2</v>
      </c>
      <c r="W347" s="23">
        <f t="shared" si="153"/>
        <v>3</v>
      </c>
      <c r="X347" s="23">
        <f t="shared" si="153"/>
        <v>1</v>
      </c>
      <c r="Y347" s="23">
        <f t="shared" si="153"/>
        <v>0</v>
      </c>
      <c r="Z347" s="23">
        <f t="shared" si="153"/>
        <v>0</v>
      </c>
      <c r="AA347" s="23">
        <f t="shared" si="153"/>
        <v>0</v>
      </c>
      <c r="AB347" s="23">
        <f t="shared" si="153"/>
        <v>0</v>
      </c>
      <c r="AC347" s="23">
        <f t="shared" si="153"/>
        <v>0</v>
      </c>
      <c r="AD347" s="23">
        <f t="shared" si="153"/>
        <v>0</v>
      </c>
      <c r="AE347" s="23">
        <f t="shared" si="153"/>
        <v>0</v>
      </c>
      <c r="AF347" s="23">
        <f t="shared" si="153"/>
        <v>0</v>
      </c>
      <c r="AG347" s="23">
        <f t="shared" si="153"/>
        <v>0</v>
      </c>
      <c r="AH347" s="23">
        <f t="shared" si="153"/>
        <v>0</v>
      </c>
      <c r="AI347" s="23">
        <f t="shared" si="153"/>
        <v>0</v>
      </c>
      <c r="AJ347" s="23">
        <f t="shared" si="153"/>
        <v>0</v>
      </c>
      <c r="AK347" s="23">
        <f t="shared" si="153"/>
        <v>0</v>
      </c>
      <c r="AL347" s="23">
        <f t="shared" si="153"/>
        <v>0</v>
      </c>
      <c r="AM347" s="23">
        <f t="shared" si="153"/>
        <v>0</v>
      </c>
      <c r="AN347" s="23">
        <f t="shared" si="153"/>
        <v>0</v>
      </c>
      <c r="AO347" s="23">
        <f t="shared" si="153"/>
        <v>0</v>
      </c>
      <c r="AP347" s="23">
        <f t="shared" si="153"/>
        <v>0</v>
      </c>
      <c r="AQ347" s="23">
        <f t="shared" si="153"/>
        <v>0</v>
      </c>
      <c r="AR347" s="23">
        <f t="shared" si="153"/>
        <v>0</v>
      </c>
      <c r="AS347" s="23">
        <f t="shared" si="153"/>
        <v>0</v>
      </c>
      <c r="AT347" s="23">
        <f t="shared" si="153"/>
        <v>0</v>
      </c>
      <c r="AU347" s="23">
        <f t="shared" si="153"/>
        <v>0</v>
      </c>
      <c r="AV347" s="23">
        <f t="shared" si="153"/>
        <v>0</v>
      </c>
      <c r="AW347" s="23">
        <f t="shared" si="153"/>
        <v>0</v>
      </c>
      <c r="AX347" s="23">
        <f t="shared" si="153"/>
        <v>0</v>
      </c>
      <c r="AY347" s="23">
        <f t="shared" si="153"/>
        <v>0</v>
      </c>
      <c r="AZ347" s="23">
        <f t="shared" si="153"/>
        <v>0</v>
      </c>
      <c r="BA347" s="94">
        <f t="shared" si="153"/>
        <v>0</v>
      </c>
      <c r="BB347" s="23"/>
      <c r="BC347" s="23">
        <f>COUNTIF(BC$8:BC$340,"ĐTT")</f>
        <v>0</v>
      </c>
      <c r="CL347" s="99"/>
      <c r="CM347" s="100"/>
      <c r="CN347" s="100"/>
      <c r="CO347" s="100"/>
      <c r="CP347" s="100"/>
      <c r="CQ347" s="100"/>
      <c r="CR347" s="100"/>
      <c r="CS347" s="100"/>
      <c r="CT347" s="100"/>
    </row>
    <row r="348" spans="1:98" ht="15.75" x14ac:dyDescent="0.25">
      <c r="A348" s="58"/>
      <c r="B348" s="58"/>
      <c r="C348" s="71"/>
      <c r="D348" s="72"/>
      <c r="E348" s="71"/>
      <c r="F348" s="73"/>
      <c r="G348" s="438" t="s">
        <v>1555</v>
      </c>
      <c r="H348" s="439"/>
      <c r="I348" s="207"/>
      <c r="J348" s="87"/>
      <c r="K348" s="207"/>
      <c r="L348" s="207"/>
      <c r="M348" s="207"/>
      <c r="N348" s="207"/>
      <c r="O348" s="207"/>
      <c r="P348" s="207"/>
      <c r="Q348" s="207"/>
      <c r="R348" s="207"/>
      <c r="S348" s="207"/>
      <c r="T348" s="207"/>
      <c r="U348" s="23">
        <f t="shared" ref="U348:BA348" si="154">COUNTIF(U$8:U$338,"TDS")</f>
        <v>16</v>
      </c>
      <c r="V348" s="23">
        <f t="shared" si="154"/>
        <v>16</v>
      </c>
      <c r="W348" s="23">
        <f t="shared" si="154"/>
        <v>16</v>
      </c>
      <c r="X348" s="23">
        <f t="shared" si="154"/>
        <v>16</v>
      </c>
      <c r="Y348" s="23">
        <f t="shared" si="154"/>
        <v>0</v>
      </c>
      <c r="Z348" s="23">
        <f t="shared" si="154"/>
        <v>0</v>
      </c>
      <c r="AA348" s="23">
        <f t="shared" si="154"/>
        <v>5</v>
      </c>
      <c r="AB348" s="23">
        <f t="shared" si="154"/>
        <v>0</v>
      </c>
      <c r="AC348" s="23">
        <f t="shared" si="154"/>
        <v>0</v>
      </c>
      <c r="AD348" s="23">
        <f t="shared" si="154"/>
        <v>0</v>
      </c>
      <c r="AE348" s="23">
        <f t="shared" si="154"/>
        <v>0</v>
      </c>
      <c r="AF348" s="23">
        <f t="shared" si="154"/>
        <v>0</v>
      </c>
      <c r="AG348" s="23">
        <f t="shared" si="154"/>
        <v>0</v>
      </c>
      <c r="AH348" s="23">
        <f t="shared" si="154"/>
        <v>0</v>
      </c>
      <c r="AI348" s="23">
        <f t="shared" si="154"/>
        <v>0</v>
      </c>
      <c r="AJ348" s="23">
        <f t="shared" si="154"/>
        <v>0</v>
      </c>
      <c r="AK348" s="23">
        <f t="shared" si="154"/>
        <v>0</v>
      </c>
      <c r="AL348" s="23">
        <f t="shared" si="154"/>
        <v>0</v>
      </c>
      <c r="AM348" s="23">
        <f t="shared" si="154"/>
        <v>0</v>
      </c>
      <c r="AN348" s="23">
        <f t="shared" si="154"/>
        <v>0</v>
      </c>
      <c r="AO348" s="23">
        <f t="shared" si="154"/>
        <v>0</v>
      </c>
      <c r="AP348" s="23">
        <f t="shared" si="154"/>
        <v>0</v>
      </c>
      <c r="AQ348" s="23">
        <f t="shared" si="154"/>
        <v>0</v>
      </c>
      <c r="AR348" s="23">
        <f t="shared" si="154"/>
        <v>0</v>
      </c>
      <c r="AS348" s="23">
        <f t="shared" si="154"/>
        <v>0</v>
      </c>
      <c r="AT348" s="23">
        <f t="shared" si="154"/>
        <v>0</v>
      </c>
      <c r="AU348" s="23">
        <f t="shared" si="154"/>
        <v>0</v>
      </c>
      <c r="AV348" s="23">
        <f t="shared" si="154"/>
        <v>0</v>
      </c>
      <c r="AW348" s="23">
        <f t="shared" si="154"/>
        <v>0</v>
      </c>
      <c r="AX348" s="23">
        <f t="shared" si="154"/>
        <v>0</v>
      </c>
      <c r="AY348" s="23">
        <f t="shared" si="154"/>
        <v>0</v>
      </c>
      <c r="AZ348" s="23">
        <f t="shared" si="154"/>
        <v>0</v>
      </c>
      <c r="BA348" s="94">
        <f t="shared" si="154"/>
        <v>0</v>
      </c>
      <c r="BB348" s="23"/>
      <c r="BC348" s="23">
        <f>COUNTIF(BC$8:BC$338,"TDS")</f>
        <v>0</v>
      </c>
      <c r="CL348" s="99"/>
      <c r="CM348" s="100"/>
      <c r="CN348" s="100"/>
      <c r="CO348" s="100"/>
      <c r="CP348" s="100"/>
      <c r="CQ348" s="100"/>
      <c r="CR348" s="100"/>
      <c r="CS348" s="100"/>
      <c r="CT348" s="100"/>
    </row>
    <row r="349" spans="1:98" ht="15.75" x14ac:dyDescent="0.25">
      <c r="A349" s="58"/>
      <c r="B349" s="58"/>
      <c r="C349" s="71"/>
      <c r="D349" s="72"/>
      <c r="E349" s="71"/>
      <c r="F349" s="73"/>
      <c r="G349" s="438" t="s">
        <v>1556</v>
      </c>
      <c r="H349" s="439"/>
      <c r="I349" s="207"/>
      <c r="J349" s="87"/>
      <c r="K349" s="207"/>
      <c r="L349" s="207"/>
      <c r="M349" s="207"/>
      <c r="N349" s="207"/>
      <c r="O349" s="207"/>
      <c r="P349" s="207"/>
      <c r="Q349" s="207"/>
      <c r="R349" s="207"/>
      <c r="S349" s="207"/>
      <c r="T349" s="207"/>
      <c r="U349" s="23">
        <f t="shared" ref="U349:BA349" si="155">SUM(COUNTIF(U$8:U$338,"HĐG"),COUNTIF(U$8:U$338,"HĐH+HĐG"))</f>
        <v>0</v>
      </c>
      <c r="V349" s="23">
        <f t="shared" si="155"/>
        <v>0</v>
      </c>
      <c r="W349" s="23">
        <f t="shared" si="155"/>
        <v>0</v>
      </c>
      <c r="X349" s="23">
        <f t="shared" si="155"/>
        <v>0</v>
      </c>
      <c r="Y349" s="23">
        <f t="shared" si="155"/>
        <v>0</v>
      </c>
      <c r="Z349" s="23">
        <f t="shared" si="155"/>
        <v>0</v>
      </c>
      <c r="AA349" s="23">
        <f t="shared" si="155"/>
        <v>0</v>
      </c>
      <c r="AB349" s="23">
        <f t="shared" si="155"/>
        <v>0</v>
      </c>
      <c r="AC349" s="23">
        <f t="shared" si="155"/>
        <v>0</v>
      </c>
      <c r="AD349" s="23">
        <f t="shared" si="155"/>
        <v>0</v>
      </c>
      <c r="AE349" s="23">
        <f t="shared" si="155"/>
        <v>0</v>
      </c>
      <c r="AF349" s="23">
        <f t="shared" si="155"/>
        <v>0</v>
      </c>
      <c r="AG349" s="23">
        <f t="shared" si="155"/>
        <v>0</v>
      </c>
      <c r="AH349" s="23">
        <f t="shared" si="155"/>
        <v>0</v>
      </c>
      <c r="AI349" s="23">
        <f t="shared" si="155"/>
        <v>0</v>
      </c>
      <c r="AJ349" s="23">
        <f t="shared" si="155"/>
        <v>0</v>
      </c>
      <c r="AK349" s="23">
        <f t="shared" si="155"/>
        <v>0</v>
      </c>
      <c r="AL349" s="23">
        <f t="shared" si="155"/>
        <v>0</v>
      </c>
      <c r="AM349" s="23">
        <f t="shared" si="155"/>
        <v>0</v>
      </c>
      <c r="AN349" s="23">
        <f t="shared" si="155"/>
        <v>0</v>
      </c>
      <c r="AO349" s="23">
        <f t="shared" si="155"/>
        <v>0</v>
      </c>
      <c r="AP349" s="23">
        <f t="shared" si="155"/>
        <v>0</v>
      </c>
      <c r="AQ349" s="23">
        <f t="shared" si="155"/>
        <v>0</v>
      </c>
      <c r="AR349" s="23">
        <f t="shared" si="155"/>
        <v>0</v>
      </c>
      <c r="AS349" s="23">
        <f t="shared" si="155"/>
        <v>0</v>
      </c>
      <c r="AT349" s="23">
        <f t="shared" si="155"/>
        <v>0</v>
      </c>
      <c r="AU349" s="23">
        <f t="shared" si="155"/>
        <v>0</v>
      </c>
      <c r="AV349" s="23">
        <f t="shared" si="155"/>
        <v>0</v>
      </c>
      <c r="AW349" s="23">
        <f t="shared" si="155"/>
        <v>0</v>
      </c>
      <c r="AX349" s="23">
        <f t="shared" si="155"/>
        <v>0</v>
      </c>
      <c r="AY349" s="23">
        <f t="shared" si="155"/>
        <v>0</v>
      </c>
      <c r="AZ349" s="23">
        <f t="shared" si="155"/>
        <v>0</v>
      </c>
      <c r="BA349" s="94">
        <f t="shared" si="155"/>
        <v>0</v>
      </c>
      <c r="BB349" s="23"/>
      <c r="BC349" s="23">
        <f>SUM(COUNTIF(BC$8:BC$338,"HĐG"),COUNTIF(BC$8:BC$338,"HĐH+HĐG"))</f>
        <v>0</v>
      </c>
      <c r="CL349" s="99"/>
      <c r="CM349" s="100"/>
      <c r="CN349" s="100"/>
      <c r="CO349" s="100"/>
      <c r="CP349" s="100"/>
      <c r="CQ349" s="100"/>
      <c r="CR349" s="100"/>
      <c r="CS349" s="100"/>
      <c r="CT349" s="100"/>
    </row>
    <row r="350" spans="1:98" ht="15.75" x14ac:dyDescent="0.25">
      <c r="A350" s="58"/>
      <c r="B350" s="58"/>
      <c r="C350" s="71"/>
      <c r="D350" s="72"/>
      <c r="E350" s="71"/>
      <c r="F350" s="73"/>
      <c r="G350" s="438" t="s">
        <v>1557</v>
      </c>
      <c r="H350" s="439"/>
      <c r="I350" s="207"/>
      <c r="J350" s="87"/>
      <c r="K350" s="207"/>
      <c r="L350" s="207"/>
      <c r="M350" s="207"/>
      <c r="N350" s="207"/>
      <c r="O350" s="207"/>
      <c r="P350" s="207"/>
      <c r="Q350" s="207"/>
      <c r="R350" s="207"/>
      <c r="S350" s="207"/>
      <c r="T350" s="207"/>
      <c r="U350" s="23">
        <f t="shared" ref="U350:BA350" si="156">SUM(COUNTIF(U$8:U$338,"HĐNT"),COUNTIF(U$8:U$338,"HĐH+HĐNT"))</f>
        <v>5</v>
      </c>
      <c r="V350" s="23">
        <f t="shared" si="156"/>
        <v>1</v>
      </c>
      <c r="W350" s="23">
        <f t="shared" si="156"/>
        <v>1</v>
      </c>
      <c r="X350" s="23">
        <f t="shared" si="156"/>
        <v>3</v>
      </c>
      <c r="Y350" s="23">
        <f t="shared" si="156"/>
        <v>5</v>
      </c>
      <c r="Z350" s="23">
        <f t="shared" si="156"/>
        <v>0</v>
      </c>
      <c r="AA350" s="23">
        <f t="shared" si="156"/>
        <v>0</v>
      </c>
      <c r="AB350" s="23">
        <f t="shared" si="156"/>
        <v>5</v>
      </c>
      <c r="AC350" s="23">
        <f t="shared" si="156"/>
        <v>0</v>
      </c>
      <c r="AD350" s="23">
        <f t="shared" si="156"/>
        <v>0</v>
      </c>
      <c r="AE350" s="23">
        <f t="shared" si="156"/>
        <v>0</v>
      </c>
      <c r="AF350" s="23">
        <f t="shared" si="156"/>
        <v>0</v>
      </c>
      <c r="AG350" s="23">
        <f t="shared" si="156"/>
        <v>0</v>
      </c>
      <c r="AH350" s="23">
        <f t="shared" si="156"/>
        <v>0</v>
      </c>
      <c r="AI350" s="23">
        <f t="shared" si="156"/>
        <v>0</v>
      </c>
      <c r="AJ350" s="23">
        <f t="shared" si="156"/>
        <v>0</v>
      </c>
      <c r="AK350" s="23">
        <f t="shared" si="156"/>
        <v>0</v>
      </c>
      <c r="AL350" s="23">
        <f t="shared" si="156"/>
        <v>0</v>
      </c>
      <c r="AM350" s="23">
        <f t="shared" si="156"/>
        <v>0</v>
      </c>
      <c r="AN350" s="23">
        <f t="shared" si="156"/>
        <v>0</v>
      </c>
      <c r="AO350" s="23">
        <f t="shared" si="156"/>
        <v>0</v>
      </c>
      <c r="AP350" s="23">
        <f t="shared" si="156"/>
        <v>0</v>
      </c>
      <c r="AQ350" s="23">
        <f t="shared" si="156"/>
        <v>0</v>
      </c>
      <c r="AR350" s="23">
        <f t="shared" si="156"/>
        <v>0</v>
      </c>
      <c r="AS350" s="23">
        <f t="shared" si="156"/>
        <v>0</v>
      </c>
      <c r="AT350" s="23">
        <f t="shared" si="156"/>
        <v>0</v>
      </c>
      <c r="AU350" s="23">
        <f t="shared" si="156"/>
        <v>0</v>
      </c>
      <c r="AV350" s="23">
        <f t="shared" si="156"/>
        <v>0</v>
      </c>
      <c r="AW350" s="23">
        <f t="shared" si="156"/>
        <v>0</v>
      </c>
      <c r="AX350" s="23">
        <f t="shared" si="156"/>
        <v>0</v>
      </c>
      <c r="AY350" s="23">
        <f t="shared" si="156"/>
        <v>0</v>
      </c>
      <c r="AZ350" s="23">
        <f t="shared" si="156"/>
        <v>0</v>
      </c>
      <c r="BA350" s="94">
        <f t="shared" si="156"/>
        <v>0</v>
      </c>
      <c r="BB350" s="23"/>
      <c r="BC350" s="23">
        <f>SUM(COUNTIF(BC$8:BC$338,"HĐNT"),COUNTIF(BC$8:BC$338,"HĐH+HĐNT"))</f>
        <v>0</v>
      </c>
      <c r="CL350" s="99"/>
      <c r="CM350" s="100"/>
      <c r="CN350" s="100"/>
      <c r="CO350" s="100"/>
      <c r="CP350" s="100"/>
      <c r="CQ350" s="100"/>
      <c r="CR350" s="100"/>
      <c r="CS350" s="100"/>
      <c r="CT350" s="100"/>
    </row>
    <row r="351" spans="1:98" ht="15.75" x14ac:dyDescent="0.25">
      <c r="A351" s="58"/>
      <c r="B351" s="58"/>
      <c r="C351" s="71"/>
      <c r="D351" s="72"/>
      <c r="E351" s="71"/>
      <c r="F351" s="73"/>
      <c r="G351" s="438" t="s">
        <v>1558</v>
      </c>
      <c r="H351" s="439"/>
      <c r="I351" s="207"/>
      <c r="J351" s="87"/>
      <c r="K351" s="207"/>
      <c r="L351" s="207"/>
      <c r="M351" s="207"/>
      <c r="N351" s="207"/>
      <c r="O351" s="207"/>
      <c r="P351" s="207"/>
      <c r="Q351" s="207"/>
      <c r="R351" s="207"/>
      <c r="S351" s="207"/>
      <c r="T351" s="207"/>
      <c r="U351" s="23">
        <f t="shared" ref="U351:BA351" si="157">COUNTIF(U$8:U$338,"VS-AN")</f>
        <v>2</v>
      </c>
      <c r="V351" s="23">
        <f t="shared" si="157"/>
        <v>2</v>
      </c>
      <c r="W351" s="23">
        <f t="shared" si="157"/>
        <v>2</v>
      </c>
      <c r="X351" s="23">
        <f t="shared" si="157"/>
        <v>2</v>
      </c>
      <c r="Y351" s="23">
        <f t="shared" si="157"/>
        <v>0</v>
      </c>
      <c r="Z351" s="23">
        <f t="shared" si="157"/>
        <v>0</v>
      </c>
      <c r="AA351" s="23">
        <f t="shared" si="157"/>
        <v>0</v>
      </c>
      <c r="AB351" s="23">
        <f t="shared" si="157"/>
        <v>0</v>
      </c>
      <c r="AC351" s="23">
        <f t="shared" si="157"/>
        <v>0</v>
      </c>
      <c r="AD351" s="23">
        <f t="shared" si="157"/>
        <v>0</v>
      </c>
      <c r="AE351" s="23">
        <f t="shared" si="157"/>
        <v>0</v>
      </c>
      <c r="AF351" s="23">
        <f t="shared" si="157"/>
        <v>0</v>
      </c>
      <c r="AG351" s="23">
        <f t="shared" si="157"/>
        <v>0</v>
      </c>
      <c r="AH351" s="23">
        <f t="shared" si="157"/>
        <v>0</v>
      </c>
      <c r="AI351" s="23">
        <f t="shared" si="157"/>
        <v>0</v>
      </c>
      <c r="AJ351" s="23">
        <f t="shared" si="157"/>
        <v>0</v>
      </c>
      <c r="AK351" s="23">
        <f t="shared" si="157"/>
        <v>0</v>
      </c>
      <c r="AL351" s="23">
        <f t="shared" si="157"/>
        <v>0</v>
      </c>
      <c r="AM351" s="23">
        <f t="shared" si="157"/>
        <v>0</v>
      </c>
      <c r="AN351" s="23">
        <f t="shared" si="157"/>
        <v>0</v>
      </c>
      <c r="AO351" s="23">
        <f t="shared" si="157"/>
        <v>0</v>
      </c>
      <c r="AP351" s="23">
        <f t="shared" si="157"/>
        <v>0</v>
      </c>
      <c r="AQ351" s="23">
        <f t="shared" si="157"/>
        <v>0</v>
      </c>
      <c r="AR351" s="23">
        <f t="shared" si="157"/>
        <v>0</v>
      </c>
      <c r="AS351" s="23">
        <f t="shared" si="157"/>
        <v>0</v>
      </c>
      <c r="AT351" s="23">
        <f t="shared" si="157"/>
        <v>0</v>
      </c>
      <c r="AU351" s="23">
        <f t="shared" si="157"/>
        <v>0</v>
      </c>
      <c r="AV351" s="23">
        <f t="shared" si="157"/>
        <v>0</v>
      </c>
      <c r="AW351" s="23">
        <f t="shared" si="157"/>
        <v>0</v>
      </c>
      <c r="AX351" s="23">
        <f t="shared" si="157"/>
        <v>0</v>
      </c>
      <c r="AY351" s="23">
        <f t="shared" si="157"/>
        <v>0</v>
      </c>
      <c r="AZ351" s="23">
        <f t="shared" si="157"/>
        <v>0</v>
      </c>
      <c r="BA351" s="94">
        <f t="shared" si="157"/>
        <v>0</v>
      </c>
      <c r="BB351" s="23"/>
      <c r="BC351" s="23">
        <f>COUNTIF(BC$8:BC$338,"VS-AN")</f>
        <v>0</v>
      </c>
      <c r="BD351" s="95"/>
      <c r="CL351" s="99"/>
      <c r="CM351" s="100"/>
      <c r="CN351" s="100"/>
      <c r="CO351" s="100"/>
      <c r="CP351" s="100"/>
      <c r="CQ351" s="100"/>
      <c r="CR351" s="100"/>
      <c r="CS351" s="100"/>
      <c r="CT351" s="100"/>
    </row>
    <row r="352" spans="1:98" ht="15.75" x14ac:dyDescent="0.25">
      <c r="A352" s="58"/>
      <c r="B352" s="58"/>
      <c r="C352" s="71"/>
      <c r="D352" s="72"/>
      <c r="E352" s="71"/>
      <c r="F352" s="73"/>
      <c r="G352" s="438" t="s">
        <v>1559</v>
      </c>
      <c r="H352" s="439"/>
      <c r="I352" s="207"/>
      <c r="J352" s="87"/>
      <c r="K352" s="207"/>
      <c r="L352" s="207"/>
      <c r="M352" s="207"/>
      <c r="N352" s="207"/>
      <c r="O352" s="207"/>
      <c r="P352" s="207"/>
      <c r="Q352" s="207"/>
      <c r="R352" s="207"/>
      <c r="S352" s="207"/>
      <c r="T352" s="207"/>
      <c r="U352" s="23">
        <f t="shared" ref="U352:BA352" si="158">SUM(COUNTIF(U$8:U$338,"HĐC"),COUNTIF(U$8:U$338,"HĐH+HĐC"))</f>
        <v>3</v>
      </c>
      <c r="V352" s="23">
        <f t="shared" si="158"/>
        <v>6</v>
      </c>
      <c r="W352" s="23">
        <f t="shared" si="158"/>
        <v>3</v>
      </c>
      <c r="X352" s="23">
        <f t="shared" si="158"/>
        <v>4</v>
      </c>
      <c r="Y352" s="23">
        <f t="shared" si="158"/>
        <v>0</v>
      </c>
      <c r="Z352" s="23">
        <f t="shared" si="158"/>
        <v>0</v>
      </c>
      <c r="AA352" s="23">
        <f t="shared" si="158"/>
        <v>0</v>
      </c>
      <c r="AB352" s="23">
        <f t="shared" si="158"/>
        <v>0</v>
      </c>
      <c r="AC352" s="23">
        <f t="shared" si="158"/>
        <v>0</v>
      </c>
      <c r="AD352" s="23">
        <f t="shared" si="158"/>
        <v>0</v>
      </c>
      <c r="AE352" s="23">
        <f t="shared" si="158"/>
        <v>0</v>
      </c>
      <c r="AF352" s="23">
        <f t="shared" si="158"/>
        <v>0</v>
      </c>
      <c r="AG352" s="23">
        <f t="shared" si="158"/>
        <v>0</v>
      </c>
      <c r="AH352" s="23">
        <f t="shared" si="158"/>
        <v>0</v>
      </c>
      <c r="AI352" s="23">
        <f t="shared" si="158"/>
        <v>0</v>
      </c>
      <c r="AJ352" s="23">
        <f t="shared" si="158"/>
        <v>0</v>
      </c>
      <c r="AK352" s="23">
        <f t="shared" si="158"/>
        <v>0</v>
      </c>
      <c r="AL352" s="23">
        <f t="shared" si="158"/>
        <v>0</v>
      </c>
      <c r="AM352" s="23">
        <f t="shared" si="158"/>
        <v>0</v>
      </c>
      <c r="AN352" s="23">
        <f t="shared" si="158"/>
        <v>0</v>
      </c>
      <c r="AO352" s="23">
        <f t="shared" si="158"/>
        <v>0</v>
      </c>
      <c r="AP352" s="23">
        <f t="shared" si="158"/>
        <v>0</v>
      </c>
      <c r="AQ352" s="23">
        <f t="shared" si="158"/>
        <v>0</v>
      </c>
      <c r="AR352" s="23">
        <f t="shared" si="158"/>
        <v>0</v>
      </c>
      <c r="AS352" s="23">
        <f t="shared" si="158"/>
        <v>0</v>
      </c>
      <c r="AT352" s="23">
        <f t="shared" si="158"/>
        <v>0</v>
      </c>
      <c r="AU352" s="23">
        <f t="shared" si="158"/>
        <v>0</v>
      </c>
      <c r="AV352" s="23">
        <f t="shared" si="158"/>
        <v>0</v>
      </c>
      <c r="AW352" s="23">
        <f t="shared" si="158"/>
        <v>0</v>
      </c>
      <c r="AX352" s="23">
        <f t="shared" si="158"/>
        <v>0</v>
      </c>
      <c r="AY352" s="23">
        <f t="shared" si="158"/>
        <v>0</v>
      </c>
      <c r="AZ352" s="23">
        <f t="shared" si="158"/>
        <v>0</v>
      </c>
      <c r="BA352" s="94">
        <f t="shared" si="158"/>
        <v>0</v>
      </c>
      <c r="BB352" s="23"/>
      <c r="BC352" s="23">
        <f>SUM(COUNTIF(BC$8:BC$338,"HĐC"),COUNTIF(BC$8:BC$338,"HĐH+HĐC"))</f>
        <v>0</v>
      </c>
      <c r="BD352" s="95"/>
      <c r="CL352" s="99"/>
      <c r="CM352" s="100"/>
      <c r="CN352" s="100"/>
      <c r="CO352" s="100"/>
      <c r="CP352" s="100"/>
      <c r="CQ352" s="100"/>
      <c r="CR352" s="100"/>
      <c r="CS352" s="100"/>
      <c r="CT352" s="100"/>
    </row>
    <row r="353" spans="1:98" ht="15.75" x14ac:dyDescent="0.25">
      <c r="A353" s="58"/>
      <c r="B353" s="58"/>
      <c r="C353" s="71"/>
      <c r="D353" s="72"/>
      <c r="E353" s="71"/>
      <c r="F353" s="73"/>
      <c r="G353" s="438" t="s">
        <v>1560</v>
      </c>
      <c r="H353" s="439"/>
      <c r="I353" s="207"/>
      <c r="J353" s="87"/>
      <c r="K353" s="207"/>
      <c r="L353" s="207"/>
      <c r="M353" s="207"/>
      <c r="N353" s="207"/>
      <c r="O353" s="207"/>
      <c r="P353" s="207"/>
      <c r="Q353" s="207"/>
      <c r="R353" s="207"/>
      <c r="S353" s="207"/>
      <c r="T353" s="207"/>
      <c r="U353" s="23">
        <f t="shared" ref="U353:BA353" si="159">COUNTIF(U$8:U$338,"TQDN")</f>
        <v>0</v>
      </c>
      <c r="V353" s="23">
        <f t="shared" si="159"/>
        <v>0</v>
      </c>
      <c r="W353" s="23">
        <f t="shared" si="159"/>
        <v>0</v>
      </c>
      <c r="X353" s="23">
        <f t="shared" si="159"/>
        <v>0</v>
      </c>
      <c r="Y353" s="23">
        <f t="shared" si="159"/>
        <v>0</v>
      </c>
      <c r="Z353" s="23">
        <f t="shared" si="159"/>
        <v>0</v>
      </c>
      <c r="AA353" s="23">
        <f t="shared" si="159"/>
        <v>0</v>
      </c>
      <c r="AB353" s="23">
        <f t="shared" si="159"/>
        <v>0</v>
      </c>
      <c r="AC353" s="23">
        <f t="shared" si="159"/>
        <v>0</v>
      </c>
      <c r="AD353" s="23">
        <f t="shared" si="159"/>
        <v>0</v>
      </c>
      <c r="AE353" s="23">
        <f t="shared" si="159"/>
        <v>0</v>
      </c>
      <c r="AF353" s="23">
        <f t="shared" si="159"/>
        <v>0</v>
      </c>
      <c r="AG353" s="23">
        <f t="shared" si="159"/>
        <v>0</v>
      </c>
      <c r="AH353" s="23">
        <f t="shared" si="159"/>
        <v>0</v>
      </c>
      <c r="AI353" s="23">
        <f t="shared" si="159"/>
        <v>0</v>
      </c>
      <c r="AJ353" s="23">
        <f t="shared" si="159"/>
        <v>0</v>
      </c>
      <c r="AK353" s="23">
        <f t="shared" si="159"/>
        <v>0</v>
      </c>
      <c r="AL353" s="23">
        <f t="shared" si="159"/>
        <v>0</v>
      </c>
      <c r="AM353" s="23">
        <f t="shared" si="159"/>
        <v>0</v>
      </c>
      <c r="AN353" s="23">
        <f t="shared" si="159"/>
        <v>0</v>
      </c>
      <c r="AO353" s="23">
        <f t="shared" si="159"/>
        <v>0</v>
      </c>
      <c r="AP353" s="23">
        <f t="shared" si="159"/>
        <v>0</v>
      </c>
      <c r="AQ353" s="23">
        <f t="shared" si="159"/>
        <v>0</v>
      </c>
      <c r="AR353" s="23">
        <f t="shared" si="159"/>
        <v>0</v>
      </c>
      <c r="AS353" s="23">
        <f t="shared" si="159"/>
        <v>0</v>
      </c>
      <c r="AT353" s="23">
        <f t="shared" si="159"/>
        <v>0</v>
      </c>
      <c r="AU353" s="23">
        <f t="shared" si="159"/>
        <v>0</v>
      </c>
      <c r="AV353" s="23">
        <f t="shared" si="159"/>
        <v>0</v>
      </c>
      <c r="AW353" s="23">
        <f t="shared" si="159"/>
        <v>0</v>
      </c>
      <c r="AX353" s="23">
        <f t="shared" si="159"/>
        <v>0</v>
      </c>
      <c r="AY353" s="23">
        <f t="shared" si="159"/>
        <v>0</v>
      </c>
      <c r="AZ353" s="23">
        <f t="shared" si="159"/>
        <v>0</v>
      </c>
      <c r="BA353" s="94">
        <f t="shared" si="159"/>
        <v>0</v>
      </c>
      <c r="BB353" s="23"/>
      <c r="BC353" s="23">
        <f>COUNTIF(BC$8:BC$338,"TQDN")</f>
        <v>0</v>
      </c>
      <c r="CL353" s="99"/>
      <c r="CM353" s="100"/>
      <c r="CN353" s="100"/>
      <c r="CO353" s="100"/>
      <c r="CP353" s="100"/>
      <c r="CQ353" s="100"/>
      <c r="CR353" s="100"/>
      <c r="CS353" s="100"/>
      <c r="CT353" s="100"/>
    </row>
    <row r="354" spans="1:98" ht="15.75" x14ac:dyDescent="0.25">
      <c r="A354" s="58"/>
      <c r="B354" s="58"/>
      <c r="C354" s="71"/>
      <c r="D354" s="72"/>
      <c r="E354" s="71"/>
      <c r="F354" s="73"/>
      <c r="G354" s="438" t="s">
        <v>1561</v>
      </c>
      <c r="H354" s="439"/>
      <c r="I354" s="207"/>
      <c r="J354" s="87"/>
      <c r="K354" s="207"/>
      <c r="L354" s="207"/>
      <c r="M354" s="207"/>
      <c r="N354" s="207"/>
      <c r="O354" s="207"/>
      <c r="P354" s="207"/>
      <c r="Q354" s="207"/>
      <c r="R354" s="207"/>
      <c r="S354" s="207"/>
      <c r="T354" s="207"/>
      <c r="U354" s="23">
        <f ca="1">COUNTIF(U$8:U$398,"LH")</f>
        <v>0</v>
      </c>
      <c r="V354" s="23">
        <f t="shared" ref="V354:BA354" si="160">COUNTIF(V$8:V$340,"LH")</f>
        <v>0</v>
      </c>
      <c r="W354" s="23">
        <f t="shared" si="160"/>
        <v>0</v>
      </c>
      <c r="X354" s="23">
        <f t="shared" si="160"/>
        <v>0</v>
      </c>
      <c r="Y354" s="23">
        <f t="shared" si="160"/>
        <v>7</v>
      </c>
      <c r="Z354" s="23">
        <f t="shared" si="160"/>
        <v>7</v>
      </c>
      <c r="AA354" s="23">
        <f t="shared" si="160"/>
        <v>7</v>
      </c>
      <c r="AB354" s="23">
        <f t="shared" si="160"/>
        <v>7</v>
      </c>
      <c r="AC354" s="23">
        <f t="shared" si="160"/>
        <v>7</v>
      </c>
      <c r="AD354" s="23">
        <f t="shared" si="160"/>
        <v>7</v>
      </c>
      <c r="AE354" s="23">
        <f t="shared" si="160"/>
        <v>7</v>
      </c>
      <c r="AF354" s="23">
        <f t="shared" si="160"/>
        <v>7</v>
      </c>
      <c r="AG354" s="23">
        <f t="shared" si="160"/>
        <v>7</v>
      </c>
      <c r="AH354" s="23">
        <f t="shared" si="160"/>
        <v>7</v>
      </c>
      <c r="AI354" s="23">
        <f t="shared" si="160"/>
        <v>7</v>
      </c>
      <c r="AJ354" s="23">
        <f t="shared" si="160"/>
        <v>7</v>
      </c>
      <c r="AK354" s="23">
        <f t="shared" si="160"/>
        <v>7</v>
      </c>
      <c r="AL354" s="23">
        <f t="shared" si="160"/>
        <v>7</v>
      </c>
      <c r="AM354" s="23">
        <f t="shared" si="160"/>
        <v>7</v>
      </c>
      <c r="AN354" s="23">
        <f t="shared" si="160"/>
        <v>7</v>
      </c>
      <c r="AO354" s="23">
        <f t="shared" si="160"/>
        <v>7</v>
      </c>
      <c r="AP354" s="23">
        <f t="shared" si="160"/>
        <v>7</v>
      </c>
      <c r="AQ354" s="23">
        <f t="shared" si="160"/>
        <v>7</v>
      </c>
      <c r="AR354" s="23">
        <f t="shared" si="160"/>
        <v>7</v>
      </c>
      <c r="AS354" s="23">
        <f t="shared" si="160"/>
        <v>7</v>
      </c>
      <c r="AT354" s="23">
        <f t="shared" si="160"/>
        <v>7</v>
      </c>
      <c r="AU354" s="23">
        <f t="shared" si="160"/>
        <v>7</v>
      </c>
      <c r="AV354" s="23">
        <f t="shared" si="160"/>
        <v>7</v>
      </c>
      <c r="AW354" s="23">
        <f t="shared" si="160"/>
        <v>7</v>
      </c>
      <c r="AX354" s="23">
        <f t="shared" si="160"/>
        <v>7</v>
      </c>
      <c r="AY354" s="23">
        <f t="shared" si="160"/>
        <v>7</v>
      </c>
      <c r="AZ354" s="23">
        <f t="shared" si="160"/>
        <v>7</v>
      </c>
      <c r="BA354" s="94">
        <f t="shared" si="160"/>
        <v>7</v>
      </c>
      <c r="BB354" s="23"/>
      <c r="BC354" s="23">
        <f>COUNTIF(BC$8:BC$340,"LH")</f>
        <v>7</v>
      </c>
      <c r="CL354" s="99"/>
      <c r="CM354" s="100"/>
      <c r="CN354" s="100"/>
      <c r="CO354" s="100"/>
      <c r="CP354" s="100"/>
      <c r="CQ354" s="100"/>
      <c r="CR354" s="100"/>
      <c r="CS354" s="100"/>
      <c r="CT354" s="100"/>
    </row>
    <row r="355" spans="1:98" ht="15.75" x14ac:dyDescent="0.25">
      <c r="A355" s="58"/>
      <c r="B355" s="58"/>
      <c r="C355" s="71"/>
      <c r="D355" s="72"/>
      <c r="E355" s="71"/>
      <c r="F355" s="73"/>
      <c r="G355" s="447" t="s">
        <v>1562</v>
      </c>
      <c r="H355" s="448"/>
      <c r="I355" s="207"/>
      <c r="J355" s="87"/>
      <c r="K355" s="207"/>
      <c r="L355" s="207"/>
      <c r="M355" s="207"/>
      <c r="N355" s="207"/>
      <c r="O355" s="207"/>
      <c r="P355" s="207"/>
      <c r="Q355" s="207"/>
      <c r="R355" s="207"/>
      <c r="S355" s="207"/>
      <c r="T355" s="207"/>
      <c r="U355" s="49">
        <f>SUM(U356:U360)</f>
        <v>6</v>
      </c>
      <c r="V355" s="49">
        <f t="shared" ref="V355:BC355" si="161">SUM(V356:V360)</f>
        <v>4</v>
      </c>
      <c r="W355" s="49">
        <f t="shared" si="161"/>
        <v>5</v>
      </c>
      <c r="X355" s="49">
        <f t="shared" si="161"/>
        <v>5</v>
      </c>
      <c r="Y355" s="49">
        <f t="shared" si="161"/>
        <v>0</v>
      </c>
      <c r="Z355" s="49">
        <f t="shared" si="161"/>
        <v>0</v>
      </c>
      <c r="AA355" s="49">
        <f t="shared" si="161"/>
        <v>0</v>
      </c>
      <c r="AB355" s="49">
        <f t="shared" si="161"/>
        <v>0</v>
      </c>
      <c r="AC355" s="49">
        <f t="shared" si="161"/>
        <v>0</v>
      </c>
      <c r="AD355" s="49">
        <f t="shared" si="161"/>
        <v>0</v>
      </c>
      <c r="AE355" s="49">
        <f t="shared" si="161"/>
        <v>0</v>
      </c>
      <c r="AF355" s="49">
        <f t="shared" si="161"/>
        <v>0</v>
      </c>
      <c r="AG355" s="49">
        <f t="shared" si="161"/>
        <v>0</v>
      </c>
      <c r="AH355" s="49">
        <f t="shared" si="161"/>
        <v>0</v>
      </c>
      <c r="AI355" s="49">
        <f t="shared" si="161"/>
        <v>0</v>
      </c>
      <c r="AJ355" s="49">
        <f t="shared" si="161"/>
        <v>0</v>
      </c>
      <c r="AK355" s="49">
        <f t="shared" si="161"/>
        <v>0</v>
      </c>
      <c r="AL355" s="49">
        <f t="shared" si="161"/>
        <v>0</v>
      </c>
      <c r="AM355" s="49">
        <f t="shared" si="161"/>
        <v>0</v>
      </c>
      <c r="AN355" s="49">
        <f t="shared" si="161"/>
        <v>0</v>
      </c>
      <c r="AO355" s="49">
        <f t="shared" si="161"/>
        <v>0</v>
      </c>
      <c r="AP355" s="49">
        <f t="shared" si="161"/>
        <v>0</v>
      </c>
      <c r="AQ355" s="49">
        <f t="shared" si="161"/>
        <v>0</v>
      </c>
      <c r="AR355" s="49">
        <f t="shared" si="161"/>
        <v>0</v>
      </c>
      <c r="AS355" s="49">
        <f t="shared" si="161"/>
        <v>0</v>
      </c>
      <c r="AT355" s="49">
        <f t="shared" si="161"/>
        <v>0</v>
      </c>
      <c r="AU355" s="49">
        <f t="shared" si="161"/>
        <v>0</v>
      </c>
      <c r="AV355" s="49">
        <f t="shared" si="161"/>
        <v>0</v>
      </c>
      <c r="AW355" s="49">
        <f t="shared" si="161"/>
        <v>0</v>
      </c>
      <c r="AX355" s="49">
        <f t="shared" si="161"/>
        <v>0</v>
      </c>
      <c r="AY355" s="49">
        <f t="shared" si="161"/>
        <v>0</v>
      </c>
      <c r="AZ355" s="49">
        <f t="shared" si="161"/>
        <v>0</v>
      </c>
      <c r="BA355" s="93">
        <f t="shared" si="161"/>
        <v>0</v>
      </c>
      <c r="BB355" s="49"/>
      <c r="BC355" s="49">
        <f t="shared" si="161"/>
        <v>0</v>
      </c>
      <c r="CL355" s="99"/>
      <c r="CM355" s="100"/>
      <c r="CN355" s="100"/>
      <c r="CO355" s="100"/>
      <c r="CP355" s="100"/>
      <c r="CQ355" s="100"/>
      <c r="CR355" s="100"/>
      <c r="CS355" s="100"/>
      <c r="CT355" s="100"/>
    </row>
    <row r="356" spans="1:98" ht="15.75" x14ac:dyDescent="0.25">
      <c r="A356" s="58"/>
      <c r="B356" s="58"/>
      <c r="C356" s="71"/>
      <c r="D356" s="72"/>
      <c r="E356" s="71"/>
      <c r="F356" s="73"/>
      <c r="G356" s="449" t="s">
        <v>1563</v>
      </c>
      <c r="H356" s="434"/>
      <c r="I356" s="207"/>
      <c r="J356" s="87"/>
      <c r="K356" s="207"/>
      <c r="L356" s="207"/>
      <c r="M356" s="207"/>
      <c r="N356" s="207"/>
      <c r="O356" s="207"/>
      <c r="P356" s="207"/>
      <c r="Q356" s="207"/>
      <c r="R356" s="207"/>
      <c r="S356" s="207"/>
      <c r="T356" s="207"/>
      <c r="U356" s="89">
        <f t="shared" ref="U356:BC356" si="162">SUM(COUNTIF(U$8:U$111,"HĐH"),COUNTIF(U$8:U$111,"HĐH+HĐNT"),COUNTIF(U$8:U$111,"HĐH+HĐG"),COUNTIF(U$8:U$111,"HĐH+HĐC"))</f>
        <v>1</v>
      </c>
      <c r="V356" s="89">
        <f t="shared" si="162"/>
        <v>1</v>
      </c>
      <c r="W356" s="89">
        <f t="shared" si="162"/>
        <v>1</v>
      </c>
      <c r="X356" s="89">
        <f t="shared" si="162"/>
        <v>1</v>
      </c>
      <c r="Y356" s="89">
        <f t="shared" si="162"/>
        <v>0</v>
      </c>
      <c r="Z356" s="89">
        <f t="shared" si="162"/>
        <v>0</v>
      </c>
      <c r="AA356" s="89">
        <f t="shared" si="162"/>
        <v>0</v>
      </c>
      <c r="AB356" s="89">
        <f t="shared" si="162"/>
        <v>0</v>
      </c>
      <c r="AC356" s="89">
        <f t="shared" si="162"/>
        <v>0</v>
      </c>
      <c r="AD356" s="89">
        <f t="shared" si="162"/>
        <v>0</v>
      </c>
      <c r="AE356" s="89">
        <f t="shared" si="162"/>
        <v>0</v>
      </c>
      <c r="AF356" s="89">
        <f t="shared" si="162"/>
        <v>0</v>
      </c>
      <c r="AG356" s="89">
        <f t="shared" si="162"/>
        <v>0</v>
      </c>
      <c r="AH356" s="89">
        <f t="shared" si="162"/>
        <v>0</v>
      </c>
      <c r="AI356" s="89">
        <f t="shared" si="162"/>
        <v>0</v>
      </c>
      <c r="AJ356" s="89">
        <f t="shared" si="162"/>
        <v>0</v>
      </c>
      <c r="AK356" s="89">
        <f t="shared" si="162"/>
        <v>0</v>
      </c>
      <c r="AL356" s="89">
        <f t="shared" si="162"/>
        <v>0</v>
      </c>
      <c r="AM356" s="89">
        <f t="shared" si="162"/>
        <v>0</v>
      </c>
      <c r="AN356" s="89">
        <f t="shared" si="162"/>
        <v>0</v>
      </c>
      <c r="AO356" s="89">
        <f t="shared" si="162"/>
        <v>0</v>
      </c>
      <c r="AP356" s="89">
        <f t="shared" si="162"/>
        <v>0</v>
      </c>
      <c r="AQ356" s="89">
        <f t="shared" si="162"/>
        <v>0</v>
      </c>
      <c r="AR356" s="89">
        <f t="shared" si="162"/>
        <v>0</v>
      </c>
      <c r="AS356" s="89">
        <f t="shared" si="162"/>
        <v>0</v>
      </c>
      <c r="AT356" s="89">
        <f t="shared" si="162"/>
        <v>0</v>
      </c>
      <c r="AU356" s="89">
        <f t="shared" si="162"/>
        <v>0</v>
      </c>
      <c r="AV356" s="89">
        <f t="shared" si="162"/>
        <v>0</v>
      </c>
      <c r="AW356" s="89">
        <f t="shared" si="162"/>
        <v>0</v>
      </c>
      <c r="AX356" s="89">
        <f t="shared" si="162"/>
        <v>0</v>
      </c>
      <c r="AY356" s="89">
        <f t="shared" si="162"/>
        <v>0</v>
      </c>
      <c r="AZ356" s="89">
        <f t="shared" si="162"/>
        <v>0</v>
      </c>
      <c r="BA356" s="96">
        <f t="shared" si="162"/>
        <v>0</v>
      </c>
      <c r="BB356" s="89"/>
      <c r="BC356" s="89">
        <f t="shared" si="162"/>
        <v>0</v>
      </c>
      <c r="CL356" s="99"/>
      <c r="CM356" s="100"/>
      <c r="CN356" s="100"/>
      <c r="CO356" s="100"/>
      <c r="CP356" s="100"/>
      <c r="CQ356" s="100"/>
      <c r="CR356" s="100"/>
      <c r="CS356" s="100"/>
      <c r="CT356" s="100"/>
    </row>
    <row r="357" spans="1:98" ht="15.75" x14ac:dyDescent="0.25">
      <c r="A357" s="58"/>
      <c r="B357" s="58"/>
      <c r="C357" s="71"/>
      <c r="D357" s="72"/>
      <c r="E357" s="71"/>
      <c r="F357" s="73"/>
      <c r="G357" s="433" t="s">
        <v>1564</v>
      </c>
      <c r="H357" s="434"/>
      <c r="I357" s="207"/>
      <c r="J357" s="87"/>
      <c r="K357" s="207"/>
      <c r="L357" s="207"/>
      <c r="M357" s="207"/>
      <c r="N357" s="207"/>
      <c r="O357" s="207"/>
      <c r="P357" s="207"/>
      <c r="Q357" s="207"/>
      <c r="R357" s="207"/>
      <c r="S357" s="207"/>
      <c r="T357" s="207"/>
      <c r="U357" s="89">
        <f>SUM(COUNTIF(U$115:U$195,"HĐH"),COUNTIF(U$115:U$195,"HĐH+HĐNT"),COUNTIF(U$115:U$195,"HĐH+HĐG"),COUNTIF(U$115:U$195,"HĐH+HĐC"))</f>
        <v>1</v>
      </c>
      <c r="V357" s="89">
        <f t="shared" ref="V357:BC357" si="163">SUM(COUNTIF(V$115:V$195,"HĐH"),COUNTIF(V$115:V$195,"HĐH+HĐNT"),COUNTIF(V$115:V$195,"HĐH+HĐG"),COUNTIF(V$115:V$195,"HĐH+HĐC"))</f>
        <v>1</v>
      </c>
      <c r="W357" s="89">
        <f t="shared" si="163"/>
        <v>1</v>
      </c>
      <c r="X357" s="89">
        <f t="shared" si="163"/>
        <v>3</v>
      </c>
      <c r="Y357" s="89">
        <f t="shared" si="163"/>
        <v>0</v>
      </c>
      <c r="Z357" s="89">
        <f t="shared" si="163"/>
        <v>0</v>
      </c>
      <c r="AA357" s="89">
        <f t="shared" si="163"/>
        <v>0</v>
      </c>
      <c r="AB357" s="89">
        <f t="shared" si="163"/>
        <v>0</v>
      </c>
      <c r="AC357" s="89">
        <f t="shared" si="163"/>
        <v>0</v>
      </c>
      <c r="AD357" s="89">
        <f t="shared" si="163"/>
        <v>0</v>
      </c>
      <c r="AE357" s="89">
        <f t="shared" si="163"/>
        <v>0</v>
      </c>
      <c r="AF357" s="89">
        <f t="shared" si="163"/>
        <v>0</v>
      </c>
      <c r="AG357" s="89">
        <f t="shared" si="163"/>
        <v>0</v>
      </c>
      <c r="AH357" s="89">
        <f t="shared" si="163"/>
        <v>0</v>
      </c>
      <c r="AI357" s="89">
        <f t="shared" si="163"/>
        <v>0</v>
      </c>
      <c r="AJ357" s="89">
        <f t="shared" si="163"/>
        <v>0</v>
      </c>
      <c r="AK357" s="89">
        <f t="shared" si="163"/>
        <v>0</v>
      </c>
      <c r="AL357" s="89">
        <f t="shared" si="163"/>
        <v>0</v>
      </c>
      <c r="AM357" s="89">
        <f t="shared" si="163"/>
        <v>0</v>
      </c>
      <c r="AN357" s="89">
        <f t="shared" si="163"/>
        <v>0</v>
      </c>
      <c r="AO357" s="89">
        <f t="shared" si="163"/>
        <v>0</v>
      </c>
      <c r="AP357" s="89">
        <f t="shared" si="163"/>
        <v>0</v>
      </c>
      <c r="AQ357" s="89">
        <f t="shared" si="163"/>
        <v>0</v>
      </c>
      <c r="AR357" s="89">
        <f t="shared" si="163"/>
        <v>0</v>
      </c>
      <c r="AS357" s="89">
        <f t="shared" si="163"/>
        <v>0</v>
      </c>
      <c r="AT357" s="89">
        <f t="shared" si="163"/>
        <v>0</v>
      </c>
      <c r="AU357" s="89">
        <f t="shared" si="163"/>
        <v>0</v>
      </c>
      <c r="AV357" s="89">
        <f t="shared" si="163"/>
        <v>0</v>
      </c>
      <c r="AW357" s="89">
        <f t="shared" si="163"/>
        <v>0</v>
      </c>
      <c r="AX357" s="89">
        <f t="shared" si="163"/>
        <v>0</v>
      </c>
      <c r="AY357" s="89">
        <f t="shared" si="163"/>
        <v>0</v>
      </c>
      <c r="AZ357" s="89">
        <f t="shared" si="163"/>
        <v>0</v>
      </c>
      <c r="BA357" s="96">
        <f t="shared" si="163"/>
        <v>0</v>
      </c>
      <c r="BB357" s="89"/>
      <c r="BC357" s="89">
        <f t="shared" si="163"/>
        <v>0</v>
      </c>
      <c r="CL357" s="99"/>
      <c r="CM357" s="100"/>
      <c r="CN357" s="100"/>
      <c r="CO357" s="100"/>
      <c r="CP357" s="100"/>
      <c r="CQ357" s="100"/>
      <c r="CR357" s="100"/>
      <c r="CS357" s="100"/>
      <c r="CT357" s="100"/>
    </row>
    <row r="358" spans="1:98" ht="15.75" x14ac:dyDescent="0.25">
      <c r="A358" s="58"/>
      <c r="B358" s="58"/>
      <c r="C358" s="71"/>
      <c r="D358" s="72"/>
      <c r="E358" s="71"/>
      <c r="F358" s="73"/>
      <c r="G358" s="433" t="s">
        <v>1565</v>
      </c>
      <c r="H358" s="434"/>
      <c r="I358" s="207"/>
      <c r="J358" s="87"/>
      <c r="K358" s="207"/>
      <c r="L358" s="207"/>
      <c r="M358" s="207"/>
      <c r="N358" s="207"/>
      <c r="O358" s="207"/>
      <c r="P358" s="207"/>
      <c r="Q358" s="207"/>
      <c r="R358" s="207"/>
      <c r="S358" s="207"/>
      <c r="T358" s="207"/>
      <c r="U358" s="89">
        <f t="shared" ref="U358:BA358" si="164">SUM(COUNTIF(U$198:U$247,"HĐH"),COUNTIF(U$198:U$247,"HĐH+HĐNT"),COUNTIF(U$198:U$247,"HĐH+HĐG"),COUNTIF(U$198:U$247,"HĐH+HĐC"))</f>
        <v>1</v>
      </c>
      <c r="V358" s="89">
        <f t="shared" si="164"/>
        <v>0</v>
      </c>
      <c r="W358" s="89">
        <f t="shared" si="164"/>
        <v>1</v>
      </c>
      <c r="X358" s="89">
        <f t="shared" si="164"/>
        <v>0</v>
      </c>
      <c r="Y358" s="89">
        <f t="shared" si="164"/>
        <v>0</v>
      </c>
      <c r="Z358" s="89">
        <f t="shared" si="164"/>
        <v>0</v>
      </c>
      <c r="AA358" s="89">
        <f t="shared" si="164"/>
        <v>0</v>
      </c>
      <c r="AB358" s="89">
        <f t="shared" si="164"/>
        <v>0</v>
      </c>
      <c r="AC358" s="89">
        <f t="shared" si="164"/>
        <v>0</v>
      </c>
      <c r="AD358" s="89">
        <f t="shared" si="164"/>
        <v>0</v>
      </c>
      <c r="AE358" s="89">
        <f t="shared" si="164"/>
        <v>0</v>
      </c>
      <c r="AF358" s="89">
        <f t="shared" si="164"/>
        <v>0</v>
      </c>
      <c r="AG358" s="89">
        <f t="shared" si="164"/>
        <v>0</v>
      </c>
      <c r="AH358" s="89">
        <f t="shared" si="164"/>
        <v>0</v>
      </c>
      <c r="AI358" s="89">
        <f t="shared" si="164"/>
        <v>0</v>
      </c>
      <c r="AJ358" s="89">
        <f t="shared" si="164"/>
        <v>0</v>
      </c>
      <c r="AK358" s="89">
        <f t="shared" si="164"/>
        <v>0</v>
      </c>
      <c r="AL358" s="89">
        <f t="shared" si="164"/>
        <v>0</v>
      </c>
      <c r="AM358" s="89">
        <f t="shared" si="164"/>
        <v>0</v>
      </c>
      <c r="AN358" s="89">
        <f t="shared" si="164"/>
        <v>0</v>
      </c>
      <c r="AO358" s="89">
        <f t="shared" si="164"/>
        <v>0</v>
      </c>
      <c r="AP358" s="89">
        <f t="shared" si="164"/>
        <v>0</v>
      </c>
      <c r="AQ358" s="89">
        <f t="shared" si="164"/>
        <v>0</v>
      </c>
      <c r="AR358" s="89">
        <f t="shared" si="164"/>
        <v>0</v>
      </c>
      <c r="AS358" s="89">
        <f t="shared" si="164"/>
        <v>0</v>
      </c>
      <c r="AT358" s="89">
        <f t="shared" si="164"/>
        <v>0</v>
      </c>
      <c r="AU358" s="89">
        <f t="shared" si="164"/>
        <v>0</v>
      </c>
      <c r="AV358" s="89">
        <f t="shared" si="164"/>
        <v>0</v>
      </c>
      <c r="AW358" s="89">
        <f t="shared" si="164"/>
        <v>0</v>
      </c>
      <c r="AX358" s="89">
        <f t="shared" si="164"/>
        <v>0</v>
      </c>
      <c r="AY358" s="89">
        <f t="shared" si="164"/>
        <v>0</v>
      </c>
      <c r="AZ358" s="89">
        <f t="shared" si="164"/>
        <v>0</v>
      </c>
      <c r="BA358" s="96">
        <f t="shared" si="164"/>
        <v>0</v>
      </c>
      <c r="BB358" s="89"/>
      <c r="BC358" s="89">
        <f>SUM(COUNTIF(BC$198:BC$247,"HĐH"),COUNTIF(BC$198:BC$247,"HĐH+HĐNT"),COUNTIF(BC$198:BC$247,"HĐH+HĐG"),COUNTIF(BC$198:BC$247,"HĐH+HĐC"))</f>
        <v>0</v>
      </c>
      <c r="CL358" s="99"/>
      <c r="CM358" s="100"/>
      <c r="CN358" s="100"/>
      <c r="CO358" s="100"/>
      <c r="CP358" s="100"/>
      <c r="CQ358" s="100"/>
      <c r="CR358" s="100"/>
      <c r="CS358" s="100"/>
      <c r="CT358" s="100"/>
    </row>
    <row r="359" spans="1:98" ht="15.75" x14ac:dyDescent="0.25">
      <c r="A359" s="58"/>
      <c r="B359" s="58"/>
      <c r="C359" s="71"/>
      <c r="D359" s="72"/>
      <c r="E359" s="71"/>
      <c r="F359" s="73"/>
      <c r="G359" s="433" t="s">
        <v>1566</v>
      </c>
      <c r="H359" s="434"/>
      <c r="I359" s="207"/>
      <c r="J359" s="87"/>
      <c r="K359" s="207"/>
      <c r="L359" s="207"/>
      <c r="M359" s="207"/>
      <c r="N359" s="207"/>
      <c r="O359" s="207"/>
      <c r="P359" s="207"/>
      <c r="Q359" s="207"/>
      <c r="R359" s="207"/>
      <c r="S359" s="207"/>
      <c r="T359" s="207"/>
      <c r="U359" s="89">
        <f t="shared" ref="U359:BA359" si="165">SUM(COUNTIF(U$251:U$274,"HĐH"),COUNTIF(U$251:U$274,"HĐH+HĐNT"),COUNTIF(U$251:U$274,"HĐH+HĐC"),COUNTIF(U$251:U$274,"HĐH+HĐC"))</f>
        <v>0</v>
      </c>
      <c r="V359" s="89">
        <f t="shared" si="165"/>
        <v>0</v>
      </c>
      <c r="W359" s="89">
        <f t="shared" si="165"/>
        <v>1</v>
      </c>
      <c r="X359" s="89">
        <f t="shared" si="165"/>
        <v>0</v>
      </c>
      <c r="Y359" s="89">
        <f t="shared" si="165"/>
        <v>0</v>
      </c>
      <c r="Z359" s="89">
        <f t="shared" si="165"/>
        <v>0</v>
      </c>
      <c r="AA359" s="89">
        <f t="shared" si="165"/>
        <v>0</v>
      </c>
      <c r="AB359" s="89">
        <f t="shared" si="165"/>
        <v>0</v>
      </c>
      <c r="AC359" s="89">
        <f t="shared" si="165"/>
        <v>0</v>
      </c>
      <c r="AD359" s="89">
        <f t="shared" si="165"/>
        <v>0</v>
      </c>
      <c r="AE359" s="89">
        <f t="shared" si="165"/>
        <v>0</v>
      </c>
      <c r="AF359" s="89">
        <f t="shared" si="165"/>
        <v>0</v>
      </c>
      <c r="AG359" s="89">
        <f t="shared" si="165"/>
        <v>0</v>
      </c>
      <c r="AH359" s="89">
        <f t="shared" si="165"/>
        <v>0</v>
      </c>
      <c r="AI359" s="89">
        <f t="shared" si="165"/>
        <v>0</v>
      </c>
      <c r="AJ359" s="89">
        <f t="shared" si="165"/>
        <v>0</v>
      </c>
      <c r="AK359" s="89">
        <f t="shared" si="165"/>
        <v>0</v>
      </c>
      <c r="AL359" s="89">
        <f t="shared" si="165"/>
        <v>0</v>
      </c>
      <c r="AM359" s="89">
        <f t="shared" si="165"/>
        <v>0</v>
      </c>
      <c r="AN359" s="89">
        <f t="shared" si="165"/>
        <v>0</v>
      </c>
      <c r="AO359" s="89">
        <f t="shared" si="165"/>
        <v>0</v>
      </c>
      <c r="AP359" s="89">
        <f t="shared" si="165"/>
        <v>0</v>
      </c>
      <c r="AQ359" s="89">
        <f t="shared" si="165"/>
        <v>0</v>
      </c>
      <c r="AR359" s="89">
        <f t="shared" si="165"/>
        <v>0</v>
      </c>
      <c r="AS359" s="89">
        <f t="shared" si="165"/>
        <v>0</v>
      </c>
      <c r="AT359" s="89">
        <f t="shared" si="165"/>
        <v>0</v>
      </c>
      <c r="AU359" s="89">
        <f t="shared" si="165"/>
        <v>0</v>
      </c>
      <c r="AV359" s="89">
        <f t="shared" si="165"/>
        <v>0</v>
      </c>
      <c r="AW359" s="89">
        <f t="shared" si="165"/>
        <v>0</v>
      </c>
      <c r="AX359" s="89">
        <f t="shared" si="165"/>
        <v>0</v>
      </c>
      <c r="AY359" s="89">
        <f t="shared" si="165"/>
        <v>0</v>
      </c>
      <c r="AZ359" s="89">
        <f t="shared" si="165"/>
        <v>0</v>
      </c>
      <c r="BA359" s="96">
        <f t="shared" si="165"/>
        <v>0</v>
      </c>
      <c r="BB359" s="89"/>
      <c r="BC359" s="89">
        <f>SUM(COUNTIF(BC$251:BC$274,"HĐH"),COUNTIF(BC$251:BC$274,"HĐH+HĐNT"),COUNTIF(BC$251:BC$274,"HĐH+HĐC"),COUNTIF(BC$251:BC$274,"HĐH+HĐC"))</f>
        <v>0</v>
      </c>
      <c r="CL359" s="99"/>
      <c r="CM359" s="100"/>
      <c r="CN359" s="100"/>
      <c r="CO359" s="100"/>
      <c r="CP359" s="100"/>
      <c r="CQ359" s="100"/>
      <c r="CR359" s="100"/>
      <c r="CS359" s="100"/>
      <c r="CT359" s="100"/>
    </row>
    <row r="360" spans="1:98" ht="15.75" x14ac:dyDescent="0.25">
      <c r="A360" s="58"/>
      <c r="B360" s="58"/>
      <c r="C360" s="71"/>
      <c r="D360" s="72"/>
      <c r="E360" s="71"/>
      <c r="F360" s="73"/>
      <c r="G360" s="433" t="s">
        <v>1567</v>
      </c>
      <c r="H360" s="434"/>
      <c r="I360" s="207"/>
      <c r="J360" s="87"/>
      <c r="K360" s="207"/>
      <c r="L360" s="207"/>
      <c r="M360" s="207"/>
      <c r="N360" s="207"/>
      <c r="O360" s="207"/>
      <c r="P360" s="207"/>
      <c r="Q360" s="207"/>
      <c r="R360" s="207"/>
      <c r="S360" s="207"/>
      <c r="T360" s="207"/>
      <c r="U360" s="89">
        <f t="shared" ref="U360:BA360" si="166">SUM(COUNTIF(U$277:U$338,"HĐH"),COUNTIF(U$277:U$338,"HĐH+HĐC"),COUNTIF(U$277:U$338,"HĐH+HĐG"),COUNTIF(U$277:U$338,"HĐH+HĐNT"))</f>
        <v>3</v>
      </c>
      <c r="V360" s="89">
        <f t="shared" si="166"/>
        <v>2</v>
      </c>
      <c r="W360" s="89">
        <f t="shared" si="166"/>
        <v>1</v>
      </c>
      <c r="X360" s="89">
        <f t="shared" si="166"/>
        <v>1</v>
      </c>
      <c r="Y360" s="89">
        <f t="shared" si="166"/>
        <v>0</v>
      </c>
      <c r="Z360" s="89">
        <f t="shared" si="166"/>
        <v>0</v>
      </c>
      <c r="AA360" s="89">
        <f t="shared" si="166"/>
        <v>0</v>
      </c>
      <c r="AB360" s="89">
        <f t="shared" si="166"/>
        <v>0</v>
      </c>
      <c r="AC360" s="89">
        <f t="shared" si="166"/>
        <v>0</v>
      </c>
      <c r="AD360" s="89">
        <f t="shared" si="166"/>
        <v>0</v>
      </c>
      <c r="AE360" s="89">
        <f t="shared" si="166"/>
        <v>0</v>
      </c>
      <c r="AF360" s="89">
        <f t="shared" si="166"/>
        <v>0</v>
      </c>
      <c r="AG360" s="89">
        <f t="shared" si="166"/>
        <v>0</v>
      </c>
      <c r="AH360" s="89">
        <f t="shared" si="166"/>
        <v>0</v>
      </c>
      <c r="AI360" s="89">
        <f t="shared" si="166"/>
        <v>0</v>
      </c>
      <c r="AJ360" s="89">
        <f t="shared" si="166"/>
        <v>0</v>
      </c>
      <c r="AK360" s="89">
        <f t="shared" si="166"/>
        <v>0</v>
      </c>
      <c r="AL360" s="89">
        <f t="shared" si="166"/>
        <v>0</v>
      </c>
      <c r="AM360" s="89">
        <f t="shared" si="166"/>
        <v>0</v>
      </c>
      <c r="AN360" s="89">
        <f t="shared" si="166"/>
        <v>0</v>
      </c>
      <c r="AO360" s="89">
        <f t="shared" si="166"/>
        <v>0</v>
      </c>
      <c r="AP360" s="89">
        <f t="shared" si="166"/>
        <v>0</v>
      </c>
      <c r="AQ360" s="89">
        <f t="shared" si="166"/>
        <v>0</v>
      </c>
      <c r="AR360" s="89">
        <f t="shared" si="166"/>
        <v>0</v>
      </c>
      <c r="AS360" s="89">
        <f t="shared" si="166"/>
        <v>0</v>
      </c>
      <c r="AT360" s="89">
        <f t="shared" si="166"/>
        <v>0</v>
      </c>
      <c r="AU360" s="89">
        <f t="shared" si="166"/>
        <v>0</v>
      </c>
      <c r="AV360" s="89">
        <f t="shared" si="166"/>
        <v>0</v>
      </c>
      <c r="AW360" s="89">
        <f t="shared" si="166"/>
        <v>0</v>
      </c>
      <c r="AX360" s="89">
        <f t="shared" si="166"/>
        <v>0</v>
      </c>
      <c r="AY360" s="89">
        <f t="shared" si="166"/>
        <v>0</v>
      </c>
      <c r="AZ360" s="89">
        <f t="shared" si="166"/>
        <v>0</v>
      </c>
      <c r="BA360" s="96">
        <f t="shared" si="166"/>
        <v>0</v>
      </c>
      <c r="BB360" s="89"/>
      <c r="BC360" s="89">
        <f>SUM(COUNTIF(BC$277:BC$338,"HĐH"),COUNTIF(BC$277:BC$338,"HĐH+HĐC"),COUNTIF(BC$277:BC$338,"HĐH+HĐG"),COUNTIF(BC$277:BC$338,"HĐH+HĐNT"))</f>
        <v>0</v>
      </c>
      <c r="CL360" s="99"/>
      <c r="CM360" s="100"/>
      <c r="CN360" s="100"/>
      <c r="CO360" s="100"/>
      <c r="CP360" s="100"/>
      <c r="CQ360" s="100"/>
      <c r="CR360" s="100"/>
      <c r="CS360" s="100"/>
      <c r="CT360" s="100"/>
    </row>
    <row r="361" spans="1:98" ht="15.75" x14ac:dyDescent="0.25">
      <c r="A361" s="58"/>
      <c r="B361" s="58"/>
      <c r="C361" s="71"/>
      <c r="D361" s="72"/>
      <c r="E361" s="71"/>
      <c r="F361" s="73"/>
      <c r="G361" s="58"/>
      <c r="H361" s="58"/>
      <c r="I361" s="58"/>
      <c r="J361" s="86"/>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CL361" s="99"/>
      <c r="CM361" s="100"/>
      <c r="CN361" s="100"/>
      <c r="CO361" s="100"/>
      <c r="CP361" s="100"/>
      <c r="CQ361" s="100"/>
      <c r="CR361" s="100"/>
      <c r="CS361" s="100"/>
      <c r="CT361" s="100"/>
    </row>
    <row r="362" spans="1:98" ht="31.5" x14ac:dyDescent="0.25">
      <c r="A362" s="430" t="s">
        <v>1568</v>
      </c>
      <c r="B362" s="208"/>
      <c r="C362" s="75" t="s">
        <v>1569</v>
      </c>
      <c r="D362" s="76"/>
      <c r="E362" s="77"/>
      <c r="F362" s="78"/>
      <c r="G362" s="207"/>
      <c r="H362" s="207"/>
      <c r="I362" s="207"/>
      <c r="J362" s="87"/>
      <c r="K362" s="207"/>
      <c r="L362" s="207"/>
      <c r="M362" s="207"/>
      <c r="N362" s="207"/>
      <c r="O362" s="207"/>
      <c r="P362" s="207"/>
      <c r="Q362" s="207"/>
      <c r="R362" s="207"/>
      <c r="S362" s="207"/>
      <c r="T362" s="207"/>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7">
        <f t="shared" ref="BD362:CF362" si="167">COUNTIFS($K$9:$K$338,"x",BD$9:BD$338,"2")</f>
        <v>1</v>
      </c>
      <c r="BE362" s="97">
        <f t="shared" si="167"/>
        <v>0</v>
      </c>
      <c r="BF362" s="97">
        <f t="shared" si="167"/>
        <v>0</v>
      </c>
      <c r="BG362" s="97">
        <f t="shared" si="167"/>
        <v>0</v>
      </c>
      <c r="BH362" s="97">
        <f t="shared" si="167"/>
        <v>0</v>
      </c>
      <c r="BI362" s="97">
        <f t="shared" si="167"/>
        <v>0</v>
      </c>
      <c r="BJ362" s="97">
        <f t="shared" si="167"/>
        <v>0</v>
      </c>
      <c r="BK362" s="97">
        <f t="shared" si="167"/>
        <v>0</v>
      </c>
      <c r="BL362" s="97">
        <f t="shared" si="167"/>
        <v>0</v>
      </c>
      <c r="BM362" s="97">
        <f t="shared" si="167"/>
        <v>0</v>
      </c>
      <c r="BN362" s="97">
        <f t="shared" si="167"/>
        <v>0</v>
      </c>
      <c r="BO362" s="97">
        <f t="shared" si="167"/>
        <v>0</v>
      </c>
      <c r="BP362" s="97">
        <f t="shared" si="167"/>
        <v>0</v>
      </c>
      <c r="BQ362" s="97">
        <f t="shared" si="167"/>
        <v>0</v>
      </c>
      <c r="BR362" s="97">
        <f t="shared" si="167"/>
        <v>0</v>
      </c>
      <c r="BS362" s="97">
        <f t="shared" si="167"/>
        <v>0</v>
      </c>
      <c r="BT362" s="97">
        <f t="shared" si="167"/>
        <v>0</v>
      </c>
      <c r="BU362" s="97">
        <f t="shared" si="167"/>
        <v>0</v>
      </c>
      <c r="BV362" s="97">
        <f t="shared" si="167"/>
        <v>0</v>
      </c>
      <c r="BW362" s="97">
        <f t="shared" si="167"/>
        <v>0</v>
      </c>
      <c r="BX362" s="97">
        <f t="shared" si="167"/>
        <v>0</v>
      </c>
      <c r="BY362" s="97">
        <f t="shared" si="167"/>
        <v>0</v>
      </c>
      <c r="BZ362" s="97">
        <f t="shared" si="167"/>
        <v>0</v>
      </c>
      <c r="CA362" s="97">
        <f t="shared" si="167"/>
        <v>0</v>
      </c>
      <c r="CB362" s="97">
        <f t="shared" si="167"/>
        <v>0</v>
      </c>
      <c r="CC362" s="97">
        <f t="shared" si="167"/>
        <v>0</v>
      </c>
      <c r="CD362" s="97">
        <f t="shared" si="167"/>
        <v>0</v>
      </c>
      <c r="CE362" s="97">
        <f t="shared" si="167"/>
        <v>0</v>
      </c>
      <c r="CF362" s="97">
        <f t="shared" si="167"/>
        <v>30</v>
      </c>
      <c r="CG362" s="97"/>
      <c r="CH362" s="97"/>
      <c r="CI362" s="97"/>
      <c r="CJ362" s="97"/>
      <c r="CK362" s="97">
        <f>COUNTIFS($K$9:$K$338,"x",CK$9:CK$338,"2")</f>
        <v>0</v>
      </c>
      <c r="CL362" s="209"/>
      <c r="CM362" s="209"/>
      <c r="CN362" s="209"/>
      <c r="CO362" s="209"/>
      <c r="CP362" s="209"/>
      <c r="CQ362" s="209"/>
      <c r="CR362" s="209"/>
      <c r="CS362" s="209"/>
      <c r="CT362" s="209"/>
    </row>
    <row r="363" spans="1:98" ht="31.5" x14ac:dyDescent="0.25">
      <c r="A363" s="431"/>
      <c r="B363" s="208"/>
      <c r="C363" s="75" t="s">
        <v>1570</v>
      </c>
      <c r="D363" s="76"/>
      <c r="E363" s="77"/>
      <c r="F363" s="78"/>
      <c r="G363" s="207"/>
      <c r="H363" s="207"/>
      <c r="I363" s="207"/>
      <c r="J363" s="87"/>
      <c r="K363" s="207"/>
      <c r="L363" s="207"/>
      <c r="M363" s="207"/>
      <c r="N363" s="207"/>
      <c r="O363" s="207"/>
      <c r="P363" s="207"/>
      <c r="Q363" s="207"/>
      <c r="R363" s="207"/>
      <c r="S363" s="207"/>
      <c r="T363" s="207"/>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7">
        <f t="shared" ref="BD363:CF363" si="168">COUNTIFS($K$9:$K$338,"x",BD$9:BD$338,"1")</f>
        <v>0</v>
      </c>
      <c r="BE363" s="97">
        <f t="shared" si="168"/>
        <v>0</v>
      </c>
      <c r="BF363" s="97">
        <f t="shared" si="168"/>
        <v>0</v>
      </c>
      <c r="BG363" s="97">
        <f t="shared" si="168"/>
        <v>0</v>
      </c>
      <c r="BH363" s="97">
        <f t="shared" si="168"/>
        <v>0</v>
      </c>
      <c r="BI363" s="97">
        <f t="shared" si="168"/>
        <v>0</v>
      </c>
      <c r="BJ363" s="97">
        <f t="shared" si="168"/>
        <v>0</v>
      </c>
      <c r="BK363" s="97">
        <f t="shared" si="168"/>
        <v>0</v>
      </c>
      <c r="BL363" s="97">
        <f t="shared" si="168"/>
        <v>0</v>
      </c>
      <c r="BM363" s="97">
        <f t="shared" si="168"/>
        <v>0</v>
      </c>
      <c r="BN363" s="97">
        <f t="shared" si="168"/>
        <v>0</v>
      </c>
      <c r="BO363" s="97">
        <f t="shared" si="168"/>
        <v>0</v>
      </c>
      <c r="BP363" s="97">
        <f t="shared" si="168"/>
        <v>0</v>
      </c>
      <c r="BQ363" s="97">
        <f t="shared" si="168"/>
        <v>0</v>
      </c>
      <c r="BR363" s="97">
        <f t="shared" si="168"/>
        <v>0</v>
      </c>
      <c r="BS363" s="97">
        <f t="shared" si="168"/>
        <v>0</v>
      </c>
      <c r="BT363" s="97">
        <f t="shared" si="168"/>
        <v>0</v>
      </c>
      <c r="BU363" s="97">
        <f t="shared" si="168"/>
        <v>0</v>
      </c>
      <c r="BV363" s="97">
        <f t="shared" si="168"/>
        <v>0</v>
      </c>
      <c r="BW363" s="97">
        <f t="shared" si="168"/>
        <v>0</v>
      </c>
      <c r="BX363" s="97">
        <f t="shared" si="168"/>
        <v>0</v>
      </c>
      <c r="BY363" s="97">
        <f t="shared" si="168"/>
        <v>0</v>
      </c>
      <c r="BZ363" s="97">
        <f t="shared" si="168"/>
        <v>0</v>
      </c>
      <c r="CA363" s="97">
        <f t="shared" si="168"/>
        <v>0</v>
      </c>
      <c r="CB363" s="97">
        <f t="shared" si="168"/>
        <v>0</v>
      </c>
      <c r="CC363" s="97">
        <f t="shared" si="168"/>
        <v>0</v>
      </c>
      <c r="CD363" s="97">
        <f t="shared" si="168"/>
        <v>0</v>
      </c>
      <c r="CE363" s="97">
        <f t="shared" si="168"/>
        <v>0</v>
      </c>
      <c r="CF363" s="97">
        <f t="shared" si="168"/>
        <v>0</v>
      </c>
      <c r="CG363" s="97"/>
      <c r="CH363" s="97"/>
      <c r="CI363" s="97"/>
      <c r="CJ363" s="97"/>
      <c r="CK363" s="97">
        <f>COUNTIFS($K$9:$K$338,"x",CK$9:CK$338,"1")</f>
        <v>0</v>
      </c>
      <c r="CL363" s="209"/>
      <c r="CM363" s="209"/>
      <c r="CN363" s="209"/>
      <c r="CO363" s="209"/>
      <c r="CP363" s="209"/>
      <c r="CQ363" s="209"/>
      <c r="CR363" s="209"/>
      <c r="CS363" s="209"/>
      <c r="CT363" s="209"/>
    </row>
    <row r="364" spans="1:98" ht="31.5" x14ac:dyDescent="0.25">
      <c r="A364" s="431"/>
      <c r="B364" s="208"/>
      <c r="C364" s="79" t="s">
        <v>1571</v>
      </c>
      <c r="D364" s="80"/>
      <c r="E364" s="77"/>
      <c r="F364" s="78"/>
      <c r="G364" s="207"/>
      <c r="H364" s="207"/>
      <c r="I364" s="207"/>
      <c r="J364" s="87"/>
      <c r="K364" s="207"/>
      <c r="L364" s="207"/>
      <c r="M364" s="207"/>
      <c r="N364" s="207"/>
      <c r="O364" s="207"/>
      <c r="P364" s="207"/>
      <c r="Q364" s="207"/>
      <c r="R364" s="207"/>
      <c r="S364" s="207"/>
      <c r="T364" s="207"/>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7">
        <f t="shared" ref="BD364:CF364" si="169">COUNTIFS($K$9:$K$338,"x",BD$9:BD$338,"0")</f>
        <v>0</v>
      </c>
      <c r="BE364" s="97">
        <f t="shared" si="169"/>
        <v>0</v>
      </c>
      <c r="BF364" s="97">
        <f t="shared" si="169"/>
        <v>0</v>
      </c>
      <c r="BG364" s="97">
        <f t="shared" si="169"/>
        <v>0</v>
      </c>
      <c r="BH364" s="97">
        <f t="shared" si="169"/>
        <v>0</v>
      </c>
      <c r="BI364" s="97">
        <f t="shared" si="169"/>
        <v>0</v>
      </c>
      <c r="BJ364" s="97">
        <f t="shared" si="169"/>
        <v>0</v>
      </c>
      <c r="BK364" s="97">
        <f t="shared" si="169"/>
        <v>0</v>
      </c>
      <c r="BL364" s="97">
        <f t="shared" si="169"/>
        <v>0</v>
      </c>
      <c r="BM364" s="97">
        <f t="shared" si="169"/>
        <v>0</v>
      </c>
      <c r="BN364" s="97">
        <f t="shared" si="169"/>
        <v>0</v>
      </c>
      <c r="BO364" s="97">
        <f t="shared" si="169"/>
        <v>0</v>
      </c>
      <c r="BP364" s="97">
        <f t="shared" si="169"/>
        <v>0</v>
      </c>
      <c r="BQ364" s="97">
        <f t="shared" si="169"/>
        <v>0</v>
      </c>
      <c r="BR364" s="97">
        <f t="shared" si="169"/>
        <v>0</v>
      </c>
      <c r="BS364" s="97">
        <f t="shared" si="169"/>
        <v>0</v>
      </c>
      <c r="BT364" s="97">
        <f t="shared" si="169"/>
        <v>0</v>
      </c>
      <c r="BU364" s="97">
        <f t="shared" si="169"/>
        <v>0</v>
      </c>
      <c r="BV364" s="97">
        <f t="shared" si="169"/>
        <v>0</v>
      </c>
      <c r="BW364" s="97">
        <f t="shared" si="169"/>
        <v>0</v>
      </c>
      <c r="BX364" s="97">
        <f t="shared" si="169"/>
        <v>0</v>
      </c>
      <c r="BY364" s="97">
        <f t="shared" si="169"/>
        <v>0</v>
      </c>
      <c r="BZ364" s="97">
        <f t="shared" si="169"/>
        <v>0</v>
      </c>
      <c r="CA364" s="97">
        <f t="shared" si="169"/>
        <v>0</v>
      </c>
      <c r="CB364" s="97">
        <f t="shared" si="169"/>
        <v>0</v>
      </c>
      <c r="CC364" s="97">
        <f t="shared" si="169"/>
        <v>0</v>
      </c>
      <c r="CD364" s="97">
        <f t="shared" si="169"/>
        <v>0</v>
      </c>
      <c r="CE364" s="97">
        <f t="shared" si="169"/>
        <v>0</v>
      </c>
      <c r="CF364" s="97">
        <f t="shared" si="169"/>
        <v>0</v>
      </c>
      <c r="CG364" s="97"/>
      <c r="CH364" s="97"/>
      <c r="CI364" s="97"/>
      <c r="CJ364" s="97"/>
      <c r="CK364" s="97">
        <f>COUNTIFS($K$9:$K$338,"x",CK$9:CK$338,"0")</f>
        <v>0</v>
      </c>
      <c r="CL364" s="209"/>
      <c r="CM364" s="209"/>
      <c r="CN364" s="209"/>
      <c r="CO364" s="209"/>
      <c r="CP364" s="209"/>
      <c r="CQ364" s="209"/>
      <c r="CR364" s="209"/>
      <c r="CS364" s="209"/>
      <c r="CT364" s="209"/>
    </row>
    <row r="365" spans="1:98" ht="15.75" x14ac:dyDescent="0.25">
      <c r="A365" s="431"/>
      <c r="B365" s="208"/>
      <c r="C365" s="422" t="s">
        <v>1572</v>
      </c>
      <c r="D365" s="81"/>
      <c r="E365" s="82"/>
      <c r="F365" s="83"/>
      <c r="G365" s="207"/>
      <c r="H365" s="207"/>
      <c r="I365" s="207"/>
      <c r="J365" s="87"/>
      <c r="K365" s="207"/>
      <c r="L365" s="207"/>
      <c r="M365" s="207"/>
      <c r="N365" s="207"/>
      <c r="O365" s="207"/>
      <c r="P365" s="207"/>
      <c r="Q365" s="207"/>
      <c r="R365" s="207"/>
      <c r="S365" s="207"/>
      <c r="T365" s="20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98">
        <f>(((BD362*2)+(BD363*1)+(BD364*0)))/(BD362+BD363+BD364)</f>
        <v>2</v>
      </c>
      <c r="BE365" s="98" t="e">
        <f t="shared" ref="BE365:CK365" si="170">(((BE362*2)+(BE363*1)+(BE364*0)))/(BE362+BE363+BE364)</f>
        <v>#DIV/0!</v>
      </c>
      <c r="BF365" s="98" t="e">
        <f t="shared" si="170"/>
        <v>#DIV/0!</v>
      </c>
      <c r="BG365" s="98" t="e">
        <f t="shared" si="170"/>
        <v>#DIV/0!</v>
      </c>
      <c r="BH365" s="98" t="e">
        <f t="shared" si="170"/>
        <v>#DIV/0!</v>
      </c>
      <c r="BI365" s="98" t="e">
        <f t="shared" si="170"/>
        <v>#DIV/0!</v>
      </c>
      <c r="BJ365" s="98" t="e">
        <f t="shared" si="170"/>
        <v>#DIV/0!</v>
      </c>
      <c r="BK365" s="98" t="e">
        <f t="shared" si="170"/>
        <v>#DIV/0!</v>
      </c>
      <c r="BL365" s="98" t="e">
        <f t="shared" si="170"/>
        <v>#DIV/0!</v>
      </c>
      <c r="BM365" s="98" t="e">
        <f t="shared" si="170"/>
        <v>#DIV/0!</v>
      </c>
      <c r="BN365" s="98" t="e">
        <f t="shared" si="170"/>
        <v>#DIV/0!</v>
      </c>
      <c r="BO365" s="98" t="e">
        <f t="shared" si="170"/>
        <v>#DIV/0!</v>
      </c>
      <c r="BP365" s="98" t="e">
        <f t="shared" si="170"/>
        <v>#DIV/0!</v>
      </c>
      <c r="BQ365" s="98" t="e">
        <f t="shared" si="170"/>
        <v>#DIV/0!</v>
      </c>
      <c r="BR365" s="98" t="e">
        <f t="shared" si="170"/>
        <v>#DIV/0!</v>
      </c>
      <c r="BS365" s="98" t="e">
        <f t="shared" si="170"/>
        <v>#DIV/0!</v>
      </c>
      <c r="BT365" s="98" t="e">
        <f t="shared" si="170"/>
        <v>#DIV/0!</v>
      </c>
      <c r="BU365" s="98" t="e">
        <f t="shared" si="170"/>
        <v>#DIV/0!</v>
      </c>
      <c r="BV365" s="98" t="e">
        <f t="shared" si="170"/>
        <v>#DIV/0!</v>
      </c>
      <c r="BW365" s="98" t="e">
        <f t="shared" si="170"/>
        <v>#DIV/0!</v>
      </c>
      <c r="BX365" s="98" t="e">
        <f t="shared" si="170"/>
        <v>#DIV/0!</v>
      </c>
      <c r="BY365" s="98" t="e">
        <f t="shared" si="170"/>
        <v>#DIV/0!</v>
      </c>
      <c r="BZ365" s="98" t="e">
        <f t="shared" si="170"/>
        <v>#DIV/0!</v>
      </c>
      <c r="CA365" s="98" t="e">
        <f t="shared" si="170"/>
        <v>#DIV/0!</v>
      </c>
      <c r="CB365" s="98" t="e">
        <f t="shared" si="170"/>
        <v>#DIV/0!</v>
      </c>
      <c r="CC365" s="98" t="e">
        <f t="shared" si="170"/>
        <v>#DIV/0!</v>
      </c>
      <c r="CD365" s="98" t="e">
        <f t="shared" si="170"/>
        <v>#DIV/0!</v>
      </c>
      <c r="CE365" s="98" t="e">
        <f t="shared" si="170"/>
        <v>#DIV/0!</v>
      </c>
      <c r="CF365" s="98">
        <f t="shared" si="170"/>
        <v>2</v>
      </c>
      <c r="CG365" s="98"/>
      <c r="CH365" s="98"/>
      <c r="CI365" s="98"/>
      <c r="CJ365" s="98"/>
      <c r="CK365" s="98" t="e">
        <f t="shared" si="170"/>
        <v>#DIV/0!</v>
      </c>
      <c r="CL365" s="415">
        <f>COUNTIF($BD366:$CK366,"Đ")</f>
        <v>2</v>
      </c>
      <c r="CM365" s="419">
        <f>CL365/COUNTA($BD366:$CK366)</f>
        <v>6.6666666666666666E-2</v>
      </c>
      <c r="CN365" s="415">
        <f>COUNTIF($BD366:$CK366,"CCG")</f>
        <v>0</v>
      </c>
      <c r="CO365" s="419">
        <f>CN365/COUNTA($BD366:$CK366)</f>
        <v>0</v>
      </c>
      <c r="CP365" s="415">
        <f>COUNTIF($BD366:$CK366,"CĐ")</f>
        <v>0</v>
      </c>
      <c r="CQ365" s="419">
        <f>CP365/COUNTA($BD366:$CK366)</f>
        <v>0</v>
      </c>
      <c r="CR365" s="413">
        <f>(((CL365*2)+(CN365*1)+(CP365*0)))/(CL365+CN365+CP365)</f>
        <v>2</v>
      </c>
      <c r="CS365" s="413" t="str">
        <f>IF(CR365&gt;=1.6,"Đạt mục tiêu",IF(CR365&gt;=1,"Cần cố gắng","Chưa đạt"))</f>
        <v>Đạt mục tiêu</v>
      </c>
      <c r="CT365" s="397"/>
    </row>
    <row r="366" spans="1:98" ht="15.75" x14ac:dyDescent="0.25">
      <c r="A366" s="432"/>
      <c r="B366" s="208"/>
      <c r="C366" s="423"/>
      <c r="D366" s="81"/>
      <c r="E366" s="82"/>
      <c r="F366" s="83"/>
      <c r="G366" s="207"/>
      <c r="H366" s="207"/>
      <c r="I366" s="207"/>
      <c r="J366" s="87"/>
      <c r="K366" s="207"/>
      <c r="L366" s="207"/>
      <c r="M366" s="207"/>
      <c r="N366" s="207"/>
      <c r="O366" s="207"/>
      <c r="P366" s="207"/>
      <c r="Q366" s="207"/>
      <c r="R366" s="207"/>
      <c r="S366" s="207"/>
      <c r="T366" s="20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98" t="str">
        <f>IF(BD365&lt;1,"CĐ",IF(BD365&lt;1.6,"CCG","Đ"))</f>
        <v>Đ</v>
      </c>
      <c r="BE366" s="98" t="e">
        <f t="shared" ref="BE366:CK366" si="171">IF(BE365&lt;1,"CĐ",IF(BE365&lt;1.6,"CCG","Đ"))</f>
        <v>#DIV/0!</v>
      </c>
      <c r="BF366" s="98" t="e">
        <f t="shared" si="171"/>
        <v>#DIV/0!</v>
      </c>
      <c r="BG366" s="98" t="e">
        <f t="shared" si="171"/>
        <v>#DIV/0!</v>
      </c>
      <c r="BH366" s="98" t="e">
        <f t="shared" si="171"/>
        <v>#DIV/0!</v>
      </c>
      <c r="BI366" s="98" t="e">
        <f t="shared" si="171"/>
        <v>#DIV/0!</v>
      </c>
      <c r="BJ366" s="98" t="e">
        <f t="shared" si="171"/>
        <v>#DIV/0!</v>
      </c>
      <c r="BK366" s="98" t="e">
        <f t="shared" si="171"/>
        <v>#DIV/0!</v>
      </c>
      <c r="BL366" s="98" t="e">
        <f t="shared" si="171"/>
        <v>#DIV/0!</v>
      </c>
      <c r="BM366" s="98" t="e">
        <f t="shared" si="171"/>
        <v>#DIV/0!</v>
      </c>
      <c r="BN366" s="98" t="e">
        <f t="shared" si="171"/>
        <v>#DIV/0!</v>
      </c>
      <c r="BO366" s="98" t="e">
        <f t="shared" si="171"/>
        <v>#DIV/0!</v>
      </c>
      <c r="BP366" s="98" t="e">
        <f t="shared" si="171"/>
        <v>#DIV/0!</v>
      </c>
      <c r="BQ366" s="98" t="e">
        <f t="shared" si="171"/>
        <v>#DIV/0!</v>
      </c>
      <c r="BR366" s="98" t="e">
        <f t="shared" si="171"/>
        <v>#DIV/0!</v>
      </c>
      <c r="BS366" s="98" t="e">
        <f t="shared" si="171"/>
        <v>#DIV/0!</v>
      </c>
      <c r="BT366" s="98" t="e">
        <f t="shared" si="171"/>
        <v>#DIV/0!</v>
      </c>
      <c r="BU366" s="98" t="e">
        <f t="shared" si="171"/>
        <v>#DIV/0!</v>
      </c>
      <c r="BV366" s="98" t="e">
        <f t="shared" si="171"/>
        <v>#DIV/0!</v>
      </c>
      <c r="BW366" s="98" t="e">
        <f t="shared" si="171"/>
        <v>#DIV/0!</v>
      </c>
      <c r="BX366" s="98" t="e">
        <f t="shared" si="171"/>
        <v>#DIV/0!</v>
      </c>
      <c r="BY366" s="98" t="e">
        <f t="shared" si="171"/>
        <v>#DIV/0!</v>
      </c>
      <c r="BZ366" s="98" t="e">
        <f t="shared" si="171"/>
        <v>#DIV/0!</v>
      </c>
      <c r="CA366" s="98" t="e">
        <f t="shared" si="171"/>
        <v>#DIV/0!</v>
      </c>
      <c r="CB366" s="98" t="e">
        <f t="shared" si="171"/>
        <v>#DIV/0!</v>
      </c>
      <c r="CC366" s="98" t="e">
        <f t="shared" si="171"/>
        <v>#DIV/0!</v>
      </c>
      <c r="CD366" s="98" t="e">
        <f t="shared" si="171"/>
        <v>#DIV/0!</v>
      </c>
      <c r="CE366" s="98" t="e">
        <f t="shared" si="171"/>
        <v>#DIV/0!</v>
      </c>
      <c r="CF366" s="98" t="str">
        <f t="shared" si="171"/>
        <v>Đ</v>
      </c>
      <c r="CG366" s="98"/>
      <c r="CH366" s="98"/>
      <c r="CI366" s="98"/>
      <c r="CJ366" s="98"/>
      <c r="CK366" s="98" t="e">
        <f t="shared" si="171"/>
        <v>#DIV/0!</v>
      </c>
      <c r="CL366" s="415"/>
      <c r="CM366" s="419"/>
      <c r="CN366" s="415"/>
      <c r="CO366" s="419"/>
      <c r="CP366" s="415"/>
      <c r="CQ366" s="419"/>
      <c r="CR366" s="413"/>
      <c r="CS366" s="413"/>
      <c r="CT366" s="398"/>
    </row>
    <row r="367" spans="1:98" ht="31.5" x14ac:dyDescent="0.25">
      <c r="A367" s="427" t="s">
        <v>1573</v>
      </c>
      <c r="B367" s="208"/>
      <c r="C367" s="84" t="s">
        <v>1569</v>
      </c>
      <c r="D367" s="4"/>
      <c r="E367" s="85"/>
      <c r="F367" s="5"/>
      <c r="G367" s="207"/>
      <c r="H367" s="207"/>
      <c r="I367" s="207"/>
      <c r="J367" s="87"/>
      <c r="K367" s="207"/>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97">
        <f t="shared" ref="BD367:CF367" si="172">COUNTIFS($L$9:$L$338,"x",BD$9:BD$338,"2")</f>
        <v>0</v>
      </c>
      <c r="BE367" s="97">
        <f t="shared" si="172"/>
        <v>0</v>
      </c>
      <c r="BF367" s="97">
        <f t="shared" si="172"/>
        <v>0</v>
      </c>
      <c r="BG367" s="97">
        <f t="shared" si="172"/>
        <v>0</v>
      </c>
      <c r="BH367" s="97">
        <f t="shared" si="172"/>
        <v>0</v>
      </c>
      <c r="BI367" s="97">
        <f t="shared" si="172"/>
        <v>0</v>
      </c>
      <c r="BJ367" s="97">
        <f t="shared" si="172"/>
        <v>0</v>
      </c>
      <c r="BK367" s="97">
        <f t="shared" si="172"/>
        <v>0</v>
      </c>
      <c r="BL367" s="97">
        <f t="shared" si="172"/>
        <v>0</v>
      </c>
      <c r="BM367" s="97">
        <f t="shared" si="172"/>
        <v>0</v>
      </c>
      <c r="BN367" s="97">
        <f t="shared" si="172"/>
        <v>0</v>
      </c>
      <c r="BO367" s="97">
        <f t="shared" si="172"/>
        <v>0</v>
      </c>
      <c r="BP367" s="97">
        <f t="shared" si="172"/>
        <v>0</v>
      </c>
      <c r="BQ367" s="97">
        <f t="shared" si="172"/>
        <v>0</v>
      </c>
      <c r="BR367" s="97">
        <f t="shared" si="172"/>
        <v>0</v>
      </c>
      <c r="BS367" s="97">
        <f t="shared" si="172"/>
        <v>0</v>
      </c>
      <c r="BT367" s="97">
        <f t="shared" si="172"/>
        <v>0</v>
      </c>
      <c r="BU367" s="97">
        <f t="shared" si="172"/>
        <v>0</v>
      </c>
      <c r="BV367" s="97">
        <f t="shared" si="172"/>
        <v>0</v>
      </c>
      <c r="BW367" s="97">
        <f t="shared" si="172"/>
        <v>0</v>
      </c>
      <c r="BX367" s="97">
        <f t="shared" si="172"/>
        <v>0</v>
      </c>
      <c r="BY367" s="97">
        <f t="shared" si="172"/>
        <v>0</v>
      </c>
      <c r="BZ367" s="97">
        <f t="shared" si="172"/>
        <v>0</v>
      </c>
      <c r="CA367" s="97">
        <f t="shared" si="172"/>
        <v>0</v>
      </c>
      <c r="CB367" s="97">
        <f t="shared" si="172"/>
        <v>0</v>
      </c>
      <c r="CC367" s="97">
        <f t="shared" si="172"/>
        <v>0</v>
      </c>
      <c r="CD367" s="97">
        <f t="shared" si="172"/>
        <v>0</v>
      </c>
      <c r="CE367" s="97">
        <f t="shared" si="172"/>
        <v>0</v>
      </c>
      <c r="CF367" s="97">
        <f t="shared" si="172"/>
        <v>33</v>
      </c>
      <c r="CG367" s="97"/>
      <c r="CH367" s="97"/>
      <c r="CI367" s="97"/>
      <c r="CJ367" s="97"/>
      <c r="CK367" s="97">
        <f>COUNTIFS($L$9:$L$338,"x",CK$9:CK$338,"2")</f>
        <v>0</v>
      </c>
      <c r="CL367" s="37"/>
      <c r="CM367" s="37"/>
      <c r="CN367" s="37"/>
      <c r="CO367" s="37"/>
      <c r="CP367" s="37"/>
      <c r="CQ367" s="37"/>
      <c r="CR367" s="37"/>
      <c r="CS367" s="37"/>
      <c r="CT367" s="37"/>
    </row>
    <row r="368" spans="1:98" ht="31.5" x14ac:dyDescent="0.25">
      <c r="A368" s="428"/>
      <c r="B368" s="208"/>
      <c r="C368" s="84" t="s">
        <v>1570</v>
      </c>
      <c r="D368" s="4"/>
      <c r="E368" s="85"/>
      <c r="F368" s="5"/>
      <c r="G368" s="207"/>
      <c r="H368" s="207"/>
      <c r="I368" s="207"/>
      <c r="J368" s="87"/>
      <c r="K368" s="207"/>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97">
        <f t="shared" ref="BD368:CF368" si="173">COUNTIFS($L$9:$L$338,"x",BD$9:BD$338,"1")</f>
        <v>0</v>
      </c>
      <c r="BE368" s="97">
        <f t="shared" si="173"/>
        <v>0</v>
      </c>
      <c r="BF368" s="97">
        <f t="shared" si="173"/>
        <v>0</v>
      </c>
      <c r="BG368" s="97">
        <f t="shared" si="173"/>
        <v>0</v>
      </c>
      <c r="BH368" s="97">
        <f t="shared" si="173"/>
        <v>0</v>
      </c>
      <c r="BI368" s="97">
        <f t="shared" si="173"/>
        <v>0</v>
      </c>
      <c r="BJ368" s="97">
        <f t="shared" si="173"/>
        <v>0</v>
      </c>
      <c r="BK368" s="97">
        <f t="shared" si="173"/>
        <v>0</v>
      </c>
      <c r="BL368" s="97">
        <f t="shared" si="173"/>
        <v>0</v>
      </c>
      <c r="BM368" s="97">
        <f t="shared" si="173"/>
        <v>0</v>
      </c>
      <c r="BN368" s="97">
        <f t="shared" si="173"/>
        <v>0</v>
      </c>
      <c r="BO368" s="97">
        <f t="shared" si="173"/>
        <v>0</v>
      </c>
      <c r="BP368" s="97">
        <f t="shared" si="173"/>
        <v>0</v>
      </c>
      <c r="BQ368" s="97">
        <f t="shared" si="173"/>
        <v>0</v>
      </c>
      <c r="BR368" s="97">
        <f t="shared" si="173"/>
        <v>0</v>
      </c>
      <c r="BS368" s="97">
        <f t="shared" si="173"/>
        <v>0</v>
      </c>
      <c r="BT368" s="97">
        <f t="shared" si="173"/>
        <v>0</v>
      </c>
      <c r="BU368" s="97">
        <f t="shared" si="173"/>
        <v>0</v>
      </c>
      <c r="BV368" s="97">
        <f t="shared" si="173"/>
        <v>0</v>
      </c>
      <c r="BW368" s="97">
        <f t="shared" si="173"/>
        <v>0</v>
      </c>
      <c r="BX368" s="97">
        <f t="shared" si="173"/>
        <v>0</v>
      </c>
      <c r="BY368" s="97">
        <f t="shared" si="173"/>
        <v>0</v>
      </c>
      <c r="BZ368" s="97">
        <f t="shared" si="173"/>
        <v>0</v>
      </c>
      <c r="CA368" s="97">
        <f t="shared" si="173"/>
        <v>0</v>
      </c>
      <c r="CB368" s="97">
        <f t="shared" si="173"/>
        <v>0</v>
      </c>
      <c r="CC368" s="97">
        <f t="shared" si="173"/>
        <v>0</v>
      </c>
      <c r="CD368" s="97">
        <f t="shared" si="173"/>
        <v>0</v>
      </c>
      <c r="CE368" s="97">
        <f t="shared" si="173"/>
        <v>0</v>
      </c>
      <c r="CF368" s="97">
        <f t="shared" si="173"/>
        <v>0</v>
      </c>
      <c r="CG368" s="97"/>
      <c r="CH368" s="97"/>
      <c r="CI368" s="97"/>
      <c r="CJ368" s="97"/>
      <c r="CK368" s="97">
        <f>COUNTIFS($L$9:$L$338,"x",CK$9:CK$338,"1")</f>
        <v>0</v>
      </c>
      <c r="CL368" s="37"/>
      <c r="CM368" s="37"/>
      <c r="CN368" s="37"/>
      <c r="CO368" s="37"/>
      <c r="CP368" s="37"/>
      <c r="CQ368" s="37"/>
      <c r="CR368" s="37"/>
      <c r="CS368" s="37"/>
      <c r="CT368" s="37"/>
    </row>
    <row r="369" spans="1:98" ht="31.5" x14ac:dyDescent="0.25">
      <c r="A369" s="428"/>
      <c r="B369" s="208"/>
      <c r="C369" s="84" t="s">
        <v>1571</v>
      </c>
      <c r="D369" s="4"/>
      <c r="E369" s="85"/>
      <c r="F369" s="5"/>
      <c r="G369" s="207"/>
      <c r="H369" s="207"/>
      <c r="I369" s="207"/>
      <c r="J369" s="87"/>
      <c r="K369" s="207"/>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97">
        <f t="shared" ref="BD369:CF369" si="174">COUNTIFS($L$9:$L$338,"x",BD$9:BD$338,"0")</f>
        <v>0</v>
      </c>
      <c r="BE369" s="97">
        <f t="shared" si="174"/>
        <v>0</v>
      </c>
      <c r="BF369" s="97">
        <f t="shared" si="174"/>
        <v>0</v>
      </c>
      <c r="BG369" s="97">
        <f t="shared" si="174"/>
        <v>0</v>
      </c>
      <c r="BH369" s="97">
        <f t="shared" si="174"/>
        <v>0</v>
      </c>
      <c r="BI369" s="97">
        <f t="shared" si="174"/>
        <v>0</v>
      </c>
      <c r="BJ369" s="97">
        <f t="shared" si="174"/>
        <v>0</v>
      </c>
      <c r="BK369" s="97">
        <f t="shared" si="174"/>
        <v>0</v>
      </c>
      <c r="BL369" s="97">
        <f t="shared" si="174"/>
        <v>0</v>
      </c>
      <c r="BM369" s="97">
        <f t="shared" si="174"/>
        <v>0</v>
      </c>
      <c r="BN369" s="97">
        <f t="shared" si="174"/>
        <v>0</v>
      </c>
      <c r="BO369" s="97">
        <f t="shared" si="174"/>
        <v>0</v>
      </c>
      <c r="BP369" s="97">
        <f t="shared" si="174"/>
        <v>0</v>
      </c>
      <c r="BQ369" s="97">
        <f t="shared" si="174"/>
        <v>0</v>
      </c>
      <c r="BR369" s="97">
        <f t="shared" si="174"/>
        <v>0</v>
      </c>
      <c r="BS369" s="97">
        <f t="shared" si="174"/>
        <v>0</v>
      </c>
      <c r="BT369" s="97">
        <f t="shared" si="174"/>
        <v>0</v>
      </c>
      <c r="BU369" s="97">
        <f t="shared" si="174"/>
        <v>0</v>
      </c>
      <c r="BV369" s="97">
        <f t="shared" si="174"/>
        <v>0</v>
      </c>
      <c r="BW369" s="97">
        <f t="shared" si="174"/>
        <v>0</v>
      </c>
      <c r="BX369" s="97">
        <f t="shared" si="174"/>
        <v>0</v>
      </c>
      <c r="BY369" s="97">
        <f t="shared" si="174"/>
        <v>0</v>
      </c>
      <c r="BZ369" s="97">
        <f t="shared" si="174"/>
        <v>0</v>
      </c>
      <c r="CA369" s="97">
        <f t="shared" si="174"/>
        <v>0</v>
      </c>
      <c r="CB369" s="97">
        <f t="shared" si="174"/>
        <v>0</v>
      </c>
      <c r="CC369" s="97">
        <f t="shared" si="174"/>
        <v>0</v>
      </c>
      <c r="CD369" s="97">
        <f t="shared" si="174"/>
        <v>0</v>
      </c>
      <c r="CE369" s="97">
        <f t="shared" si="174"/>
        <v>0</v>
      </c>
      <c r="CF369" s="97">
        <f t="shared" si="174"/>
        <v>0</v>
      </c>
      <c r="CG369" s="97"/>
      <c r="CH369" s="97"/>
      <c r="CI369" s="97"/>
      <c r="CJ369" s="97"/>
      <c r="CK369" s="97">
        <f>COUNTIFS($L$9:$L$338,"x",CK$9:CK$338,"0")</f>
        <v>0</v>
      </c>
      <c r="CL369" s="37"/>
      <c r="CM369" s="37"/>
      <c r="CN369" s="37"/>
      <c r="CO369" s="37"/>
      <c r="CP369" s="37"/>
      <c r="CQ369" s="37"/>
      <c r="CR369" s="37"/>
      <c r="CS369" s="37"/>
      <c r="CT369" s="37"/>
    </row>
    <row r="370" spans="1:98" ht="15.75" x14ac:dyDescent="0.25">
      <c r="A370" s="428"/>
      <c r="B370" s="208"/>
      <c r="C370" s="424" t="s">
        <v>1572</v>
      </c>
      <c r="D370" s="4"/>
      <c r="E370" s="85"/>
      <c r="F370" s="5"/>
      <c r="G370" s="207"/>
      <c r="H370" s="207"/>
      <c r="I370" s="207"/>
      <c r="J370" s="87"/>
      <c r="K370" s="207"/>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98" t="e">
        <f>(((BD367*2)+(BD368*1)+(BD369*0)))/(BD367+BD368+BD369)</f>
        <v>#DIV/0!</v>
      </c>
      <c r="BE370" s="98" t="e">
        <f t="shared" ref="BE370:CK370" si="175">(((BE367*2)+(BE368*1)+(BE369*0)))/(BE367+BE368+BE369)</f>
        <v>#DIV/0!</v>
      </c>
      <c r="BF370" s="98" t="e">
        <f t="shared" si="175"/>
        <v>#DIV/0!</v>
      </c>
      <c r="BG370" s="98" t="e">
        <f t="shared" si="175"/>
        <v>#DIV/0!</v>
      </c>
      <c r="BH370" s="98" t="e">
        <f t="shared" si="175"/>
        <v>#DIV/0!</v>
      </c>
      <c r="BI370" s="98" t="e">
        <f t="shared" si="175"/>
        <v>#DIV/0!</v>
      </c>
      <c r="BJ370" s="98" t="e">
        <f t="shared" si="175"/>
        <v>#DIV/0!</v>
      </c>
      <c r="BK370" s="98" t="e">
        <f t="shared" si="175"/>
        <v>#DIV/0!</v>
      </c>
      <c r="BL370" s="98" t="e">
        <f t="shared" si="175"/>
        <v>#DIV/0!</v>
      </c>
      <c r="BM370" s="98" t="e">
        <f t="shared" si="175"/>
        <v>#DIV/0!</v>
      </c>
      <c r="BN370" s="98" t="e">
        <f t="shared" si="175"/>
        <v>#DIV/0!</v>
      </c>
      <c r="BO370" s="98" t="e">
        <f t="shared" si="175"/>
        <v>#DIV/0!</v>
      </c>
      <c r="BP370" s="98" t="e">
        <f t="shared" si="175"/>
        <v>#DIV/0!</v>
      </c>
      <c r="BQ370" s="98" t="e">
        <f t="shared" si="175"/>
        <v>#DIV/0!</v>
      </c>
      <c r="BR370" s="98" t="e">
        <f t="shared" si="175"/>
        <v>#DIV/0!</v>
      </c>
      <c r="BS370" s="98" t="e">
        <f t="shared" si="175"/>
        <v>#DIV/0!</v>
      </c>
      <c r="BT370" s="98" t="e">
        <f t="shared" si="175"/>
        <v>#DIV/0!</v>
      </c>
      <c r="BU370" s="98" t="e">
        <f t="shared" si="175"/>
        <v>#DIV/0!</v>
      </c>
      <c r="BV370" s="98" t="e">
        <f t="shared" si="175"/>
        <v>#DIV/0!</v>
      </c>
      <c r="BW370" s="98" t="e">
        <f t="shared" si="175"/>
        <v>#DIV/0!</v>
      </c>
      <c r="BX370" s="98" t="e">
        <f t="shared" si="175"/>
        <v>#DIV/0!</v>
      </c>
      <c r="BY370" s="98" t="e">
        <f t="shared" si="175"/>
        <v>#DIV/0!</v>
      </c>
      <c r="BZ370" s="98" t="e">
        <f t="shared" si="175"/>
        <v>#DIV/0!</v>
      </c>
      <c r="CA370" s="98" t="e">
        <f t="shared" si="175"/>
        <v>#DIV/0!</v>
      </c>
      <c r="CB370" s="98" t="e">
        <f t="shared" si="175"/>
        <v>#DIV/0!</v>
      </c>
      <c r="CC370" s="98" t="e">
        <f t="shared" si="175"/>
        <v>#DIV/0!</v>
      </c>
      <c r="CD370" s="98" t="e">
        <f t="shared" si="175"/>
        <v>#DIV/0!</v>
      </c>
      <c r="CE370" s="98" t="e">
        <f t="shared" si="175"/>
        <v>#DIV/0!</v>
      </c>
      <c r="CF370" s="98">
        <f t="shared" si="175"/>
        <v>2</v>
      </c>
      <c r="CG370" s="98"/>
      <c r="CH370" s="98"/>
      <c r="CI370" s="98"/>
      <c r="CJ370" s="98"/>
      <c r="CK370" s="98" t="e">
        <f t="shared" si="175"/>
        <v>#DIV/0!</v>
      </c>
      <c r="CL370" s="415">
        <f>COUNTIF($BD371:$CK371,"Đ")</f>
        <v>1</v>
      </c>
      <c r="CM370" s="419">
        <f>CL370/COUNTA($BD371:$CK371)</f>
        <v>3.3333333333333333E-2</v>
      </c>
      <c r="CN370" s="415">
        <f>COUNTIF($BD371:$CK371,"CCG")</f>
        <v>0</v>
      </c>
      <c r="CO370" s="419">
        <f>CN370/COUNTA($BD371:$CK371)</f>
        <v>0</v>
      </c>
      <c r="CP370" s="415">
        <f>COUNTIF($BD371:$CK371,"CĐ")</f>
        <v>0</v>
      </c>
      <c r="CQ370" s="419">
        <f>CP370/COUNTA($BD371:$CK371)</f>
        <v>0</v>
      </c>
      <c r="CR370" s="413">
        <f>(((CL370*2)+(CN370*1)+(CP370*0)))/(CL370+CN370+CP370)</f>
        <v>2</v>
      </c>
      <c r="CS370" s="413" t="str">
        <f>IF(CR370&gt;=1.6,"Đạt mục tiêu",IF(CR370&gt;=1,"Cần cố gắng","Chưa đạt"))</f>
        <v>Đạt mục tiêu</v>
      </c>
      <c r="CT370" s="37"/>
    </row>
    <row r="371" spans="1:98" ht="15.75" x14ac:dyDescent="0.25">
      <c r="A371" s="429"/>
      <c r="B371" s="208"/>
      <c r="C371" s="424"/>
      <c r="D371" s="4"/>
      <c r="E371" s="85"/>
      <c r="F371" s="5"/>
      <c r="G371" s="207"/>
      <c r="H371" s="207"/>
      <c r="I371" s="207"/>
      <c r="J371" s="87"/>
      <c r="K371" s="207"/>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98" t="e">
        <f>IF(BD370&lt;1,"CĐ",IF(BD370&lt;1.6,"CCG","Đ"))</f>
        <v>#DIV/0!</v>
      </c>
      <c r="BE371" s="98" t="e">
        <f t="shared" ref="BE371:CK371" si="176">IF(BE370&lt;1,"CĐ",IF(BE370&lt;1.6,"CCG","Đ"))</f>
        <v>#DIV/0!</v>
      </c>
      <c r="BF371" s="98" t="e">
        <f t="shared" si="176"/>
        <v>#DIV/0!</v>
      </c>
      <c r="BG371" s="98" t="e">
        <f t="shared" si="176"/>
        <v>#DIV/0!</v>
      </c>
      <c r="BH371" s="98" t="e">
        <f t="shared" si="176"/>
        <v>#DIV/0!</v>
      </c>
      <c r="BI371" s="98" t="e">
        <f t="shared" si="176"/>
        <v>#DIV/0!</v>
      </c>
      <c r="BJ371" s="98" t="e">
        <f t="shared" si="176"/>
        <v>#DIV/0!</v>
      </c>
      <c r="BK371" s="98" t="e">
        <f t="shared" si="176"/>
        <v>#DIV/0!</v>
      </c>
      <c r="BL371" s="98" t="e">
        <f t="shared" si="176"/>
        <v>#DIV/0!</v>
      </c>
      <c r="BM371" s="98" t="e">
        <f t="shared" si="176"/>
        <v>#DIV/0!</v>
      </c>
      <c r="BN371" s="98" t="e">
        <f t="shared" si="176"/>
        <v>#DIV/0!</v>
      </c>
      <c r="BO371" s="98" t="e">
        <f t="shared" si="176"/>
        <v>#DIV/0!</v>
      </c>
      <c r="BP371" s="98" t="e">
        <f t="shared" si="176"/>
        <v>#DIV/0!</v>
      </c>
      <c r="BQ371" s="98" t="e">
        <f t="shared" si="176"/>
        <v>#DIV/0!</v>
      </c>
      <c r="BR371" s="98" t="e">
        <f t="shared" si="176"/>
        <v>#DIV/0!</v>
      </c>
      <c r="BS371" s="98" t="e">
        <f t="shared" si="176"/>
        <v>#DIV/0!</v>
      </c>
      <c r="BT371" s="98" t="e">
        <f t="shared" si="176"/>
        <v>#DIV/0!</v>
      </c>
      <c r="BU371" s="98" t="e">
        <f t="shared" si="176"/>
        <v>#DIV/0!</v>
      </c>
      <c r="BV371" s="98" t="e">
        <f t="shared" si="176"/>
        <v>#DIV/0!</v>
      </c>
      <c r="BW371" s="98" t="e">
        <f t="shared" si="176"/>
        <v>#DIV/0!</v>
      </c>
      <c r="BX371" s="98" t="e">
        <f t="shared" si="176"/>
        <v>#DIV/0!</v>
      </c>
      <c r="BY371" s="98" t="e">
        <f t="shared" si="176"/>
        <v>#DIV/0!</v>
      </c>
      <c r="BZ371" s="98" t="e">
        <f t="shared" si="176"/>
        <v>#DIV/0!</v>
      </c>
      <c r="CA371" s="98" t="e">
        <f t="shared" si="176"/>
        <v>#DIV/0!</v>
      </c>
      <c r="CB371" s="98" t="e">
        <f t="shared" si="176"/>
        <v>#DIV/0!</v>
      </c>
      <c r="CC371" s="98" t="e">
        <f t="shared" si="176"/>
        <v>#DIV/0!</v>
      </c>
      <c r="CD371" s="98" t="e">
        <f t="shared" si="176"/>
        <v>#DIV/0!</v>
      </c>
      <c r="CE371" s="98" t="e">
        <f t="shared" si="176"/>
        <v>#DIV/0!</v>
      </c>
      <c r="CF371" s="98" t="str">
        <f t="shared" si="176"/>
        <v>Đ</v>
      </c>
      <c r="CG371" s="98"/>
      <c r="CH371" s="98"/>
      <c r="CI371" s="98"/>
      <c r="CJ371" s="98"/>
      <c r="CK371" s="98" t="e">
        <f t="shared" si="176"/>
        <v>#DIV/0!</v>
      </c>
      <c r="CL371" s="415"/>
      <c r="CM371" s="419"/>
      <c r="CN371" s="415"/>
      <c r="CO371" s="419"/>
      <c r="CP371" s="415"/>
      <c r="CQ371" s="419"/>
      <c r="CR371" s="413"/>
      <c r="CS371" s="413"/>
      <c r="CT371" s="37"/>
    </row>
    <row r="372" spans="1:98" ht="31.5" x14ac:dyDescent="0.25">
      <c r="A372" s="430" t="s">
        <v>1574</v>
      </c>
      <c r="B372" s="208"/>
      <c r="C372" s="84" t="s">
        <v>1569</v>
      </c>
      <c r="D372" s="4"/>
      <c r="E372" s="85"/>
      <c r="F372" s="5"/>
      <c r="G372" s="207"/>
      <c r="H372" s="207"/>
      <c r="I372" s="207"/>
      <c r="J372" s="87"/>
      <c r="K372" s="207"/>
      <c r="L372" s="207"/>
      <c r="M372" s="207"/>
      <c r="N372" s="207"/>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97">
        <f t="shared" ref="BD372:CF372" si="177">COUNTIFS($M$9:$M$338,"x",BD$9:BD$338,"2")</f>
        <v>0</v>
      </c>
      <c r="BE372" s="97">
        <f t="shared" si="177"/>
        <v>0</v>
      </c>
      <c r="BF372" s="97">
        <f t="shared" si="177"/>
        <v>0</v>
      </c>
      <c r="BG372" s="97">
        <f t="shared" si="177"/>
        <v>0</v>
      </c>
      <c r="BH372" s="97">
        <f t="shared" si="177"/>
        <v>0</v>
      </c>
      <c r="BI372" s="97">
        <f t="shared" si="177"/>
        <v>0</v>
      </c>
      <c r="BJ372" s="97">
        <f t="shared" si="177"/>
        <v>0</v>
      </c>
      <c r="BK372" s="97">
        <f t="shared" si="177"/>
        <v>0</v>
      </c>
      <c r="BL372" s="97">
        <f t="shared" si="177"/>
        <v>0</v>
      </c>
      <c r="BM372" s="97">
        <f t="shared" si="177"/>
        <v>0</v>
      </c>
      <c r="BN372" s="97">
        <f t="shared" si="177"/>
        <v>0</v>
      </c>
      <c r="BO372" s="97">
        <f t="shared" si="177"/>
        <v>0</v>
      </c>
      <c r="BP372" s="97">
        <f t="shared" si="177"/>
        <v>0</v>
      </c>
      <c r="BQ372" s="97">
        <f t="shared" si="177"/>
        <v>0</v>
      </c>
      <c r="BR372" s="97">
        <f t="shared" si="177"/>
        <v>0</v>
      </c>
      <c r="BS372" s="97">
        <f t="shared" si="177"/>
        <v>0</v>
      </c>
      <c r="BT372" s="97">
        <f t="shared" si="177"/>
        <v>0</v>
      </c>
      <c r="BU372" s="97">
        <f t="shared" si="177"/>
        <v>0</v>
      </c>
      <c r="BV372" s="97">
        <f t="shared" si="177"/>
        <v>0</v>
      </c>
      <c r="BW372" s="97">
        <f t="shared" si="177"/>
        <v>0</v>
      </c>
      <c r="BX372" s="97">
        <f t="shared" si="177"/>
        <v>0</v>
      </c>
      <c r="BY372" s="97">
        <f t="shared" si="177"/>
        <v>0</v>
      </c>
      <c r="BZ372" s="97">
        <f t="shared" si="177"/>
        <v>0</v>
      </c>
      <c r="CA372" s="97">
        <f t="shared" si="177"/>
        <v>0</v>
      </c>
      <c r="CB372" s="97">
        <f t="shared" si="177"/>
        <v>0</v>
      </c>
      <c r="CC372" s="97">
        <f t="shared" si="177"/>
        <v>0</v>
      </c>
      <c r="CD372" s="97">
        <f t="shared" si="177"/>
        <v>0</v>
      </c>
      <c r="CE372" s="97">
        <f t="shared" si="177"/>
        <v>0</v>
      </c>
      <c r="CF372" s="97">
        <f t="shared" si="177"/>
        <v>32</v>
      </c>
      <c r="CG372" s="97"/>
      <c r="CH372" s="97"/>
      <c r="CI372" s="97"/>
      <c r="CJ372" s="97"/>
      <c r="CK372" s="97">
        <f>COUNTIFS($M$9:$M$338,"x",CK$9:CK$338,"2")</f>
        <v>0</v>
      </c>
      <c r="CL372" s="37"/>
      <c r="CM372" s="37"/>
      <c r="CN372" s="37"/>
      <c r="CO372" s="37"/>
      <c r="CP372" s="37"/>
      <c r="CQ372" s="37"/>
      <c r="CR372" s="37"/>
      <c r="CS372" s="37"/>
      <c r="CT372" s="37"/>
    </row>
    <row r="373" spans="1:98" ht="31.5" x14ac:dyDescent="0.25">
      <c r="A373" s="431"/>
      <c r="B373" s="208"/>
      <c r="C373" s="84" t="s">
        <v>1570</v>
      </c>
      <c r="D373" s="4"/>
      <c r="E373" s="85"/>
      <c r="F373" s="5"/>
      <c r="G373" s="207"/>
      <c r="H373" s="207"/>
      <c r="I373" s="207"/>
      <c r="J373" s="87"/>
      <c r="K373" s="207"/>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97">
        <f t="shared" ref="BD373:CF373" si="178">COUNTIFS($M$9:$M$338,"x",BD$9:BD$338,"1")</f>
        <v>0</v>
      </c>
      <c r="BE373" s="97">
        <f t="shared" si="178"/>
        <v>0</v>
      </c>
      <c r="BF373" s="97">
        <f t="shared" si="178"/>
        <v>0</v>
      </c>
      <c r="BG373" s="97">
        <f t="shared" si="178"/>
        <v>0</v>
      </c>
      <c r="BH373" s="97">
        <f t="shared" si="178"/>
        <v>0</v>
      </c>
      <c r="BI373" s="97">
        <f t="shared" si="178"/>
        <v>0</v>
      </c>
      <c r="BJ373" s="97">
        <f t="shared" si="178"/>
        <v>0</v>
      </c>
      <c r="BK373" s="97">
        <f t="shared" si="178"/>
        <v>0</v>
      </c>
      <c r="BL373" s="97">
        <f t="shared" si="178"/>
        <v>0</v>
      </c>
      <c r="BM373" s="97">
        <f t="shared" si="178"/>
        <v>0</v>
      </c>
      <c r="BN373" s="97">
        <f t="shared" si="178"/>
        <v>0</v>
      </c>
      <c r="BO373" s="97">
        <f t="shared" si="178"/>
        <v>0</v>
      </c>
      <c r="BP373" s="97">
        <f t="shared" si="178"/>
        <v>0</v>
      </c>
      <c r="BQ373" s="97">
        <f t="shared" si="178"/>
        <v>0</v>
      </c>
      <c r="BR373" s="97">
        <f t="shared" si="178"/>
        <v>0</v>
      </c>
      <c r="BS373" s="97">
        <f t="shared" si="178"/>
        <v>0</v>
      </c>
      <c r="BT373" s="97">
        <f t="shared" si="178"/>
        <v>0</v>
      </c>
      <c r="BU373" s="97">
        <f t="shared" si="178"/>
        <v>0</v>
      </c>
      <c r="BV373" s="97">
        <f t="shared" si="178"/>
        <v>0</v>
      </c>
      <c r="BW373" s="97">
        <f t="shared" si="178"/>
        <v>0</v>
      </c>
      <c r="BX373" s="97">
        <f t="shared" si="178"/>
        <v>0</v>
      </c>
      <c r="BY373" s="97">
        <f t="shared" si="178"/>
        <v>0</v>
      </c>
      <c r="BZ373" s="97">
        <f t="shared" si="178"/>
        <v>0</v>
      </c>
      <c r="CA373" s="97">
        <f t="shared" si="178"/>
        <v>0</v>
      </c>
      <c r="CB373" s="97">
        <f t="shared" si="178"/>
        <v>0</v>
      </c>
      <c r="CC373" s="97">
        <f t="shared" si="178"/>
        <v>0</v>
      </c>
      <c r="CD373" s="97">
        <f t="shared" si="178"/>
        <v>0</v>
      </c>
      <c r="CE373" s="97">
        <f t="shared" si="178"/>
        <v>0</v>
      </c>
      <c r="CF373" s="97">
        <f t="shared" si="178"/>
        <v>0</v>
      </c>
      <c r="CG373" s="97"/>
      <c r="CH373" s="97"/>
      <c r="CI373" s="97"/>
      <c r="CJ373" s="97"/>
      <c r="CK373" s="97">
        <f>COUNTIFS($M$9:$M$338,"x",CK$9:CK$338,"1")</f>
        <v>0</v>
      </c>
      <c r="CL373" s="37"/>
      <c r="CM373" s="37"/>
      <c r="CN373" s="37"/>
      <c r="CO373" s="37"/>
      <c r="CP373" s="37"/>
      <c r="CQ373" s="37"/>
      <c r="CR373" s="37"/>
      <c r="CS373" s="37"/>
      <c r="CT373" s="37"/>
    </row>
    <row r="374" spans="1:98" ht="31.5" x14ac:dyDescent="0.25">
      <c r="A374" s="431"/>
      <c r="B374" s="208"/>
      <c r="C374" s="84" t="s">
        <v>1571</v>
      </c>
      <c r="D374" s="4"/>
      <c r="E374" s="85"/>
      <c r="F374" s="5"/>
      <c r="G374" s="207"/>
      <c r="H374" s="207"/>
      <c r="I374" s="207"/>
      <c r="J374" s="87"/>
      <c r="K374" s="207"/>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97">
        <f t="shared" ref="BD374:CF374" si="179">COUNTIFS($M$9:$M$338,"x",BD$9:BD$338,"0")</f>
        <v>0</v>
      </c>
      <c r="BE374" s="97">
        <f t="shared" si="179"/>
        <v>0</v>
      </c>
      <c r="BF374" s="97">
        <f t="shared" si="179"/>
        <v>0</v>
      </c>
      <c r="BG374" s="97">
        <f t="shared" si="179"/>
        <v>0</v>
      </c>
      <c r="BH374" s="97">
        <f t="shared" si="179"/>
        <v>0</v>
      </c>
      <c r="BI374" s="97">
        <f t="shared" si="179"/>
        <v>0</v>
      </c>
      <c r="BJ374" s="97">
        <f t="shared" si="179"/>
        <v>0</v>
      </c>
      <c r="BK374" s="97">
        <f t="shared" si="179"/>
        <v>0</v>
      </c>
      <c r="BL374" s="97">
        <f t="shared" si="179"/>
        <v>0</v>
      </c>
      <c r="BM374" s="97">
        <f t="shared" si="179"/>
        <v>0</v>
      </c>
      <c r="BN374" s="97">
        <f t="shared" si="179"/>
        <v>0</v>
      </c>
      <c r="BO374" s="97">
        <f t="shared" si="179"/>
        <v>0</v>
      </c>
      <c r="BP374" s="97">
        <f t="shared" si="179"/>
        <v>0</v>
      </c>
      <c r="BQ374" s="97">
        <f t="shared" si="179"/>
        <v>0</v>
      </c>
      <c r="BR374" s="97">
        <f t="shared" si="179"/>
        <v>0</v>
      </c>
      <c r="BS374" s="97">
        <f t="shared" si="179"/>
        <v>0</v>
      </c>
      <c r="BT374" s="97">
        <f t="shared" si="179"/>
        <v>0</v>
      </c>
      <c r="BU374" s="97">
        <f t="shared" si="179"/>
        <v>0</v>
      </c>
      <c r="BV374" s="97">
        <f t="shared" si="179"/>
        <v>0</v>
      </c>
      <c r="BW374" s="97">
        <f t="shared" si="179"/>
        <v>0</v>
      </c>
      <c r="BX374" s="97">
        <f t="shared" si="179"/>
        <v>0</v>
      </c>
      <c r="BY374" s="97">
        <f t="shared" si="179"/>
        <v>0</v>
      </c>
      <c r="BZ374" s="97">
        <f t="shared" si="179"/>
        <v>0</v>
      </c>
      <c r="CA374" s="97">
        <f t="shared" si="179"/>
        <v>0</v>
      </c>
      <c r="CB374" s="97">
        <f t="shared" si="179"/>
        <v>0</v>
      </c>
      <c r="CC374" s="97">
        <f t="shared" si="179"/>
        <v>0</v>
      </c>
      <c r="CD374" s="97">
        <f t="shared" si="179"/>
        <v>0</v>
      </c>
      <c r="CE374" s="97">
        <f t="shared" si="179"/>
        <v>0</v>
      </c>
      <c r="CF374" s="97">
        <f t="shared" si="179"/>
        <v>0</v>
      </c>
      <c r="CG374" s="97"/>
      <c r="CH374" s="97"/>
      <c r="CI374" s="97"/>
      <c r="CJ374" s="97"/>
      <c r="CK374" s="97">
        <f>COUNTIFS($M$9:$M$338,"x",CK$9:CK$338,"0")</f>
        <v>0</v>
      </c>
      <c r="CL374" s="37"/>
      <c r="CM374" s="37"/>
      <c r="CN374" s="37"/>
      <c r="CO374" s="37"/>
      <c r="CP374" s="37"/>
      <c r="CQ374" s="37"/>
      <c r="CR374" s="37"/>
      <c r="CS374" s="37"/>
      <c r="CT374" s="37"/>
    </row>
    <row r="375" spans="1:98" ht="15.75" x14ac:dyDescent="0.25">
      <c r="A375" s="431"/>
      <c r="B375" s="208"/>
      <c r="C375" s="424" t="s">
        <v>1572</v>
      </c>
      <c r="D375" s="4"/>
      <c r="E375" s="85"/>
      <c r="F375" s="5"/>
      <c r="G375" s="207"/>
      <c r="H375" s="207"/>
      <c r="I375" s="207"/>
      <c r="J375" s="87"/>
      <c r="K375" s="207"/>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98" t="e">
        <f>(((BD372*2)+(BD373*1)+(BD374*0)))/(BD372+BD373+BD374)</f>
        <v>#DIV/0!</v>
      </c>
      <c r="BE375" s="98" t="e">
        <f t="shared" ref="BE375:CK375" si="180">(((BE372*2)+(BE373*1)+(BE374*0)))/(BE372+BE373+BE374)</f>
        <v>#DIV/0!</v>
      </c>
      <c r="BF375" s="98" t="e">
        <f t="shared" si="180"/>
        <v>#DIV/0!</v>
      </c>
      <c r="BG375" s="98" t="e">
        <f t="shared" si="180"/>
        <v>#DIV/0!</v>
      </c>
      <c r="BH375" s="98" t="e">
        <f t="shared" si="180"/>
        <v>#DIV/0!</v>
      </c>
      <c r="BI375" s="98" t="e">
        <f t="shared" si="180"/>
        <v>#DIV/0!</v>
      </c>
      <c r="BJ375" s="98" t="e">
        <f t="shared" si="180"/>
        <v>#DIV/0!</v>
      </c>
      <c r="BK375" s="98" t="e">
        <f t="shared" si="180"/>
        <v>#DIV/0!</v>
      </c>
      <c r="BL375" s="98" t="e">
        <f t="shared" si="180"/>
        <v>#DIV/0!</v>
      </c>
      <c r="BM375" s="98" t="e">
        <f t="shared" si="180"/>
        <v>#DIV/0!</v>
      </c>
      <c r="BN375" s="98" t="e">
        <f t="shared" si="180"/>
        <v>#DIV/0!</v>
      </c>
      <c r="BO375" s="98" t="e">
        <f t="shared" si="180"/>
        <v>#DIV/0!</v>
      </c>
      <c r="BP375" s="98" t="e">
        <f t="shared" si="180"/>
        <v>#DIV/0!</v>
      </c>
      <c r="BQ375" s="98" t="e">
        <f t="shared" si="180"/>
        <v>#DIV/0!</v>
      </c>
      <c r="BR375" s="98" t="e">
        <f t="shared" si="180"/>
        <v>#DIV/0!</v>
      </c>
      <c r="BS375" s="98" t="e">
        <f t="shared" si="180"/>
        <v>#DIV/0!</v>
      </c>
      <c r="BT375" s="98" t="e">
        <f t="shared" si="180"/>
        <v>#DIV/0!</v>
      </c>
      <c r="BU375" s="98" t="e">
        <f t="shared" si="180"/>
        <v>#DIV/0!</v>
      </c>
      <c r="BV375" s="98" t="e">
        <f t="shared" si="180"/>
        <v>#DIV/0!</v>
      </c>
      <c r="BW375" s="98" t="e">
        <f t="shared" si="180"/>
        <v>#DIV/0!</v>
      </c>
      <c r="BX375" s="98" t="e">
        <f t="shared" si="180"/>
        <v>#DIV/0!</v>
      </c>
      <c r="BY375" s="98" t="e">
        <f t="shared" si="180"/>
        <v>#DIV/0!</v>
      </c>
      <c r="BZ375" s="98" t="e">
        <f t="shared" si="180"/>
        <v>#DIV/0!</v>
      </c>
      <c r="CA375" s="98" t="e">
        <f t="shared" si="180"/>
        <v>#DIV/0!</v>
      </c>
      <c r="CB375" s="98" t="e">
        <f t="shared" si="180"/>
        <v>#DIV/0!</v>
      </c>
      <c r="CC375" s="98" t="e">
        <f t="shared" si="180"/>
        <v>#DIV/0!</v>
      </c>
      <c r="CD375" s="98" t="e">
        <f t="shared" si="180"/>
        <v>#DIV/0!</v>
      </c>
      <c r="CE375" s="98" t="e">
        <f t="shared" si="180"/>
        <v>#DIV/0!</v>
      </c>
      <c r="CF375" s="98">
        <f t="shared" si="180"/>
        <v>2</v>
      </c>
      <c r="CG375" s="98"/>
      <c r="CH375" s="98"/>
      <c r="CI375" s="98"/>
      <c r="CJ375" s="98"/>
      <c r="CK375" s="98" t="e">
        <f t="shared" si="180"/>
        <v>#DIV/0!</v>
      </c>
      <c r="CL375" s="415">
        <f>COUNTIF($BD376:$CK376,"Đ")</f>
        <v>1</v>
      </c>
      <c r="CM375" s="419">
        <f>CL375/COUNTA($BD376:$CK376)</f>
        <v>3.3333333333333333E-2</v>
      </c>
      <c r="CN375" s="415">
        <f>COUNTIF($BD376:$CK376,"CCG")</f>
        <v>0</v>
      </c>
      <c r="CO375" s="419">
        <f>CN375/COUNTA($BD376:$CK376)</f>
        <v>0</v>
      </c>
      <c r="CP375" s="415">
        <f>COUNTIF($BD376:$CK376,"CĐ")</f>
        <v>0</v>
      </c>
      <c r="CQ375" s="419">
        <f>CP375/COUNTA($BD376:$CK376)</f>
        <v>0</v>
      </c>
      <c r="CR375" s="413">
        <f>(((CL375*2)+(CN375*1)+(CP375*0)))/(CL375+CN375+CP375)</f>
        <v>2</v>
      </c>
      <c r="CS375" s="413" t="str">
        <f>IF(CR375&gt;=1.6,"Đạt mục tiêu",IF(CR375&gt;=1,"Cần cố gắng","Chưa đạt"))</f>
        <v>Đạt mục tiêu</v>
      </c>
      <c r="CT375" s="37"/>
    </row>
    <row r="376" spans="1:98" ht="15.75" x14ac:dyDescent="0.25">
      <c r="A376" s="432"/>
      <c r="B376" s="208"/>
      <c r="C376" s="424"/>
      <c r="D376" s="4"/>
      <c r="E376" s="85"/>
      <c r="F376" s="5"/>
      <c r="G376" s="207"/>
      <c r="H376" s="207"/>
      <c r="I376" s="207"/>
      <c r="J376" s="87"/>
      <c r="K376" s="207"/>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98" t="e">
        <f>IF(BD375&lt;1,"CĐ",IF(BD375&lt;1.6,"CCG","Đ"))</f>
        <v>#DIV/0!</v>
      </c>
      <c r="BE376" s="98" t="e">
        <f t="shared" ref="BE376:CK376" si="181">IF(BE375&lt;1,"CĐ",IF(BE375&lt;1.6,"CCG","Đ"))</f>
        <v>#DIV/0!</v>
      </c>
      <c r="BF376" s="98" t="e">
        <f t="shared" si="181"/>
        <v>#DIV/0!</v>
      </c>
      <c r="BG376" s="98" t="e">
        <f t="shared" si="181"/>
        <v>#DIV/0!</v>
      </c>
      <c r="BH376" s="98" t="e">
        <f t="shared" si="181"/>
        <v>#DIV/0!</v>
      </c>
      <c r="BI376" s="98" t="e">
        <f t="shared" si="181"/>
        <v>#DIV/0!</v>
      </c>
      <c r="BJ376" s="98" t="e">
        <f t="shared" si="181"/>
        <v>#DIV/0!</v>
      </c>
      <c r="BK376" s="98" t="e">
        <f t="shared" si="181"/>
        <v>#DIV/0!</v>
      </c>
      <c r="BL376" s="98" t="e">
        <f t="shared" si="181"/>
        <v>#DIV/0!</v>
      </c>
      <c r="BM376" s="98" t="e">
        <f t="shared" si="181"/>
        <v>#DIV/0!</v>
      </c>
      <c r="BN376" s="98" t="e">
        <f t="shared" si="181"/>
        <v>#DIV/0!</v>
      </c>
      <c r="BO376" s="98" t="e">
        <f t="shared" si="181"/>
        <v>#DIV/0!</v>
      </c>
      <c r="BP376" s="98" t="e">
        <f t="shared" si="181"/>
        <v>#DIV/0!</v>
      </c>
      <c r="BQ376" s="98" t="e">
        <f t="shared" si="181"/>
        <v>#DIV/0!</v>
      </c>
      <c r="BR376" s="98" t="e">
        <f t="shared" si="181"/>
        <v>#DIV/0!</v>
      </c>
      <c r="BS376" s="98" t="e">
        <f t="shared" si="181"/>
        <v>#DIV/0!</v>
      </c>
      <c r="BT376" s="98" t="e">
        <f t="shared" si="181"/>
        <v>#DIV/0!</v>
      </c>
      <c r="BU376" s="98" t="e">
        <f t="shared" si="181"/>
        <v>#DIV/0!</v>
      </c>
      <c r="BV376" s="98" t="e">
        <f t="shared" si="181"/>
        <v>#DIV/0!</v>
      </c>
      <c r="BW376" s="98" t="e">
        <f t="shared" si="181"/>
        <v>#DIV/0!</v>
      </c>
      <c r="BX376" s="98" t="e">
        <f t="shared" si="181"/>
        <v>#DIV/0!</v>
      </c>
      <c r="BY376" s="98" t="e">
        <f t="shared" si="181"/>
        <v>#DIV/0!</v>
      </c>
      <c r="BZ376" s="98" t="e">
        <f t="shared" si="181"/>
        <v>#DIV/0!</v>
      </c>
      <c r="CA376" s="98" t="e">
        <f t="shared" si="181"/>
        <v>#DIV/0!</v>
      </c>
      <c r="CB376" s="98" t="e">
        <f t="shared" si="181"/>
        <v>#DIV/0!</v>
      </c>
      <c r="CC376" s="98" t="e">
        <f t="shared" si="181"/>
        <v>#DIV/0!</v>
      </c>
      <c r="CD376" s="98" t="e">
        <f t="shared" si="181"/>
        <v>#DIV/0!</v>
      </c>
      <c r="CE376" s="98" t="e">
        <f t="shared" si="181"/>
        <v>#DIV/0!</v>
      </c>
      <c r="CF376" s="98" t="str">
        <f t="shared" si="181"/>
        <v>Đ</v>
      </c>
      <c r="CG376" s="98"/>
      <c r="CH376" s="98"/>
      <c r="CI376" s="98"/>
      <c r="CJ376" s="98"/>
      <c r="CK376" s="98" t="e">
        <f t="shared" si="181"/>
        <v>#DIV/0!</v>
      </c>
      <c r="CL376" s="415"/>
      <c r="CM376" s="419"/>
      <c r="CN376" s="415"/>
      <c r="CO376" s="419"/>
      <c r="CP376" s="415"/>
      <c r="CQ376" s="419"/>
      <c r="CR376" s="413"/>
      <c r="CS376" s="413"/>
      <c r="CT376" s="37"/>
    </row>
    <row r="377" spans="1:98" ht="31.5" x14ac:dyDescent="0.25">
      <c r="A377" s="430" t="s">
        <v>1575</v>
      </c>
      <c r="B377" s="208"/>
      <c r="C377" s="84" t="s">
        <v>1569</v>
      </c>
      <c r="D377" s="4"/>
      <c r="E377" s="85"/>
      <c r="F377" s="5"/>
      <c r="G377" s="207"/>
      <c r="H377" s="207"/>
      <c r="I377" s="207"/>
      <c r="J377" s="87"/>
      <c r="K377" s="207"/>
      <c r="L377" s="207"/>
      <c r="M377" s="207"/>
      <c r="N377" s="207"/>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97">
        <f t="shared" ref="BD377:CF377" si="182">COUNTIFS($N$9:$N$338,"x",BD$9:BD$338,"2")</f>
        <v>0</v>
      </c>
      <c r="BE377" s="97">
        <f t="shared" si="182"/>
        <v>0</v>
      </c>
      <c r="BF377" s="97">
        <f t="shared" si="182"/>
        <v>0</v>
      </c>
      <c r="BG377" s="97">
        <f t="shared" si="182"/>
        <v>0</v>
      </c>
      <c r="BH377" s="97">
        <f t="shared" si="182"/>
        <v>0</v>
      </c>
      <c r="BI377" s="97">
        <f t="shared" si="182"/>
        <v>0</v>
      </c>
      <c r="BJ377" s="97">
        <f t="shared" si="182"/>
        <v>0</v>
      </c>
      <c r="BK377" s="97">
        <f t="shared" si="182"/>
        <v>0</v>
      </c>
      <c r="BL377" s="97">
        <f t="shared" si="182"/>
        <v>0</v>
      </c>
      <c r="BM377" s="97">
        <f t="shared" si="182"/>
        <v>0</v>
      </c>
      <c r="BN377" s="97">
        <f t="shared" si="182"/>
        <v>0</v>
      </c>
      <c r="BO377" s="97">
        <f t="shared" si="182"/>
        <v>0</v>
      </c>
      <c r="BP377" s="97">
        <f t="shared" si="182"/>
        <v>0</v>
      </c>
      <c r="BQ377" s="97">
        <f t="shared" si="182"/>
        <v>0</v>
      </c>
      <c r="BR377" s="97">
        <f t="shared" si="182"/>
        <v>0</v>
      </c>
      <c r="BS377" s="97">
        <f t="shared" si="182"/>
        <v>0</v>
      </c>
      <c r="BT377" s="97">
        <f t="shared" si="182"/>
        <v>0</v>
      </c>
      <c r="BU377" s="97">
        <f t="shared" si="182"/>
        <v>0</v>
      </c>
      <c r="BV377" s="97">
        <f t="shared" si="182"/>
        <v>0</v>
      </c>
      <c r="BW377" s="97">
        <f t="shared" si="182"/>
        <v>0</v>
      </c>
      <c r="BX377" s="97">
        <f t="shared" si="182"/>
        <v>0</v>
      </c>
      <c r="BY377" s="97">
        <f t="shared" si="182"/>
        <v>0</v>
      </c>
      <c r="BZ377" s="97">
        <f t="shared" si="182"/>
        <v>0</v>
      </c>
      <c r="CA377" s="97">
        <f t="shared" si="182"/>
        <v>0</v>
      </c>
      <c r="CB377" s="97">
        <f t="shared" si="182"/>
        <v>0</v>
      </c>
      <c r="CC377" s="97">
        <f t="shared" si="182"/>
        <v>0</v>
      </c>
      <c r="CD377" s="97">
        <f t="shared" si="182"/>
        <v>0</v>
      </c>
      <c r="CE377" s="97">
        <f t="shared" si="182"/>
        <v>0</v>
      </c>
      <c r="CF377" s="97">
        <f t="shared" si="182"/>
        <v>33</v>
      </c>
      <c r="CG377" s="97"/>
      <c r="CH377" s="97"/>
      <c r="CI377" s="97"/>
      <c r="CJ377" s="97"/>
      <c r="CK377" s="97">
        <f>COUNTIFS($N$9:$N$338,"x",CK$9:CK$338,"2")</f>
        <v>0</v>
      </c>
      <c r="CL377" s="37"/>
      <c r="CM377" s="37"/>
      <c r="CN377" s="37"/>
      <c r="CO377" s="37"/>
      <c r="CP377" s="37"/>
      <c r="CQ377" s="37"/>
      <c r="CR377" s="37"/>
      <c r="CS377" s="37"/>
      <c r="CT377" s="37"/>
    </row>
    <row r="378" spans="1:98" ht="31.5" x14ac:dyDescent="0.25">
      <c r="A378" s="431"/>
      <c r="B378" s="208"/>
      <c r="C378" s="84" t="s">
        <v>1570</v>
      </c>
      <c r="D378" s="4"/>
      <c r="E378" s="85"/>
      <c r="F378" s="5"/>
      <c r="G378" s="207"/>
      <c r="H378" s="207"/>
      <c r="I378" s="207"/>
      <c r="J378" s="87"/>
      <c r="K378" s="207"/>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97">
        <f t="shared" ref="BD378:CF378" si="183">COUNTIFS($N$9:$N$338,"x",BD$9:BD$338,"1")</f>
        <v>0</v>
      </c>
      <c r="BE378" s="97">
        <f t="shared" si="183"/>
        <v>0</v>
      </c>
      <c r="BF378" s="97">
        <f t="shared" si="183"/>
        <v>0</v>
      </c>
      <c r="BG378" s="97">
        <f t="shared" si="183"/>
        <v>0</v>
      </c>
      <c r="BH378" s="97">
        <f t="shared" si="183"/>
        <v>0</v>
      </c>
      <c r="BI378" s="97">
        <f t="shared" si="183"/>
        <v>0</v>
      </c>
      <c r="BJ378" s="97">
        <f t="shared" si="183"/>
        <v>0</v>
      </c>
      <c r="BK378" s="97">
        <f t="shared" si="183"/>
        <v>0</v>
      </c>
      <c r="BL378" s="97">
        <f t="shared" si="183"/>
        <v>0</v>
      </c>
      <c r="BM378" s="97">
        <f t="shared" si="183"/>
        <v>0</v>
      </c>
      <c r="BN378" s="97">
        <f t="shared" si="183"/>
        <v>0</v>
      </c>
      <c r="BO378" s="97">
        <f t="shared" si="183"/>
        <v>0</v>
      </c>
      <c r="BP378" s="97">
        <f t="shared" si="183"/>
        <v>0</v>
      </c>
      <c r="BQ378" s="97">
        <f t="shared" si="183"/>
        <v>0</v>
      </c>
      <c r="BR378" s="97">
        <f t="shared" si="183"/>
        <v>0</v>
      </c>
      <c r="BS378" s="97">
        <f t="shared" si="183"/>
        <v>0</v>
      </c>
      <c r="BT378" s="97">
        <f t="shared" si="183"/>
        <v>0</v>
      </c>
      <c r="BU378" s="97">
        <f t="shared" si="183"/>
        <v>0</v>
      </c>
      <c r="BV378" s="97">
        <f t="shared" si="183"/>
        <v>0</v>
      </c>
      <c r="BW378" s="97">
        <f t="shared" si="183"/>
        <v>0</v>
      </c>
      <c r="BX378" s="97">
        <f t="shared" si="183"/>
        <v>0</v>
      </c>
      <c r="BY378" s="97">
        <f t="shared" si="183"/>
        <v>0</v>
      </c>
      <c r="BZ378" s="97">
        <f t="shared" si="183"/>
        <v>0</v>
      </c>
      <c r="CA378" s="97">
        <f t="shared" si="183"/>
        <v>0</v>
      </c>
      <c r="CB378" s="97">
        <f t="shared" si="183"/>
        <v>0</v>
      </c>
      <c r="CC378" s="97">
        <f t="shared" si="183"/>
        <v>0</v>
      </c>
      <c r="CD378" s="97">
        <f t="shared" si="183"/>
        <v>0</v>
      </c>
      <c r="CE378" s="97">
        <f t="shared" si="183"/>
        <v>0</v>
      </c>
      <c r="CF378" s="97">
        <f t="shared" si="183"/>
        <v>0</v>
      </c>
      <c r="CG378" s="97"/>
      <c r="CH378" s="97"/>
      <c r="CI378" s="97"/>
      <c r="CJ378" s="97"/>
      <c r="CK378" s="97">
        <f>COUNTIFS($N$9:$N$338,"x",CK$9:CK$338,"1")</f>
        <v>0</v>
      </c>
      <c r="CL378" s="37"/>
      <c r="CM378" s="37"/>
      <c r="CN378" s="37"/>
      <c r="CO378" s="37"/>
      <c r="CP378" s="37"/>
      <c r="CQ378" s="37"/>
      <c r="CR378" s="37"/>
      <c r="CS378" s="37"/>
      <c r="CT378" s="37"/>
    </row>
    <row r="379" spans="1:98" ht="31.5" x14ac:dyDescent="0.25">
      <c r="A379" s="431"/>
      <c r="B379" s="208"/>
      <c r="C379" s="84" t="s">
        <v>1571</v>
      </c>
      <c r="D379" s="4"/>
      <c r="E379" s="85"/>
      <c r="F379" s="5"/>
      <c r="G379" s="207"/>
      <c r="H379" s="207"/>
      <c r="I379" s="207"/>
      <c r="J379" s="87"/>
      <c r="K379" s="207"/>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97">
        <f t="shared" ref="BD379:CF379" si="184">COUNTIFS($M$9:$M$338,"x",BD$9:BD$338,"0")</f>
        <v>0</v>
      </c>
      <c r="BE379" s="97">
        <f t="shared" si="184"/>
        <v>0</v>
      </c>
      <c r="BF379" s="97">
        <f t="shared" si="184"/>
        <v>0</v>
      </c>
      <c r="BG379" s="97">
        <f t="shared" si="184"/>
        <v>0</v>
      </c>
      <c r="BH379" s="97">
        <f t="shared" si="184"/>
        <v>0</v>
      </c>
      <c r="BI379" s="97">
        <f t="shared" si="184"/>
        <v>0</v>
      </c>
      <c r="BJ379" s="97">
        <f t="shared" si="184"/>
        <v>0</v>
      </c>
      <c r="BK379" s="97">
        <f t="shared" si="184"/>
        <v>0</v>
      </c>
      <c r="BL379" s="97">
        <f t="shared" si="184"/>
        <v>0</v>
      </c>
      <c r="BM379" s="97">
        <f t="shared" si="184"/>
        <v>0</v>
      </c>
      <c r="BN379" s="97">
        <f t="shared" si="184"/>
        <v>0</v>
      </c>
      <c r="BO379" s="97">
        <f t="shared" si="184"/>
        <v>0</v>
      </c>
      <c r="BP379" s="97">
        <f t="shared" si="184"/>
        <v>0</v>
      </c>
      <c r="BQ379" s="97">
        <f t="shared" si="184"/>
        <v>0</v>
      </c>
      <c r="BR379" s="97">
        <f t="shared" si="184"/>
        <v>0</v>
      </c>
      <c r="BS379" s="97">
        <f t="shared" si="184"/>
        <v>0</v>
      </c>
      <c r="BT379" s="97">
        <f t="shared" si="184"/>
        <v>0</v>
      </c>
      <c r="BU379" s="97">
        <f t="shared" si="184"/>
        <v>0</v>
      </c>
      <c r="BV379" s="97">
        <f t="shared" si="184"/>
        <v>0</v>
      </c>
      <c r="BW379" s="97">
        <f t="shared" si="184"/>
        <v>0</v>
      </c>
      <c r="BX379" s="97">
        <f t="shared" si="184"/>
        <v>0</v>
      </c>
      <c r="BY379" s="97">
        <f t="shared" si="184"/>
        <v>0</v>
      </c>
      <c r="BZ379" s="97">
        <f t="shared" si="184"/>
        <v>0</v>
      </c>
      <c r="CA379" s="97">
        <f t="shared" si="184"/>
        <v>0</v>
      </c>
      <c r="CB379" s="97">
        <f t="shared" si="184"/>
        <v>0</v>
      </c>
      <c r="CC379" s="97">
        <f t="shared" si="184"/>
        <v>0</v>
      </c>
      <c r="CD379" s="97">
        <f t="shared" si="184"/>
        <v>0</v>
      </c>
      <c r="CE379" s="97">
        <f t="shared" si="184"/>
        <v>0</v>
      </c>
      <c r="CF379" s="97">
        <f t="shared" si="184"/>
        <v>0</v>
      </c>
      <c r="CG379" s="97"/>
      <c r="CH379" s="97"/>
      <c r="CI379" s="97"/>
      <c r="CJ379" s="97"/>
      <c r="CK379" s="97">
        <f>COUNTIFS($M$9:$M$338,"x",CK$9:CK$338,"0")</f>
        <v>0</v>
      </c>
      <c r="CL379" s="37"/>
      <c r="CM379" s="37"/>
      <c r="CN379" s="37"/>
      <c r="CO379" s="37"/>
      <c r="CP379" s="37"/>
      <c r="CQ379" s="37"/>
      <c r="CR379" s="37"/>
      <c r="CS379" s="37"/>
      <c r="CT379" s="37"/>
    </row>
    <row r="380" spans="1:98" ht="15.75" x14ac:dyDescent="0.25">
      <c r="A380" s="431"/>
      <c r="B380" s="208"/>
      <c r="C380" s="424" t="s">
        <v>1572</v>
      </c>
      <c r="D380" s="4"/>
      <c r="E380" s="85"/>
      <c r="F380" s="5"/>
      <c r="G380" s="207"/>
      <c r="H380" s="207"/>
      <c r="I380" s="207"/>
      <c r="J380" s="87"/>
      <c r="K380" s="207"/>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98" t="e">
        <f>(((BD377*2)+(BD378*1)+(BD379*0)))/(BD377+BD378+BD379)</f>
        <v>#DIV/0!</v>
      </c>
      <c r="BE380" s="98" t="e">
        <f t="shared" ref="BE380:CK380" si="185">(((BE377*2)+(BE378*1)+(BE379*0)))/(BE377+BE378+BE379)</f>
        <v>#DIV/0!</v>
      </c>
      <c r="BF380" s="98" t="e">
        <f t="shared" si="185"/>
        <v>#DIV/0!</v>
      </c>
      <c r="BG380" s="98" t="e">
        <f t="shared" si="185"/>
        <v>#DIV/0!</v>
      </c>
      <c r="BH380" s="98" t="e">
        <f t="shared" si="185"/>
        <v>#DIV/0!</v>
      </c>
      <c r="BI380" s="98" t="e">
        <f t="shared" si="185"/>
        <v>#DIV/0!</v>
      </c>
      <c r="BJ380" s="98" t="e">
        <f t="shared" si="185"/>
        <v>#DIV/0!</v>
      </c>
      <c r="BK380" s="98" t="e">
        <f t="shared" si="185"/>
        <v>#DIV/0!</v>
      </c>
      <c r="BL380" s="98" t="e">
        <f t="shared" si="185"/>
        <v>#DIV/0!</v>
      </c>
      <c r="BM380" s="98" t="e">
        <f t="shared" si="185"/>
        <v>#DIV/0!</v>
      </c>
      <c r="BN380" s="98" t="e">
        <f t="shared" si="185"/>
        <v>#DIV/0!</v>
      </c>
      <c r="BO380" s="98" t="e">
        <f t="shared" si="185"/>
        <v>#DIV/0!</v>
      </c>
      <c r="BP380" s="98" t="e">
        <f t="shared" si="185"/>
        <v>#DIV/0!</v>
      </c>
      <c r="BQ380" s="98" t="e">
        <f t="shared" si="185"/>
        <v>#DIV/0!</v>
      </c>
      <c r="BR380" s="98" t="e">
        <f t="shared" si="185"/>
        <v>#DIV/0!</v>
      </c>
      <c r="BS380" s="98" t="e">
        <f t="shared" si="185"/>
        <v>#DIV/0!</v>
      </c>
      <c r="BT380" s="98" t="e">
        <f t="shared" si="185"/>
        <v>#DIV/0!</v>
      </c>
      <c r="BU380" s="98" t="e">
        <f t="shared" si="185"/>
        <v>#DIV/0!</v>
      </c>
      <c r="BV380" s="98" t="e">
        <f t="shared" si="185"/>
        <v>#DIV/0!</v>
      </c>
      <c r="BW380" s="98" t="e">
        <f t="shared" si="185"/>
        <v>#DIV/0!</v>
      </c>
      <c r="BX380" s="98" t="e">
        <f t="shared" si="185"/>
        <v>#DIV/0!</v>
      </c>
      <c r="BY380" s="98" t="e">
        <f t="shared" si="185"/>
        <v>#DIV/0!</v>
      </c>
      <c r="BZ380" s="98" t="e">
        <f t="shared" si="185"/>
        <v>#DIV/0!</v>
      </c>
      <c r="CA380" s="98" t="e">
        <f t="shared" si="185"/>
        <v>#DIV/0!</v>
      </c>
      <c r="CB380" s="98" t="e">
        <f t="shared" si="185"/>
        <v>#DIV/0!</v>
      </c>
      <c r="CC380" s="98" t="e">
        <f t="shared" si="185"/>
        <v>#DIV/0!</v>
      </c>
      <c r="CD380" s="98" t="e">
        <f t="shared" si="185"/>
        <v>#DIV/0!</v>
      </c>
      <c r="CE380" s="98" t="e">
        <f t="shared" si="185"/>
        <v>#DIV/0!</v>
      </c>
      <c r="CF380" s="98">
        <f t="shared" si="185"/>
        <v>2</v>
      </c>
      <c r="CG380" s="98"/>
      <c r="CH380" s="98"/>
      <c r="CI380" s="98"/>
      <c r="CJ380" s="98"/>
      <c r="CK380" s="98" t="e">
        <f t="shared" si="185"/>
        <v>#DIV/0!</v>
      </c>
      <c r="CL380" s="415">
        <f>COUNTIF($BD381:$CK381,"Đ")</f>
        <v>1</v>
      </c>
      <c r="CM380" s="419">
        <f>CL380/COUNTA($BD381:$CK381)</f>
        <v>3.3333333333333333E-2</v>
      </c>
      <c r="CN380" s="415">
        <f>COUNTIF($BD381:$CK381,"CCG")</f>
        <v>0</v>
      </c>
      <c r="CO380" s="419">
        <f>CN380/COUNTA($BD381:$CK381)</f>
        <v>0</v>
      </c>
      <c r="CP380" s="415">
        <f>COUNTIF($BD381:$CK381,"CĐ")</f>
        <v>0</v>
      </c>
      <c r="CQ380" s="419">
        <f>CP380/COUNTA($BD381:$CK381)</f>
        <v>0</v>
      </c>
      <c r="CR380" s="413">
        <f>(((CL380*2)+(CN380*1)+(CP380*0)))/(CL380+CN380+CP380)</f>
        <v>2</v>
      </c>
      <c r="CS380" s="413" t="str">
        <f>IF(CR380&gt;=1.6,"Đạt mục tiêu",IF(CR380&gt;=1,"Cần cố gắng","Chưa đạt"))</f>
        <v>Đạt mục tiêu</v>
      </c>
      <c r="CT380" s="37"/>
    </row>
    <row r="381" spans="1:98" ht="15.75" x14ac:dyDescent="0.25">
      <c r="A381" s="432"/>
      <c r="B381" s="208"/>
      <c r="C381" s="424"/>
      <c r="D381" s="4"/>
      <c r="E381" s="85"/>
      <c r="F381" s="5"/>
      <c r="G381" s="207"/>
      <c r="H381" s="207"/>
      <c r="I381" s="207"/>
      <c r="J381" s="87"/>
      <c r="K381" s="207"/>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98" t="e">
        <f>IF(BD380&lt;1,"CĐ",IF(BD380&lt;1.6,"CCG","Đ"))</f>
        <v>#DIV/0!</v>
      </c>
      <c r="BE381" s="98" t="e">
        <f t="shared" ref="BE381:CK381" si="186">IF(BE380&lt;1,"CĐ",IF(BE380&lt;1.6,"CCG","Đ"))</f>
        <v>#DIV/0!</v>
      </c>
      <c r="BF381" s="98" t="e">
        <f t="shared" si="186"/>
        <v>#DIV/0!</v>
      </c>
      <c r="BG381" s="98" t="e">
        <f t="shared" si="186"/>
        <v>#DIV/0!</v>
      </c>
      <c r="BH381" s="98" t="e">
        <f t="shared" si="186"/>
        <v>#DIV/0!</v>
      </c>
      <c r="BI381" s="98" t="e">
        <f t="shared" si="186"/>
        <v>#DIV/0!</v>
      </c>
      <c r="BJ381" s="98" t="e">
        <f t="shared" si="186"/>
        <v>#DIV/0!</v>
      </c>
      <c r="BK381" s="98" t="e">
        <f t="shared" si="186"/>
        <v>#DIV/0!</v>
      </c>
      <c r="BL381" s="98" t="e">
        <f t="shared" si="186"/>
        <v>#DIV/0!</v>
      </c>
      <c r="BM381" s="98" t="e">
        <f t="shared" si="186"/>
        <v>#DIV/0!</v>
      </c>
      <c r="BN381" s="98" t="e">
        <f t="shared" si="186"/>
        <v>#DIV/0!</v>
      </c>
      <c r="BO381" s="98" t="e">
        <f t="shared" si="186"/>
        <v>#DIV/0!</v>
      </c>
      <c r="BP381" s="98" t="e">
        <f t="shared" si="186"/>
        <v>#DIV/0!</v>
      </c>
      <c r="BQ381" s="98" t="e">
        <f t="shared" si="186"/>
        <v>#DIV/0!</v>
      </c>
      <c r="BR381" s="98" t="e">
        <f t="shared" si="186"/>
        <v>#DIV/0!</v>
      </c>
      <c r="BS381" s="98" t="e">
        <f t="shared" si="186"/>
        <v>#DIV/0!</v>
      </c>
      <c r="BT381" s="98" t="e">
        <f t="shared" si="186"/>
        <v>#DIV/0!</v>
      </c>
      <c r="BU381" s="98" t="e">
        <f t="shared" si="186"/>
        <v>#DIV/0!</v>
      </c>
      <c r="BV381" s="98" t="e">
        <f t="shared" si="186"/>
        <v>#DIV/0!</v>
      </c>
      <c r="BW381" s="98" t="e">
        <f t="shared" si="186"/>
        <v>#DIV/0!</v>
      </c>
      <c r="BX381" s="98" t="e">
        <f t="shared" si="186"/>
        <v>#DIV/0!</v>
      </c>
      <c r="BY381" s="98" t="e">
        <f t="shared" si="186"/>
        <v>#DIV/0!</v>
      </c>
      <c r="BZ381" s="98" t="e">
        <f t="shared" si="186"/>
        <v>#DIV/0!</v>
      </c>
      <c r="CA381" s="98" t="e">
        <f t="shared" si="186"/>
        <v>#DIV/0!</v>
      </c>
      <c r="CB381" s="98" t="e">
        <f t="shared" si="186"/>
        <v>#DIV/0!</v>
      </c>
      <c r="CC381" s="98" t="e">
        <f t="shared" si="186"/>
        <v>#DIV/0!</v>
      </c>
      <c r="CD381" s="98" t="e">
        <f t="shared" si="186"/>
        <v>#DIV/0!</v>
      </c>
      <c r="CE381" s="98" t="e">
        <f t="shared" si="186"/>
        <v>#DIV/0!</v>
      </c>
      <c r="CF381" s="98" t="str">
        <f t="shared" si="186"/>
        <v>Đ</v>
      </c>
      <c r="CG381" s="98"/>
      <c r="CH381" s="98"/>
      <c r="CI381" s="98"/>
      <c r="CJ381" s="98"/>
      <c r="CK381" s="98" t="e">
        <f t="shared" si="186"/>
        <v>#DIV/0!</v>
      </c>
      <c r="CL381" s="415"/>
      <c r="CM381" s="419"/>
      <c r="CN381" s="415"/>
      <c r="CO381" s="419"/>
      <c r="CP381" s="415"/>
      <c r="CQ381" s="419"/>
      <c r="CR381" s="413"/>
      <c r="CS381" s="413"/>
      <c r="CT381" s="37"/>
    </row>
    <row r="382" spans="1:98" ht="31.5" x14ac:dyDescent="0.25">
      <c r="A382" s="430" t="s">
        <v>1576</v>
      </c>
      <c r="B382" s="208"/>
      <c r="C382" s="84" t="s">
        <v>1569</v>
      </c>
      <c r="D382" s="4"/>
      <c r="E382" s="85"/>
      <c r="F382" s="5"/>
      <c r="G382" s="207"/>
      <c r="H382" s="207"/>
      <c r="I382" s="207"/>
      <c r="J382" s="87"/>
      <c r="K382" s="207"/>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97">
        <f t="shared" ref="BD382:CF382" si="187">COUNTIFS($O$9:$O$338,"x",BD$9:BD$338,"2")</f>
        <v>0</v>
      </c>
      <c r="BE382" s="97">
        <f t="shared" si="187"/>
        <v>0</v>
      </c>
      <c r="BF382" s="97">
        <f t="shared" si="187"/>
        <v>0</v>
      </c>
      <c r="BG382" s="97">
        <f t="shared" si="187"/>
        <v>0</v>
      </c>
      <c r="BH382" s="97">
        <f t="shared" si="187"/>
        <v>0</v>
      </c>
      <c r="BI382" s="97">
        <f t="shared" si="187"/>
        <v>0</v>
      </c>
      <c r="BJ382" s="97">
        <f t="shared" si="187"/>
        <v>0</v>
      </c>
      <c r="BK382" s="97">
        <f t="shared" si="187"/>
        <v>0</v>
      </c>
      <c r="BL382" s="97">
        <f t="shared" si="187"/>
        <v>0</v>
      </c>
      <c r="BM382" s="97">
        <f t="shared" si="187"/>
        <v>0</v>
      </c>
      <c r="BN382" s="97">
        <f t="shared" si="187"/>
        <v>0</v>
      </c>
      <c r="BO382" s="97">
        <f t="shared" si="187"/>
        <v>0</v>
      </c>
      <c r="BP382" s="97">
        <f t="shared" si="187"/>
        <v>0</v>
      </c>
      <c r="BQ382" s="97">
        <f t="shared" si="187"/>
        <v>0</v>
      </c>
      <c r="BR382" s="97">
        <f t="shared" si="187"/>
        <v>0</v>
      </c>
      <c r="BS382" s="97">
        <f t="shared" si="187"/>
        <v>0</v>
      </c>
      <c r="BT382" s="97">
        <f t="shared" si="187"/>
        <v>0</v>
      </c>
      <c r="BU382" s="97">
        <f t="shared" si="187"/>
        <v>0</v>
      </c>
      <c r="BV382" s="97">
        <f t="shared" si="187"/>
        <v>0</v>
      </c>
      <c r="BW382" s="97">
        <f t="shared" si="187"/>
        <v>0</v>
      </c>
      <c r="BX382" s="97">
        <f t="shared" si="187"/>
        <v>0</v>
      </c>
      <c r="BY382" s="97">
        <f t="shared" si="187"/>
        <v>0</v>
      </c>
      <c r="BZ382" s="97">
        <f t="shared" si="187"/>
        <v>0</v>
      </c>
      <c r="CA382" s="97">
        <f t="shared" si="187"/>
        <v>0</v>
      </c>
      <c r="CB382" s="97">
        <f t="shared" si="187"/>
        <v>0</v>
      </c>
      <c r="CC382" s="97">
        <f t="shared" si="187"/>
        <v>0</v>
      </c>
      <c r="CD382" s="97">
        <f t="shared" si="187"/>
        <v>0</v>
      </c>
      <c r="CE382" s="97">
        <f t="shared" si="187"/>
        <v>0</v>
      </c>
      <c r="CF382" s="97">
        <f t="shared" si="187"/>
        <v>36</v>
      </c>
      <c r="CG382" s="97"/>
      <c r="CH382" s="97"/>
      <c r="CI382" s="97"/>
      <c r="CJ382" s="97"/>
      <c r="CK382" s="97">
        <f>COUNTIFS($O$9:$O$338,"x",CK$9:CK$338,"2")</f>
        <v>0</v>
      </c>
      <c r="CL382" s="37"/>
      <c r="CM382" s="37"/>
      <c r="CN382" s="37"/>
      <c r="CO382" s="37"/>
      <c r="CP382" s="37"/>
      <c r="CQ382" s="37"/>
      <c r="CR382" s="37"/>
      <c r="CS382" s="37"/>
      <c r="CT382" s="37"/>
    </row>
    <row r="383" spans="1:98" ht="31.5" x14ac:dyDescent="0.25">
      <c r="A383" s="431"/>
      <c r="B383" s="208"/>
      <c r="C383" s="84" t="s">
        <v>1570</v>
      </c>
      <c r="D383" s="4"/>
      <c r="E383" s="85"/>
      <c r="F383" s="5"/>
      <c r="G383" s="207"/>
      <c r="H383" s="207"/>
      <c r="I383" s="207"/>
      <c r="J383" s="87"/>
      <c r="K383" s="207"/>
      <c r="L383" s="207"/>
      <c r="M383" s="207"/>
      <c r="N383" s="207"/>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97">
        <f t="shared" ref="BD383:CF383" si="188">COUNTIFS($O$9:$O$338,"x",BD$9:BD$338,"1")</f>
        <v>0</v>
      </c>
      <c r="BE383" s="97">
        <f t="shared" si="188"/>
        <v>0</v>
      </c>
      <c r="BF383" s="97">
        <f t="shared" si="188"/>
        <v>0</v>
      </c>
      <c r="BG383" s="97">
        <f t="shared" si="188"/>
        <v>0</v>
      </c>
      <c r="BH383" s="97">
        <f t="shared" si="188"/>
        <v>0</v>
      </c>
      <c r="BI383" s="97">
        <f t="shared" si="188"/>
        <v>0</v>
      </c>
      <c r="BJ383" s="97">
        <f t="shared" si="188"/>
        <v>0</v>
      </c>
      <c r="BK383" s="97">
        <f t="shared" si="188"/>
        <v>0</v>
      </c>
      <c r="BL383" s="97">
        <f t="shared" si="188"/>
        <v>0</v>
      </c>
      <c r="BM383" s="97">
        <f t="shared" si="188"/>
        <v>0</v>
      </c>
      <c r="BN383" s="97">
        <f t="shared" si="188"/>
        <v>0</v>
      </c>
      <c r="BO383" s="97">
        <f t="shared" si="188"/>
        <v>0</v>
      </c>
      <c r="BP383" s="97">
        <f t="shared" si="188"/>
        <v>0</v>
      </c>
      <c r="BQ383" s="97">
        <f t="shared" si="188"/>
        <v>0</v>
      </c>
      <c r="BR383" s="97">
        <f t="shared" si="188"/>
        <v>0</v>
      </c>
      <c r="BS383" s="97">
        <f t="shared" si="188"/>
        <v>0</v>
      </c>
      <c r="BT383" s="97">
        <f t="shared" si="188"/>
        <v>0</v>
      </c>
      <c r="BU383" s="97">
        <f t="shared" si="188"/>
        <v>0</v>
      </c>
      <c r="BV383" s="97">
        <f t="shared" si="188"/>
        <v>0</v>
      </c>
      <c r="BW383" s="97">
        <f t="shared" si="188"/>
        <v>0</v>
      </c>
      <c r="BX383" s="97">
        <f t="shared" si="188"/>
        <v>0</v>
      </c>
      <c r="BY383" s="97">
        <f t="shared" si="188"/>
        <v>0</v>
      </c>
      <c r="BZ383" s="97">
        <f t="shared" si="188"/>
        <v>0</v>
      </c>
      <c r="CA383" s="97">
        <f t="shared" si="188"/>
        <v>0</v>
      </c>
      <c r="CB383" s="97">
        <f t="shared" si="188"/>
        <v>0</v>
      </c>
      <c r="CC383" s="97">
        <f t="shared" si="188"/>
        <v>0</v>
      </c>
      <c r="CD383" s="97">
        <f t="shared" si="188"/>
        <v>0</v>
      </c>
      <c r="CE383" s="97">
        <f t="shared" si="188"/>
        <v>0</v>
      </c>
      <c r="CF383" s="97">
        <f t="shared" si="188"/>
        <v>0</v>
      </c>
      <c r="CG383" s="97"/>
      <c r="CH383" s="97"/>
      <c r="CI383" s="97"/>
      <c r="CJ383" s="97"/>
      <c r="CK383" s="97">
        <f>COUNTIFS($O$9:$O$338,"x",CK$9:CK$338,"1")</f>
        <v>0</v>
      </c>
      <c r="CL383" s="37"/>
      <c r="CM383" s="37"/>
      <c r="CN383" s="37"/>
      <c r="CO383" s="37"/>
      <c r="CP383" s="37"/>
      <c r="CQ383" s="37"/>
      <c r="CR383" s="37"/>
      <c r="CS383" s="37"/>
      <c r="CT383" s="37"/>
    </row>
    <row r="384" spans="1:98" ht="31.5" x14ac:dyDescent="0.25">
      <c r="A384" s="431"/>
      <c r="B384" s="208"/>
      <c r="C384" s="84" t="s">
        <v>1571</v>
      </c>
      <c r="D384" s="4"/>
      <c r="E384" s="85"/>
      <c r="F384" s="5"/>
      <c r="G384" s="207"/>
      <c r="H384" s="207"/>
      <c r="I384" s="207"/>
      <c r="J384" s="87"/>
      <c r="K384" s="207"/>
      <c r="L384" s="207"/>
      <c r="M384" s="207"/>
      <c r="N384" s="207"/>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97">
        <f t="shared" ref="BD384:CF384" si="189">COUNTIFS($O$9:$O$338,"x",BD$9:BD$338,"0")</f>
        <v>0</v>
      </c>
      <c r="BE384" s="97">
        <f t="shared" si="189"/>
        <v>0</v>
      </c>
      <c r="BF384" s="97">
        <f t="shared" si="189"/>
        <v>0</v>
      </c>
      <c r="BG384" s="97">
        <f t="shared" si="189"/>
        <v>0</v>
      </c>
      <c r="BH384" s="97">
        <f t="shared" si="189"/>
        <v>0</v>
      </c>
      <c r="BI384" s="97">
        <f t="shared" si="189"/>
        <v>0</v>
      </c>
      <c r="BJ384" s="97">
        <f t="shared" si="189"/>
        <v>0</v>
      </c>
      <c r="BK384" s="97">
        <f t="shared" si="189"/>
        <v>0</v>
      </c>
      <c r="BL384" s="97">
        <f t="shared" si="189"/>
        <v>0</v>
      </c>
      <c r="BM384" s="97">
        <f t="shared" si="189"/>
        <v>0</v>
      </c>
      <c r="BN384" s="97">
        <f t="shared" si="189"/>
        <v>0</v>
      </c>
      <c r="BO384" s="97">
        <f t="shared" si="189"/>
        <v>0</v>
      </c>
      <c r="BP384" s="97">
        <f t="shared" si="189"/>
        <v>0</v>
      </c>
      <c r="BQ384" s="97">
        <f t="shared" si="189"/>
        <v>0</v>
      </c>
      <c r="BR384" s="97">
        <f t="shared" si="189"/>
        <v>0</v>
      </c>
      <c r="BS384" s="97">
        <f t="shared" si="189"/>
        <v>0</v>
      </c>
      <c r="BT384" s="97">
        <f t="shared" si="189"/>
        <v>0</v>
      </c>
      <c r="BU384" s="97">
        <f t="shared" si="189"/>
        <v>0</v>
      </c>
      <c r="BV384" s="97">
        <f t="shared" si="189"/>
        <v>0</v>
      </c>
      <c r="BW384" s="97">
        <f t="shared" si="189"/>
        <v>0</v>
      </c>
      <c r="BX384" s="97">
        <f t="shared" si="189"/>
        <v>0</v>
      </c>
      <c r="BY384" s="97">
        <f t="shared" si="189"/>
        <v>0</v>
      </c>
      <c r="BZ384" s="97">
        <f t="shared" si="189"/>
        <v>0</v>
      </c>
      <c r="CA384" s="97">
        <f t="shared" si="189"/>
        <v>0</v>
      </c>
      <c r="CB384" s="97">
        <f t="shared" si="189"/>
        <v>0</v>
      </c>
      <c r="CC384" s="97">
        <f t="shared" si="189"/>
        <v>0</v>
      </c>
      <c r="CD384" s="97">
        <f t="shared" si="189"/>
        <v>0</v>
      </c>
      <c r="CE384" s="97">
        <f t="shared" si="189"/>
        <v>0</v>
      </c>
      <c r="CF384" s="97">
        <f t="shared" si="189"/>
        <v>0</v>
      </c>
      <c r="CG384" s="97"/>
      <c r="CH384" s="97"/>
      <c r="CI384" s="97"/>
      <c r="CJ384" s="97"/>
      <c r="CK384" s="97">
        <f>COUNTIFS($O$9:$O$338,"x",CK$9:CK$338,"0")</f>
        <v>0</v>
      </c>
      <c r="CL384" s="37"/>
      <c r="CM384" s="37"/>
      <c r="CN384" s="37"/>
      <c r="CO384" s="37"/>
      <c r="CP384" s="37"/>
      <c r="CQ384" s="37"/>
      <c r="CR384" s="37"/>
      <c r="CS384" s="37"/>
      <c r="CT384" s="37"/>
    </row>
    <row r="385" spans="1:98" ht="15.75" x14ac:dyDescent="0.25">
      <c r="A385" s="431"/>
      <c r="B385" s="208"/>
      <c r="C385" s="424" t="s">
        <v>1572</v>
      </c>
      <c r="D385" s="4"/>
      <c r="E385" s="85"/>
      <c r="F385" s="5"/>
      <c r="G385" s="207"/>
      <c r="H385" s="207"/>
      <c r="I385" s="207"/>
      <c r="J385" s="87"/>
      <c r="K385" s="207"/>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98" t="e">
        <f>(((BD382*2)+(BD383*1)+(BD384*0)))/(BD382+BD383+BD384)</f>
        <v>#DIV/0!</v>
      </c>
      <c r="BE385" s="98" t="e">
        <f t="shared" ref="BE385:CK385" si="190">(((BE382*2)+(BE383*1)+(BE384*0)))/(BE382+BE383+BE384)</f>
        <v>#DIV/0!</v>
      </c>
      <c r="BF385" s="98" t="e">
        <f t="shared" si="190"/>
        <v>#DIV/0!</v>
      </c>
      <c r="BG385" s="98" t="e">
        <f t="shared" si="190"/>
        <v>#DIV/0!</v>
      </c>
      <c r="BH385" s="98" t="e">
        <f t="shared" si="190"/>
        <v>#DIV/0!</v>
      </c>
      <c r="BI385" s="98" t="e">
        <f t="shared" si="190"/>
        <v>#DIV/0!</v>
      </c>
      <c r="BJ385" s="98" t="e">
        <f t="shared" si="190"/>
        <v>#DIV/0!</v>
      </c>
      <c r="BK385" s="98" t="e">
        <f t="shared" si="190"/>
        <v>#DIV/0!</v>
      </c>
      <c r="BL385" s="98" t="e">
        <f t="shared" si="190"/>
        <v>#DIV/0!</v>
      </c>
      <c r="BM385" s="98" t="e">
        <f t="shared" si="190"/>
        <v>#DIV/0!</v>
      </c>
      <c r="BN385" s="98" t="e">
        <f t="shared" si="190"/>
        <v>#DIV/0!</v>
      </c>
      <c r="BO385" s="98" t="e">
        <f t="shared" si="190"/>
        <v>#DIV/0!</v>
      </c>
      <c r="BP385" s="98" t="e">
        <f t="shared" si="190"/>
        <v>#DIV/0!</v>
      </c>
      <c r="BQ385" s="98" t="e">
        <f t="shared" si="190"/>
        <v>#DIV/0!</v>
      </c>
      <c r="BR385" s="98" t="e">
        <f t="shared" si="190"/>
        <v>#DIV/0!</v>
      </c>
      <c r="BS385" s="98" t="e">
        <f t="shared" si="190"/>
        <v>#DIV/0!</v>
      </c>
      <c r="BT385" s="98" t="e">
        <f t="shared" si="190"/>
        <v>#DIV/0!</v>
      </c>
      <c r="BU385" s="98" t="e">
        <f t="shared" si="190"/>
        <v>#DIV/0!</v>
      </c>
      <c r="BV385" s="98" t="e">
        <f t="shared" si="190"/>
        <v>#DIV/0!</v>
      </c>
      <c r="BW385" s="98" t="e">
        <f t="shared" si="190"/>
        <v>#DIV/0!</v>
      </c>
      <c r="BX385" s="98" t="e">
        <f t="shared" si="190"/>
        <v>#DIV/0!</v>
      </c>
      <c r="BY385" s="98" t="e">
        <f t="shared" si="190"/>
        <v>#DIV/0!</v>
      </c>
      <c r="BZ385" s="98" t="e">
        <f t="shared" si="190"/>
        <v>#DIV/0!</v>
      </c>
      <c r="CA385" s="98" t="e">
        <f t="shared" si="190"/>
        <v>#DIV/0!</v>
      </c>
      <c r="CB385" s="98" t="e">
        <f t="shared" si="190"/>
        <v>#DIV/0!</v>
      </c>
      <c r="CC385" s="98" t="e">
        <f t="shared" si="190"/>
        <v>#DIV/0!</v>
      </c>
      <c r="CD385" s="98" t="e">
        <f t="shared" si="190"/>
        <v>#DIV/0!</v>
      </c>
      <c r="CE385" s="98" t="e">
        <f t="shared" si="190"/>
        <v>#DIV/0!</v>
      </c>
      <c r="CF385" s="98">
        <f t="shared" si="190"/>
        <v>2</v>
      </c>
      <c r="CG385" s="98"/>
      <c r="CH385" s="98"/>
      <c r="CI385" s="98"/>
      <c r="CJ385" s="98"/>
      <c r="CK385" s="98" t="e">
        <f t="shared" si="190"/>
        <v>#DIV/0!</v>
      </c>
      <c r="CL385" s="415">
        <f>COUNTIF($BD386:$CK386,"Đ")</f>
        <v>1</v>
      </c>
      <c r="CM385" s="419">
        <f>CL385/COUNTA($BD386:$CK386)</f>
        <v>3.3333333333333333E-2</v>
      </c>
      <c r="CN385" s="415">
        <f>COUNTIF($BD386:$CK386,"CCG")</f>
        <v>0</v>
      </c>
      <c r="CO385" s="419">
        <f>CN385/COUNTA($BD386:$CK386)</f>
        <v>0</v>
      </c>
      <c r="CP385" s="415">
        <f>COUNTIF($BD386:$CK386,"CĐ")</f>
        <v>0</v>
      </c>
      <c r="CQ385" s="419">
        <f>CP385/COUNTA($BD386:$CK386)</f>
        <v>0</v>
      </c>
      <c r="CR385" s="413">
        <f>(((CL385*2)+(CN385*1)+(CP385*0)))/(CL385+CN385+CP385)</f>
        <v>2</v>
      </c>
      <c r="CS385" s="413" t="str">
        <f>IF(CR385&gt;=1.6,"Đạt mục tiêu",IF(CR385&gt;=1,"Cần cố gắng","Chưa đạt"))</f>
        <v>Đạt mục tiêu</v>
      </c>
      <c r="CT385" s="37"/>
    </row>
    <row r="386" spans="1:98" ht="15.75" x14ac:dyDescent="0.25">
      <c r="A386" s="432"/>
      <c r="B386" s="208"/>
      <c r="C386" s="424"/>
      <c r="D386" s="4"/>
      <c r="E386" s="85"/>
      <c r="F386" s="5"/>
      <c r="G386" s="207"/>
      <c r="H386" s="207"/>
      <c r="I386" s="207"/>
      <c r="J386" s="87"/>
      <c r="K386" s="207"/>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98" t="e">
        <f>IF(BD385&lt;1,"CĐ",IF(BD385&lt;1.6,"CCG","Đ"))</f>
        <v>#DIV/0!</v>
      </c>
      <c r="BE386" s="98" t="e">
        <f t="shared" ref="BE386:CK386" si="191">IF(BE385&lt;1,"CĐ",IF(BE385&lt;1.6,"CCG","Đ"))</f>
        <v>#DIV/0!</v>
      </c>
      <c r="BF386" s="98" t="e">
        <f t="shared" si="191"/>
        <v>#DIV/0!</v>
      </c>
      <c r="BG386" s="98" t="e">
        <f t="shared" si="191"/>
        <v>#DIV/0!</v>
      </c>
      <c r="BH386" s="98" t="e">
        <f t="shared" si="191"/>
        <v>#DIV/0!</v>
      </c>
      <c r="BI386" s="98" t="e">
        <f t="shared" si="191"/>
        <v>#DIV/0!</v>
      </c>
      <c r="BJ386" s="98" t="e">
        <f t="shared" si="191"/>
        <v>#DIV/0!</v>
      </c>
      <c r="BK386" s="98" t="e">
        <f t="shared" si="191"/>
        <v>#DIV/0!</v>
      </c>
      <c r="BL386" s="98" t="e">
        <f t="shared" si="191"/>
        <v>#DIV/0!</v>
      </c>
      <c r="BM386" s="98" t="e">
        <f t="shared" si="191"/>
        <v>#DIV/0!</v>
      </c>
      <c r="BN386" s="98" t="e">
        <f t="shared" si="191"/>
        <v>#DIV/0!</v>
      </c>
      <c r="BO386" s="98" t="e">
        <f t="shared" si="191"/>
        <v>#DIV/0!</v>
      </c>
      <c r="BP386" s="98" t="e">
        <f t="shared" si="191"/>
        <v>#DIV/0!</v>
      </c>
      <c r="BQ386" s="98" t="e">
        <f t="shared" si="191"/>
        <v>#DIV/0!</v>
      </c>
      <c r="BR386" s="98" t="e">
        <f t="shared" si="191"/>
        <v>#DIV/0!</v>
      </c>
      <c r="BS386" s="98" t="e">
        <f t="shared" si="191"/>
        <v>#DIV/0!</v>
      </c>
      <c r="BT386" s="98" t="e">
        <f t="shared" si="191"/>
        <v>#DIV/0!</v>
      </c>
      <c r="BU386" s="98" t="e">
        <f t="shared" si="191"/>
        <v>#DIV/0!</v>
      </c>
      <c r="BV386" s="98" t="e">
        <f t="shared" si="191"/>
        <v>#DIV/0!</v>
      </c>
      <c r="BW386" s="98" t="e">
        <f t="shared" si="191"/>
        <v>#DIV/0!</v>
      </c>
      <c r="BX386" s="98" t="e">
        <f t="shared" si="191"/>
        <v>#DIV/0!</v>
      </c>
      <c r="BY386" s="98" t="e">
        <f t="shared" si="191"/>
        <v>#DIV/0!</v>
      </c>
      <c r="BZ386" s="98" t="e">
        <f t="shared" si="191"/>
        <v>#DIV/0!</v>
      </c>
      <c r="CA386" s="98" t="e">
        <f t="shared" si="191"/>
        <v>#DIV/0!</v>
      </c>
      <c r="CB386" s="98" t="e">
        <f t="shared" si="191"/>
        <v>#DIV/0!</v>
      </c>
      <c r="CC386" s="98" t="e">
        <f t="shared" si="191"/>
        <v>#DIV/0!</v>
      </c>
      <c r="CD386" s="98" t="e">
        <f t="shared" si="191"/>
        <v>#DIV/0!</v>
      </c>
      <c r="CE386" s="98" t="e">
        <f t="shared" si="191"/>
        <v>#DIV/0!</v>
      </c>
      <c r="CF386" s="98" t="str">
        <f t="shared" si="191"/>
        <v>Đ</v>
      </c>
      <c r="CG386" s="98"/>
      <c r="CH386" s="98"/>
      <c r="CI386" s="98"/>
      <c r="CJ386" s="98"/>
      <c r="CK386" s="98" t="e">
        <f t="shared" si="191"/>
        <v>#DIV/0!</v>
      </c>
      <c r="CL386" s="415"/>
      <c r="CM386" s="419"/>
      <c r="CN386" s="415"/>
      <c r="CO386" s="419"/>
      <c r="CP386" s="415"/>
      <c r="CQ386" s="419"/>
      <c r="CR386" s="413"/>
      <c r="CS386" s="413"/>
      <c r="CT386" s="37"/>
    </row>
    <row r="387" spans="1:98" ht="31.5" x14ac:dyDescent="0.25">
      <c r="A387" s="430" t="s">
        <v>1577</v>
      </c>
      <c r="B387" s="208"/>
      <c r="C387" s="84" t="s">
        <v>1569</v>
      </c>
      <c r="D387" s="4"/>
      <c r="E387" s="85"/>
      <c r="F387" s="5"/>
      <c r="G387" s="207"/>
      <c r="H387" s="207"/>
      <c r="I387" s="207"/>
      <c r="J387" s="87"/>
      <c r="K387" s="207"/>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97">
        <f t="shared" ref="BD387:CF387" si="192">COUNTIFS($P$9:$P$338,"x",BD$9:BD$338,"2")</f>
        <v>0</v>
      </c>
      <c r="BE387" s="97">
        <f t="shared" si="192"/>
        <v>0</v>
      </c>
      <c r="BF387" s="97">
        <f t="shared" si="192"/>
        <v>0</v>
      </c>
      <c r="BG387" s="97">
        <f t="shared" si="192"/>
        <v>0</v>
      </c>
      <c r="BH387" s="97">
        <f t="shared" si="192"/>
        <v>0</v>
      </c>
      <c r="BI387" s="97">
        <f t="shared" si="192"/>
        <v>0</v>
      </c>
      <c r="BJ387" s="97">
        <f t="shared" si="192"/>
        <v>0</v>
      </c>
      <c r="BK387" s="97">
        <f t="shared" si="192"/>
        <v>0</v>
      </c>
      <c r="BL387" s="97">
        <f t="shared" si="192"/>
        <v>0</v>
      </c>
      <c r="BM387" s="97">
        <f t="shared" si="192"/>
        <v>0</v>
      </c>
      <c r="BN387" s="97">
        <f t="shared" si="192"/>
        <v>0</v>
      </c>
      <c r="BO387" s="97">
        <f t="shared" si="192"/>
        <v>0</v>
      </c>
      <c r="BP387" s="97">
        <f t="shared" si="192"/>
        <v>0</v>
      </c>
      <c r="BQ387" s="97">
        <f t="shared" si="192"/>
        <v>0</v>
      </c>
      <c r="BR387" s="97">
        <f t="shared" si="192"/>
        <v>0</v>
      </c>
      <c r="BS387" s="97">
        <f t="shared" si="192"/>
        <v>0</v>
      </c>
      <c r="BT387" s="97">
        <f t="shared" si="192"/>
        <v>0</v>
      </c>
      <c r="BU387" s="97">
        <f t="shared" si="192"/>
        <v>0</v>
      </c>
      <c r="BV387" s="97">
        <f t="shared" si="192"/>
        <v>0</v>
      </c>
      <c r="BW387" s="97">
        <f t="shared" si="192"/>
        <v>0</v>
      </c>
      <c r="BX387" s="97">
        <f t="shared" si="192"/>
        <v>0</v>
      </c>
      <c r="BY387" s="97">
        <f t="shared" si="192"/>
        <v>0</v>
      </c>
      <c r="BZ387" s="97">
        <f t="shared" si="192"/>
        <v>0</v>
      </c>
      <c r="CA387" s="97">
        <f t="shared" si="192"/>
        <v>0</v>
      </c>
      <c r="CB387" s="97">
        <f t="shared" si="192"/>
        <v>0</v>
      </c>
      <c r="CC387" s="97">
        <f t="shared" si="192"/>
        <v>0</v>
      </c>
      <c r="CD387" s="97">
        <f t="shared" si="192"/>
        <v>0</v>
      </c>
      <c r="CE387" s="97">
        <f t="shared" si="192"/>
        <v>0</v>
      </c>
      <c r="CF387" s="97">
        <f t="shared" si="192"/>
        <v>33</v>
      </c>
      <c r="CG387" s="97"/>
      <c r="CH387" s="97"/>
      <c r="CI387" s="97"/>
      <c r="CJ387" s="97"/>
      <c r="CK387" s="97">
        <f>COUNTIFS($P$9:$P$338,"x",CK$9:CK$338,"2")</f>
        <v>0</v>
      </c>
      <c r="CL387" s="37"/>
      <c r="CM387" s="37"/>
      <c r="CN387" s="37"/>
      <c r="CO387" s="37"/>
      <c r="CP387" s="37"/>
      <c r="CQ387" s="37"/>
      <c r="CR387" s="37"/>
      <c r="CS387" s="37"/>
      <c r="CT387" s="37"/>
    </row>
    <row r="388" spans="1:98" ht="31.5" x14ac:dyDescent="0.25">
      <c r="A388" s="431"/>
      <c r="B388" s="208"/>
      <c r="C388" s="84" t="s">
        <v>1570</v>
      </c>
      <c r="D388" s="4"/>
      <c r="E388" s="85"/>
      <c r="F388" s="5"/>
      <c r="G388" s="207"/>
      <c r="H388" s="207"/>
      <c r="I388" s="207"/>
      <c r="J388" s="87"/>
      <c r="K388" s="207"/>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97">
        <f t="shared" ref="BD388:CF388" si="193">COUNTIFS($P$9:$P$338,"x",BD$9:BD$338,"1")</f>
        <v>0</v>
      </c>
      <c r="BE388" s="97">
        <f t="shared" si="193"/>
        <v>0</v>
      </c>
      <c r="BF388" s="97">
        <f t="shared" si="193"/>
        <v>0</v>
      </c>
      <c r="BG388" s="97">
        <f t="shared" si="193"/>
        <v>0</v>
      </c>
      <c r="BH388" s="97">
        <f t="shared" si="193"/>
        <v>0</v>
      </c>
      <c r="BI388" s="97">
        <f t="shared" si="193"/>
        <v>0</v>
      </c>
      <c r="BJ388" s="97">
        <f t="shared" si="193"/>
        <v>0</v>
      </c>
      <c r="BK388" s="97">
        <f t="shared" si="193"/>
        <v>0</v>
      </c>
      <c r="BL388" s="97">
        <f t="shared" si="193"/>
        <v>0</v>
      </c>
      <c r="BM388" s="97">
        <f t="shared" si="193"/>
        <v>0</v>
      </c>
      <c r="BN388" s="97">
        <f t="shared" si="193"/>
        <v>0</v>
      </c>
      <c r="BO388" s="97">
        <f t="shared" si="193"/>
        <v>0</v>
      </c>
      <c r="BP388" s="97">
        <f t="shared" si="193"/>
        <v>0</v>
      </c>
      <c r="BQ388" s="97">
        <f t="shared" si="193"/>
        <v>0</v>
      </c>
      <c r="BR388" s="97">
        <f t="shared" si="193"/>
        <v>0</v>
      </c>
      <c r="BS388" s="97">
        <f t="shared" si="193"/>
        <v>0</v>
      </c>
      <c r="BT388" s="97">
        <f t="shared" si="193"/>
        <v>0</v>
      </c>
      <c r="BU388" s="97">
        <f t="shared" si="193"/>
        <v>0</v>
      </c>
      <c r="BV388" s="97">
        <f t="shared" si="193"/>
        <v>0</v>
      </c>
      <c r="BW388" s="97">
        <f t="shared" si="193"/>
        <v>0</v>
      </c>
      <c r="BX388" s="97">
        <f t="shared" si="193"/>
        <v>0</v>
      </c>
      <c r="BY388" s="97">
        <f t="shared" si="193"/>
        <v>0</v>
      </c>
      <c r="BZ388" s="97">
        <f t="shared" si="193"/>
        <v>0</v>
      </c>
      <c r="CA388" s="97">
        <f t="shared" si="193"/>
        <v>0</v>
      </c>
      <c r="CB388" s="97">
        <f t="shared" si="193"/>
        <v>0</v>
      </c>
      <c r="CC388" s="97">
        <f t="shared" si="193"/>
        <v>0</v>
      </c>
      <c r="CD388" s="97">
        <f t="shared" si="193"/>
        <v>0</v>
      </c>
      <c r="CE388" s="97">
        <f t="shared" si="193"/>
        <v>0</v>
      </c>
      <c r="CF388" s="97">
        <f t="shared" si="193"/>
        <v>0</v>
      </c>
      <c r="CG388" s="97"/>
      <c r="CH388" s="97"/>
      <c r="CI388" s="97"/>
      <c r="CJ388" s="97"/>
      <c r="CK388" s="97">
        <f>COUNTIFS($P$9:$P$338,"x",CK$9:CK$338,"1")</f>
        <v>0</v>
      </c>
      <c r="CL388" s="37"/>
      <c r="CM388" s="37"/>
      <c r="CN388" s="37"/>
      <c r="CO388" s="37"/>
      <c r="CP388" s="37"/>
      <c r="CQ388" s="37"/>
      <c r="CR388" s="37"/>
      <c r="CS388" s="37"/>
      <c r="CT388" s="37"/>
    </row>
    <row r="389" spans="1:98" ht="31.5" x14ac:dyDescent="0.25">
      <c r="A389" s="431"/>
      <c r="B389" s="208"/>
      <c r="C389" s="84" t="s">
        <v>1571</v>
      </c>
      <c r="D389" s="4"/>
      <c r="E389" s="85"/>
      <c r="F389" s="5"/>
      <c r="G389" s="207"/>
      <c r="H389" s="207"/>
      <c r="I389" s="207"/>
      <c r="J389" s="87"/>
      <c r="K389" s="207"/>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97">
        <f t="shared" ref="BD389:CF389" si="194">COUNTIFS($P$9:$P$338,"x",BD$9:BD$338,"0")</f>
        <v>0</v>
      </c>
      <c r="BE389" s="97">
        <f t="shared" si="194"/>
        <v>0</v>
      </c>
      <c r="BF389" s="97">
        <f t="shared" si="194"/>
        <v>0</v>
      </c>
      <c r="BG389" s="97">
        <f t="shared" si="194"/>
        <v>0</v>
      </c>
      <c r="BH389" s="97">
        <f t="shared" si="194"/>
        <v>0</v>
      </c>
      <c r="BI389" s="97">
        <f t="shared" si="194"/>
        <v>0</v>
      </c>
      <c r="BJ389" s="97">
        <f t="shared" si="194"/>
        <v>0</v>
      </c>
      <c r="BK389" s="97">
        <f t="shared" si="194"/>
        <v>0</v>
      </c>
      <c r="BL389" s="97">
        <f t="shared" si="194"/>
        <v>0</v>
      </c>
      <c r="BM389" s="97">
        <f t="shared" si="194"/>
        <v>0</v>
      </c>
      <c r="BN389" s="97">
        <f t="shared" si="194"/>
        <v>0</v>
      </c>
      <c r="BO389" s="97">
        <f t="shared" si="194"/>
        <v>0</v>
      </c>
      <c r="BP389" s="97">
        <f t="shared" si="194"/>
        <v>0</v>
      </c>
      <c r="BQ389" s="97">
        <f t="shared" si="194"/>
        <v>0</v>
      </c>
      <c r="BR389" s="97">
        <f t="shared" si="194"/>
        <v>0</v>
      </c>
      <c r="BS389" s="97">
        <f t="shared" si="194"/>
        <v>0</v>
      </c>
      <c r="BT389" s="97">
        <f t="shared" si="194"/>
        <v>0</v>
      </c>
      <c r="BU389" s="97">
        <f t="shared" si="194"/>
        <v>0</v>
      </c>
      <c r="BV389" s="97">
        <f t="shared" si="194"/>
        <v>0</v>
      </c>
      <c r="BW389" s="97">
        <f t="shared" si="194"/>
        <v>0</v>
      </c>
      <c r="BX389" s="97">
        <f t="shared" si="194"/>
        <v>0</v>
      </c>
      <c r="BY389" s="97">
        <f t="shared" si="194"/>
        <v>0</v>
      </c>
      <c r="BZ389" s="97">
        <f t="shared" si="194"/>
        <v>0</v>
      </c>
      <c r="CA389" s="97">
        <f t="shared" si="194"/>
        <v>0</v>
      </c>
      <c r="CB389" s="97">
        <f t="shared" si="194"/>
        <v>0</v>
      </c>
      <c r="CC389" s="97">
        <f t="shared" si="194"/>
        <v>0</v>
      </c>
      <c r="CD389" s="97">
        <f t="shared" si="194"/>
        <v>0</v>
      </c>
      <c r="CE389" s="97">
        <f t="shared" si="194"/>
        <v>0</v>
      </c>
      <c r="CF389" s="97">
        <f t="shared" si="194"/>
        <v>0</v>
      </c>
      <c r="CG389" s="97"/>
      <c r="CH389" s="97"/>
      <c r="CI389" s="97"/>
      <c r="CJ389" s="97"/>
      <c r="CK389" s="97">
        <f>COUNTIFS($P$9:$P$338,"x",CK$9:CK$338,"0")</f>
        <v>0</v>
      </c>
      <c r="CL389" s="37"/>
      <c r="CM389" s="37"/>
      <c r="CN389" s="37"/>
      <c r="CO389" s="37"/>
      <c r="CP389" s="37"/>
      <c r="CQ389" s="37"/>
      <c r="CR389" s="37"/>
      <c r="CS389" s="37"/>
      <c r="CT389" s="37"/>
    </row>
    <row r="390" spans="1:98" ht="15.75" x14ac:dyDescent="0.25">
      <c r="A390" s="431"/>
      <c r="B390" s="208"/>
      <c r="C390" s="424" t="s">
        <v>1572</v>
      </c>
      <c r="D390" s="4"/>
      <c r="E390" s="85"/>
      <c r="F390" s="5"/>
      <c r="G390" s="207"/>
      <c r="H390" s="207"/>
      <c r="I390" s="207"/>
      <c r="J390" s="87"/>
      <c r="K390" s="207"/>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98" t="e">
        <f>(((BD387*2)+(BD388*1)+(BD389*0)))/(BD387+BD388+BD389)</f>
        <v>#DIV/0!</v>
      </c>
      <c r="BE390" s="98" t="e">
        <f t="shared" ref="BE390:CK390" si="195">(((BE387*2)+(BE388*1)+(BE389*0)))/(BE387+BE388+BE389)</f>
        <v>#DIV/0!</v>
      </c>
      <c r="BF390" s="98" t="e">
        <f t="shared" si="195"/>
        <v>#DIV/0!</v>
      </c>
      <c r="BG390" s="98" t="e">
        <f t="shared" si="195"/>
        <v>#DIV/0!</v>
      </c>
      <c r="BH390" s="98" t="e">
        <f t="shared" si="195"/>
        <v>#DIV/0!</v>
      </c>
      <c r="BI390" s="98" t="e">
        <f t="shared" si="195"/>
        <v>#DIV/0!</v>
      </c>
      <c r="BJ390" s="98" t="e">
        <f t="shared" si="195"/>
        <v>#DIV/0!</v>
      </c>
      <c r="BK390" s="98" t="e">
        <f t="shared" si="195"/>
        <v>#DIV/0!</v>
      </c>
      <c r="BL390" s="98" t="e">
        <f t="shared" si="195"/>
        <v>#DIV/0!</v>
      </c>
      <c r="BM390" s="98" t="e">
        <f t="shared" si="195"/>
        <v>#DIV/0!</v>
      </c>
      <c r="BN390" s="98" t="e">
        <f t="shared" si="195"/>
        <v>#DIV/0!</v>
      </c>
      <c r="BO390" s="98" t="e">
        <f t="shared" si="195"/>
        <v>#DIV/0!</v>
      </c>
      <c r="BP390" s="98" t="e">
        <f t="shared" si="195"/>
        <v>#DIV/0!</v>
      </c>
      <c r="BQ390" s="98" t="e">
        <f t="shared" si="195"/>
        <v>#DIV/0!</v>
      </c>
      <c r="BR390" s="98" t="e">
        <f t="shared" si="195"/>
        <v>#DIV/0!</v>
      </c>
      <c r="BS390" s="98" t="e">
        <f t="shared" si="195"/>
        <v>#DIV/0!</v>
      </c>
      <c r="BT390" s="98" t="e">
        <f t="shared" si="195"/>
        <v>#DIV/0!</v>
      </c>
      <c r="BU390" s="98" t="e">
        <f t="shared" si="195"/>
        <v>#DIV/0!</v>
      </c>
      <c r="BV390" s="98" t="e">
        <f t="shared" si="195"/>
        <v>#DIV/0!</v>
      </c>
      <c r="BW390" s="98" t="e">
        <f t="shared" si="195"/>
        <v>#DIV/0!</v>
      </c>
      <c r="BX390" s="98" t="e">
        <f t="shared" si="195"/>
        <v>#DIV/0!</v>
      </c>
      <c r="BY390" s="98" t="e">
        <f t="shared" si="195"/>
        <v>#DIV/0!</v>
      </c>
      <c r="BZ390" s="98" t="e">
        <f t="shared" si="195"/>
        <v>#DIV/0!</v>
      </c>
      <c r="CA390" s="98" t="e">
        <f t="shared" si="195"/>
        <v>#DIV/0!</v>
      </c>
      <c r="CB390" s="98" t="e">
        <f t="shared" si="195"/>
        <v>#DIV/0!</v>
      </c>
      <c r="CC390" s="98" t="e">
        <f t="shared" si="195"/>
        <v>#DIV/0!</v>
      </c>
      <c r="CD390" s="98" t="e">
        <f t="shared" si="195"/>
        <v>#DIV/0!</v>
      </c>
      <c r="CE390" s="98" t="e">
        <f t="shared" si="195"/>
        <v>#DIV/0!</v>
      </c>
      <c r="CF390" s="98">
        <f t="shared" si="195"/>
        <v>2</v>
      </c>
      <c r="CG390" s="98"/>
      <c r="CH390" s="98"/>
      <c r="CI390" s="98"/>
      <c r="CJ390" s="98"/>
      <c r="CK390" s="98" t="e">
        <f t="shared" si="195"/>
        <v>#DIV/0!</v>
      </c>
      <c r="CL390" s="415">
        <f>COUNTIF($BD391:$CK391,"Đ")</f>
        <v>1</v>
      </c>
      <c r="CM390" s="419">
        <f>CL390/COUNTA($BD391:$CK391)</f>
        <v>3.3333333333333333E-2</v>
      </c>
      <c r="CN390" s="415">
        <f>COUNTIF($BD391:$CK391,"CCG")</f>
        <v>0</v>
      </c>
      <c r="CO390" s="419">
        <f>CN390/COUNTA($BD391:$CK391)</f>
        <v>0</v>
      </c>
      <c r="CP390" s="415">
        <f>COUNTIF($BD391:$CK391,"CĐ")</f>
        <v>0</v>
      </c>
      <c r="CQ390" s="419">
        <f>CP390/COUNTA($BD391:$CK391)</f>
        <v>0</v>
      </c>
      <c r="CR390" s="413">
        <f>(((CL390*2)+(CN390*1)+(CP390*0)))/(CL390+CN390+CP390)</f>
        <v>2</v>
      </c>
      <c r="CS390" s="413" t="str">
        <f>IF(CR390&gt;=1.6,"Đạt mục tiêu",IF(CR390&gt;=1,"Cần cố gắng","Chưa đạt"))</f>
        <v>Đạt mục tiêu</v>
      </c>
      <c r="CT390" s="37"/>
    </row>
    <row r="391" spans="1:98" ht="15.75" x14ac:dyDescent="0.25">
      <c r="A391" s="432"/>
      <c r="B391" s="208"/>
      <c r="C391" s="424"/>
      <c r="D391" s="4"/>
      <c r="E391" s="85"/>
      <c r="F391" s="5"/>
      <c r="G391" s="207"/>
      <c r="H391" s="207"/>
      <c r="I391" s="207"/>
      <c r="J391" s="87"/>
      <c r="K391" s="207"/>
      <c r="L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98" t="e">
        <f>IF(BD390&lt;1,"CĐ",IF(BD390&lt;1.6,"CCG","Đ"))</f>
        <v>#DIV/0!</v>
      </c>
      <c r="BE391" s="98" t="e">
        <f t="shared" ref="BE391:CK391" si="196">IF(BE390&lt;1,"CĐ",IF(BE390&lt;1.6,"CCG","Đ"))</f>
        <v>#DIV/0!</v>
      </c>
      <c r="BF391" s="98" t="e">
        <f t="shared" si="196"/>
        <v>#DIV/0!</v>
      </c>
      <c r="BG391" s="98" t="e">
        <f t="shared" si="196"/>
        <v>#DIV/0!</v>
      </c>
      <c r="BH391" s="98" t="e">
        <f t="shared" si="196"/>
        <v>#DIV/0!</v>
      </c>
      <c r="BI391" s="98" t="e">
        <f t="shared" si="196"/>
        <v>#DIV/0!</v>
      </c>
      <c r="BJ391" s="98" t="e">
        <f t="shared" si="196"/>
        <v>#DIV/0!</v>
      </c>
      <c r="BK391" s="98" t="e">
        <f t="shared" si="196"/>
        <v>#DIV/0!</v>
      </c>
      <c r="BL391" s="98" t="e">
        <f t="shared" si="196"/>
        <v>#DIV/0!</v>
      </c>
      <c r="BM391" s="98" t="e">
        <f t="shared" si="196"/>
        <v>#DIV/0!</v>
      </c>
      <c r="BN391" s="98" t="e">
        <f t="shared" si="196"/>
        <v>#DIV/0!</v>
      </c>
      <c r="BO391" s="98" t="e">
        <f t="shared" si="196"/>
        <v>#DIV/0!</v>
      </c>
      <c r="BP391" s="98" t="e">
        <f t="shared" si="196"/>
        <v>#DIV/0!</v>
      </c>
      <c r="BQ391" s="98" t="e">
        <f t="shared" si="196"/>
        <v>#DIV/0!</v>
      </c>
      <c r="BR391" s="98" t="e">
        <f t="shared" si="196"/>
        <v>#DIV/0!</v>
      </c>
      <c r="BS391" s="98" t="e">
        <f t="shared" si="196"/>
        <v>#DIV/0!</v>
      </c>
      <c r="BT391" s="98" t="e">
        <f t="shared" si="196"/>
        <v>#DIV/0!</v>
      </c>
      <c r="BU391" s="98" t="e">
        <f t="shared" si="196"/>
        <v>#DIV/0!</v>
      </c>
      <c r="BV391" s="98" t="e">
        <f t="shared" si="196"/>
        <v>#DIV/0!</v>
      </c>
      <c r="BW391" s="98" t="e">
        <f t="shared" si="196"/>
        <v>#DIV/0!</v>
      </c>
      <c r="BX391" s="98" t="e">
        <f t="shared" si="196"/>
        <v>#DIV/0!</v>
      </c>
      <c r="BY391" s="98" t="e">
        <f t="shared" si="196"/>
        <v>#DIV/0!</v>
      </c>
      <c r="BZ391" s="98" t="e">
        <f t="shared" si="196"/>
        <v>#DIV/0!</v>
      </c>
      <c r="CA391" s="98" t="e">
        <f t="shared" si="196"/>
        <v>#DIV/0!</v>
      </c>
      <c r="CB391" s="98" t="e">
        <f t="shared" si="196"/>
        <v>#DIV/0!</v>
      </c>
      <c r="CC391" s="98" t="e">
        <f t="shared" si="196"/>
        <v>#DIV/0!</v>
      </c>
      <c r="CD391" s="98" t="e">
        <f t="shared" si="196"/>
        <v>#DIV/0!</v>
      </c>
      <c r="CE391" s="98" t="e">
        <f t="shared" si="196"/>
        <v>#DIV/0!</v>
      </c>
      <c r="CF391" s="98" t="str">
        <f t="shared" si="196"/>
        <v>Đ</v>
      </c>
      <c r="CG391" s="98"/>
      <c r="CH391" s="98"/>
      <c r="CI391" s="98"/>
      <c r="CJ391" s="98"/>
      <c r="CK391" s="98" t="e">
        <f t="shared" si="196"/>
        <v>#DIV/0!</v>
      </c>
      <c r="CL391" s="415"/>
      <c r="CM391" s="419"/>
      <c r="CN391" s="415"/>
      <c r="CO391" s="419"/>
      <c r="CP391" s="415"/>
      <c r="CQ391" s="419"/>
      <c r="CR391" s="413"/>
      <c r="CS391" s="413"/>
      <c r="CT391" s="37"/>
    </row>
    <row r="392" spans="1:98" ht="31.5" x14ac:dyDescent="0.25">
      <c r="A392" s="430" t="s">
        <v>1578</v>
      </c>
      <c r="B392" s="208"/>
      <c r="C392" s="84" t="s">
        <v>1569</v>
      </c>
      <c r="D392" s="4"/>
      <c r="E392" s="85"/>
      <c r="F392" s="5"/>
      <c r="G392" s="207"/>
      <c r="H392" s="207"/>
      <c r="I392" s="207"/>
      <c r="J392" s="87"/>
      <c r="K392" s="207"/>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97">
        <f t="shared" ref="BD392:CF392" si="197">COUNTIFS($P$9:$P$338,"x",BD$9:BD$338,"2")</f>
        <v>0</v>
      </c>
      <c r="BE392" s="97">
        <f t="shared" si="197"/>
        <v>0</v>
      </c>
      <c r="BF392" s="97">
        <f t="shared" si="197"/>
        <v>0</v>
      </c>
      <c r="BG392" s="97">
        <f t="shared" si="197"/>
        <v>0</v>
      </c>
      <c r="BH392" s="97">
        <f t="shared" si="197"/>
        <v>0</v>
      </c>
      <c r="BI392" s="97">
        <f t="shared" si="197"/>
        <v>0</v>
      </c>
      <c r="BJ392" s="97">
        <f t="shared" si="197"/>
        <v>0</v>
      </c>
      <c r="BK392" s="97">
        <f t="shared" si="197"/>
        <v>0</v>
      </c>
      <c r="BL392" s="97">
        <f t="shared" si="197"/>
        <v>0</v>
      </c>
      <c r="BM392" s="97">
        <f t="shared" si="197"/>
        <v>0</v>
      </c>
      <c r="BN392" s="97">
        <f t="shared" si="197"/>
        <v>0</v>
      </c>
      <c r="BO392" s="97">
        <f t="shared" si="197"/>
        <v>0</v>
      </c>
      <c r="BP392" s="97">
        <f t="shared" si="197"/>
        <v>0</v>
      </c>
      <c r="BQ392" s="97">
        <f t="shared" si="197"/>
        <v>0</v>
      </c>
      <c r="BR392" s="97">
        <f t="shared" si="197"/>
        <v>0</v>
      </c>
      <c r="BS392" s="97">
        <f t="shared" si="197"/>
        <v>0</v>
      </c>
      <c r="BT392" s="97">
        <f t="shared" si="197"/>
        <v>0</v>
      </c>
      <c r="BU392" s="97">
        <f t="shared" si="197"/>
        <v>0</v>
      </c>
      <c r="BV392" s="97">
        <f t="shared" si="197"/>
        <v>0</v>
      </c>
      <c r="BW392" s="97">
        <f t="shared" si="197"/>
        <v>0</v>
      </c>
      <c r="BX392" s="97">
        <f t="shared" si="197"/>
        <v>0</v>
      </c>
      <c r="BY392" s="97">
        <f t="shared" si="197"/>
        <v>0</v>
      </c>
      <c r="BZ392" s="97">
        <f t="shared" si="197"/>
        <v>0</v>
      </c>
      <c r="CA392" s="97">
        <f t="shared" si="197"/>
        <v>0</v>
      </c>
      <c r="CB392" s="97">
        <f t="shared" si="197"/>
        <v>0</v>
      </c>
      <c r="CC392" s="97">
        <f t="shared" si="197"/>
        <v>0</v>
      </c>
      <c r="CD392" s="97">
        <f t="shared" si="197"/>
        <v>0</v>
      </c>
      <c r="CE392" s="97">
        <f t="shared" si="197"/>
        <v>0</v>
      </c>
      <c r="CF392" s="97">
        <f t="shared" si="197"/>
        <v>33</v>
      </c>
      <c r="CG392" s="97"/>
      <c r="CH392" s="97"/>
      <c r="CI392" s="97"/>
      <c r="CJ392" s="97"/>
      <c r="CK392" s="97">
        <f>COUNTIFS($P$9:$P$338,"x",CK$9:CK$338,"2")</f>
        <v>0</v>
      </c>
      <c r="CL392" s="37"/>
      <c r="CM392" s="37"/>
      <c r="CN392" s="37"/>
      <c r="CO392" s="37"/>
      <c r="CP392" s="37"/>
      <c r="CQ392" s="37"/>
      <c r="CR392" s="37"/>
      <c r="CS392" s="37"/>
      <c r="CT392" s="37"/>
    </row>
    <row r="393" spans="1:98" ht="31.5" x14ac:dyDescent="0.25">
      <c r="A393" s="431"/>
      <c r="B393" s="208"/>
      <c r="C393" s="84" t="s">
        <v>1570</v>
      </c>
      <c r="D393" s="4"/>
      <c r="E393" s="85"/>
      <c r="F393" s="5"/>
      <c r="G393" s="207"/>
      <c r="H393" s="207"/>
      <c r="I393" s="207"/>
      <c r="J393" s="87"/>
      <c r="K393" s="207"/>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97">
        <f t="shared" ref="BD393:CF393" si="198">COUNTIFS($P$9:$P$338,"x",BD$9:BD$338,"1")</f>
        <v>0</v>
      </c>
      <c r="BE393" s="97">
        <f t="shared" si="198"/>
        <v>0</v>
      </c>
      <c r="BF393" s="97">
        <f t="shared" si="198"/>
        <v>0</v>
      </c>
      <c r="BG393" s="97">
        <f t="shared" si="198"/>
        <v>0</v>
      </c>
      <c r="BH393" s="97">
        <f t="shared" si="198"/>
        <v>0</v>
      </c>
      <c r="BI393" s="97">
        <f t="shared" si="198"/>
        <v>0</v>
      </c>
      <c r="BJ393" s="97">
        <f t="shared" si="198"/>
        <v>0</v>
      </c>
      <c r="BK393" s="97">
        <f t="shared" si="198"/>
        <v>0</v>
      </c>
      <c r="BL393" s="97">
        <f t="shared" si="198"/>
        <v>0</v>
      </c>
      <c r="BM393" s="97">
        <f t="shared" si="198"/>
        <v>0</v>
      </c>
      <c r="BN393" s="97">
        <f t="shared" si="198"/>
        <v>0</v>
      </c>
      <c r="BO393" s="97">
        <f t="shared" si="198"/>
        <v>0</v>
      </c>
      <c r="BP393" s="97">
        <f t="shared" si="198"/>
        <v>0</v>
      </c>
      <c r="BQ393" s="97">
        <f t="shared" si="198"/>
        <v>0</v>
      </c>
      <c r="BR393" s="97">
        <f t="shared" si="198"/>
        <v>0</v>
      </c>
      <c r="BS393" s="97">
        <f t="shared" si="198"/>
        <v>0</v>
      </c>
      <c r="BT393" s="97">
        <f t="shared" si="198"/>
        <v>0</v>
      </c>
      <c r="BU393" s="97">
        <f t="shared" si="198"/>
        <v>0</v>
      </c>
      <c r="BV393" s="97">
        <f t="shared" si="198"/>
        <v>0</v>
      </c>
      <c r="BW393" s="97">
        <f t="shared" si="198"/>
        <v>0</v>
      </c>
      <c r="BX393" s="97">
        <f t="shared" si="198"/>
        <v>0</v>
      </c>
      <c r="BY393" s="97">
        <f t="shared" si="198"/>
        <v>0</v>
      </c>
      <c r="BZ393" s="97">
        <f t="shared" si="198"/>
        <v>0</v>
      </c>
      <c r="CA393" s="97">
        <f t="shared" si="198"/>
        <v>0</v>
      </c>
      <c r="CB393" s="97">
        <f t="shared" si="198"/>
        <v>0</v>
      </c>
      <c r="CC393" s="97">
        <f t="shared" si="198"/>
        <v>0</v>
      </c>
      <c r="CD393" s="97">
        <f t="shared" si="198"/>
        <v>0</v>
      </c>
      <c r="CE393" s="97">
        <f t="shared" si="198"/>
        <v>0</v>
      </c>
      <c r="CF393" s="97">
        <f t="shared" si="198"/>
        <v>0</v>
      </c>
      <c r="CG393" s="97"/>
      <c r="CH393" s="97"/>
      <c r="CI393" s="97"/>
      <c r="CJ393" s="97"/>
      <c r="CK393" s="97">
        <f>COUNTIFS($P$9:$P$338,"x",CK$9:CK$338,"1")</f>
        <v>0</v>
      </c>
      <c r="CL393" s="37"/>
      <c r="CM393" s="37"/>
      <c r="CN393" s="37"/>
      <c r="CO393" s="37"/>
      <c r="CP393" s="37"/>
      <c r="CQ393" s="37"/>
      <c r="CR393" s="37"/>
      <c r="CS393" s="37"/>
      <c r="CT393" s="37"/>
    </row>
    <row r="394" spans="1:98" ht="31.5" x14ac:dyDescent="0.25">
      <c r="A394" s="431"/>
      <c r="B394" s="208"/>
      <c r="C394" s="84" t="s">
        <v>1571</v>
      </c>
      <c r="D394" s="4"/>
      <c r="E394" s="85"/>
      <c r="F394" s="5"/>
      <c r="G394" s="207"/>
      <c r="H394" s="207"/>
      <c r="I394" s="207"/>
      <c r="J394" s="87"/>
      <c r="K394" s="207"/>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97">
        <f t="shared" ref="BD394:CF394" si="199">COUNTIFS($P$9:$P$338,"x",BD$9:BD$338,"0")</f>
        <v>0</v>
      </c>
      <c r="BE394" s="97">
        <f t="shared" si="199"/>
        <v>0</v>
      </c>
      <c r="BF394" s="97">
        <f t="shared" si="199"/>
        <v>0</v>
      </c>
      <c r="BG394" s="97">
        <f t="shared" si="199"/>
        <v>0</v>
      </c>
      <c r="BH394" s="97">
        <f t="shared" si="199"/>
        <v>0</v>
      </c>
      <c r="BI394" s="97">
        <f t="shared" si="199"/>
        <v>0</v>
      </c>
      <c r="BJ394" s="97">
        <f t="shared" si="199"/>
        <v>0</v>
      </c>
      <c r="BK394" s="97">
        <f t="shared" si="199"/>
        <v>0</v>
      </c>
      <c r="BL394" s="97">
        <f t="shared" si="199"/>
        <v>0</v>
      </c>
      <c r="BM394" s="97">
        <f t="shared" si="199"/>
        <v>0</v>
      </c>
      <c r="BN394" s="97">
        <f t="shared" si="199"/>
        <v>0</v>
      </c>
      <c r="BO394" s="97">
        <f t="shared" si="199"/>
        <v>0</v>
      </c>
      <c r="BP394" s="97">
        <f t="shared" si="199"/>
        <v>0</v>
      </c>
      <c r="BQ394" s="97">
        <f t="shared" si="199"/>
        <v>0</v>
      </c>
      <c r="BR394" s="97">
        <f t="shared" si="199"/>
        <v>0</v>
      </c>
      <c r="BS394" s="97">
        <f t="shared" si="199"/>
        <v>0</v>
      </c>
      <c r="BT394" s="97">
        <f t="shared" si="199"/>
        <v>0</v>
      </c>
      <c r="BU394" s="97">
        <f t="shared" si="199"/>
        <v>0</v>
      </c>
      <c r="BV394" s="97">
        <f t="shared" si="199"/>
        <v>0</v>
      </c>
      <c r="BW394" s="97">
        <f t="shared" si="199"/>
        <v>0</v>
      </c>
      <c r="BX394" s="97">
        <f t="shared" si="199"/>
        <v>0</v>
      </c>
      <c r="BY394" s="97">
        <f t="shared" si="199"/>
        <v>0</v>
      </c>
      <c r="BZ394" s="97">
        <f t="shared" si="199"/>
        <v>0</v>
      </c>
      <c r="CA394" s="97">
        <f t="shared" si="199"/>
        <v>0</v>
      </c>
      <c r="CB394" s="97">
        <f t="shared" si="199"/>
        <v>0</v>
      </c>
      <c r="CC394" s="97">
        <f t="shared" si="199"/>
        <v>0</v>
      </c>
      <c r="CD394" s="97">
        <f t="shared" si="199"/>
        <v>0</v>
      </c>
      <c r="CE394" s="97">
        <f t="shared" si="199"/>
        <v>0</v>
      </c>
      <c r="CF394" s="97">
        <f t="shared" si="199"/>
        <v>0</v>
      </c>
      <c r="CG394" s="97"/>
      <c r="CH394" s="97"/>
      <c r="CI394" s="97"/>
      <c r="CJ394" s="97"/>
      <c r="CK394" s="97">
        <f>COUNTIFS($P$9:$P$338,"x",CK$9:CK$338,"0")</f>
        <v>0</v>
      </c>
      <c r="CL394" s="37"/>
      <c r="CM394" s="37"/>
      <c r="CN394" s="37"/>
      <c r="CO394" s="37"/>
      <c r="CP394" s="37"/>
      <c r="CQ394" s="37"/>
      <c r="CR394" s="37"/>
      <c r="CS394" s="37"/>
      <c r="CT394" s="37"/>
    </row>
    <row r="395" spans="1:98" ht="15.75" x14ac:dyDescent="0.25">
      <c r="A395" s="431"/>
      <c r="B395" s="208"/>
      <c r="C395" s="424" t="s">
        <v>1572</v>
      </c>
      <c r="D395" s="4"/>
      <c r="E395" s="85"/>
      <c r="F395" s="5"/>
      <c r="G395" s="207"/>
      <c r="H395" s="207"/>
      <c r="I395" s="207"/>
      <c r="J395" s="87"/>
      <c r="K395" s="207"/>
      <c r="L395" s="207"/>
      <c r="M395" s="207"/>
      <c r="N395" s="207"/>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98" t="e">
        <f>(((BD392*2)+(BD393*1)+(BD394*0)))/(BD392+BD393+BD394)</f>
        <v>#DIV/0!</v>
      </c>
      <c r="BE395" s="98" t="e">
        <f t="shared" ref="BE395:CK395" si="200">(((BE392*2)+(BE393*1)+(BE394*0)))/(BE392+BE393+BE394)</f>
        <v>#DIV/0!</v>
      </c>
      <c r="BF395" s="98" t="e">
        <f t="shared" si="200"/>
        <v>#DIV/0!</v>
      </c>
      <c r="BG395" s="98" t="e">
        <f t="shared" si="200"/>
        <v>#DIV/0!</v>
      </c>
      <c r="BH395" s="98" t="e">
        <f t="shared" si="200"/>
        <v>#DIV/0!</v>
      </c>
      <c r="BI395" s="98" t="e">
        <f t="shared" si="200"/>
        <v>#DIV/0!</v>
      </c>
      <c r="BJ395" s="98" t="e">
        <f t="shared" si="200"/>
        <v>#DIV/0!</v>
      </c>
      <c r="BK395" s="98" t="e">
        <f t="shared" si="200"/>
        <v>#DIV/0!</v>
      </c>
      <c r="BL395" s="98" t="e">
        <f t="shared" si="200"/>
        <v>#DIV/0!</v>
      </c>
      <c r="BM395" s="98" t="e">
        <f t="shared" si="200"/>
        <v>#DIV/0!</v>
      </c>
      <c r="BN395" s="98" t="e">
        <f t="shared" si="200"/>
        <v>#DIV/0!</v>
      </c>
      <c r="BO395" s="98" t="e">
        <f t="shared" si="200"/>
        <v>#DIV/0!</v>
      </c>
      <c r="BP395" s="98" t="e">
        <f t="shared" si="200"/>
        <v>#DIV/0!</v>
      </c>
      <c r="BQ395" s="98" t="e">
        <f t="shared" si="200"/>
        <v>#DIV/0!</v>
      </c>
      <c r="BR395" s="98" t="e">
        <f t="shared" si="200"/>
        <v>#DIV/0!</v>
      </c>
      <c r="BS395" s="98" t="e">
        <f t="shared" si="200"/>
        <v>#DIV/0!</v>
      </c>
      <c r="BT395" s="98" t="e">
        <f t="shared" si="200"/>
        <v>#DIV/0!</v>
      </c>
      <c r="BU395" s="98" t="e">
        <f t="shared" si="200"/>
        <v>#DIV/0!</v>
      </c>
      <c r="BV395" s="98" t="e">
        <f t="shared" si="200"/>
        <v>#DIV/0!</v>
      </c>
      <c r="BW395" s="98" t="e">
        <f t="shared" si="200"/>
        <v>#DIV/0!</v>
      </c>
      <c r="BX395" s="98" t="e">
        <f t="shared" si="200"/>
        <v>#DIV/0!</v>
      </c>
      <c r="BY395" s="98" t="e">
        <f t="shared" si="200"/>
        <v>#DIV/0!</v>
      </c>
      <c r="BZ395" s="98" t="e">
        <f t="shared" si="200"/>
        <v>#DIV/0!</v>
      </c>
      <c r="CA395" s="98" t="e">
        <f t="shared" si="200"/>
        <v>#DIV/0!</v>
      </c>
      <c r="CB395" s="98" t="e">
        <f t="shared" si="200"/>
        <v>#DIV/0!</v>
      </c>
      <c r="CC395" s="98" t="e">
        <f t="shared" si="200"/>
        <v>#DIV/0!</v>
      </c>
      <c r="CD395" s="98" t="e">
        <f t="shared" si="200"/>
        <v>#DIV/0!</v>
      </c>
      <c r="CE395" s="98" t="e">
        <f t="shared" si="200"/>
        <v>#DIV/0!</v>
      </c>
      <c r="CF395" s="98">
        <f t="shared" si="200"/>
        <v>2</v>
      </c>
      <c r="CG395" s="98"/>
      <c r="CH395" s="98"/>
      <c r="CI395" s="98"/>
      <c r="CJ395" s="98"/>
      <c r="CK395" s="98" t="e">
        <f t="shared" si="200"/>
        <v>#DIV/0!</v>
      </c>
      <c r="CL395" s="415">
        <f>COUNTIF($BD396:$CK396,"Đ")</f>
        <v>1</v>
      </c>
      <c r="CM395" s="419">
        <f>CL395/COUNTA($BD396:$CK396)</f>
        <v>3.3333333333333333E-2</v>
      </c>
      <c r="CN395" s="415">
        <f>COUNTIF($BD396:$CK396,"CCG")</f>
        <v>0</v>
      </c>
      <c r="CO395" s="419">
        <f>CN395/COUNTA($BD396:$CK396)</f>
        <v>0</v>
      </c>
      <c r="CP395" s="415">
        <f>COUNTIF($BD396:$CK396,"CĐ")</f>
        <v>0</v>
      </c>
      <c r="CQ395" s="419">
        <f>CP395/COUNTA($BD396:$CK396)</f>
        <v>0</v>
      </c>
      <c r="CR395" s="413">
        <f>(((CL395*2)+(CN395*1)+(CP395*0)))/(CL395+CN395+CP395)</f>
        <v>2</v>
      </c>
      <c r="CS395" s="413" t="str">
        <f>IF(CR395&gt;=1.6,"Đạt mục tiêu",IF(CR395&gt;=1,"Cần cố gắng","Chưa đạt"))</f>
        <v>Đạt mục tiêu</v>
      </c>
      <c r="CT395" s="37"/>
    </row>
    <row r="396" spans="1:98" ht="15.75" x14ac:dyDescent="0.25">
      <c r="A396" s="432"/>
      <c r="B396" s="208"/>
      <c r="C396" s="424"/>
      <c r="D396" s="4"/>
      <c r="E396" s="85"/>
      <c r="F396" s="5"/>
      <c r="G396" s="207"/>
      <c r="H396" s="207"/>
      <c r="I396" s="207"/>
      <c r="J396" s="87"/>
      <c r="K396" s="207"/>
      <c r="L396" s="207"/>
      <c r="M396" s="207"/>
      <c r="N396" s="207"/>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98" t="e">
        <f>IF(BD395&lt;1,"CĐ",IF(BD395&lt;1.6,"CCG","Đ"))</f>
        <v>#DIV/0!</v>
      </c>
      <c r="BE396" s="98" t="e">
        <f t="shared" ref="BE396:CK396" si="201">IF(BE395&lt;1,"CĐ",IF(BE395&lt;1.6,"CCG","Đ"))</f>
        <v>#DIV/0!</v>
      </c>
      <c r="BF396" s="98" t="e">
        <f t="shared" si="201"/>
        <v>#DIV/0!</v>
      </c>
      <c r="BG396" s="98" t="e">
        <f t="shared" si="201"/>
        <v>#DIV/0!</v>
      </c>
      <c r="BH396" s="98" t="e">
        <f t="shared" si="201"/>
        <v>#DIV/0!</v>
      </c>
      <c r="BI396" s="98" t="e">
        <f t="shared" si="201"/>
        <v>#DIV/0!</v>
      </c>
      <c r="BJ396" s="98" t="e">
        <f t="shared" si="201"/>
        <v>#DIV/0!</v>
      </c>
      <c r="BK396" s="98" t="e">
        <f t="shared" si="201"/>
        <v>#DIV/0!</v>
      </c>
      <c r="BL396" s="98" t="e">
        <f t="shared" si="201"/>
        <v>#DIV/0!</v>
      </c>
      <c r="BM396" s="98" t="e">
        <f t="shared" si="201"/>
        <v>#DIV/0!</v>
      </c>
      <c r="BN396" s="98" t="e">
        <f t="shared" si="201"/>
        <v>#DIV/0!</v>
      </c>
      <c r="BO396" s="98" t="e">
        <f t="shared" si="201"/>
        <v>#DIV/0!</v>
      </c>
      <c r="BP396" s="98" t="e">
        <f t="shared" si="201"/>
        <v>#DIV/0!</v>
      </c>
      <c r="BQ396" s="98" t="e">
        <f t="shared" si="201"/>
        <v>#DIV/0!</v>
      </c>
      <c r="BR396" s="98" t="e">
        <f t="shared" si="201"/>
        <v>#DIV/0!</v>
      </c>
      <c r="BS396" s="98" t="e">
        <f t="shared" si="201"/>
        <v>#DIV/0!</v>
      </c>
      <c r="BT396" s="98" t="e">
        <f t="shared" si="201"/>
        <v>#DIV/0!</v>
      </c>
      <c r="BU396" s="98" t="e">
        <f t="shared" si="201"/>
        <v>#DIV/0!</v>
      </c>
      <c r="BV396" s="98" t="e">
        <f t="shared" si="201"/>
        <v>#DIV/0!</v>
      </c>
      <c r="BW396" s="98" t="e">
        <f t="shared" si="201"/>
        <v>#DIV/0!</v>
      </c>
      <c r="BX396" s="98" t="e">
        <f t="shared" si="201"/>
        <v>#DIV/0!</v>
      </c>
      <c r="BY396" s="98" t="e">
        <f t="shared" si="201"/>
        <v>#DIV/0!</v>
      </c>
      <c r="BZ396" s="98" t="e">
        <f t="shared" si="201"/>
        <v>#DIV/0!</v>
      </c>
      <c r="CA396" s="98" t="e">
        <f t="shared" si="201"/>
        <v>#DIV/0!</v>
      </c>
      <c r="CB396" s="98" t="e">
        <f t="shared" si="201"/>
        <v>#DIV/0!</v>
      </c>
      <c r="CC396" s="98" t="e">
        <f t="shared" si="201"/>
        <v>#DIV/0!</v>
      </c>
      <c r="CD396" s="98" t="e">
        <f t="shared" si="201"/>
        <v>#DIV/0!</v>
      </c>
      <c r="CE396" s="98" t="e">
        <f t="shared" si="201"/>
        <v>#DIV/0!</v>
      </c>
      <c r="CF396" s="98" t="str">
        <f t="shared" si="201"/>
        <v>Đ</v>
      </c>
      <c r="CG396" s="98"/>
      <c r="CH396" s="98"/>
      <c r="CI396" s="98"/>
      <c r="CJ396" s="98"/>
      <c r="CK396" s="98" t="e">
        <f t="shared" si="201"/>
        <v>#DIV/0!</v>
      </c>
      <c r="CL396" s="415"/>
      <c r="CM396" s="419"/>
      <c r="CN396" s="415"/>
      <c r="CO396" s="419"/>
      <c r="CP396" s="415"/>
      <c r="CQ396" s="419"/>
      <c r="CR396" s="413"/>
      <c r="CS396" s="413"/>
      <c r="CT396" s="37"/>
    </row>
    <row r="397" spans="1:98" ht="31.5" x14ac:dyDescent="0.25">
      <c r="A397" s="430" t="s">
        <v>1579</v>
      </c>
      <c r="B397" s="208"/>
      <c r="C397" s="84" t="s">
        <v>1569</v>
      </c>
      <c r="D397" s="4"/>
      <c r="E397" s="85"/>
      <c r="F397" s="5"/>
      <c r="G397" s="207"/>
      <c r="H397" s="207"/>
      <c r="I397" s="207"/>
      <c r="J397" s="87"/>
      <c r="K397" s="207"/>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97">
        <f t="shared" ref="BD397:CF397" si="202">COUNTIFS($Q$9:$Q$338,"x",BD$9:BD$338,"2")</f>
        <v>0</v>
      </c>
      <c r="BE397" s="97">
        <f t="shared" si="202"/>
        <v>0</v>
      </c>
      <c r="BF397" s="97">
        <f t="shared" si="202"/>
        <v>0</v>
      </c>
      <c r="BG397" s="97">
        <f t="shared" si="202"/>
        <v>0</v>
      </c>
      <c r="BH397" s="97">
        <f t="shared" si="202"/>
        <v>0</v>
      </c>
      <c r="BI397" s="97">
        <f t="shared" si="202"/>
        <v>0</v>
      </c>
      <c r="BJ397" s="97">
        <f t="shared" si="202"/>
        <v>0</v>
      </c>
      <c r="BK397" s="97">
        <f t="shared" si="202"/>
        <v>0</v>
      </c>
      <c r="BL397" s="97">
        <f t="shared" si="202"/>
        <v>0</v>
      </c>
      <c r="BM397" s="97">
        <f t="shared" si="202"/>
        <v>0</v>
      </c>
      <c r="BN397" s="97">
        <f t="shared" si="202"/>
        <v>0</v>
      </c>
      <c r="BO397" s="97">
        <f t="shared" si="202"/>
        <v>0</v>
      </c>
      <c r="BP397" s="97">
        <f t="shared" si="202"/>
        <v>0</v>
      </c>
      <c r="BQ397" s="97">
        <f t="shared" si="202"/>
        <v>0</v>
      </c>
      <c r="BR397" s="97">
        <f t="shared" si="202"/>
        <v>0</v>
      </c>
      <c r="BS397" s="97">
        <f t="shared" si="202"/>
        <v>0</v>
      </c>
      <c r="BT397" s="97">
        <f t="shared" si="202"/>
        <v>0</v>
      </c>
      <c r="BU397" s="97">
        <f t="shared" si="202"/>
        <v>0</v>
      </c>
      <c r="BV397" s="97">
        <f t="shared" si="202"/>
        <v>0</v>
      </c>
      <c r="BW397" s="97">
        <f t="shared" si="202"/>
        <v>0</v>
      </c>
      <c r="BX397" s="97">
        <f t="shared" si="202"/>
        <v>0</v>
      </c>
      <c r="BY397" s="97">
        <f t="shared" si="202"/>
        <v>0</v>
      </c>
      <c r="BZ397" s="97">
        <f t="shared" si="202"/>
        <v>0</v>
      </c>
      <c r="CA397" s="97">
        <f t="shared" si="202"/>
        <v>0</v>
      </c>
      <c r="CB397" s="97">
        <f t="shared" si="202"/>
        <v>0</v>
      </c>
      <c r="CC397" s="97">
        <f t="shared" si="202"/>
        <v>0</v>
      </c>
      <c r="CD397" s="97">
        <f t="shared" si="202"/>
        <v>0</v>
      </c>
      <c r="CE397" s="97">
        <f t="shared" si="202"/>
        <v>0</v>
      </c>
      <c r="CF397" s="97">
        <f t="shared" si="202"/>
        <v>31</v>
      </c>
      <c r="CG397" s="97"/>
      <c r="CH397" s="97"/>
      <c r="CI397" s="97"/>
      <c r="CJ397" s="97"/>
      <c r="CK397" s="97">
        <f>COUNTIFS($Q$9:$Q$338,"x",CK$9:CK$338,"2")</f>
        <v>0</v>
      </c>
      <c r="CL397" s="37"/>
      <c r="CM397" s="37"/>
      <c r="CN397" s="37"/>
      <c r="CO397" s="37"/>
      <c r="CP397" s="37"/>
      <c r="CQ397" s="37"/>
      <c r="CR397" s="37"/>
      <c r="CS397" s="37"/>
      <c r="CT397" s="37"/>
    </row>
    <row r="398" spans="1:98" ht="31.5" x14ac:dyDescent="0.25">
      <c r="A398" s="431"/>
      <c r="B398" s="208"/>
      <c r="C398" s="84" t="s">
        <v>1570</v>
      </c>
      <c r="D398" s="4"/>
      <c r="E398" s="85"/>
      <c r="F398" s="5"/>
      <c r="G398" s="207"/>
      <c r="H398" s="207"/>
      <c r="I398" s="207"/>
      <c r="J398" s="87"/>
      <c r="K398" s="207"/>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97">
        <f t="shared" ref="BD398:CF398" si="203">COUNTIFS($Q$9:$Q$338,"x",BD$9:BD$338,"1")</f>
        <v>0</v>
      </c>
      <c r="BE398" s="97">
        <f t="shared" si="203"/>
        <v>0</v>
      </c>
      <c r="BF398" s="97">
        <f t="shared" si="203"/>
        <v>0</v>
      </c>
      <c r="BG398" s="97">
        <f t="shared" si="203"/>
        <v>0</v>
      </c>
      <c r="BH398" s="97">
        <f t="shared" si="203"/>
        <v>0</v>
      </c>
      <c r="BI398" s="97">
        <f t="shared" si="203"/>
        <v>0</v>
      </c>
      <c r="BJ398" s="97">
        <f t="shared" si="203"/>
        <v>0</v>
      </c>
      <c r="BK398" s="97">
        <f t="shared" si="203"/>
        <v>0</v>
      </c>
      <c r="BL398" s="97">
        <f t="shared" si="203"/>
        <v>0</v>
      </c>
      <c r="BM398" s="97">
        <f t="shared" si="203"/>
        <v>0</v>
      </c>
      <c r="BN398" s="97">
        <f t="shared" si="203"/>
        <v>0</v>
      </c>
      <c r="BO398" s="97">
        <f t="shared" si="203"/>
        <v>0</v>
      </c>
      <c r="BP398" s="97">
        <f t="shared" si="203"/>
        <v>0</v>
      </c>
      <c r="BQ398" s="97">
        <f t="shared" si="203"/>
        <v>0</v>
      </c>
      <c r="BR398" s="97">
        <f t="shared" si="203"/>
        <v>0</v>
      </c>
      <c r="BS398" s="97">
        <f t="shared" si="203"/>
        <v>0</v>
      </c>
      <c r="BT398" s="97">
        <f t="shared" si="203"/>
        <v>0</v>
      </c>
      <c r="BU398" s="97">
        <f t="shared" si="203"/>
        <v>0</v>
      </c>
      <c r="BV398" s="97">
        <f t="shared" si="203"/>
        <v>0</v>
      </c>
      <c r="BW398" s="97">
        <f t="shared" si="203"/>
        <v>0</v>
      </c>
      <c r="BX398" s="97">
        <f t="shared" si="203"/>
        <v>0</v>
      </c>
      <c r="BY398" s="97">
        <f t="shared" si="203"/>
        <v>0</v>
      </c>
      <c r="BZ398" s="97">
        <f t="shared" si="203"/>
        <v>0</v>
      </c>
      <c r="CA398" s="97">
        <f t="shared" si="203"/>
        <v>0</v>
      </c>
      <c r="CB398" s="97">
        <f t="shared" si="203"/>
        <v>0</v>
      </c>
      <c r="CC398" s="97">
        <f t="shared" si="203"/>
        <v>0</v>
      </c>
      <c r="CD398" s="97">
        <f t="shared" si="203"/>
        <v>0</v>
      </c>
      <c r="CE398" s="97">
        <f t="shared" si="203"/>
        <v>0</v>
      </c>
      <c r="CF398" s="97">
        <f t="shared" si="203"/>
        <v>0</v>
      </c>
      <c r="CG398" s="97"/>
      <c r="CH398" s="97"/>
      <c r="CI398" s="97"/>
      <c r="CJ398" s="97"/>
      <c r="CK398" s="97">
        <f>COUNTIFS($Q$9:$Q$338,"x",CK$9:CK$338,"1")</f>
        <v>0</v>
      </c>
      <c r="CL398" s="37"/>
      <c r="CM398" s="37"/>
      <c r="CN398" s="37"/>
      <c r="CO398" s="37"/>
      <c r="CP398" s="37"/>
      <c r="CQ398" s="37"/>
      <c r="CR398" s="37"/>
      <c r="CS398" s="37"/>
      <c r="CT398" s="37"/>
    </row>
    <row r="399" spans="1:98" ht="31.5" x14ac:dyDescent="0.25">
      <c r="A399" s="431"/>
      <c r="B399" s="208"/>
      <c r="C399" s="84" t="s">
        <v>1571</v>
      </c>
      <c r="D399" s="4"/>
      <c r="E399" s="85"/>
      <c r="F399" s="5"/>
      <c r="G399" s="207"/>
      <c r="H399" s="207"/>
      <c r="I399" s="207"/>
      <c r="J399" s="87"/>
      <c r="K399" s="207"/>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97">
        <f t="shared" ref="BD399:CF399" si="204">COUNTIFS($Q$9:$Q$338,"x",BD$9:BD$338,"0")</f>
        <v>0</v>
      </c>
      <c r="BE399" s="97">
        <f t="shared" si="204"/>
        <v>0</v>
      </c>
      <c r="BF399" s="97">
        <f t="shared" si="204"/>
        <v>0</v>
      </c>
      <c r="BG399" s="97">
        <f t="shared" si="204"/>
        <v>0</v>
      </c>
      <c r="BH399" s="97">
        <f t="shared" si="204"/>
        <v>0</v>
      </c>
      <c r="BI399" s="97">
        <f t="shared" si="204"/>
        <v>0</v>
      </c>
      <c r="BJ399" s="97">
        <f t="shared" si="204"/>
        <v>0</v>
      </c>
      <c r="BK399" s="97">
        <f t="shared" si="204"/>
        <v>0</v>
      </c>
      <c r="BL399" s="97">
        <f t="shared" si="204"/>
        <v>0</v>
      </c>
      <c r="BM399" s="97">
        <f t="shared" si="204"/>
        <v>0</v>
      </c>
      <c r="BN399" s="97">
        <f t="shared" si="204"/>
        <v>0</v>
      </c>
      <c r="BO399" s="97">
        <f t="shared" si="204"/>
        <v>0</v>
      </c>
      <c r="BP399" s="97">
        <f t="shared" si="204"/>
        <v>0</v>
      </c>
      <c r="BQ399" s="97">
        <f t="shared" si="204"/>
        <v>0</v>
      </c>
      <c r="BR399" s="97">
        <f t="shared" si="204"/>
        <v>0</v>
      </c>
      <c r="BS399" s="97">
        <f t="shared" si="204"/>
        <v>0</v>
      </c>
      <c r="BT399" s="97">
        <f t="shared" si="204"/>
        <v>0</v>
      </c>
      <c r="BU399" s="97">
        <f t="shared" si="204"/>
        <v>0</v>
      </c>
      <c r="BV399" s="97">
        <f t="shared" si="204"/>
        <v>0</v>
      </c>
      <c r="BW399" s="97">
        <f t="shared" si="204"/>
        <v>0</v>
      </c>
      <c r="BX399" s="97">
        <f t="shared" si="204"/>
        <v>0</v>
      </c>
      <c r="BY399" s="97">
        <f t="shared" si="204"/>
        <v>0</v>
      </c>
      <c r="BZ399" s="97">
        <f t="shared" si="204"/>
        <v>0</v>
      </c>
      <c r="CA399" s="97">
        <f t="shared" si="204"/>
        <v>0</v>
      </c>
      <c r="CB399" s="97">
        <f t="shared" si="204"/>
        <v>0</v>
      </c>
      <c r="CC399" s="97">
        <f t="shared" si="204"/>
        <v>0</v>
      </c>
      <c r="CD399" s="97">
        <f t="shared" si="204"/>
        <v>0</v>
      </c>
      <c r="CE399" s="97">
        <f t="shared" si="204"/>
        <v>0</v>
      </c>
      <c r="CF399" s="97">
        <f t="shared" si="204"/>
        <v>0</v>
      </c>
      <c r="CG399" s="97"/>
      <c r="CH399" s="97"/>
      <c r="CI399" s="97"/>
      <c r="CJ399" s="97"/>
      <c r="CK399" s="97">
        <f>COUNTIFS($Q$9:$Q$338,"x",CK$9:CK$338,"0")</f>
        <v>0</v>
      </c>
      <c r="CL399" s="37"/>
      <c r="CM399" s="37"/>
      <c r="CN399" s="37"/>
      <c r="CO399" s="37"/>
      <c r="CP399" s="37"/>
      <c r="CQ399" s="37"/>
      <c r="CR399" s="37"/>
      <c r="CS399" s="37"/>
      <c r="CT399" s="37"/>
    </row>
    <row r="400" spans="1:98" ht="15.75" x14ac:dyDescent="0.25">
      <c r="A400" s="431"/>
      <c r="B400" s="208"/>
      <c r="C400" s="424" t="s">
        <v>1572</v>
      </c>
      <c r="D400" s="4"/>
      <c r="E400" s="85"/>
      <c r="F400" s="5"/>
      <c r="G400" s="207"/>
      <c r="H400" s="207"/>
      <c r="I400" s="207"/>
      <c r="J400" s="87"/>
      <c r="K400" s="207"/>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98" t="e">
        <f>(((BD397*2)+(BD398*1)+(BD399*0)))/(BD397+BD398+BD399)</f>
        <v>#DIV/0!</v>
      </c>
      <c r="BE400" s="98" t="e">
        <f t="shared" ref="BE400:CF400" si="205">(((BE397*2)+(BE398*1)+(BE399*0)))/(BE397+BE398+BE399)</f>
        <v>#DIV/0!</v>
      </c>
      <c r="BF400" s="98" t="e">
        <f t="shared" si="205"/>
        <v>#DIV/0!</v>
      </c>
      <c r="BG400" s="98" t="e">
        <f t="shared" si="205"/>
        <v>#DIV/0!</v>
      </c>
      <c r="BH400" s="98" t="e">
        <f t="shared" si="205"/>
        <v>#DIV/0!</v>
      </c>
      <c r="BI400" s="98" t="e">
        <f t="shared" si="205"/>
        <v>#DIV/0!</v>
      </c>
      <c r="BJ400" s="98" t="e">
        <f t="shared" si="205"/>
        <v>#DIV/0!</v>
      </c>
      <c r="BK400" s="98" t="e">
        <f t="shared" si="205"/>
        <v>#DIV/0!</v>
      </c>
      <c r="BL400" s="98" t="e">
        <f t="shared" si="205"/>
        <v>#DIV/0!</v>
      </c>
      <c r="BM400" s="98" t="e">
        <f t="shared" si="205"/>
        <v>#DIV/0!</v>
      </c>
      <c r="BN400" s="98" t="e">
        <f t="shared" si="205"/>
        <v>#DIV/0!</v>
      </c>
      <c r="BO400" s="98" t="e">
        <f t="shared" si="205"/>
        <v>#DIV/0!</v>
      </c>
      <c r="BP400" s="98" t="e">
        <f t="shared" si="205"/>
        <v>#DIV/0!</v>
      </c>
      <c r="BQ400" s="98" t="e">
        <f t="shared" si="205"/>
        <v>#DIV/0!</v>
      </c>
      <c r="BR400" s="98" t="e">
        <f t="shared" si="205"/>
        <v>#DIV/0!</v>
      </c>
      <c r="BS400" s="98" t="e">
        <f t="shared" si="205"/>
        <v>#DIV/0!</v>
      </c>
      <c r="BT400" s="98" t="e">
        <f t="shared" si="205"/>
        <v>#DIV/0!</v>
      </c>
      <c r="BU400" s="98" t="e">
        <f t="shared" si="205"/>
        <v>#DIV/0!</v>
      </c>
      <c r="BV400" s="98" t="e">
        <f t="shared" si="205"/>
        <v>#DIV/0!</v>
      </c>
      <c r="BW400" s="98" t="e">
        <f t="shared" si="205"/>
        <v>#DIV/0!</v>
      </c>
      <c r="BX400" s="98" t="e">
        <f t="shared" si="205"/>
        <v>#DIV/0!</v>
      </c>
      <c r="BY400" s="98" t="e">
        <f t="shared" si="205"/>
        <v>#DIV/0!</v>
      </c>
      <c r="BZ400" s="98" t="e">
        <f t="shared" si="205"/>
        <v>#DIV/0!</v>
      </c>
      <c r="CA400" s="98" t="e">
        <f t="shared" si="205"/>
        <v>#DIV/0!</v>
      </c>
      <c r="CB400" s="98" t="e">
        <f t="shared" si="205"/>
        <v>#DIV/0!</v>
      </c>
      <c r="CC400" s="98" t="e">
        <f t="shared" si="205"/>
        <v>#DIV/0!</v>
      </c>
      <c r="CD400" s="98" t="e">
        <f t="shared" si="205"/>
        <v>#DIV/0!</v>
      </c>
      <c r="CE400" s="98" t="e">
        <f t="shared" si="205"/>
        <v>#DIV/0!</v>
      </c>
      <c r="CF400" s="98">
        <f t="shared" si="205"/>
        <v>2</v>
      </c>
      <c r="CG400" s="98"/>
      <c r="CH400" s="98"/>
      <c r="CI400" s="98"/>
      <c r="CJ400" s="98"/>
      <c r="CK400" s="98" t="e">
        <f>(((CK397*2)+(CK398*1)+(CK399*0)))/(CK397+CK398+CK399)</f>
        <v>#DIV/0!</v>
      </c>
      <c r="CL400" s="415">
        <f>COUNTIF($BD401:$CK401,"Đ")</f>
        <v>1</v>
      </c>
      <c r="CM400" s="419">
        <f>CL400/COUNTA($BD401:$CK401)</f>
        <v>3.3333333333333333E-2</v>
      </c>
      <c r="CN400" s="415">
        <f>COUNTIF($BD401:$CK401,"CCG")</f>
        <v>0</v>
      </c>
      <c r="CO400" s="419">
        <f>CN400/COUNTA($BD401:$CK401)</f>
        <v>0</v>
      </c>
      <c r="CP400" s="415">
        <f>COUNTIF($BD401:$CK401,"CĐ")</f>
        <v>0</v>
      </c>
      <c r="CQ400" s="419">
        <f>CP400/COUNTA($BD401:$CK401)</f>
        <v>0</v>
      </c>
      <c r="CR400" s="413">
        <f>(((CL400*2)+(CN400*1)+(CP400*0)))/(CL400+CN400+CP400)</f>
        <v>2</v>
      </c>
      <c r="CS400" s="413" t="str">
        <f>IF(CR400&gt;=1.6,"Đạt mục tiêu",IF(CR400&gt;=1,"Cần cố gắng","Chưa đạt"))</f>
        <v>Đạt mục tiêu</v>
      </c>
      <c r="CT400" s="37"/>
    </row>
    <row r="401" spans="1:98" ht="15.75" x14ac:dyDescent="0.25">
      <c r="A401" s="432"/>
      <c r="B401" s="208"/>
      <c r="C401" s="424"/>
      <c r="D401" s="4"/>
      <c r="E401" s="85"/>
      <c r="F401" s="5"/>
      <c r="G401" s="207"/>
      <c r="H401" s="207"/>
      <c r="I401" s="207"/>
      <c r="J401" s="87"/>
      <c r="K401" s="207"/>
      <c r="L401" s="207"/>
      <c r="M401" s="207"/>
      <c r="N401" s="207"/>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98" t="e">
        <f>IF(BD400&lt;1,"CĐ",IF(BD400&lt;1.6,"CCG","Đ"))</f>
        <v>#DIV/0!</v>
      </c>
      <c r="BE401" s="98" t="e">
        <f t="shared" ref="BE401:CF401" si="206">IF(BE400&lt;1,"CĐ",IF(BE400&lt;1.6,"CCG","Đ"))</f>
        <v>#DIV/0!</v>
      </c>
      <c r="BF401" s="98" t="e">
        <f t="shared" si="206"/>
        <v>#DIV/0!</v>
      </c>
      <c r="BG401" s="98" t="e">
        <f t="shared" si="206"/>
        <v>#DIV/0!</v>
      </c>
      <c r="BH401" s="98" t="e">
        <f t="shared" si="206"/>
        <v>#DIV/0!</v>
      </c>
      <c r="BI401" s="98" t="e">
        <f t="shared" si="206"/>
        <v>#DIV/0!</v>
      </c>
      <c r="BJ401" s="98" t="e">
        <f t="shared" si="206"/>
        <v>#DIV/0!</v>
      </c>
      <c r="BK401" s="98" t="e">
        <f t="shared" si="206"/>
        <v>#DIV/0!</v>
      </c>
      <c r="BL401" s="98" t="e">
        <f t="shared" si="206"/>
        <v>#DIV/0!</v>
      </c>
      <c r="BM401" s="98" t="e">
        <f t="shared" si="206"/>
        <v>#DIV/0!</v>
      </c>
      <c r="BN401" s="98" t="e">
        <f t="shared" si="206"/>
        <v>#DIV/0!</v>
      </c>
      <c r="BO401" s="98" t="e">
        <f t="shared" si="206"/>
        <v>#DIV/0!</v>
      </c>
      <c r="BP401" s="98" t="e">
        <f t="shared" si="206"/>
        <v>#DIV/0!</v>
      </c>
      <c r="BQ401" s="98" t="e">
        <f t="shared" si="206"/>
        <v>#DIV/0!</v>
      </c>
      <c r="BR401" s="98" t="e">
        <f t="shared" si="206"/>
        <v>#DIV/0!</v>
      </c>
      <c r="BS401" s="98" t="e">
        <f t="shared" si="206"/>
        <v>#DIV/0!</v>
      </c>
      <c r="BT401" s="98" t="e">
        <f t="shared" si="206"/>
        <v>#DIV/0!</v>
      </c>
      <c r="BU401" s="98" t="e">
        <f t="shared" si="206"/>
        <v>#DIV/0!</v>
      </c>
      <c r="BV401" s="98" t="e">
        <f t="shared" si="206"/>
        <v>#DIV/0!</v>
      </c>
      <c r="BW401" s="98" t="e">
        <f t="shared" si="206"/>
        <v>#DIV/0!</v>
      </c>
      <c r="BX401" s="98" t="e">
        <f t="shared" si="206"/>
        <v>#DIV/0!</v>
      </c>
      <c r="BY401" s="98" t="e">
        <f t="shared" si="206"/>
        <v>#DIV/0!</v>
      </c>
      <c r="BZ401" s="98" t="e">
        <f t="shared" si="206"/>
        <v>#DIV/0!</v>
      </c>
      <c r="CA401" s="98" t="e">
        <f t="shared" si="206"/>
        <v>#DIV/0!</v>
      </c>
      <c r="CB401" s="98" t="e">
        <f t="shared" si="206"/>
        <v>#DIV/0!</v>
      </c>
      <c r="CC401" s="98" t="e">
        <f t="shared" si="206"/>
        <v>#DIV/0!</v>
      </c>
      <c r="CD401" s="98" t="e">
        <f t="shared" si="206"/>
        <v>#DIV/0!</v>
      </c>
      <c r="CE401" s="98" t="e">
        <f t="shared" si="206"/>
        <v>#DIV/0!</v>
      </c>
      <c r="CF401" s="98" t="str">
        <f t="shared" si="206"/>
        <v>Đ</v>
      </c>
      <c r="CG401" s="98"/>
      <c r="CH401" s="98"/>
      <c r="CI401" s="98"/>
      <c r="CJ401" s="98"/>
      <c r="CK401" s="98" t="e">
        <f>IF(CK400&lt;1,"CĐ",IF(CK400&lt;1.6,"CCG","Đ"))</f>
        <v>#DIV/0!</v>
      </c>
      <c r="CL401" s="415"/>
      <c r="CM401" s="419"/>
      <c r="CN401" s="415"/>
      <c r="CO401" s="419"/>
      <c r="CP401" s="415"/>
      <c r="CQ401" s="419"/>
      <c r="CR401" s="413"/>
      <c r="CS401" s="413"/>
      <c r="CT401" s="37"/>
    </row>
    <row r="402" spans="1:98" ht="31.5" x14ac:dyDescent="0.25">
      <c r="A402" s="430" t="s">
        <v>1580</v>
      </c>
      <c r="B402" s="208"/>
      <c r="C402" s="84" t="s">
        <v>1569</v>
      </c>
      <c r="D402" s="4"/>
      <c r="E402" s="85"/>
      <c r="F402" s="5"/>
      <c r="G402" s="207"/>
      <c r="H402" s="207"/>
      <c r="I402" s="207"/>
      <c r="J402" s="87"/>
      <c r="K402" s="207"/>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97">
        <f t="shared" ref="BD402:CF402" si="207">COUNTIFS($R$9:$R$338,"x",BD$9:BD$338,"2")</f>
        <v>0</v>
      </c>
      <c r="BE402" s="97">
        <f t="shared" si="207"/>
        <v>0</v>
      </c>
      <c r="BF402" s="97">
        <f t="shared" si="207"/>
        <v>0</v>
      </c>
      <c r="BG402" s="97">
        <f t="shared" si="207"/>
        <v>0</v>
      </c>
      <c r="BH402" s="97">
        <f t="shared" si="207"/>
        <v>0</v>
      </c>
      <c r="BI402" s="97">
        <f t="shared" si="207"/>
        <v>0</v>
      </c>
      <c r="BJ402" s="97">
        <f t="shared" si="207"/>
        <v>0</v>
      </c>
      <c r="BK402" s="97">
        <f t="shared" si="207"/>
        <v>0</v>
      </c>
      <c r="BL402" s="97">
        <f t="shared" si="207"/>
        <v>0</v>
      </c>
      <c r="BM402" s="97">
        <f t="shared" si="207"/>
        <v>0</v>
      </c>
      <c r="BN402" s="97">
        <f t="shared" si="207"/>
        <v>0</v>
      </c>
      <c r="BO402" s="97">
        <f t="shared" si="207"/>
        <v>0</v>
      </c>
      <c r="BP402" s="97">
        <f t="shared" si="207"/>
        <v>0</v>
      </c>
      <c r="BQ402" s="97">
        <f t="shared" si="207"/>
        <v>0</v>
      </c>
      <c r="BR402" s="97">
        <f t="shared" si="207"/>
        <v>0</v>
      </c>
      <c r="BS402" s="97">
        <f t="shared" si="207"/>
        <v>0</v>
      </c>
      <c r="BT402" s="97">
        <f t="shared" si="207"/>
        <v>0</v>
      </c>
      <c r="BU402" s="97">
        <f t="shared" si="207"/>
        <v>0</v>
      </c>
      <c r="BV402" s="97">
        <f t="shared" si="207"/>
        <v>0</v>
      </c>
      <c r="BW402" s="97">
        <f t="shared" si="207"/>
        <v>0</v>
      </c>
      <c r="BX402" s="97">
        <f t="shared" si="207"/>
        <v>0</v>
      </c>
      <c r="BY402" s="97">
        <f t="shared" si="207"/>
        <v>0</v>
      </c>
      <c r="BZ402" s="97">
        <f t="shared" si="207"/>
        <v>0</v>
      </c>
      <c r="CA402" s="97">
        <f t="shared" si="207"/>
        <v>0</v>
      </c>
      <c r="CB402" s="97">
        <f t="shared" si="207"/>
        <v>0</v>
      </c>
      <c r="CC402" s="97">
        <f t="shared" si="207"/>
        <v>0</v>
      </c>
      <c r="CD402" s="97">
        <f t="shared" si="207"/>
        <v>0</v>
      </c>
      <c r="CE402" s="97">
        <f t="shared" si="207"/>
        <v>0</v>
      </c>
      <c r="CF402" s="97">
        <f t="shared" si="207"/>
        <v>30</v>
      </c>
      <c r="CG402" s="97"/>
      <c r="CH402" s="97"/>
      <c r="CI402" s="97"/>
      <c r="CJ402" s="97"/>
      <c r="CK402" s="97">
        <f>COUNTIFS($R$9:$R$338,"x",CK$9:CK$338,"2")</f>
        <v>0</v>
      </c>
      <c r="CL402" s="37"/>
      <c r="CM402" s="37"/>
      <c r="CN402" s="37"/>
      <c r="CO402" s="37"/>
      <c r="CP402" s="37"/>
      <c r="CQ402" s="37"/>
      <c r="CR402" s="37"/>
      <c r="CS402" s="37"/>
      <c r="CT402" s="37"/>
    </row>
    <row r="403" spans="1:98" ht="31.5" x14ac:dyDescent="0.25">
      <c r="A403" s="431"/>
      <c r="B403" s="208"/>
      <c r="C403" s="84" t="s">
        <v>1570</v>
      </c>
      <c r="D403" s="4"/>
      <c r="E403" s="85"/>
      <c r="F403" s="5"/>
      <c r="G403" s="207"/>
      <c r="H403" s="207"/>
      <c r="I403" s="207"/>
      <c r="J403" s="87"/>
      <c r="K403" s="207"/>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97">
        <f t="shared" ref="BD403:CF403" si="208">COUNTIFS($R$9:$R$338,"x",BD$9:BD$338,"1")</f>
        <v>0</v>
      </c>
      <c r="BE403" s="97">
        <f t="shared" si="208"/>
        <v>0</v>
      </c>
      <c r="BF403" s="97">
        <f t="shared" si="208"/>
        <v>0</v>
      </c>
      <c r="BG403" s="97">
        <f t="shared" si="208"/>
        <v>0</v>
      </c>
      <c r="BH403" s="97">
        <f t="shared" si="208"/>
        <v>0</v>
      </c>
      <c r="BI403" s="97">
        <f t="shared" si="208"/>
        <v>0</v>
      </c>
      <c r="BJ403" s="97">
        <f t="shared" si="208"/>
        <v>0</v>
      </c>
      <c r="BK403" s="97">
        <f t="shared" si="208"/>
        <v>0</v>
      </c>
      <c r="BL403" s="97">
        <f t="shared" si="208"/>
        <v>0</v>
      </c>
      <c r="BM403" s="97">
        <f t="shared" si="208"/>
        <v>0</v>
      </c>
      <c r="BN403" s="97">
        <f t="shared" si="208"/>
        <v>0</v>
      </c>
      <c r="BO403" s="97">
        <f t="shared" si="208"/>
        <v>0</v>
      </c>
      <c r="BP403" s="97">
        <f t="shared" si="208"/>
        <v>0</v>
      </c>
      <c r="BQ403" s="97">
        <f t="shared" si="208"/>
        <v>0</v>
      </c>
      <c r="BR403" s="97">
        <f t="shared" si="208"/>
        <v>0</v>
      </c>
      <c r="BS403" s="97">
        <f t="shared" si="208"/>
        <v>0</v>
      </c>
      <c r="BT403" s="97">
        <f t="shared" si="208"/>
        <v>0</v>
      </c>
      <c r="BU403" s="97">
        <f t="shared" si="208"/>
        <v>0</v>
      </c>
      <c r="BV403" s="97">
        <f t="shared" si="208"/>
        <v>0</v>
      </c>
      <c r="BW403" s="97">
        <f t="shared" si="208"/>
        <v>0</v>
      </c>
      <c r="BX403" s="97">
        <f t="shared" si="208"/>
        <v>0</v>
      </c>
      <c r="BY403" s="97">
        <f t="shared" si="208"/>
        <v>0</v>
      </c>
      <c r="BZ403" s="97">
        <f t="shared" si="208"/>
        <v>0</v>
      </c>
      <c r="CA403" s="97">
        <f t="shared" si="208"/>
        <v>0</v>
      </c>
      <c r="CB403" s="97">
        <f t="shared" si="208"/>
        <v>0</v>
      </c>
      <c r="CC403" s="97">
        <f t="shared" si="208"/>
        <v>0</v>
      </c>
      <c r="CD403" s="97">
        <f t="shared" si="208"/>
        <v>0</v>
      </c>
      <c r="CE403" s="97">
        <f t="shared" si="208"/>
        <v>0</v>
      </c>
      <c r="CF403" s="97">
        <f t="shared" si="208"/>
        <v>0</v>
      </c>
      <c r="CG403" s="97"/>
      <c r="CH403" s="97"/>
      <c r="CI403" s="97"/>
      <c r="CJ403" s="97"/>
      <c r="CK403" s="97">
        <f>COUNTIFS($R$9:$R$338,"x",CK$9:CK$338,"1")</f>
        <v>0</v>
      </c>
      <c r="CL403" s="37"/>
      <c r="CM403" s="37"/>
      <c r="CN403" s="37"/>
      <c r="CO403" s="37"/>
      <c r="CP403" s="37"/>
      <c r="CQ403" s="37"/>
      <c r="CR403" s="37"/>
      <c r="CS403" s="37"/>
      <c r="CT403" s="37"/>
    </row>
    <row r="404" spans="1:98" ht="31.5" x14ac:dyDescent="0.25">
      <c r="A404" s="431"/>
      <c r="B404" s="208"/>
      <c r="C404" s="84" t="s">
        <v>1571</v>
      </c>
      <c r="D404" s="4"/>
      <c r="E404" s="85"/>
      <c r="F404" s="5"/>
      <c r="G404" s="207"/>
      <c r="H404" s="207"/>
      <c r="I404" s="207"/>
      <c r="J404" s="87"/>
      <c r="K404" s="207"/>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97">
        <f t="shared" ref="BD404:CF404" si="209">COUNTIFS($R$9:$R$338,"x",BD$9:BD$338,"0")</f>
        <v>0</v>
      </c>
      <c r="BE404" s="97">
        <f t="shared" si="209"/>
        <v>0</v>
      </c>
      <c r="BF404" s="97">
        <f t="shared" si="209"/>
        <v>0</v>
      </c>
      <c r="BG404" s="97">
        <f t="shared" si="209"/>
        <v>0</v>
      </c>
      <c r="BH404" s="97">
        <f t="shared" si="209"/>
        <v>0</v>
      </c>
      <c r="BI404" s="97">
        <f t="shared" si="209"/>
        <v>0</v>
      </c>
      <c r="BJ404" s="97">
        <f t="shared" si="209"/>
        <v>0</v>
      </c>
      <c r="BK404" s="97">
        <f t="shared" si="209"/>
        <v>0</v>
      </c>
      <c r="BL404" s="97">
        <f t="shared" si="209"/>
        <v>0</v>
      </c>
      <c r="BM404" s="97">
        <f t="shared" si="209"/>
        <v>0</v>
      </c>
      <c r="BN404" s="97">
        <f t="shared" si="209"/>
        <v>0</v>
      </c>
      <c r="BO404" s="97">
        <f t="shared" si="209"/>
        <v>0</v>
      </c>
      <c r="BP404" s="97">
        <f t="shared" si="209"/>
        <v>0</v>
      </c>
      <c r="BQ404" s="97">
        <f t="shared" si="209"/>
        <v>0</v>
      </c>
      <c r="BR404" s="97">
        <f t="shared" si="209"/>
        <v>0</v>
      </c>
      <c r="BS404" s="97">
        <f t="shared" si="209"/>
        <v>0</v>
      </c>
      <c r="BT404" s="97">
        <f t="shared" si="209"/>
        <v>0</v>
      </c>
      <c r="BU404" s="97">
        <f t="shared" si="209"/>
        <v>0</v>
      </c>
      <c r="BV404" s="97">
        <f t="shared" si="209"/>
        <v>0</v>
      </c>
      <c r="BW404" s="97">
        <f t="shared" si="209"/>
        <v>0</v>
      </c>
      <c r="BX404" s="97">
        <f t="shared" si="209"/>
        <v>0</v>
      </c>
      <c r="BY404" s="97">
        <f t="shared" si="209"/>
        <v>0</v>
      </c>
      <c r="BZ404" s="97">
        <f t="shared" si="209"/>
        <v>0</v>
      </c>
      <c r="CA404" s="97">
        <f t="shared" si="209"/>
        <v>0</v>
      </c>
      <c r="CB404" s="97">
        <f t="shared" si="209"/>
        <v>0</v>
      </c>
      <c r="CC404" s="97">
        <f t="shared" si="209"/>
        <v>0</v>
      </c>
      <c r="CD404" s="97">
        <f t="shared" si="209"/>
        <v>0</v>
      </c>
      <c r="CE404" s="97">
        <f t="shared" si="209"/>
        <v>0</v>
      </c>
      <c r="CF404" s="97">
        <f t="shared" si="209"/>
        <v>0</v>
      </c>
      <c r="CG404" s="97"/>
      <c r="CH404" s="97"/>
      <c r="CI404" s="97"/>
      <c r="CJ404" s="97"/>
      <c r="CK404" s="97">
        <f>COUNTIFS($R$9:$R$338,"x",CK$9:CK$338,"0")</f>
        <v>0</v>
      </c>
      <c r="CL404" s="37"/>
      <c r="CM404" s="37"/>
      <c r="CN404" s="37"/>
      <c r="CO404" s="37"/>
      <c r="CP404" s="37"/>
      <c r="CQ404" s="37"/>
      <c r="CR404" s="37"/>
      <c r="CS404" s="37"/>
      <c r="CT404" s="37"/>
    </row>
    <row r="405" spans="1:98" ht="15.75" x14ac:dyDescent="0.25">
      <c r="A405" s="431"/>
      <c r="B405" s="208"/>
      <c r="C405" s="424" t="s">
        <v>1572</v>
      </c>
      <c r="D405" s="4"/>
      <c r="E405" s="85"/>
      <c r="F405" s="5"/>
      <c r="G405" s="207"/>
      <c r="H405" s="207"/>
      <c r="I405" s="207"/>
      <c r="J405" s="87"/>
      <c r="K405" s="207"/>
      <c r="L405" s="207"/>
      <c r="M405" s="207"/>
      <c r="N405" s="207"/>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98" t="e">
        <f>(((BD402*2)+(BD403*1)+(BD404*0)))/(BD402+BD403+BD404)</f>
        <v>#DIV/0!</v>
      </c>
      <c r="BE405" s="98" t="e">
        <f t="shared" ref="BE405:CF405" si="210">(((BE402*2)+(BE403*1)+(BE404*0)))/(BE402+BE403+BE404)</f>
        <v>#DIV/0!</v>
      </c>
      <c r="BF405" s="98" t="e">
        <f t="shared" si="210"/>
        <v>#DIV/0!</v>
      </c>
      <c r="BG405" s="98" t="e">
        <f t="shared" si="210"/>
        <v>#DIV/0!</v>
      </c>
      <c r="BH405" s="98" t="e">
        <f t="shared" si="210"/>
        <v>#DIV/0!</v>
      </c>
      <c r="BI405" s="98" t="e">
        <f t="shared" si="210"/>
        <v>#DIV/0!</v>
      </c>
      <c r="BJ405" s="98" t="e">
        <f t="shared" si="210"/>
        <v>#DIV/0!</v>
      </c>
      <c r="BK405" s="98" t="e">
        <f t="shared" si="210"/>
        <v>#DIV/0!</v>
      </c>
      <c r="BL405" s="98" t="e">
        <f t="shared" si="210"/>
        <v>#DIV/0!</v>
      </c>
      <c r="BM405" s="98" t="e">
        <f t="shared" si="210"/>
        <v>#DIV/0!</v>
      </c>
      <c r="BN405" s="98" t="e">
        <f t="shared" si="210"/>
        <v>#DIV/0!</v>
      </c>
      <c r="BO405" s="98" t="e">
        <f t="shared" si="210"/>
        <v>#DIV/0!</v>
      </c>
      <c r="BP405" s="98" t="e">
        <f t="shared" si="210"/>
        <v>#DIV/0!</v>
      </c>
      <c r="BQ405" s="98" t="e">
        <f t="shared" si="210"/>
        <v>#DIV/0!</v>
      </c>
      <c r="BR405" s="98" t="e">
        <f t="shared" si="210"/>
        <v>#DIV/0!</v>
      </c>
      <c r="BS405" s="98" t="e">
        <f t="shared" si="210"/>
        <v>#DIV/0!</v>
      </c>
      <c r="BT405" s="98" t="e">
        <f t="shared" si="210"/>
        <v>#DIV/0!</v>
      </c>
      <c r="BU405" s="98" t="e">
        <f t="shared" si="210"/>
        <v>#DIV/0!</v>
      </c>
      <c r="BV405" s="98" t="e">
        <f t="shared" si="210"/>
        <v>#DIV/0!</v>
      </c>
      <c r="BW405" s="98" t="e">
        <f t="shared" si="210"/>
        <v>#DIV/0!</v>
      </c>
      <c r="BX405" s="98" t="e">
        <f t="shared" si="210"/>
        <v>#DIV/0!</v>
      </c>
      <c r="BY405" s="98" t="e">
        <f t="shared" si="210"/>
        <v>#DIV/0!</v>
      </c>
      <c r="BZ405" s="98" t="e">
        <f t="shared" si="210"/>
        <v>#DIV/0!</v>
      </c>
      <c r="CA405" s="98" t="e">
        <f t="shared" si="210"/>
        <v>#DIV/0!</v>
      </c>
      <c r="CB405" s="98" t="e">
        <f t="shared" si="210"/>
        <v>#DIV/0!</v>
      </c>
      <c r="CC405" s="98" t="e">
        <f t="shared" si="210"/>
        <v>#DIV/0!</v>
      </c>
      <c r="CD405" s="98" t="e">
        <f t="shared" si="210"/>
        <v>#DIV/0!</v>
      </c>
      <c r="CE405" s="98" t="e">
        <f t="shared" si="210"/>
        <v>#DIV/0!</v>
      </c>
      <c r="CF405" s="98">
        <f t="shared" si="210"/>
        <v>2</v>
      </c>
      <c r="CG405" s="98"/>
      <c r="CH405" s="98"/>
      <c r="CI405" s="98"/>
      <c r="CJ405" s="98"/>
      <c r="CK405" s="98" t="e">
        <f>(((CK402*2)+(CK403*1)+(CK404*0)))/(CK402+CK403+CK404)</f>
        <v>#DIV/0!</v>
      </c>
      <c r="CL405" s="415">
        <f>COUNTIF($BD406:$CK406,"Đ")</f>
        <v>1</v>
      </c>
      <c r="CM405" s="419">
        <f>CL405/COUNTA($BD406:$CK406)</f>
        <v>3.3333333333333333E-2</v>
      </c>
      <c r="CN405" s="415">
        <f>COUNTIF($BD406:$CK406,"CCG")</f>
        <v>0</v>
      </c>
      <c r="CO405" s="419">
        <f>CN405/COUNTA($BD406:$CK406)</f>
        <v>0</v>
      </c>
      <c r="CP405" s="415">
        <f>COUNTIF($BD406:$CK406,"CĐ")</f>
        <v>0</v>
      </c>
      <c r="CQ405" s="419">
        <f>CP405/COUNTA($BD406:$CK406)</f>
        <v>0</v>
      </c>
      <c r="CR405" s="413">
        <f>(((CL405*2)+(CN405*1)+(CP405*0)))/(CL405+CN405+CP405)</f>
        <v>2</v>
      </c>
      <c r="CS405" s="413" t="str">
        <f>IF(CR405&gt;=1.6,"Đạt mục tiêu",IF(CR405&gt;=1,"Cần cố gắng","Chưa đạt"))</f>
        <v>Đạt mục tiêu</v>
      </c>
      <c r="CT405" s="37"/>
    </row>
    <row r="406" spans="1:98" ht="15.75" x14ac:dyDescent="0.25">
      <c r="A406" s="432"/>
      <c r="B406" s="208"/>
      <c r="C406" s="424"/>
      <c r="D406" s="4"/>
      <c r="E406" s="85"/>
      <c r="F406" s="5"/>
      <c r="G406" s="207"/>
      <c r="H406" s="207"/>
      <c r="I406" s="207"/>
      <c r="J406" s="87"/>
      <c r="K406" s="207"/>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98" t="e">
        <f>IF(BD405&lt;1,"CĐ",IF(BD405&lt;1.6,"CCG","Đ"))</f>
        <v>#DIV/0!</v>
      </c>
      <c r="BE406" s="98" t="e">
        <f t="shared" ref="BE406:CF406" si="211">IF(BE405&lt;1,"CĐ",IF(BE405&lt;1.6,"CCG","Đ"))</f>
        <v>#DIV/0!</v>
      </c>
      <c r="BF406" s="98" t="e">
        <f t="shared" si="211"/>
        <v>#DIV/0!</v>
      </c>
      <c r="BG406" s="98" t="e">
        <f t="shared" si="211"/>
        <v>#DIV/0!</v>
      </c>
      <c r="BH406" s="98" t="e">
        <f t="shared" si="211"/>
        <v>#DIV/0!</v>
      </c>
      <c r="BI406" s="98" t="e">
        <f t="shared" si="211"/>
        <v>#DIV/0!</v>
      </c>
      <c r="BJ406" s="98" t="e">
        <f t="shared" si="211"/>
        <v>#DIV/0!</v>
      </c>
      <c r="BK406" s="98" t="e">
        <f t="shared" si="211"/>
        <v>#DIV/0!</v>
      </c>
      <c r="BL406" s="98" t="e">
        <f t="shared" si="211"/>
        <v>#DIV/0!</v>
      </c>
      <c r="BM406" s="98" t="e">
        <f t="shared" si="211"/>
        <v>#DIV/0!</v>
      </c>
      <c r="BN406" s="98" t="e">
        <f t="shared" si="211"/>
        <v>#DIV/0!</v>
      </c>
      <c r="BO406" s="98" t="e">
        <f t="shared" si="211"/>
        <v>#DIV/0!</v>
      </c>
      <c r="BP406" s="98" t="e">
        <f t="shared" si="211"/>
        <v>#DIV/0!</v>
      </c>
      <c r="BQ406" s="98" t="e">
        <f t="shared" si="211"/>
        <v>#DIV/0!</v>
      </c>
      <c r="BR406" s="98" t="e">
        <f t="shared" si="211"/>
        <v>#DIV/0!</v>
      </c>
      <c r="BS406" s="98" t="e">
        <f t="shared" si="211"/>
        <v>#DIV/0!</v>
      </c>
      <c r="BT406" s="98" t="e">
        <f t="shared" si="211"/>
        <v>#DIV/0!</v>
      </c>
      <c r="BU406" s="98" t="e">
        <f t="shared" si="211"/>
        <v>#DIV/0!</v>
      </c>
      <c r="BV406" s="98" t="e">
        <f t="shared" si="211"/>
        <v>#DIV/0!</v>
      </c>
      <c r="BW406" s="98" t="e">
        <f t="shared" si="211"/>
        <v>#DIV/0!</v>
      </c>
      <c r="BX406" s="98" t="e">
        <f t="shared" si="211"/>
        <v>#DIV/0!</v>
      </c>
      <c r="BY406" s="98" t="e">
        <f t="shared" si="211"/>
        <v>#DIV/0!</v>
      </c>
      <c r="BZ406" s="98" t="e">
        <f t="shared" si="211"/>
        <v>#DIV/0!</v>
      </c>
      <c r="CA406" s="98" t="e">
        <f t="shared" si="211"/>
        <v>#DIV/0!</v>
      </c>
      <c r="CB406" s="98" t="e">
        <f t="shared" si="211"/>
        <v>#DIV/0!</v>
      </c>
      <c r="CC406" s="98" t="e">
        <f t="shared" si="211"/>
        <v>#DIV/0!</v>
      </c>
      <c r="CD406" s="98" t="e">
        <f t="shared" si="211"/>
        <v>#DIV/0!</v>
      </c>
      <c r="CE406" s="98" t="e">
        <f t="shared" si="211"/>
        <v>#DIV/0!</v>
      </c>
      <c r="CF406" s="98" t="str">
        <f t="shared" si="211"/>
        <v>Đ</v>
      </c>
      <c r="CG406" s="98"/>
      <c r="CH406" s="98"/>
      <c r="CI406" s="98"/>
      <c r="CJ406" s="98"/>
      <c r="CK406" s="98" t="e">
        <f>IF(CK405&lt;1,"CĐ",IF(CK405&lt;1.6,"CCG","Đ"))</f>
        <v>#DIV/0!</v>
      </c>
      <c r="CL406" s="415"/>
      <c r="CM406" s="419"/>
      <c r="CN406" s="415"/>
      <c r="CO406" s="419"/>
      <c r="CP406" s="415"/>
      <c r="CQ406" s="419"/>
      <c r="CR406" s="413"/>
      <c r="CS406" s="413"/>
      <c r="CT406" s="37"/>
    </row>
    <row r="407" spans="1:98" ht="31.5" x14ac:dyDescent="0.25">
      <c r="A407" s="430" t="s">
        <v>1581</v>
      </c>
      <c r="B407" s="208"/>
      <c r="C407" s="84" t="s">
        <v>1569</v>
      </c>
      <c r="D407" s="4"/>
      <c r="E407" s="85"/>
      <c r="F407" s="5"/>
      <c r="G407" s="207"/>
      <c r="H407" s="207"/>
      <c r="I407" s="207"/>
      <c r="J407" s="87"/>
      <c r="K407" s="207"/>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97">
        <f t="shared" ref="BD407:CF407" si="212">COUNTIFS($S$9:$S$338,"x",BD$9:BD$338,"2")</f>
        <v>0</v>
      </c>
      <c r="BE407" s="97">
        <f t="shared" si="212"/>
        <v>0</v>
      </c>
      <c r="BF407" s="97">
        <f t="shared" si="212"/>
        <v>0</v>
      </c>
      <c r="BG407" s="97">
        <f t="shared" si="212"/>
        <v>0</v>
      </c>
      <c r="BH407" s="97">
        <f t="shared" si="212"/>
        <v>0</v>
      </c>
      <c r="BI407" s="97">
        <f t="shared" si="212"/>
        <v>0</v>
      </c>
      <c r="BJ407" s="97">
        <f t="shared" si="212"/>
        <v>0</v>
      </c>
      <c r="BK407" s="97">
        <f t="shared" si="212"/>
        <v>0</v>
      </c>
      <c r="BL407" s="97">
        <f t="shared" si="212"/>
        <v>0</v>
      </c>
      <c r="BM407" s="97">
        <f t="shared" si="212"/>
        <v>0</v>
      </c>
      <c r="BN407" s="97">
        <f t="shared" si="212"/>
        <v>0</v>
      </c>
      <c r="BO407" s="97">
        <f t="shared" si="212"/>
        <v>0</v>
      </c>
      <c r="BP407" s="97">
        <f t="shared" si="212"/>
        <v>0</v>
      </c>
      <c r="BQ407" s="97">
        <f t="shared" si="212"/>
        <v>0</v>
      </c>
      <c r="BR407" s="97">
        <f t="shared" si="212"/>
        <v>0</v>
      </c>
      <c r="BS407" s="97">
        <f t="shared" si="212"/>
        <v>0</v>
      </c>
      <c r="BT407" s="97">
        <f t="shared" si="212"/>
        <v>0</v>
      </c>
      <c r="BU407" s="97">
        <f t="shared" si="212"/>
        <v>0</v>
      </c>
      <c r="BV407" s="97">
        <f t="shared" si="212"/>
        <v>0</v>
      </c>
      <c r="BW407" s="97">
        <f t="shared" si="212"/>
        <v>0</v>
      </c>
      <c r="BX407" s="97">
        <f t="shared" si="212"/>
        <v>0</v>
      </c>
      <c r="BY407" s="97">
        <f t="shared" si="212"/>
        <v>0</v>
      </c>
      <c r="BZ407" s="97">
        <f t="shared" si="212"/>
        <v>0</v>
      </c>
      <c r="CA407" s="97">
        <f t="shared" si="212"/>
        <v>0</v>
      </c>
      <c r="CB407" s="97">
        <f t="shared" si="212"/>
        <v>0</v>
      </c>
      <c r="CC407" s="97">
        <f t="shared" si="212"/>
        <v>0</v>
      </c>
      <c r="CD407" s="97">
        <f t="shared" si="212"/>
        <v>0</v>
      </c>
      <c r="CE407" s="97">
        <f t="shared" si="212"/>
        <v>0</v>
      </c>
      <c r="CF407" s="97">
        <f t="shared" si="212"/>
        <v>28</v>
      </c>
      <c r="CG407" s="97"/>
      <c r="CH407" s="97"/>
      <c r="CI407" s="97"/>
      <c r="CJ407" s="97"/>
      <c r="CK407" s="97">
        <f>COUNTIFS($S$9:$S$338,"x",CK$9:CK$338,"2")</f>
        <v>0</v>
      </c>
      <c r="CL407" s="37"/>
      <c r="CM407" s="37"/>
      <c r="CN407" s="37"/>
      <c r="CO407" s="37"/>
      <c r="CP407" s="37"/>
      <c r="CQ407" s="37"/>
      <c r="CR407" s="37"/>
      <c r="CS407" s="37"/>
      <c r="CT407" s="37"/>
    </row>
    <row r="408" spans="1:98" ht="31.5" x14ac:dyDescent="0.25">
      <c r="A408" s="431"/>
      <c r="B408" s="208"/>
      <c r="C408" s="84" t="s">
        <v>1570</v>
      </c>
      <c r="D408" s="4"/>
      <c r="E408" s="85"/>
      <c r="F408" s="5"/>
      <c r="G408" s="207"/>
      <c r="H408" s="207"/>
      <c r="I408" s="207"/>
      <c r="J408" s="87"/>
      <c r="K408" s="207"/>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97">
        <f t="shared" ref="BD408:CF408" si="213">COUNTIFS($S$9:$S$338,"x",BD$9:BD$338,"1")</f>
        <v>0</v>
      </c>
      <c r="BE408" s="97">
        <f t="shared" si="213"/>
        <v>0</v>
      </c>
      <c r="BF408" s="97">
        <f t="shared" si="213"/>
        <v>0</v>
      </c>
      <c r="BG408" s="97">
        <f t="shared" si="213"/>
        <v>0</v>
      </c>
      <c r="BH408" s="97">
        <f t="shared" si="213"/>
        <v>0</v>
      </c>
      <c r="BI408" s="97">
        <f t="shared" si="213"/>
        <v>0</v>
      </c>
      <c r="BJ408" s="97">
        <f t="shared" si="213"/>
        <v>0</v>
      </c>
      <c r="BK408" s="97">
        <f t="shared" si="213"/>
        <v>0</v>
      </c>
      <c r="BL408" s="97">
        <f t="shared" si="213"/>
        <v>0</v>
      </c>
      <c r="BM408" s="97">
        <f t="shared" si="213"/>
        <v>0</v>
      </c>
      <c r="BN408" s="97">
        <f t="shared" si="213"/>
        <v>0</v>
      </c>
      <c r="BO408" s="97">
        <f t="shared" si="213"/>
        <v>0</v>
      </c>
      <c r="BP408" s="97">
        <f t="shared" si="213"/>
        <v>0</v>
      </c>
      <c r="BQ408" s="97">
        <f t="shared" si="213"/>
        <v>0</v>
      </c>
      <c r="BR408" s="97">
        <f t="shared" si="213"/>
        <v>0</v>
      </c>
      <c r="BS408" s="97">
        <f t="shared" si="213"/>
        <v>0</v>
      </c>
      <c r="BT408" s="97">
        <f t="shared" si="213"/>
        <v>0</v>
      </c>
      <c r="BU408" s="97">
        <f t="shared" si="213"/>
        <v>0</v>
      </c>
      <c r="BV408" s="97">
        <f t="shared" si="213"/>
        <v>0</v>
      </c>
      <c r="BW408" s="97">
        <f t="shared" si="213"/>
        <v>0</v>
      </c>
      <c r="BX408" s="97">
        <f t="shared" si="213"/>
        <v>0</v>
      </c>
      <c r="BY408" s="97">
        <f t="shared" si="213"/>
        <v>0</v>
      </c>
      <c r="BZ408" s="97">
        <f t="shared" si="213"/>
        <v>0</v>
      </c>
      <c r="CA408" s="97">
        <f t="shared" si="213"/>
        <v>0</v>
      </c>
      <c r="CB408" s="97">
        <f t="shared" si="213"/>
        <v>0</v>
      </c>
      <c r="CC408" s="97">
        <f t="shared" si="213"/>
        <v>0</v>
      </c>
      <c r="CD408" s="97">
        <f t="shared" si="213"/>
        <v>0</v>
      </c>
      <c r="CE408" s="97">
        <f t="shared" si="213"/>
        <v>0</v>
      </c>
      <c r="CF408" s="97">
        <f t="shared" si="213"/>
        <v>0</v>
      </c>
      <c r="CG408" s="97"/>
      <c r="CH408" s="97"/>
      <c r="CI408" s="97"/>
      <c r="CJ408" s="97"/>
      <c r="CK408" s="97">
        <f>COUNTIFS($S$9:$S$338,"x",CK$9:CK$338,"1")</f>
        <v>0</v>
      </c>
      <c r="CL408" s="37"/>
      <c r="CM408" s="37"/>
      <c r="CN408" s="37"/>
      <c r="CO408" s="37"/>
      <c r="CP408" s="37"/>
      <c r="CQ408" s="37"/>
      <c r="CR408" s="37"/>
      <c r="CS408" s="37"/>
      <c r="CT408" s="37"/>
    </row>
    <row r="409" spans="1:98" ht="31.5" x14ac:dyDescent="0.25">
      <c r="A409" s="431"/>
      <c r="B409" s="208"/>
      <c r="C409" s="84" t="s">
        <v>1571</v>
      </c>
      <c r="D409" s="4"/>
      <c r="E409" s="85"/>
      <c r="F409" s="5"/>
      <c r="G409" s="207"/>
      <c r="H409" s="207"/>
      <c r="I409" s="207"/>
      <c r="J409" s="87"/>
      <c r="K409" s="207"/>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97">
        <f t="shared" ref="BD409:CF409" si="214">COUNTIFS($S$9:$S$338,"x",BD$9:BD$338,"0")</f>
        <v>0</v>
      </c>
      <c r="BE409" s="97">
        <f t="shared" si="214"/>
        <v>0</v>
      </c>
      <c r="BF409" s="97">
        <f t="shared" si="214"/>
        <v>0</v>
      </c>
      <c r="BG409" s="97">
        <f t="shared" si="214"/>
        <v>0</v>
      </c>
      <c r="BH409" s="97">
        <f t="shared" si="214"/>
        <v>0</v>
      </c>
      <c r="BI409" s="97">
        <f t="shared" si="214"/>
        <v>0</v>
      </c>
      <c r="BJ409" s="97">
        <f t="shared" si="214"/>
        <v>0</v>
      </c>
      <c r="BK409" s="97">
        <f t="shared" si="214"/>
        <v>0</v>
      </c>
      <c r="BL409" s="97">
        <f t="shared" si="214"/>
        <v>0</v>
      </c>
      <c r="BM409" s="97">
        <f t="shared" si="214"/>
        <v>0</v>
      </c>
      <c r="BN409" s="97">
        <f t="shared" si="214"/>
        <v>0</v>
      </c>
      <c r="BO409" s="97">
        <f t="shared" si="214"/>
        <v>0</v>
      </c>
      <c r="BP409" s="97">
        <f t="shared" si="214"/>
        <v>0</v>
      </c>
      <c r="BQ409" s="97">
        <f t="shared" si="214"/>
        <v>0</v>
      </c>
      <c r="BR409" s="97">
        <f t="shared" si="214"/>
        <v>0</v>
      </c>
      <c r="BS409" s="97">
        <f t="shared" si="214"/>
        <v>0</v>
      </c>
      <c r="BT409" s="97">
        <f t="shared" si="214"/>
        <v>0</v>
      </c>
      <c r="BU409" s="97">
        <f t="shared" si="214"/>
        <v>0</v>
      </c>
      <c r="BV409" s="97">
        <f t="shared" si="214"/>
        <v>0</v>
      </c>
      <c r="BW409" s="97">
        <f t="shared" si="214"/>
        <v>0</v>
      </c>
      <c r="BX409" s="97">
        <f t="shared" si="214"/>
        <v>0</v>
      </c>
      <c r="BY409" s="97">
        <f t="shared" si="214"/>
        <v>0</v>
      </c>
      <c r="BZ409" s="97">
        <f t="shared" si="214"/>
        <v>0</v>
      </c>
      <c r="CA409" s="97">
        <f t="shared" si="214"/>
        <v>0</v>
      </c>
      <c r="CB409" s="97">
        <f t="shared" si="214"/>
        <v>0</v>
      </c>
      <c r="CC409" s="97">
        <f t="shared" si="214"/>
        <v>0</v>
      </c>
      <c r="CD409" s="97">
        <f t="shared" si="214"/>
        <v>0</v>
      </c>
      <c r="CE409" s="97">
        <f t="shared" si="214"/>
        <v>0</v>
      </c>
      <c r="CF409" s="97">
        <f t="shared" si="214"/>
        <v>0</v>
      </c>
      <c r="CG409" s="97"/>
      <c r="CH409" s="97"/>
      <c r="CI409" s="97"/>
      <c r="CJ409" s="97"/>
      <c r="CK409" s="97">
        <f>COUNTIFS($S$9:$S$338,"x",CK$9:CK$338,"0")</f>
        <v>0</v>
      </c>
      <c r="CL409" s="37"/>
      <c r="CM409" s="37"/>
      <c r="CN409" s="37"/>
      <c r="CO409" s="37"/>
      <c r="CP409" s="37"/>
      <c r="CQ409" s="37"/>
      <c r="CR409" s="37"/>
      <c r="CS409" s="37"/>
      <c r="CT409" s="37"/>
    </row>
    <row r="410" spans="1:98" ht="15.75" x14ac:dyDescent="0.25">
      <c r="A410" s="431"/>
      <c r="B410" s="208"/>
      <c r="C410" s="424" t="s">
        <v>1572</v>
      </c>
      <c r="D410" s="4"/>
      <c r="E410" s="85"/>
      <c r="F410" s="5"/>
      <c r="G410" s="207"/>
      <c r="H410" s="207"/>
      <c r="I410" s="207"/>
      <c r="J410" s="87"/>
      <c r="K410" s="207"/>
      <c r="L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98" t="e">
        <f>(((BD407*2)+(BD408*1)+(BD409*0)))/(BD407+BD408+BD409)</f>
        <v>#DIV/0!</v>
      </c>
      <c r="BE410" s="98" t="e">
        <f t="shared" ref="BE410:CF410" si="215">(((BE407*2)+(BE408*1)+(BE409*0)))/(BE407+BE408+BE409)</f>
        <v>#DIV/0!</v>
      </c>
      <c r="BF410" s="98" t="e">
        <f t="shared" si="215"/>
        <v>#DIV/0!</v>
      </c>
      <c r="BG410" s="98" t="e">
        <f t="shared" si="215"/>
        <v>#DIV/0!</v>
      </c>
      <c r="BH410" s="98" t="e">
        <f t="shared" si="215"/>
        <v>#DIV/0!</v>
      </c>
      <c r="BI410" s="98" t="e">
        <f t="shared" si="215"/>
        <v>#DIV/0!</v>
      </c>
      <c r="BJ410" s="98" t="e">
        <f t="shared" si="215"/>
        <v>#DIV/0!</v>
      </c>
      <c r="BK410" s="98" t="e">
        <f t="shared" si="215"/>
        <v>#DIV/0!</v>
      </c>
      <c r="BL410" s="98" t="e">
        <f t="shared" si="215"/>
        <v>#DIV/0!</v>
      </c>
      <c r="BM410" s="98" t="e">
        <f t="shared" si="215"/>
        <v>#DIV/0!</v>
      </c>
      <c r="BN410" s="98" t="e">
        <f t="shared" si="215"/>
        <v>#DIV/0!</v>
      </c>
      <c r="BO410" s="98" t="e">
        <f t="shared" si="215"/>
        <v>#DIV/0!</v>
      </c>
      <c r="BP410" s="98" t="e">
        <f t="shared" si="215"/>
        <v>#DIV/0!</v>
      </c>
      <c r="BQ410" s="98" t="e">
        <f t="shared" si="215"/>
        <v>#DIV/0!</v>
      </c>
      <c r="BR410" s="98" t="e">
        <f t="shared" si="215"/>
        <v>#DIV/0!</v>
      </c>
      <c r="BS410" s="98" t="e">
        <f t="shared" si="215"/>
        <v>#DIV/0!</v>
      </c>
      <c r="BT410" s="98" t="e">
        <f t="shared" si="215"/>
        <v>#DIV/0!</v>
      </c>
      <c r="BU410" s="98" t="e">
        <f t="shared" si="215"/>
        <v>#DIV/0!</v>
      </c>
      <c r="BV410" s="98" t="e">
        <f t="shared" si="215"/>
        <v>#DIV/0!</v>
      </c>
      <c r="BW410" s="98" t="e">
        <f t="shared" si="215"/>
        <v>#DIV/0!</v>
      </c>
      <c r="BX410" s="98" t="e">
        <f t="shared" si="215"/>
        <v>#DIV/0!</v>
      </c>
      <c r="BY410" s="98" t="e">
        <f t="shared" si="215"/>
        <v>#DIV/0!</v>
      </c>
      <c r="BZ410" s="98" t="e">
        <f t="shared" si="215"/>
        <v>#DIV/0!</v>
      </c>
      <c r="CA410" s="98" t="e">
        <f t="shared" si="215"/>
        <v>#DIV/0!</v>
      </c>
      <c r="CB410" s="98" t="e">
        <f t="shared" si="215"/>
        <v>#DIV/0!</v>
      </c>
      <c r="CC410" s="98" t="e">
        <f t="shared" si="215"/>
        <v>#DIV/0!</v>
      </c>
      <c r="CD410" s="98" t="e">
        <f t="shared" si="215"/>
        <v>#DIV/0!</v>
      </c>
      <c r="CE410" s="98" t="e">
        <f t="shared" si="215"/>
        <v>#DIV/0!</v>
      </c>
      <c r="CF410" s="98">
        <f t="shared" si="215"/>
        <v>2</v>
      </c>
      <c r="CG410" s="98"/>
      <c r="CH410" s="98"/>
      <c r="CI410" s="98"/>
      <c r="CJ410" s="98"/>
      <c r="CK410" s="98" t="e">
        <f>(((CK407*2)+(CK408*1)+(CK409*0)))/(CK407+CK408+CK409)</f>
        <v>#DIV/0!</v>
      </c>
      <c r="CL410" s="415">
        <f>COUNTIF($BD411:$CK411,"Đ")</f>
        <v>1</v>
      </c>
      <c r="CM410" s="419">
        <f>CL410/COUNTA($BD411:$CK411)</f>
        <v>3.3333333333333333E-2</v>
      </c>
      <c r="CN410" s="415">
        <f>COUNTIF($BD411:$CK411,"CCG")</f>
        <v>0</v>
      </c>
      <c r="CO410" s="419">
        <f>CN410/COUNTA($BD411:$CK411)</f>
        <v>0</v>
      </c>
      <c r="CP410" s="415">
        <f>COUNTIF($BD411:$CK411,"CĐ")</f>
        <v>0</v>
      </c>
      <c r="CQ410" s="419">
        <f>CP410/COUNTA($BD411:$CK411)</f>
        <v>0</v>
      </c>
      <c r="CR410" s="413">
        <f>(((CL410*2)+(CN410*1)+(CP410*0)))/(CL410+CN410+CP410)</f>
        <v>2</v>
      </c>
      <c r="CS410" s="413" t="str">
        <f>IF(CR410&gt;=1.6,"Đạt mục tiêu",IF(CR410&gt;=1,"Cần cố gắng","Chưa đạt"))</f>
        <v>Đạt mục tiêu</v>
      </c>
      <c r="CT410" s="37"/>
    </row>
    <row r="411" spans="1:98" ht="15.75" x14ac:dyDescent="0.25">
      <c r="A411" s="432"/>
      <c r="B411" s="208"/>
      <c r="C411" s="424"/>
      <c r="D411" s="4"/>
      <c r="E411" s="85"/>
      <c r="F411" s="5"/>
      <c r="G411" s="207"/>
      <c r="H411" s="207"/>
      <c r="I411" s="207"/>
      <c r="J411" s="87"/>
      <c r="K411" s="207"/>
      <c r="L411" s="207"/>
      <c r="M411" s="207"/>
      <c r="N411" s="207"/>
      <c r="O411" s="207"/>
      <c r="P411" s="207"/>
      <c r="Q411" s="207"/>
      <c r="R411" s="207"/>
      <c r="S411" s="207"/>
      <c r="T411" s="207"/>
      <c r="U411" s="207"/>
      <c r="V411" s="207"/>
      <c r="W411" s="207"/>
      <c r="X411" s="207"/>
      <c r="Y411" s="207"/>
      <c r="Z411" s="207"/>
      <c r="AA411" s="207"/>
      <c r="AB411" s="207"/>
      <c r="AC411" s="207"/>
      <c r="AD411" s="207"/>
      <c r="AE411" s="207"/>
      <c r="AF411" s="207"/>
      <c r="AG411" s="207"/>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98" t="e">
        <f>IF(BD410&lt;1,"CĐ",IF(BD410&lt;1.6,"CCG","Đ"))</f>
        <v>#DIV/0!</v>
      </c>
      <c r="BE411" s="98" t="e">
        <f t="shared" ref="BE411:CF411" si="216">IF(BE410&lt;1,"CĐ",IF(BE410&lt;1.6,"CCG","Đ"))</f>
        <v>#DIV/0!</v>
      </c>
      <c r="BF411" s="98" t="e">
        <f t="shared" si="216"/>
        <v>#DIV/0!</v>
      </c>
      <c r="BG411" s="98" t="e">
        <f t="shared" si="216"/>
        <v>#DIV/0!</v>
      </c>
      <c r="BH411" s="98" t="e">
        <f t="shared" si="216"/>
        <v>#DIV/0!</v>
      </c>
      <c r="BI411" s="98" t="e">
        <f t="shared" si="216"/>
        <v>#DIV/0!</v>
      </c>
      <c r="BJ411" s="98" t="e">
        <f t="shared" si="216"/>
        <v>#DIV/0!</v>
      </c>
      <c r="BK411" s="98" t="e">
        <f t="shared" si="216"/>
        <v>#DIV/0!</v>
      </c>
      <c r="BL411" s="98" t="e">
        <f t="shared" si="216"/>
        <v>#DIV/0!</v>
      </c>
      <c r="BM411" s="98" t="e">
        <f t="shared" si="216"/>
        <v>#DIV/0!</v>
      </c>
      <c r="BN411" s="98" t="e">
        <f t="shared" si="216"/>
        <v>#DIV/0!</v>
      </c>
      <c r="BO411" s="98" t="e">
        <f t="shared" si="216"/>
        <v>#DIV/0!</v>
      </c>
      <c r="BP411" s="98" t="e">
        <f t="shared" si="216"/>
        <v>#DIV/0!</v>
      </c>
      <c r="BQ411" s="98" t="e">
        <f t="shared" si="216"/>
        <v>#DIV/0!</v>
      </c>
      <c r="BR411" s="98" t="e">
        <f t="shared" si="216"/>
        <v>#DIV/0!</v>
      </c>
      <c r="BS411" s="98" t="e">
        <f t="shared" si="216"/>
        <v>#DIV/0!</v>
      </c>
      <c r="BT411" s="98" t="e">
        <f t="shared" si="216"/>
        <v>#DIV/0!</v>
      </c>
      <c r="BU411" s="98" t="e">
        <f t="shared" si="216"/>
        <v>#DIV/0!</v>
      </c>
      <c r="BV411" s="98" t="e">
        <f t="shared" si="216"/>
        <v>#DIV/0!</v>
      </c>
      <c r="BW411" s="98" t="e">
        <f t="shared" si="216"/>
        <v>#DIV/0!</v>
      </c>
      <c r="BX411" s="98" t="e">
        <f t="shared" si="216"/>
        <v>#DIV/0!</v>
      </c>
      <c r="BY411" s="98" t="e">
        <f t="shared" si="216"/>
        <v>#DIV/0!</v>
      </c>
      <c r="BZ411" s="98" t="e">
        <f t="shared" si="216"/>
        <v>#DIV/0!</v>
      </c>
      <c r="CA411" s="98" t="e">
        <f t="shared" si="216"/>
        <v>#DIV/0!</v>
      </c>
      <c r="CB411" s="98" t="e">
        <f t="shared" si="216"/>
        <v>#DIV/0!</v>
      </c>
      <c r="CC411" s="98" t="e">
        <f t="shared" si="216"/>
        <v>#DIV/0!</v>
      </c>
      <c r="CD411" s="98" t="e">
        <f t="shared" si="216"/>
        <v>#DIV/0!</v>
      </c>
      <c r="CE411" s="98" t="e">
        <f t="shared" si="216"/>
        <v>#DIV/0!</v>
      </c>
      <c r="CF411" s="98" t="str">
        <f t="shared" si="216"/>
        <v>Đ</v>
      </c>
      <c r="CG411" s="98"/>
      <c r="CH411" s="98"/>
      <c r="CI411" s="98"/>
      <c r="CJ411" s="98"/>
      <c r="CK411" s="98" t="e">
        <f>IF(CK410&lt;1,"CĐ",IF(CK410&lt;1.6,"CCG","Đ"))</f>
        <v>#DIV/0!</v>
      </c>
      <c r="CL411" s="415"/>
      <c r="CM411" s="419"/>
      <c r="CN411" s="415"/>
      <c r="CO411" s="419"/>
      <c r="CP411" s="415"/>
      <c r="CQ411" s="419"/>
      <c r="CR411" s="413"/>
      <c r="CS411" s="413"/>
      <c r="CT411" s="37"/>
    </row>
    <row r="412" spans="1:98" ht="31.5" x14ac:dyDescent="0.25">
      <c r="A412" s="421" t="s">
        <v>1582</v>
      </c>
      <c r="B412" s="421" t="s">
        <v>14</v>
      </c>
      <c r="C412" s="102" t="s">
        <v>1569</v>
      </c>
      <c r="D412" s="4"/>
      <c r="E412" s="85"/>
      <c r="F412" s="5"/>
      <c r="G412" s="207"/>
      <c r="H412" s="207"/>
      <c r="I412" s="207"/>
      <c r="J412" s="87"/>
      <c r="K412" s="207"/>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103">
        <f t="shared" ref="BD412:CF412" si="217">COUNTIFS($J$9:$J$338,"Thể chất",BD$9:BD$338,"2")</f>
        <v>1</v>
      </c>
      <c r="BE412" s="103">
        <f t="shared" si="217"/>
        <v>0</v>
      </c>
      <c r="BF412" s="103">
        <f t="shared" si="217"/>
        <v>0</v>
      </c>
      <c r="BG412" s="103">
        <f t="shared" si="217"/>
        <v>0</v>
      </c>
      <c r="BH412" s="103">
        <f t="shared" si="217"/>
        <v>0</v>
      </c>
      <c r="BI412" s="103">
        <f t="shared" si="217"/>
        <v>0</v>
      </c>
      <c r="BJ412" s="103">
        <f t="shared" si="217"/>
        <v>0</v>
      </c>
      <c r="BK412" s="103">
        <f t="shared" si="217"/>
        <v>0</v>
      </c>
      <c r="BL412" s="103">
        <f t="shared" si="217"/>
        <v>0</v>
      </c>
      <c r="BM412" s="103">
        <f t="shared" si="217"/>
        <v>0</v>
      </c>
      <c r="BN412" s="103">
        <f t="shared" si="217"/>
        <v>0</v>
      </c>
      <c r="BO412" s="103">
        <f t="shared" si="217"/>
        <v>0</v>
      </c>
      <c r="BP412" s="103">
        <f t="shared" si="217"/>
        <v>0</v>
      </c>
      <c r="BQ412" s="103">
        <f t="shared" si="217"/>
        <v>0</v>
      </c>
      <c r="BR412" s="103">
        <f t="shared" si="217"/>
        <v>0</v>
      </c>
      <c r="BS412" s="103">
        <f t="shared" si="217"/>
        <v>0</v>
      </c>
      <c r="BT412" s="103">
        <f t="shared" si="217"/>
        <v>0</v>
      </c>
      <c r="BU412" s="103">
        <f t="shared" si="217"/>
        <v>0</v>
      </c>
      <c r="BV412" s="103">
        <f t="shared" si="217"/>
        <v>0</v>
      </c>
      <c r="BW412" s="103">
        <f t="shared" si="217"/>
        <v>0</v>
      </c>
      <c r="BX412" s="103">
        <f t="shared" si="217"/>
        <v>0</v>
      </c>
      <c r="BY412" s="103">
        <f t="shared" si="217"/>
        <v>0</v>
      </c>
      <c r="BZ412" s="103">
        <f t="shared" si="217"/>
        <v>0</v>
      </c>
      <c r="CA412" s="103">
        <f t="shared" si="217"/>
        <v>0</v>
      </c>
      <c r="CB412" s="103">
        <f t="shared" si="217"/>
        <v>0</v>
      </c>
      <c r="CC412" s="103">
        <f t="shared" si="217"/>
        <v>0</v>
      </c>
      <c r="CD412" s="103">
        <f t="shared" si="217"/>
        <v>0</v>
      </c>
      <c r="CE412" s="103">
        <f t="shared" si="217"/>
        <v>0</v>
      </c>
      <c r="CF412" s="103">
        <f t="shared" si="217"/>
        <v>90</v>
      </c>
      <c r="CG412" s="103"/>
      <c r="CH412" s="103"/>
      <c r="CI412" s="103"/>
      <c r="CJ412" s="103"/>
      <c r="CK412" s="103">
        <f>COUNTIFS($J$9:$J$338,"Thể chất",CK$9:CK$338,"2")</f>
        <v>0</v>
      </c>
      <c r="CL412" s="37"/>
      <c r="CM412" s="37"/>
      <c r="CN412" s="37"/>
      <c r="CO412" s="37"/>
      <c r="CP412" s="37"/>
      <c r="CQ412" s="37"/>
      <c r="CR412" s="37"/>
      <c r="CS412" s="37"/>
      <c r="CT412" s="37"/>
    </row>
    <row r="413" spans="1:98" ht="31.5" x14ac:dyDescent="0.25">
      <c r="A413" s="421"/>
      <c r="B413" s="421"/>
      <c r="C413" s="102" t="s">
        <v>1570</v>
      </c>
      <c r="D413" s="4"/>
      <c r="E413" s="85"/>
      <c r="F413" s="5"/>
      <c r="G413" s="207"/>
      <c r="H413" s="207"/>
      <c r="I413" s="207"/>
      <c r="J413" s="87"/>
      <c r="K413" s="207"/>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103">
        <f t="shared" ref="BD413:CF413" si="218">COUNTIFS($J$9:$J$338,"Thể chất",BD$9:BD$338,"1")</f>
        <v>0</v>
      </c>
      <c r="BE413" s="103">
        <f t="shared" si="218"/>
        <v>0</v>
      </c>
      <c r="BF413" s="103">
        <f t="shared" si="218"/>
        <v>0</v>
      </c>
      <c r="BG413" s="103">
        <f t="shared" si="218"/>
        <v>0</v>
      </c>
      <c r="BH413" s="103">
        <f t="shared" si="218"/>
        <v>0</v>
      </c>
      <c r="BI413" s="103">
        <f t="shared" si="218"/>
        <v>0</v>
      </c>
      <c r="BJ413" s="103">
        <f t="shared" si="218"/>
        <v>0</v>
      </c>
      <c r="BK413" s="103">
        <f t="shared" si="218"/>
        <v>0</v>
      </c>
      <c r="BL413" s="103">
        <f t="shared" si="218"/>
        <v>0</v>
      </c>
      <c r="BM413" s="103">
        <f t="shared" si="218"/>
        <v>0</v>
      </c>
      <c r="BN413" s="103">
        <f t="shared" si="218"/>
        <v>0</v>
      </c>
      <c r="BO413" s="103">
        <f t="shared" si="218"/>
        <v>0</v>
      </c>
      <c r="BP413" s="103">
        <f t="shared" si="218"/>
        <v>0</v>
      </c>
      <c r="BQ413" s="103">
        <f t="shared" si="218"/>
        <v>0</v>
      </c>
      <c r="BR413" s="103">
        <f t="shared" si="218"/>
        <v>0</v>
      </c>
      <c r="BS413" s="103">
        <f t="shared" si="218"/>
        <v>0</v>
      </c>
      <c r="BT413" s="103">
        <f t="shared" si="218"/>
        <v>0</v>
      </c>
      <c r="BU413" s="103">
        <f t="shared" si="218"/>
        <v>0</v>
      </c>
      <c r="BV413" s="103">
        <f t="shared" si="218"/>
        <v>0</v>
      </c>
      <c r="BW413" s="103">
        <f t="shared" si="218"/>
        <v>0</v>
      </c>
      <c r="BX413" s="103">
        <f t="shared" si="218"/>
        <v>0</v>
      </c>
      <c r="BY413" s="103">
        <f t="shared" si="218"/>
        <v>0</v>
      </c>
      <c r="BZ413" s="103">
        <f t="shared" si="218"/>
        <v>0</v>
      </c>
      <c r="CA413" s="103">
        <f t="shared" si="218"/>
        <v>0</v>
      </c>
      <c r="CB413" s="103">
        <f t="shared" si="218"/>
        <v>0</v>
      </c>
      <c r="CC413" s="103">
        <f t="shared" si="218"/>
        <v>0</v>
      </c>
      <c r="CD413" s="103">
        <f t="shared" si="218"/>
        <v>0</v>
      </c>
      <c r="CE413" s="103">
        <f t="shared" si="218"/>
        <v>0</v>
      </c>
      <c r="CF413" s="103">
        <f t="shared" si="218"/>
        <v>0</v>
      </c>
      <c r="CG413" s="103"/>
      <c r="CH413" s="103"/>
      <c r="CI413" s="103"/>
      <c r="CJ413" s="103"/>
      <c r="CK413" s="103">
        <f>COUNTIFS($J$9:$J$338,"Thể chất",CK$9:CK$338,"1")</f>
        <v>0</v>
      </c>
      <c r="CL413" s="37"/>
      <c r="CM413" s="37"/>
      <c r="CN413" s="37"/>
      <c r="CO413" s="37"/>
      <c r="CP413" s="37"/>
      <c r="CQ413" s="37"/>
      <c r="CR413" s="37"/>
      <c r="CS413" s="37"/>
      <c r="CT413" s="37"/>
    </row>
    <row r="414" spans="1:98" ht="31.5" x14ac:dyDescent="0.25">
      <c r="A414" s="421"/>
      <c r="B414" s="421"/>
      <c r="C414" s="102" t="s">
        <v>1571</v>
      </c>
      <c r="D414" s="4"/>
      <c r="E414" s="85"/>
      <c r="F414" s="5"/>
      <c r="G414" s="207"/>
      <c r="H414" s="207"/>
      <c r="I414" s="207"/>
      <c r="J414" s="87"/>
      <c r="K414" s="207"/>
      <c r="L414" s="207"/>
      <c r="M414" s="207"/>
      <c r="N414" s="207"/>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103">
        <f t="shared" ref="BD414:CF414" si="219">COUNTIFS($J$9:$J$338,"Thể chất",BD$9:BD$338,"0")</f>
        <v>0</v>
      </c>
      <c r="BE414" s="103">
        <f t="shared" si="219"/>
        <v>0</v>
      </c>
      <c r="BF414" s="103">
        <f t="shared" si="219"/>
        <v>0</v>
      </c>
      <c r="BG414" s="103">
        <f t="shared" si="219"/>
        <v>0</v>
      </c>
      <c r="BH414" s="103">
        <f t="shared" si="219"/>
        <v>0</v>
      </c>
      <c r="BI414" s="103">
        <f t="shared" si="219"/>
        <v>0</v>
      </c>
      <c r="BJ414" s="103">
        <f t="shared" si="219"/>
        <v>0</v>
      </c>
      <c r="BK414" s="103">
        <f t="shared" si="219"/>
        <v>0</v>
      </c>
      <c r="BL414" s="103">
        <f t="shared" si="219"/>
        <v>0</v>
      </c>
      <c r="BM414" s="103">
        <f t="shared" si="219"/>
        <v>0</v>
      </c>
      <c r="BN414" s="103">
        <f t="shared" si="219"/>
        <v>0</v>
      </c>
      <c r="BO414" s="103">
        <f t="shared" si="219"/>
        <v>0</v>
      </c>
      <c r="BP414" s="103">
        <f t="shared" si="219"/>
        <v>0</v>
      </c>
      <c r="BQ414" s="103">
        <f t="shared" si="219"/>
        <v>0</v>
      </c>
      <c r="BR414" s="103">
        <f t="shared" si="219"/>
        <v>0</v>
      </c>
      <c r="BS414" s="103">
        <f t="shared" si="219"/>
        <v>0</v>
      </c>
      <c r="BT414" s="103">
        <f t="shared" si="219"/>
        <v>0</v>
      </c>
      <c r="BU414" s="103">
        <f t="shared" si="219"/>
        <v>0</v>
      </c>
      <c r="BV414" s="103">
        <f t="shared" si="219"/>
        <v>0</v>
      </c>
      <c r="BW414" s="103">
        <f t="shared" si="219"/>
        <v>0</v>
      </c>
      <c r="BX414" s="103">
        <f t="shared" si="219"/>
        <v>0</v>
      </c>
      <c r="BY414" s="103">
        <f t="shared" si="219"/>
        <v>0</v>
      </c>
      <c r="BZ414" s="103">
        <f t="shared" si="219"/>
        <v>0</v>
      </c>
      <c r="CA414" s="103">
        <f t="shared" si="219"/>
        <v>0</v>
      </c>
      <c r="CB414" s="103">
        <f t="shared" si="219"/>
        <v>0</v>
      </c>
      <c r="CC414" s="103">
        <f t="shared" si="219"/>
        <v>0</v>
      </c>
      <c r="CD414" s="103">
        <f t="shared" si="219"/>
        <v>0</v>
      </c>
      <c r="CE414" s="103">
        <f t="shared" si="219"/>
        <v>0</v>
      </c>
      <c r="CF414" s="103">
        <f t="shared" si="219"/>
        <v>0</v>
      </c>
      <c r="CG414" s="103"/>
      <c r="CH414" s="103"/>
      <c r="CI414" s="103"/>
      <c r="CJ414" s="103"/>
      <c r="CK414" s="103">
        <f>COUNTIFS($J$9:$J$338,"Thể chất",CK$9:CK$338,"0")</f>
        <v>0</v>
      </c>
      <c r="CL414" s="37"/>
      <c r="CM414" s="37"/>
      <c r="CN414" s="37"/>
      <c r="CO414" s="37"/>
      <c r="CP414" s="37"/>
      <c r="CQ414" s="37"/>
      <c r="CR414" s="37"/>
      <c r="CS414" s="37"/>
      <c r="CT414" s="37"/>
    </row>
    <row r="415" spans="1:98" ht="15.75" x14ac:dyDescent="0.25">
      <c r="A415" s="421"/>
      <c r="B415" s="421"/>
      <c r="C415" s="425" t="s">
        <v>1583</v>
      </c>
      <c r="D415" s="4"/>
      <c r="E415" s="85"/>
      <c r="F415" s="5"/>
      <c r="G415" s="207"/>
      <c r="H415" s="207"/>
      <c r="I415" s="207"/>
      <c r="J415" s="87"/>
      <c r="K415" s="207"/>
      <c r="L415" s="207"/>
      <c r="M415" s="207"/>
      <c r="N415" s="207"/>
      <c r="O415" s="207"/>
      <c r="P415" s="207"/>
      <c r="Q415" s="207"/>
      <c r="R415" s="207"/>
      <c r="S415" s="207"/>
      <c r="T415" s="207"/>
      <c r="U415" s="207"/>
      <c r="V415" s="207"/>
      <c r="W415" s="207"/>
      <c r="X415" s="207"/>
      <c r="Y415" s="207"/>
      <c r="Z415" s="207"/>
      <c r="AA415" s="207"/>
      <c r="AB415" s="207"/>
      <c r="AC415" s="207"/>
      <c r="AD415" s="207"/>
      <c r="AE415" s="207"/>
      <c r="AF415" s="207"/>
      <c r="AG415" s="207"/>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98">
        <f t="shared" ref="BD415:CK415" si="220">(((BD412*2)+(BD413*1)+(BD414*0)))/(BD412+BD413+BD414)</f>
        <v>2</v>
      </c>
      <c r="BE415" s="98" t="e">
        <f t="shared" si="220"/>
        <v>#DIV/0!</v>
      </c>
      <c r="BF415" s="98" t="e">
        <f t="shared" si="220"/>
        <v>#DIV/0!</v>
      </c>
      <c r="BG415" s="98" t="e">
        <f t="shared" si="220"/>
        <v>#DIV/0!</v>
      </c>
      <c r="BH415" s="98" t="e">
        <f t="shared" si="220"/>
        <v>#DIV/0!</v>
      </c>
      <c r="BI415" s="98" t="e">
        <f t="shared" si="220"/>
        <v>#DIV/0!</v>
      </c>
      <c r="BJ415" s="98" t="e">
        <f t="shared" si="220"/>
        <v>#DIV/0!</v>
      </c>
      <c r="BK415" s="98" t="e">
        <f t="shared" si="220"/>
        <v>#DIV/0!</v>
      </c>
      <c r="BL415" s="98" t="e">
        <f t="shared" si="220"/>
        <v>#DIV/0!</v>
      </c>
      <c r="BM415" s="98" t="e">
        <f t="shared" si="220"/>
        <v>#DIV/0!</v>
      </c>
      <c r="BN415" s="98" t="e">
        <f t="shared" si="220"/>
        <v>#DIV/0!</v>
      </c>
      <c r="BO415" s="98" t="e">
        <f t="shared" si="220"/>
        <v>#DIV/0!</v>
      </c>
      <c r="BP415" s="98" t="e">
        <f t="shared" si="220"/>
        <v>#DIV/0!</v>
      </c>
      <c r="BQ415" s="98" t="e">
        <f t="shared" si="220"/>
        <v>#DIV/0!</v>
      </c>
      <c r="BR415" s="98" t="e">
        <f t="shared" si="220"/>
        <v>#DIV/0!</v>
      </c>
      <c r="BS415" s="98" t="e">
        <f t="shared" si="220"/>
        <v>#DIV/0!</v>
      </c>
      <c r="BT415" s="98" t="e">
        <f t="shared" si="220"/>
        <v>#DIV/0!</v>
      </c>
      <c r="BU415" s="98" t="e">
        <f t="shared" si="220"/>
        <v>#DIV/0!</v>
      </c>
      <c r="BV415" s="98" t="e">
        <f t="shared" si="220"/>
        <v>#DIV/0!</v>
      </c>
      <c r="BW415" s="98" t="e">
        <f t="shared" si="220"/>
        <v>#DIV/0!</v>
      </c>
      <c r="BX415" s="98" t="e">
        <f t="shared" si="220"/>
        <v>#DIV/0!</v>
      </c>
      <c r="BY415" s="98" t="e">
        <f t="shared" si="220"/>
        <v>#DIV/0!</v>
      </c>
      <c r="BZ415" s="98" t="e">
        <f t="shared" si="220"/>
        <v>#DIV/0!</v>
      </c>
      <c r="CA415" s="98" t="e">
        <f t="shared" si="220"/>
        <v>#DIV/0!</v>
      </c>
      <c r="CB415" s="98" t="e">
        <f t="shared" si="220"/>
        <v>#DIV/0!</v>
      </c>
      <c r="CC415" s="98" t="e">
        <f t="shared" si="220"/>
        <v>#DIV/0!</v>
      </c>
      <c r="CD415" s="98" t="e">
        <f t="shared" si="220"/>
        <v>#DIV/0!</v>
      </c>
      <c r="CE415" s="98" t="e">
        <f t="shared" si="220"/>
        <v>#DIV/0!</v>
      </c>
      <c r="CF415" s="98">
        <f t="shared" si="220"/>
        <v>2</v>
      </c>
      <c r="CG415" s="98"/>
      <c r="CH415" s="98"/>
      <c r="CI415" s="98"/>
      <c r="CJ415" s="98"/>
      <c r="CK415" s="98" t="e">
        <f t="shared" si="220"/>
        <v>#DIV/0!</v>
      </c>
      <c r="CL415" s="415">
        <f>COUNTIF($BD416:$CK416,"Đ")</f>
        <v>2</v>
      </c>
      <c r="CM415" s="419">
        <f>CL415/COUNTA($BD416:$CK416)</f>
        <v>6.6666666666666666E-2</v>
      </c>
      <c r="CN415" s="415">
        <f>COUNTIF($BD416:$CK416,"CCG")</f>
        <v>0</v>
      </c>
      <c r="CO415" s="419">
        <f>CN415/COUNTA($BD416:$CK416)</f>
        <v>0</v>
      </c>
      <c r="CP415" s="415">
        <f>COUNTIF($BD416:$CK416,"CĐ")</f>
        <v>0</v>
      </c>
      <c r="CQ415" s="419">
        <f>CP415/COUNTA($BD416:$CK416)</f>
        <v>0</v>
      </c>
      <c r="CR415" s="411">
        <f>(((CL415*2)+(CN415*1)+(CP415*0)))/(CL415+CN415+CP415)</f>
        <v>2</v>
      </c>
      <c r="CS415" s="411" t="str">
        <f>IF(CR415&gt;=1.6,"Đạt mục tiêu",IF(CR415&gt;=1,"Cần cố gắng","Chưa đạt"))</f>
        <v>Đạt mục tiêu</v>
      </c>
      <c r="CT415" s="37"/>
    </row>
    <row r="416" spans="1:98" ht="15.75" x14ac:dyDescent="0.25">
      <c r="A416" s="421"/>
      <c r="B416" s="421"/>
      <c r="C416" s="426"/>
      <c r="D416" s="4"/>
      <c r="E416" s="85"/>
      <c r="F416" s="5"/>
      <c r="G416" s="207"/>
      <c r="H416" s="207"/>
      <c r="I416" s="207"/>
      <c r="J416" s="87"/>
      <c r="K416" s="207"/>
      <c r="L416" s="207"/>
      <c r="M416" s="207"/>
      <c r="N416" s="207"/>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98" t="str">
        <f t="shared" ref="BD416:CK416" si="221">IF(BD415&lt;1,"CĐ",IF(BD415&lt;1.6,"CCG","Đ"))</f>
        <v>Đ</v>
      </c>
      <c r="BE416" s="98" t="e">
        <f t="shared" si="221"/>
        <v>#DIV/0!</v>
      </c>
      <c r="BF416" s="98" t="e">
        <f t="shared" si="221"/>
        <v>#DIV/0!</v>
      </c>
      <c r="BG416" s="98" t="e">
        <f t="shared" si="221"/>
        <v>#DIV/0!</v>
      </c>
      <c r="BH416" s="98" t="e">
        <f t="shared" si="221"/>
        <v>#DIV/0!</v>
      </c>
      <c r="BI416" s="98" t="e">
        <f t="shared" si="221"/>
        <v>#DIV/0!</v>
      </c>
      <c r="BJ416" s="98" t="e">
        <f t="shared" si="221"/>
        <v>#DIV/0!</v>
      </c>
      <c r="BK416" s="98" t="e">
        <f t="shared" si="221"/>
        <v>#DIV/0!</v>
      </c>
      <c r="BL416" s="98" t="e">
        <f t="shared" si="221"/>
        <v>#DIV/0!</v>
      </c>
      <c r="BM416" s="98" t="e">
        <f t="shared" si="221"/>
        <v>#DIV/0!</v>
      </c>
      <c r="BN416" s="98" t="e">
        <f t="shared" si="221"/>
        <v>#DIV/0!</v>
      </c>
      <c r="BO416" s="98" t="e">
        <f t="shared" si="221"/>
        <v>#DIV/0!</v>
      </c>
      <c r="BP416" s="98" t="e">
        <f t="shared" si="221"/>
        <v>#DIV/0!</v>
      </c>
      <c r="BQ416" s="98" t="e">
        <f t="shared" si="221"/>
        <v>#DIV/0!</v>
      </c>
      <c r="BR416" s="98" t="e">
        <f t="shared" si="221"/>
        <v>#DIV/0!</v>
      </c>
      <c r="BS416" s="98" t="e">
        <f t="shared" si="221"/>
        <v>#DIV/0!</v>
      </c>
      <c r="BT416" s="98" t="e">
        <f t="shared" si="221"/>
        <v>#DIV/0!</v>
      </c>
      <c r="BU416" s="98" t="e">
        <f t="shared" si="221"/>
        <v>#DIV/0!</v>
      </c>
      <c r="BV416" s="98" t="e">
        <f t="shared" si="221"/>
        <v>#DIV/0!</v>
      </c>
      <c r="BW416" s="98" t="e">
        <f t="shared" si="221"/>
        <v>#DIV/0!</v>
      </c>
      <c r="BX416" s="98" t="e">
        <f t="shared" si="221"/>
        <v>#DIV/0!</v>
      </c>
      <c r="BY416" s="98" t="e">
        <f t="shared" si="221"/>
        <v>#DIV/0!</v>
      </c>
      <c r="BZ416" s="98" t="e">
        <f t="shared" si="221"/>
        <v>#DIV/0!</v>
      </c>
      <c r="CA416" s="98" t="e">
        <f t="shared" si="221"/>
        <v>#DIV/0!</v>
      </c>
      <c r="CB416" s="98" t="e">
        <f t="shared" si="221"/>
        <v>#DIV/0!</v>
      </c>
      <c r="CC416" s="98" t="e">
        <f t="shared" si="221"/>
        <v>#DIV/0!</v>
      </c>
      <c r="CD416" s="98" t="e">
        <f t="shared" si="221"/>
        <v>#DIV/0!</v>
      </c>
      <c r="CE416" s="98" t="e">
        <f t="shared" si="221"/>
        <v>#DIV/0!</v>
      </c>
      <c r="CF416" s="98" t="str">
        <f t="shared" si="221"/>
        <v>Đ</v>
      </c>
      <c r="CG416" s="98"/>
      <c r="CH416" s="98"/>
      <c r="CI416" s="98"/>
      <c r="CJ416" s="98"/>
      <c r="CK416" s="98" t="e">
        <f t="shared" si="221"/>
        <v>#DIV/0!</v>
      </c>
      <c r="CL416" s="415"/>
      <c r="CM416" s="419"/>
      <c r="CN416" s="415"/>
      <c r="CO416" s="419"/>
      <c r="CP416" s="415"/>
      <c r="CQ416" s="419"/>
      <c r="CR416" s="411"/>
      <c r="CS416" s="411"/>
      <c r="CT416" s="37"/>
    </row>
    <row r="417" spans="1:98" ht="31.5" x14ac:dyDescent="0.25">
      <c r="A417" s="421"/>
      <c r="B417" s="421" t="s">
        <v>402</v>
      </c>
      <c r="C417" s="102" t="s">
        <v>1569</v>
      </c>
      <c r="D417" s="4"/>
      <c r="E417" s="85"/>
      <c r="F417" s="5"/>
      <c r="G417" s="207"/>
      <c r="H417" s="207"/>
      <c r="I417" s="207"/>
      <c r="J417" s="87"/>
      <c r="K417" s="207"/>
      <c r="L417" s="207"/>
      <c r="M417" s="207"/>
      <c r="N417" s="207"/>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104">
        <f t="shared" ref="BD417:CF417" si="222">COUNTIFS($J$9:$J$338,"Nhận thức",BD$9:BD$338,"2")</f>
        <v>0</v>
      </c>
      <c r="BE417" s="104">
        <f t="shared" si="222"/>
        <v>0</v>
      </c>
      <c r="BF417" s="104">
        <f t="shared" si="222"/>
        <v>0</v>
      </c>
      <c r="BG417" s="104">
        <f t="shared" si="222"/>
        <v>0</v>
      </c>
      <c r="BH417" s="104">
        <f t="shared" si="222"/>
        <v>0</v>
      </c>
      <c r="BI417" s="104">
        <f t="shared" si="222"/>
        <v>0</v>
      </c>
      <c r="BJ417" s="104">
        <f t="shared" si="222"/>
        <v>0</v>
      </c>
      <c r="BK417" s="104">
        <f t="shared" si="222"/>
        <v>0</v>
      </c>
      <c r="BL417" s="104">
        <f t="shared" si="222"/>
        <v>0</v>
      </c>
      <c r="BM417" s="104">
        <f t="shared" si="222"/>
        <v>0</v>
      </c>
      <c r="BN417" s="104">
        <f t="shared" si="222"/>
        <v>0</v>
      </c>
      <c r="BO417" s="104">
        <f t="shared" si="222"/>
        <v>0</v>
      </c>
      <c r="BP417" s="104">
        <f t="shared" si="222"/>
        <v>0</v>
      </c>
      <c r="BQ417" s="104">
        <f t="shared" si="222"/>
        <v>0</v>
      </c>
      <c r="BR417" s="104">
        <f t="shared" si="222"/>
        <v>0</v>
      </c>
      <c r="BS417" s="104">
        <f t="shared" si="222"/>
        <v>0</v>
      </c>
      <c r="BT417" s="104">
        <f t="shared" si="222"/>
        <v>0</v>
      </c>
      <c r="BU417" s="104">
        <f t="shared" si="222"/>
        <v>0</v>
      </c>
      <c r="BV417" s="104">
        <f t="shared" si="222"/>
        <v>0</v>
      </c>
      <c r="BW417" s="104">
        <f t="shared" si="222"/>
        <v>0</v>
      </c>
      <c r="BX417" s="104">
        <f t="shared" si="222"/>
        <v>0</v>
      </c>
      <c r="BY417" s="104">
        <f t="shared" si="222"/>
        <v>0</v>
      </c>
      <c r="BZ417" s="104">
        <f t="shared" si="222"/>
        <v>0</v>
      </c>
      <c r="CA417" s="104">
        <f t="shared" si="222"/>
        <v>0</v>
      </c>
      <c r="CB417" s="104">
        <f t="shared" si="222"/>
        <v>0</v>
      </c>
      <c r="CC417" s="104">
        <f t="shared" si="222"/>
        <v>0</v>
      </c>
      <c r="CD417" s="104">
        <f t="shared" si="222"/>
        <v>0</v>
      </c>
      <c r="CE417" s="104">
        <f t="shared" si="222"/>
        <v>0</v>
      </c>
      <c r="CF417" s="104">
        <f t="shared" si="222"/>
        <v>59</v>
      </c>
      <c r="CG417" s="104"/>
      <c r="CH417" s="104"/>
      <c r="CI417" s="104"/>
      <c r="CJ417" s="104"/>
      <c r="CK417" s="104">
        <f>COUNTIFS($J$9:$J$338,"Nhận thức",CK$9:CK$338,"2")</f>
        <v>0</v>
      </c>
      <c r="CL417" s="37"/>
      <c r="CM417" s="37"/>
      <c r="CN417" s="37"/>
      <c r="CO417" s="37"/>
      <c r="CP417" s="37"/>
      <c r="CQ417" s="37"/>
      <c r="CR417" s="37"/>
      <c r="CS417" s="37"/>
      <c r="CT417" s="37"/>
    </row>
    <row r="418" spans="1:98" ht="31.5" x14ac:dyDescent="0.25">
      <c r="A418" s="421"/>
      <c r="B418" s="421"/>
      <c r="C418" s="102" t="s">
        <v>1570</v>
      </c>
      <c r="D418" s="4"/>
      <c r="E418" s="85"/>
      <c r="F418" s="5"/>
      <c r="G418" s="207"/>
      <c r="H418" s="207"/>
      <c r="I418" s="207"/>
      <c r="J418" s="87"/>
      <c r="K418" s="207"/>
      <c r="L418" s="207"/>
      <c r="M418" s="207"/>
      <c r="N418" s="207"/>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104">
        <f t="shared" ref="BD418:CF418" si="223">COUNTIFS($J$9:$J$338,"Nhận thức",BD$9:BD$338,"1")</f>
        <v>0</v>
      </c>
      <c r="BE418" s="104">
        <f t="shared" si="223"/>
        <v>0</v>
      </c>
      <c r="BF418" s="104">
        <f t="shared" si="223"/>
        <v>0</v>
      </c>
      <c r="BG418" s="104">
        <f t="shared" si="223"/>
        <v>0</v>
      </c>
      <c r="BH418" s="104">
        <f t="shared" si="223"/>
        <v>0</v>
      </c>
      <c r="BI418" s="104">
        <f t="shared" si="223"/>
        <v>0</v>
      </c>
      <c r="BJ418" s="104">
        <f t="shared" si="223"/>
        <v>0</v>
      </c>
      <c r="BK418" s="104">
        <f t="shared" si="223"/>
        <v>0</v>
      </c>
      <c r="BL418" s="104">
        <f t="shared" si="223"/>
        <v>0</v>
      </c>
      <c r="BM418" s="104">
        <f t="shared" si="223"/>
        <v>0</v>
      </c>
      <c r="BN418" s="104">
        <f t="shared" si="223"/>
        <v>0</v>
      </c>
      <c r="BO418" s="104">
        <f t="shared" si="223"/>
        <v>0</v>
      </c>
      <c r="BP418" s="104">
        <f t="shared" si="223"/>
        <v>0</v>
      </c>
      <c r="BQ418" s="104">
        <f t="shared" si="223"/>
        <v>0</v>
      </c>
      <c r="BR418" s="104">
        <f t="shared" si="223"/>
        <v>0</v>
      </c>
      <c r="BS418" s="104">
        <f t="shared" si="223"/>
        <v>0</v>
      </c>
      <c r="BT418" s="104">
        <f t="shared" si="223"/>
        <v>0</v>
      </c>
      <c r="BU418" s="104">
        <f t="shared" si="223"/>
        <v>0</v>
      </c>
      <c r="BV418" s="104">
        <f t="shared" si="223"/>
        <v>0</v>
      </c>
      <c r="BW418" s="104">
        <f t="shared" si="223"/>
        <v>0</v>
      </c>
      <c r="BX418" s="104">
        <f t="shared" si="223"/>
        <v>0</v>
      </c>
      <c r="BY418" s="104">
        <f t="shared" si="223"/>
        <v>0</v>
      </c>
      <c r="BZ418" s="104">
        <f t="shared" si="223"/>
        <v>0</v>
      </c>
      <c r="CA418" s="104">
        <f t="shared" si="223"/>
        <v>0</v>
      </c>
      <c r="CB418" s="104">
        <f t="shared" si="223"/>
        <v>0</v>
      </c>
      <c r="CC418" s="104">
        <f t="shared" si="223"/>
        <v>0</v>
      </c>
      <c r="CD418" s="104">
        <f t="shared" si="223"/>
        <v>0</v>
      </c>
      <c r="CE418" s="104">
        <f t="shared" si="223"/>
        <v>0</v>
      </c>
      <c r="CF418" s="104">
        <f t="shared" si="223"/>
        <v>0</v>
      </c>
      <c r="CG418" s="104"/>
      <c r="CH418" s="104"/>
      <c r="CI418" s="104"/>
      <c r="CJ418" s="104"/>
      <c r="CK418" s="104">
        <f>COUNTIFS($J$9:$J$338,"Nhận thức",CK$9:CK$338,"1")</f>
        <v>0</v>
      </c>
      <c r="CL418" s="37"/>
      <c r="CM418" s="37"/>
      <c r="CN418" s="37"/>
      <c r="CO418" s="37"/>
      <c r="CP418" s="37"/>
      <c r="CQ418" s="37"/>
      <c r="CR418" s="37"/>
      <c r="CS418" s="37"/>
      <c r="CT418" s="37"/>
    </row>
    <row r="419" spans="1:98" ht="31.5" x14ac:dyDescent="0.25">
      <c r="A419" s="421"/>
      <c r="B419" s="421"/>
      <c r="C419" s="102" t="s">
        <v>1571</v>
      </c>
      <c r="D419" s="4"/>
      <c r="E419" s="85"/>
      <c r="F419" s="5"/>
      <c r="G419" s="207"/>
      <c r="H419" s="207"/>
      <c r="I419" s="207"/>
      <c r="J419" s="87"/>
      <c r="K419" s="207"/>
      <c r="L419" s="207"/>
      <c r="M419" s="207"/>
      <c r="N419" s="207"/>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104">
        <f t="shared" ref="BD419:CF419" si="224">COUNTIFS($J$9:$J$338,"Nhận thức",BD$9:BD$338,"0")</f>
        <v>0</v>
      </c>
      <c r="BE419" s="104">
        <f t="shared" si="224"/>
        <v>0</v>
      </c>
      <c r="BF419" s="104">
        <f t="shared" si="224"/>
        <v>0</v>
      </c>
      <c r="BG419" s="104">
        <f t="shared" si="224"/>
        <v>0</v>
      </c>
      <c r="BH419" s="104">
        <f t="shared" si="224"/>
        <v>0</v>
      </c>
      <c r="BI419" s="104">
        <f t="shared" si="224"/>
        <v>0</v>
      </c>
      <c r="BJ419" s="104">
        <f t="shared" si="224"/>
        <v>0</v>
      </c>
      <c r="BK419" s="104">
        <f t="shared" si="224"/>
        <v>0</v>
      </c>
      <c r="BL419" s="104">
        <f t="shared" si="224"/>
        <v>0</v>
      </c>
      <c r="BM419" s="104">
        <f t="shared" si="224"/>
        <v>0</v>
      </c>
      <c r="BN419" s="104">
        <f t="shared" si="224"/>
        <v>0</v>
      </c>
      <c r="BO419" s="104">
        <f t="shared" si="224"/>
        <v>0</v>
      </c>
      <c r="BP419" s="104">
        <f t="shared" si="224"/>
        <v>0</v>
      </c>
      <c r="BQ419" s="104">
        <f t="shared" si="224"/>
        <v>0</v>
      </c>
      <c r="BR419" s="104">
        <f t="shared" si="224"/>
        <v>0</v>
      </c>
      <c r="BS419" s="104">
        <f t="shared" si="224"/>
        <v>0</v>
      </c>
      <c r="BT419" s="104">
        <f t="shared" si="224"/>
        <v>0</v>
      </c>
      <c r="BU419" s="104">
        <f t="shared" si="224"/>
        <v>0</v>
      </c>
      <c r="BV419" s="104">
        <f t="shared" si="224"/>
        <v>0</v>
      </c>
      <c r="BW419" s="104">
        <f t="shared" si="224"/>
        <v>0</v>
      </c>
      <c r="BX419" s="104">
        <f t="shared" si="224"/>
        <v>0</v>
      </c>
      <c r="BY419" s="104">
        <f t="shared" si="224"/>
        <v>0</v>
      </c>
      <c r="BZ419" s="104">
        <f t="shared" si="224"/>
        <v>0</v>
      </c>
      <c r="CA419" s="104">
        <f t="shared" si="224"/>
        <v>0</v>
      </c>
      <c r="CB419" s="104">
        <f t="shared" si="224"/>
        <v>0</v>
      </c>
      <c r="CC419" s="104">
        <f t="shared" si="224"/>
        <v>0</v>
      </c>
      <c r="CD419" s="104">
        <f t="shared" si="224"/>
        <v>0</v>
      </c>
      <c r="CE419" s="104">
        <f t="shared" si="224"/>
        <v>0</v>
      </c>
      <c r="CF419" s="104">
        <f t="shared" si="224"/>
        <v>0</v>
      </c>
      <c r="CG419" s="104"/>
      <c r="CH419" s="104"/>
      <c r="CI419" s="104"/>
      <c r="CJ419" s="104"/>
      <c r="CK419" s="104">
        <f>COUNTIFS($J$9:$J$338,"Nhận thức",CK$9:CK$338,"0")</f>
        <v>0</v>
      </c>
      <c r="CL419" s="37"/>
      <c r="CM419" s="37"/>
      <c r="CN419" s="37"/>
      <c r="CO419" s="37"/>
      <c r="CP419" s="37"/>
      <c r="CQ419" s="37"/>
      <c r="CR419" s="37"/>
      <c r="CS419" s="37"/>
      <c r="CT419" s="37"/>
    </row>
    <row r="420" spans="1:98" ht="15.75" x14ac:dyDescent="0.25">
      <c r="A420" s="421"/>
      <c r="B420" s="421"/>
      <c r="C420" s="425" t="s">
        <v>1584</v>
      </c>
      <c r="D420" s="4"/>
      <c r="E420" s="85"/>
      <c r="F420" s="5"/>
      <c r="G420" s="207"/>
      <c r="H420" s="207"/>
      <c r="I420" s="207"/>
      <c r="J420" s="87"/>
      <c r="K420" s="207"/>
      <c r="L420" s="207"/>
      <c r="M420" s="207"/>
      <c r="N420" s="207"/>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105" t="e">
        <f>(((BD417*2)+(BD418*1)+(BD419*0)))/(BD417+BD418+BD419)</f>
        <v>#DIV/0!</v>
      </c>
      <c r="BE420" s="105" t="e">
        <f t="shared" ref="BE420:CK420" si="225">(((BE417*2)+(BE418*1)+(BE419*0)))/(BE417+BE418+BE419)</f>
        <v>#DIV/0!</v>
      </c>
      <c r="BF420" s="105" t="e">
        <f t="shared" si="225"/>
        <v>#DIV/0!</v>
      </c>
      <c r="BG420" s="105" t="e">
        <f t="shared" si="225"/>
        <v>#DIV/0!</v>
      </c>
      <c r="BH420" s="105" t="e">
        <f t="shared" si="225"/>
        <v>#DIV/0!</v>
      </c>
      <c r="BI420" s="105" t="e">
        <f t="shared" si="225"/>
        <v>#DIV/0!</v>
      </c>
      <c r="BJ420" s="105" t="e">
        <f t="shared" si="225"/>
        <v>#DIV/0!</v>
      </c>
      <c r="BK420" s="105" t="e">
        <f t="shared" si="225"/>
        <v>#DIV/0!</v>
      </c>
      <c r="BL420" s="105" t="e">
        <f t="shared" si="225"/>
        <v>#DIV/0!</v>
      </c>
      <c r="BM420" s="105" t="e">
        <f t="shared" si="225"/>
        <v>#DIV/0!</v>
      </c>
      <c r="BN420" s="105" t="e">
        <f t="shared" si="225"/>
        <v>#DIV/0!</v>
      </c>
      <c r="BO420" s="105" t="e">
        <f t="shared" si="225"/>
        <v>#DIV/0!</v>
      </c>
      <c r="BP420" s="105" t="e">
        <f t="shared" si="225"/>
        <v>#DIV/0!</v>
      </c>
      <c r="BQ420" s="105" t="e">
        <f t="shared" si="225"/>
        <v>#DIV/0!</v>
      </c>
      <c r="BR420" s="105" t="e">
        <f t="shared" si="225"/>
        <v>#DIV/0!</v>
      </c>
      <c r="BS420" s="105" t="e">
        <f t="shared" si="225"/>
        <v>#DIV/0!</v>
      </c>
      <c r="BT420" s="105" t="e">
        <f t="shared" si="225"/>
        <v>#DIV/0!</v>
      </c>
      <c r="BU420" s="105" t="e">
        <f t="shared" si="225"/>
        <v>#DIV/0!</v>
      </c>
      <c r="BV420" s="105" t="e">
        <f t="shared" si="225"/>
        <v>#DIV/0!</v>
      </c>
      <c r="BW420" s="105" t="e">
        <f t="shared" si="225"/>
        <v>#DIV/0!</v>
      </c>
      <c r="BX420" s="105" t="e">
        <f t="shared" si="225"/>
        <v>#DIV/0!</v>
      </c>
      <c r="BY420" s="105" t="e">
        <f t="shared" si="225"/>
        <v>#DIV/0!</v>
      </c>
      <c r="BZ420" s="105" t="e">
        <f t="shared" si="225"/>
        <v>#DIV/0!</v>
      </c>
      <c r="CA420" s="105" t="e">
        <f t="shared" si="225"/>
        <v>#DIV/0!</v>
      </c>
      <c r="CB420" s="105" t="e">
        <f t="shared" si="225"/>
        <v>#DIV/0!</v>
      </c>
      <c r="CC420" s="105" t="e">
        <f t="shared" si="225"/>
        <v>#DIV/0!</v>
      </c>
      <c r="CD420" s="105" t="e">
        <f t="shared" si="225"/>
        <v>#DIV/0!</v>
      </c>
      <c r="CE420" s="105" t="e">
        <f t="shared" si="225"/>
        <v>#DIV/0!</v>
      </c>
      <c r="CF420" s="105">
        <f t="shared" si="225"/>
        <v>2</v>
      </c>
      <c r="CG420" s="105"/>
      <c r="CH420" s="105"/>
      <c r="CI420" s="105"/>
      <c r="CJ420" s="105"/>
      <c r="CK420" s="105" t="e">
        <f t="shared" si="225"/>
        <v>#DIV/0!</v>
      </c>
      <c r="CL420" s="416">
        <f>COUNTIF($BD421:$CK421,"Đ")</f>
        <v>1</v>
      </c>
      <c r="CM420" s="420">
        <f>CL420/COUNTA($BD421:$CK421)</f>
        <v>3.3333333333333333E-2</v>
      </c>
      <c r="CN420" s="416">
        <f>COUNTIF($BD421:$CK421,"CCG")</f>
        <v>0</v>
      </c>
      <c r="CO420" s="420">
        <f>CN420/COUNTA($BD421:$CK421)</f>
        <v>0</v>
      </c>
      <c r="CP420" s="416">
        <f>COUNTIF($BD421:$CK421,"CĐ")</f>
        <v>0</v>
      </c>
      <c r="CQ420" s="420">
        <f>CP420/COUNTA($BD421:$CK421)</f>
        <v>0</v>
      </c>
      <c r="CR420" s="412">
        <f>(((CL420*2)+(CN420*1)+(CP420*0)))/(CL420+CN420+CP420)</f>
        <v>2</v>
      </c>
      <c r="CS420" s="412" t="str">
        <f>IF(CR420&gt;=1.6,"Đạt mục tiêu",IF(CR420&gt;=1,"Cần cố gắng","Chưa đạt"))</f>
        <v>Đạt mục tiêu</v>
      </c>
      <c r="CT420" s="37"/>
    </row>
    <row r="421" spans="1:98" ht="15.75" x14ac:dyDescent="0.25">
      <c r="A421" s="421"/>
      <c r="B421" s="421"/>
      <c r="C421" s="426"/>
      <c r="D421" s="4"/>
      <c r="E421" s="85"/>
      <c r="F421" s="5"/>
      <c r="G421" s="207"/>
      <c r="H421" s="207"/>
      <c r="I421" s="207"/>
      <c r="J421" s="87"/>
      <c r="K421" s="207"/>
      <c r="L421" s="207"/>
      <c r="M421" s="207"/>
      <c r="N421" s="207"/>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105" t="e">
        <f t="shared" ref="BD421:CK421" si="226">IF(BD420&lt;1,"CĐ",IF(BD420&lt;1.6,"CCG","Đ"))</f>
        <v>#DIV/0!</v>
      </c>
      <c r="BE421" s="105" t="e">
        <f t="shared" si="226"/>
        <v>#DIV/0!</v>
      </c>
      <c r="BF421" s="105" t="e">
        <f t="shared" si="226"/>
        <v>#DIV/0!</v>
      </c>
      <c r="BG421" s="105" t="e">
        <f t="shared" si="226"/>
        <v>#DIV/0!</v>
      </c>
      <c r="BH421" s="105" t="e">
        <f t="shared" si="226"/>
        <v>#DIV/0!</v>
      </c>
      <c r="BI421" s="105" t="e">
        <f t="shared" si="226"/>
        <v>#DIV/0!</v>
      </c>
      <c r="BJ421" s="105" t="e">
        <f t="shared" si="226"/>
        <v>#DIV/0!</v>
      </c>
      <c r="BK421" s="105" t="e">
        <f t="shared" si="226"/>
        <v>#DIV/0!</v>
      </c>
      <c r="BL421" s="105" t="e">
        <f t="shared" si="226"/>
        <v>#DIV/0!</v>
      </c>
      <c r="BM421" s="105" t="e">
        <f t="shared" si="226"/>
        <v>#DIV/0!</v>
      </c>
      <c r="BN421" s="105" t="e">
        <f t="shared" si="226"/>
        <v>#DIV/0!</v>
      </c>
      <c r="BO421" s="105" t="e">
        <f t="shared" si="226"/>
        <v>#DIV/0!</v>
      </c>
      <c r="BP421" s="105" t="e">
        <f t="shared" si="226"/>
        <v>#DIV/0!</v>
      </c>
      <c r="BQ421" s="105" t="e">
        <f t="shared" si="226"/>
        <v>#DIV/0!</v>
      </c>
      <c r="BR421" s="105" t="e">
        <f t="shared" si="226"/>
        <v>#DIV/0!</v>
      </c>
      <c r="BS421" s="105" t="e">
        <f t="shared" si="226"/>
        <v>#DIV/0!</v>
      </c>
      <c r="BT421" s="105" t="e">
        <f t="shared" si="226"/>
        <v>#DIV/0!</v>
      </c>
      <c r="BU421" s="105" t="e">
        <f t="shared" si="226"/>
        <v>#DIV/0!</v>
      </c>
      <c r="BV421" s="105" t="e">
        <f t="shared" si="226"/>
        <v>#DIV/0!</v>
      </c>
      <c r="BW421" s="105" t="e">
        <f t="shared" si="226"/>
        <v>#DIV/0!</v>
      </c>
      <c r="BX421" s="105" t="e">
        <f t="shared" si="226"/>
        <v>#DIV/0!</v>
      </c>
      <c r="BY421" s="105" t="e">
        <f t="shared" si="226"/>
        <v>#DIV/0!</v>
      </c>
      <c r="BZ421" s="105" t="e">
        <f t="shared" si="226"/>
        <v>#DIV/0!</v>
      </c>
      <c r="CA421" s="105" t="e">
        <f t="shared" si="226"/>
        <v>#DIV/0!</v>
      </c>
      <c r="CB421" s="105" t="e">
        <f t="shared" si="226"/>
        <v>#DIV/0!</v>
      </c>
      <c r="CC421" s="105" t="e">
        <f t="shared" si="226"/>
        <v>#DIV/0!</v>
      </c>
      <c r="CD421" s="105" t="e">
        <f t="shared" si="226"/>
        <v>#DIV/0!</v>
      </c>
      <c r="CE421" s="105" t="e">
        <f t="shared" si="226"/>
        <v>#DIV/0!</v>
      </c>
      <c r="CF421" s="105" t="str">
        <f t="shared" si="226"/>
        <v>Đ</v>
      </c>
      <c r="CG421" s="105"/>
      <c r="CH421" s="105"/>
      <c r="CI421" s="105"/>
      <c r="CJ421" s="105"/>
      <c r="CK421" s="105" t="e">
        <f t="shared" si="226"/>
        <v>#DIV/0!</v>
      </c>
      <c r="CL421" s="416"/>
      <c r="CM421" s="420"/>
      <c r="CN421" s="416"/>
      <c r="CO421" s="420"/>
      <c r="CP421" s="416"/>
      <c r="CQ421" s="420"/>
      <c r="CR421" s="412"/>
      <c r="CS421" s="412"/>
      <c r="CT421" s="37"/>
    </row>
    <row r="422" spans="1:98" ht="31.5" x14ac:dyDescent="0.25">
      <c r="A422" s="421"/>
      <c r="B422" s="421" t="s">
        <v>617</v>
      </c>
      <c r="C422" s="102" t="s">
        <v>1569</v>
      </c>
      <c r="D422" s="4"/>
      <c r="E422" s="85"/>
      <c r="F422" s="5"/>
      <c r="G422" s="207"/>
      <c r="H422" s="207"/>
      <c r="I422" s="207"/>
      <c r="J422" s="87"/>
      <c r="K422" s="207"/>
      <c r="L422" s="207"/>
      <c r="M422" s="207"/>
      <c r="N422" s="207"/>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103">
        <f t="shared" ref="BD422:CF422" si="227">COUNTIFS($J$9:$J$338,"Ngôn ngữ",BD$9:BD$338,"2")</f>
        <v>0</v>
      </c>
      <c r="BE422" s="103">
        <f t="shared" si="227"/>
        <v>0</v>
      </c>
      <c r="BF422" s="103">
        <f t="shared" si="227"/>
        <v>0</v>
      </c>
      <c r="BG422" s="103">
        <f t="shared" si="227"/>
        <v>0</v>
      </c>
      <c r="BH422" s="103">
        <f t="shared" si="227"/>
        <v>0</v>
      </c>
      <c r="BI422" s="103">
        <f t="shared" si="227"/>
        <v>0</v>
      </c>
      <c r="BJ422" s="103">
        <f t="shared" si="227"/>
        <v>0</v>
      </c>
      <c r="BK422" s="103">
        <f t="shared" si="227"/>
        <v>0</v>
      </c>
      <c r="BL422" s="103">
        <f t="shared" si="227"/>
        <v>0</v>
      </c>
      <c r="BM422" s="103">
        <f t="shared" si="227"/>
        <v>0</v>
      </c>
      <c r="BN422" s="103">
        <f t="shared" si="227"/>
        <v>0</v>
      </c>
      <c r="BO422" s="103">
        <f t="shared" si="227"/>
        <v>0</v>
      </c>
      <c r="BP422" s="103">
        <f t="shared" si="227"/>
        <v>0</v>
      </c>
      <c r="BQ422" s="103">
        <f t="shared" si="227"/>
        <v>0</v>
      </c>
      <c r="BR422" s="103">
        <f t="shared" si="227"/>
        <v>0</v>
      </c>
      <c r="BS422" s="103">
        <f t="shared" si="227"/>
        <v>0</v>
      </c>
      <c r="BT422" s="103">
        <f t="shared" si="227"/>
        <v>0</v>
      </c>
      <c r="BU422" s="103">
        <f t="shared" si="227"/>
        <v>0</v>
      </c>
      <c r="BV422" s="103">
        <f t="shared" si="227"/>
        <v>0</v>
      </c>
      <c r="BW422" s="103">
        <f t="shared" si="227"/>
        <v>0</v>
      </c>
      <c r="BX422" s="103">
        <f t="shared" si="227"/>
        <v>0</v>
      </c>
      <c r="BY422" s="103">
        <f t="shared" si="227"/>
        <v>0</v>
      </c>
      <c r="BZ422" s="103">
        <f t="shared" si="227"/>
        <v>0</v>
      </c>
      <c r="CA422" s="103">
        <f t="shared" si="227"/>
        <v>0</v>
      </c>
      <c r="CB422" s="103">
        <f t="shared" si="227"/>
        <v>0</v>
      </c>
      <c r="CC422" s="103">
        <f t="shared" si="227"/>
        <v>0</v>
      </c>
      <c r="CD422" s="103">
        <f t="shared" si="227"/>
        <v>0</v>
      </c>
      <c r="CE422" s="103">
        <f t="shared" si="227"/>
        <v>0</v>
      </c>
      <c r="CF422" s="103">
        <f t="shared" si="227"/>
        <v>48</v>
      </c>
      <c r="CG422" s="103"/>
      <c r="CH422" s="103"/>
      <c r="CI422" s="103"/>
      <c r="CJ422" s="103"/>
      <c r="CK422" s="103">
        <f>COUNTIFS($J$9:$J$338,"Ngôn ngữ",CK$9:CK$338,"2")</f>
        <v>0</v>
      </c>
      <c r="CL422" s="37"/>
      <c r="CM422" s="37"/>
      <c r="CN422" s="37"/>
      <c r="CO422" s="37"/>
      <c r="CP422" s="37"/>
      <c r="CQ422" s="37"/>
      <c r="CR422" s="37"/>
      <c r="CS422" s="37"/>
      <c r="CT422" s="37"/>
    </row>
    <row r="423" spans="1:98" ht="31.5" x14ac:dyDescent="0.25">
      <c r="A423" s="421"/>
      <c r="B423" s="421"/>
      <c r="C423" s="102" t="s">
        <v>1570</v>
      </c>
      <c r="D423" s="4"/>
      <c r="E423" s="85"/>
      <c r="F423" s="5"/>
      <c r="G423" s="207"/>
      <c r="H423" s="207"/>
      <c r="I423" s="207"/>
      <c r="J423" s="87"/>
      <c r="K423" s="207"/>
      <c r="L423" s="207"/>
      <c r="M423" s="207"/>
      <c r="N423" s="207"/>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103">
        <f t="shared" ref="BD423:CF423" si="228">COUNTIFS($J$9:$J$338,"Ngôn ngữ",BD$9:BD$338,"1")</f>
        <v>0</v>
      </c>
      <c r="BE423" s="103">
        <f t="shared" si="228"/>
        <v>0</v>
      </c>
      <c r="BF423" s="103">
        <f t="shared" si="228"/>
        <v>0</v>
      </c>
      <c r="BG423" s="103">
        <f t="shared" si="228"/>
        <v>0</v>
      </c>
      <c r="BH423" s="103">
        <f t="shared" si="228"/>
        <v>0</v>
      </c>
      <c r="BI423" s="103">
        <f t="shared" si="228"/>
        <v>0</v>
      </c>
      <c r="BJ423" s="103">
        <f t="shared" si="228"/>
        <v>0</v>
      </c>
      <c r="BK423" s="103">
        <f t="shared" si="228"/>
        <v>0</v>
      </c>
      <c r="BL423" s="103">
        <f t="shared" si="228"/>
        <v>0</v>
      </c>
      <c r="BM423" s="103">
        <f t="shared" si="228"/>
        <v>0</v>
      </c>
      <c r="BN423" s="103">
        <f t="shared" si="228"/>
        <v>0</v>
      </c>
      <c r="BO423" s="103">
        <f t="shared" si="228"/>
        <v>0</v>
      </c>
      <c r="BP423" s="103">
        <f t="shared" si="228"/>
        <v>0</v>
      </c>
      <c r="BQ423" s="103">
        <f t="shared" si="228"/>
        <v>0</v>
      </c>
      <c r="BR423" s="103">
        <f t="shared" si="228"/>
        <v>0</v>
      </c>
      <c r="BS423" s="103">
        <f t="shared" si="228"/>
        <v>0</v>
      </c>
      <c r="BT423" s="103">
        <f t="shared" si="228"/>
        <v>0</v>
      </c>
      <c r="BU423" s="103">
        <f t="shared" si="228"/>
        <v>0</v>
      </c>
      <c r="BV423" s="103">
        <f t="shared" si="228"/>
        <v>0</v>
      </c>
      <c r="BW423" s="103">
        <f t="shared" si="228"/>
        <v>0</v>
      </c>
      <c r="BX423" s="103">
        <f t="shared" si="228"/>
        <v>0</v>
      </c>
      <c r="BY423" s="103">
        <f t="shared" si="228"/>
        <v>0</v>
      </c>
      <c r="BZ423" s="103">
        <f t="shared" si="228"/>
        <v>0</v>
      </c>
      <c r="CA423" s="103">
        <f t="shared" si="228"/>
        <v>0</v>
      </c>
      <c r="CB423" s="103">
        <f t="shared" si="228"/>
        <v>0</v>
      </c>
      <c r="CC423" s="103">
        <f t="shared" si="228"/>
        <v>0</v>
      </c>
      <c r="CD423" s="103">
        <f t="shared" si="228"/>
        <v>0</v>
      </c>
      <c r="CE423" s="103">
        <f t="shared" si="228"/>
        <v>0</v>
      </c>
      <c r="CF423" s="103">
        <f t="shared" si="228"/>
        <v>0</v>
      </c>
      <c r="CG423" s="103"/>
      <c r="CH423" s="103"/>
      <c r="CI423" s="103"/>
      <c r="CJ423" s="103"/>
      <c r="CK423" s="103">
        <f>COUNTIFS($J$9:$J$338,"Ngôn ngữ",CK$9:CK$338,"1")</f>
        <v>0</v>
      </c>
      <c r="CL423" s="37"/>
      <c r="CM423" s="37"/>
      <c r="CN423" s="37"/>
      <c r="CO423" s="37"/>
      <c r="CP423" s="37"/>
      <c r="CQ423" s="37"/>
      <c r="CR423" s="37"/>
      <c r="CS423" s="37"/>
      <c r="CT423" s="37"/>
    </row>
    <row r="424" spans="1:98" ht="31.5" x14ac:dyDescent="0.25">
      <c r="A424" s="421"/>
      <c r="B424" s="421"/>
      <c r="C424" s="102" t="s">
        <v>1571</v>
      </c>
      <c r="D424" s="4"/>
      <c r="E424" s="85"/>
      <c r="F424" s="5"/>
      <c r="G424" s="207"/>
      <c r="H424" s="207"/>
      <c r="I424" s="207"/>
      <c r="J424" s="87"/>
      <c r="K424" s="207"/>
      <c r="L424" s="207"/>
      <c r="M424" s="207"/>
      <c r="N424" s="207"/>
      <c r="O424" s="207"/>
      <c r="P424" s="207"/>
      <c r="Q424" s="207"/>
      <c r="R424" s="207"/>
      <c r="S424" s="207"/>
      <c r="T424" s="207"/>
      <c r="U424" s="207"/>
      <c r="V424" s="207"/>
      <c r="W424" s="207"/>
      <c r="X424" s="207"/>
      <c r="Y424" s="207"/>
      <c r="Z424" s="207"/>
      <c r="AA424" s="207"/>
      <c r="AB424" s="207"/>
      <c r="AC424" s="207"/>
      <c r="AD424" s="207"/>
      <c r="AE424" s="207"/>
      <c r="AF424" s="207"/>
      <c r="AG424" s="207"/>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103">
        <f t="shared" ref="BD424:CF424" si="229">COUNTIFS($J$9:$J$338,"Ngôn ngữ",BD$9:BD$338,"0")</f>
        <v>0</v>
      </c>
      <c r="BE424" s="103">
        <f t="shared" si="229"/>
        <v>0</v>
      </c>
      <c r="BF424" s="103">
        <f t="shared" si="229"/>
        <v>0</v>
      </c>
      <c r="BG424" s="103">
        <f t="shared" si="229"/>
        <v>0</v>
      </c>
      <c r="BH424" s="103">
        <f t="shared" si="229"/>
        <v>0</v>
      </c>
      <c r="BI424" s="103">
        <f t="shared" si="229"/>
        <v>0</v>
      </c>
      <c r="BJ424" s="103">
        <f t="shared" si="229"/>
        <v>0</v>
      </c>
      <c r="BK424" s="103">
        <f t="shared" si="229"/>
        <v>0</v>
      </c>
      <c r="BL424" s="103">
        <f t="shared" si="229"/>
        <v>0</v>
      </c>
      <c r="BM424" s="103">
        <f t="shared" si="229"/>
        <v>0</v>
      </c>
      <c r="BN424" s="103">
        <f t="shared" si="229"/>
        <v>0</v>
      </c>
      <c r="BO424" s="103">
        <f t="shared" si="229"/>
        <v>0</v>
      </c>
      <c r="BP424" s="103">
        <f t="shared" si="229"/>
        <v>0</v>
      </c>
      <c r="BQ424" s="103">
        <f t="shared" si="229"/>
        <v>0</v>
      </c>
      <c r="BR424" s="103">
        <f t="shared" si="229"/>
        <v>0</v>
      </c>
      <c r="BS424" s="103">
        <f t="shared" si="229"/>
        <v>0</v>
      </c>
      <c r="BT424" s="103">
        <f t="shared" si="229"/>
        <v>0</v>
      </c>
      <c r="BU424" s="103">
        <f t="shared" si="229"/>
        <v>0</v>
      </c>
      <c r="BV424" s="103">
        <f t="shared" si="229"/>
        <v>0</v>
      </c>
      <c r="BW424" s="103">
        <f t="shared" si="229"/>
        <v>0</v>
      </c>
      <c r="BX424" s="103">
        <f t="shared" si="229"/>
        <v>0</v>
      </c>
      <c r="BY424" s="103">
        <f t="shared" si="229"/>
        <v>0</v>
      </c>
      <c r="BZ424" s="103">
        <f t="shared" si="229"/>
        <v>0</v>
      </c>
      <c r="CA424" s="103">
        <f t="shared" si="229"/>
        <v>0</v>
      </c>
      <c r="CB424" s="103">
        <f t="shared" si="229"/>
        <v>0</v>
      </c>
      <c r="CC424" s="103">
        <f t="shared" si="229"/>
        <v>0</v>
      </c>
      <c r="CD424" s="103">
        <f t="shared" si="229"/>
        <v>0</v>
      </c>
      <c r="CE424" s="103">
        <f t="shared" si="229"/>
        <v>0</v>
      </c>
      <c r="CF424" s="103">
        <f t="shared" si="229"/>
        <v>0</v>
      </c>
      <c r="CG424" s="103"/>
      <c r="CH424" s="103"/>
      <c r="CI424" s="103"/>
      <c r="CJ424" s="103"/>
      <c r="CK424" s="103">
        <f>COUNTIFS($J$9:$J$338,"Ngôn ngữ",CK$9:CK$338,"0")</f>
        <v>0</v>
      </c>
      <c r="CL424" s="37"/>
      <c r="CM424" s="37"/>
      <c r="CN424" s="37"/>
      <c r="CO424" s="37"/>
      <c r="CP424" s="37"/>
      <c r="CQ424" s="37"/>
      <c r="CR424" s="37"/>
      <c r="CS424" s="37"/>
      <c r="CT424" s="37"/>
    </row>
    <row r="425" spans="1:98" ht="15.75" x14ac:dyDescent="0.25">
      <c r="A425" s="421"/>
      <c r="B425" s="421"/>
      <c r="C425" s="425" t="s">
        <v>1585</v>
      </c>
      <c r="D425" s="4"/>
      <c r="E425" s="85"/>
      <c r="F425" s="5"/>
      <c r="G425" s="207"/>
      <c r="H425" s="207"/>
      <c r="I425" s="207"/>
      <c r="J425" s="87"/>
      <c r="K425" s="207"/>
      <c r="L425" s="207"/>
      <c r="M425" s="207"/>
      <c r="N425" s="207"/>
      <c r="O425" s="207"/>
      <c r="P425" s="207"/>
      <c r="Q425" s="207"/>
      <c r="R425" s="207"/>
      <c r="S425" s="207"/>
      <c r="T425" s="207"/>
      <c r="U425" s="207"/>
      <c r="V425" s="207"/>
      <c r="W425" s="207"/>
      <c r="X425" s="207"/>
      <c r="Y425" s="207"/>
      <c r="Z425" s="207"/>
      <c r="AA425" s="207"/>
      <c r="AB425" s="207"/>
      <c r="AC425" s="207"/>
      <c r="AD425" s="207"/>
      <c r="AE425" s="207"/>
      <c r="AF425" s="207"/>
      <c r="AG425" s="207"/>
      <c r="AH425" s="207"/>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98" t="e">
        <f t="shared" ref="BD425:CK425" si="230">(((BD422*2)+(BD423*1)+(BD424*0)))/(BD422+BD423+BD424)</f>
        <v>#DIV/0!</v>
      </c>
      <c r="BE425" s="98" t="e">
        <f t="shared" si="230"/>
        <v>#DIV/0!</v>
      </c>
      <c r="BF425" s="98" t="e">
        <f t="shared" si="230"/>
        <v>#DIV/0!</v>
      </c>
      <c r="BG425" s="98" t="e">
        <f t="shared" si="230"/>
        <v>#DIV/0!</v>
      </c>
      <c r="BH425" s="98" t="e">
        <f t="shared" si="230"/>
        <v>#DIV/0!</v>
      </c>
      <c r="BI425" s="98" t="e">
        <f t="shared" si="230"/>
        <v>#DIV/0!</v>
      </c>
      <c r="BJ425" s="98" t="e">
        <f t="shared" si="230"/>
        <v>#DIV/0!</v>
      </c>
      <c r="BK425" s="98" t="e">
        <f t="shared" si="230"/>
        <v>#DIV/0!</v>
      </c>
      <c r="BL425" s="98" t="e">
        <f t="shared" si="230"/>
        <v>#DIV/0!</v>
      </c>
      <c r="BM425" s="98" t="e">
        <f t="shared" si="230"/>
        <v>#DIV/0!</v>
      </c>
      <c r="BN425" s="98" t="e">
        <f t="shared" si="230"/>
        <v>#DIV/0!</v>
      </c>
      <c r="BO425" s="98" t="e">
        <f t="shared" si="230"/>
        <v>#DIV/0!</v>
      </c>
      <c r="BP425" s="98" t="e">
        <f t="shared" si="230"/>
        <v>#DIV/0!</v>
      </c>
      <c r="BQ425" s="98" t="e">
        <f t="shared" si="230"/>
        <v>#DIV/0!</v>
      </c>
      <c r="BR425" s="98" t="e">
        <f t="shared" si="230"/>
        <v>#DIV/0!</v>
      </c>
      <c r="BS425" s="98" t="e">
        <f t="shared" si="230"/>
        <v>#DIV/0!</v>
      </c>
      <c r="BT425" s="98" t="e">
        <f t="shared" si="230"/>
        <v>#DIV/0!</v>
      </c>
      <c r="BU425" s="98" t="e">
        <f t="shared" si="230"/>
        <v>#DIV/0!</v>
      </c>
      <c r="BV425" s="98" t="e">
        <f t="shared" si="230"/>
        <v>#DIV/0!</v>
      </c>
      <c r="BW425" s="98" t="e">
        <f t="shared" si="230"/>
        <v>#DIV/0!</v>
      </c>
      <c r="BX425" s="98" t="e">
        <f t="shared" si="230"/>
        <v>#DIV/0!</v>
      </c>
      <c r="BY425" s="98" t="e">
        <f t="shared" si="230"/>
        <v>#DIV/0!</v>
      </c>
      <c r="BZ425" s="98" t="e">
        <f t="shared" si="230"/>
        <v>#DIV/0!</v>
      </c>
      <c r="CA425" s="98" t="e">
        <f t="shared" si="230"/>
        <v>#DIV/0!</v>
      </c>
      <c r="CB425" s="98" t="e">
        <f t="shared" si="230"/>
        <v>#DIV/0!</v>
      </c>
      <c r="CC425" s="98" t="e">
        <f t="shared" si="230"/>
        <v>#DIV/0!</v>
      </c>
      <c r="CD425" s="98" t="e">
        <f t="shared" si="230"/>
        <v>#DIV/0!</v>
      </c>
      <c r="CE425" s="98" t="e">
        <f t="shared" si="230"/>
        <v>#DIV/0!</v>
      </c>
      <c r="CF425" s="98">
        <f t="shared" si="230"/>
        <v>2</v>
      </c>
      <c r="CG425" s="98"/>
      <c r="CH425" s="98"/>
      <c r="CI425" s="98"/>
      <c r="CJ425" s="98"/>
      <c r="CK425" s="98" t="e">
        <f t="shared" si="230"/>
        <v>#DIV/0!</v>
      </c>
      <c r="CL425" s="415">
        <f>COUNTIF($BD426:$CK426,"Đ")</f>
        <v>1</v>
      </c>
      <c r="CM425" s="419">
        <f>CL425/COUNTA($BD426:$CK426)</f>
        <v>3.3333333333333333E-2</v>
      </c>
      <c r="CN425" s="415">
        <f>COUNTIF($BD426:$CK426,"CCG")</f>
        <v>0</v>
      </c>
      <c r="CO425" s="419">
        <f>CN425/COUNTA($BD426:$CK426)</f>
        <v>0</v>
      </c>
      <c r="CP425" s="415">
        <f>COUNTIF($BD426:$CK426,"CĐ")</f>
        <v>0</v>
      </c>
      <c r="CQ425" s="419">
        <f>CP425/COUNTA($BD426:$CK426)</f>
        <v>0</v>
      </c>
      <c r="CR425" s="411">
        <f>(((CL425*2)+(CN425*1)+(CP425*0)))/(CL425+CN425+CP425)</f>
        <v>2</v>
      </c>
      <c r="CS425" s="411" t="str">
        <f>IF(CR425&gt;=1.6,"Đạt mục tiêu",IF(CR425&gt;=1,"Cần cố gắng","Chưa đạt"))</f>
        <v>Đạt mục tiêu</v>
      </c>
      <c r="CT425" s="37"/>
    </row>
    <row r="426" spans="1:98" ht="15.75" x14ac:dyDescent="0.25">
      <c r="A426" s="421"/>
      <c r="B426" s="421"/>
      <c r="C426" s="426"/>
      <c r="D426" s="4"/>
      <c r="E426" s="85"/>
      <c r="F426" s="5"/>
      <c r="G426" s="207"/>
      <c r="H426" s="207"/>
      <c r="I426" s="207"/>
      <c r="J426" s="87"/>
      <c r="K426" s="207"/>
      <c r="L426" s="207"/>
      <c r="M426" s="207"/>
      <c r="N426" s="207"/>
      <c r="O426" s="207"/>
      <c r="P426" s="207"/>
      <c r="Q426" s="207"/>
      <c r="R426" s="207"/>
      <c r="S426" s="207"/>
      <c r="T426" s="207"/>
      <c r="U426" s="207"/>
      <c r="V426" s="207"/>
      <c r="W426" s="207"/>
      <c r="X426" s="207"/>
      <c r="Y426" s="207"/>
      <c r="Z426" s="207"/>
      <c r="AA426" s="207"/>
      <c r="AB426" s="207"/>
      <c r="AC426" s="207"/>
      <c r="AD426" s="207"/>
      <c r="AE426" s="207"/>
      <c r="AF426" s="207"/>
      <c r="AG426" s="207"/>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98" t="e">
        <f t="shared" ref="BD426:CK426" si="231">IF(BD425&lt;1,"CĐ",IF(BD425&lt;1.6,"CCG","Đ"))</f>
        <v>#DIV/0!</v>
      </c>
      <c r="BE426" s="98" t="e">
        <f t="shared" si="231"/>
        <v>#DIV/0!</v>
      </c>
      <c r="BF426" s="98" t="e">
        <f t="shared" si="231"/>
        <v>#DIV/0!</v>
      </c>
      <c r="BG426" s="98" t="e">
        <f t="shared" si="231"/>
        <v>#DIV/0!</v>
      </c>
      <c r="BH426" s="98" t="e">
        <f t="shared" si="231"/>
        <v>#DIV/0!</v>
      </c>
      <c r="BI426" s="98" t="e">
        <f t="shared" si="231"/>
        <v>#DIV/0!</v>
      </c>
      <c r="BJ426" s="98" t="e">
        <f t="shared" si="231"/>
        <v>#DIV/0!</v>
      </c>
      <c r="BK426" s="98" t="e">
        <f t="shared" si="231"/>
        <v>#DIV/0!</v>
      </c>
      <c r="BL426" s="98" t="e">
        <f t="shared" si="231"/>
        <v>#DIV/0!</v>
      </c>
      <c r="BM426" s="98" t="e">
        <f t="shared" si="231"/>
        <v>#DIV/0!</v>
      </c>
      <c r="BN426" s="98" t="e">
        <f t="shared" si="231"/>
        <v>#DIV/0!</v>
      </c>
      <c r="BO426" s="98" t="e">
        <f t="shared" si="231"/>
        <v>#DIV/0!</v>
      </c>
      <c r="BP426" s="98" t="e">
        <f t="shared" si="231"/>
        <v>#DIV/0!</v>
      </c>
      <c r="BQ426" s="98" t="e">
        <f t="shared" si="231"/>
        <v>#DIV/0!</v>
      </c>
      <c r="BR426" s="98" t="e">
        <f t="shared" si="231"/>
        <v>#DIV/0!</v>
      </c>
      <c r="BS426" s="98" t="e">
        <f t="shared" si="231"/>
        <v>#DIV/0!</v>
      </c>
      <c r="BT426" s="98" t="e">
        <f t="shared" si="231"/>
        <v>#DIV/0!</v>
      </c>
      <c r="BU426" s="98" t="e">
        <f t="shared" si="231"/>
        <v>#DIV/0!</v>
      </c>
      <c r="BV426" s="98" t="e">
        <f t="shared" si="231"/>
        <v>#DIV/0!</v>
      </c>
      <c r="BW426" s="98" t="e">
        <f t="shared" si="231"/>
        <v>#DIV/0!</v>
      </c>
      <c r="BX426" s="98" t="e">
        <f t="shared" si="231"/>
        <v>#DIV/0!</v>
      </c>
      <c r="BY426" s="98" t="e">
        <f t="shared" si="231"/>
        <v>#DIV/0!</v>
      </c>
      <c r="BZ426" s="98" t="e">
        <f t="shared" si="231"/>
        <v>#DIV/0!</v>
      </c>
      <c r="CA426" s="98" t="e">
        <f t="shared" si="231"/>
        <v>#DIV/0!</v>
      </c>
      <c r="CB426" s="98" t="e">
        <f t="shared" si="231"/>
        <v>#DIV/0!</v>
      </c>
      <c r="CC426" s="98" t="e">
        <f t="shared" si="231"/>
        <v>#DIV/0!</v>
      </c>
      <c r="CD426" s="98" t="e">
        <f t="shared" si="231"/>
        <v>#DIV/0!</v>
      </c>
      <c r="CE426" s="98" t="e">
        <f t="shared" si="231"/>
        <v>#DIV/0!</v>
      </c>
      <c r="CF426" s="98" t="str">
        <f t="shared" si="231"/>
        <v>Đ</v>
      </c>
      <c r="CG426" s="98"/>
      <c r="CH426" s="98"/>
      <c r="CI426" s="98"/>
      <c r="CJ426" s="98"/>
      <c r="CK426" s="98" t="e">
        <f t="shared" si="231"/>
        <v>#DIV/0!</v>
      </c>
      <c r="CL426" s="415"/>
      <c r="CM426" s="419"/>
      <c r="CN426" s="415"/>
      <c r="CO426" s="419"/>
      <c r="CP426" s="415"/>
      <c r="CQ426" s="419"/>
      <c r="CR426" s="411"/>
      <c r="CS426" s="411"/>
      <c r="CT426" s="37"/>
    </row>
    <row r="427" spans="1:98" ht="31.5" x14ac:dyDescent="0.25">
      <c r="A427" s="421"/>
      <c r="B427" s="421" t="s">
        <v>744</v>
      </c>
      <c r="C427" s="102" t="s">
        <v>1569</v>
      </c>
      <c r="D427" s="4"/>
      <c r="E427" s="85"/>
      <c r="F427" s="5"/>
      <c r="G427" s="207"/>
      <c r="H427" s="207"/>
      <c r="I427" s="207"/>
      <c r="J427" s="87"/>
      <c r="K427" s="207"/>
      <c r="L427" s="207"/>
      <c r="M427" s="207"/>
      <c r="N427" s="207"/>
      <c r="O427" s="207"/>
      <c r="P427" s="207"/>
      <c r="Q427" s="207"/>
      <c r="R427" s="207"/>
      <c r="S427" s="207"/>
      <c r="T427" s="207"/>
      <c r="U427" s="207"/>
      <c r="V427" s="207"/>
      <c r="W427" s="207"/>
      <c r="X427" s="207"/>
      <c r="Y427" s="207"/>
      <c r="Z427" s="207"/>
      <c r="AA427" s="207"/>
      <c r="AB427" s="207"/>
      <c r="AC427" s="207"/>
      <c r="AD427" s="207"/>
      <c r="AE427" s="207"/>
      <c r="AF427" s="207"/>
      <c r="AG427" s="207"/>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104">
        <f t="shared" ref="BD427:CF427" si="232">COUNTIFS($J$9:$J$338,"TCKNXH",BD$9:BD$338,"2")</f>
        <v>0</v>
      </c>
      <c r="BE427" s="104">
        <f t="shared" si="232"/>
        <v>0</v>
      </c>
      <c r="BF427" s="104">
        <f t="shared" si="232"/>
        <v>0</v>
      </c>
      <c r="BG427" s="104">
        <f t="shared" si="232"/>
        <v>0</v>
      </c>
      <c r="BH427" s="104">
        <f t="shared" si="232"/>
        <v>0</v>
      </c>
      <c r="BI427" s="104">
        <f t="shared" si="232"/>
        <v>0</v>
      </c>
      <c r="BJ427" s="104">
        <f t="shared" si="232"/>
        <v>0</v>
      </c>
      <c r="BK427" s="104">
        <f t="shared" si="232"/>
        <v>0</v>
      </c>
      <c r="BL427" s="104">
        <f t="shared" si="232"/>
        <v>0</v>
      </c>
      <c r="BM427" s="104">
        <f t="shared" si="232"/>
        <v>0</v>
      </c>
      <c r="BN427" s="104">
        <f t="shared" si="232"/>
        <v>0</v>
      </c>
      <c r="BO427" s="104">
        <f t="shared" si="232"/>
        <v>0</v>
      </c>
      <c r="BP427" s="104">
        <f t="shared" si="232"/>
        <v>0</v>
      </c>
      <c r="BQ427" s="104">
        <f t="shared" si="232"/>
        <v>0</v>
      </c>
      <c r="BR427" s="104">
        <f t="shared" si="232"/>
        <v>0</v>
      </c>
      <c r="BS427" s="104">
        <f t="shared" si="232"/>
        <v>0</v>
      </c>
      <c r="BT427" s="104">
        <f t="shared" si="232"/>
        <v>0</v>
      </c>
      <c r="BU427" s="104">
        <f t="shared" si="232"/>
        <v>0</v>
      </c>
      <c r="BV427" s="104">
        <f t="shared" si="232"/>
        <v>0</v>
      </c>
      <c r="BW427" s="104">
        <f t="shared" si="232"/>
        <v>0</v>
      </c>
      <c r="BX427" s="104">
        <f t="shared" si="232"/>
        <v>0</v>
      </c>
      <c r="BY427" s="104">
        <f t="shared" si="232"/>
        <v>0</v>
      </c>
      <c r="BZ427" s="104">
        <f t="shared" si="232"/>
        <v>0</v>
      </c>
      <c r="CA427" s="104">
        <f t="shared" si="232"/>
        <v>0</v>
      </c>
      <c r="CB427" s="104">
        <f t="shared" si="232"/>
        <v>0</v>
      </c>
      <c r="CC427" s="104">
        <f t="shared" si="232"/>
        <v>0</v>
      </c>
      <c r="CD427" s="104">
        <f t="shared" si="232"/>
        <v>0</v>
      </c>
      <c r="CE427" s="104">
        <f t="shared" si="232"/>
        <v>0</v>
      </c>
      <c r="CF427" s="104">
        <f t="shared" si="232"/>
        <v>19</v>
      </c>
      <c r="CG427" s="104"/>
      <c r="CH427" s="104"/>
      <c r="CI427" s="104"/>
      <c r="CJ427" s="104"/>
      <c r="CK427" s="104">
        <f>COUNTIFS($J$9:$J$338,"TCKNXH",CK$9:CK$338,"2")</f>
        <v>0</v>
      </c>
      <c r="CL427" s="37"/>
      <c r="CM427" s="37"/>
      <c r="CN427" s="37"/>
      <c r="CO427" s="37"/>
      <c r="CP427" s="37"/>
      <c r="CQ427" s="37"/>
      <c r="CR427" s="37"/>
      <c r="CS427" s="37"/>
      <c r="CT427" s="37"/>
    </row>
    <row r="428" spans="1:98" ht="31.5" x14ac:dyDescent="0.25">
      <c r="A428" s="421"/>
      <c r="B428" s="421"/>
      <c r="C428" s="102" t="s">
        <v>1570</v>
      </c>
      <c r="D428" s="4"/>
      <c r="E428" s="85"/>
      <c r="F428" s="5"/>
      <c r="G428" s="207"/>
      <c r="H428" s="207"/>
      <c r="I428" s="207"/>
      <c r="J428" s="87"/>
      <c r="K428" s="207"/>
      <c r="L428" s="207"/>
      <c r="M428" s="207"/>
      <c r="N428" s="207"/>
      <c r="O428" s="207"/>
      <c r="P428" s="207"/>
      <c r="Q428" s="207"/>
      <c r="R428" s="207"/>
      <c r="S428" s="207"/>
      <c r="T428" s="207"/>
      <c r="U428" s="207"/>
      <c r="V428" s="207"/>
      <c r="W428" s="207"/>
      <c r="X428" s="207"/>
      <c r="Y428" s="207"/>
      <c r="Z428" s="207"/>
      <c r="AA428" s="207"/>
      <c r="AB428" s="207"/>
      <c r="AC428" s="207"/>
      <c r="AD428" s="207"/>
      <c r="AE428" s="207"/>
      <c r="AF428" s="207"/>
      <c r="AG428" s="207"/>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104">
        <f t="shared" ref="BD428:CF428" si="233">COUNTIFS($J$9:$J$338,"TCKNXH",BD$9:BD$338,"1")</f>
        <v>0</v>
      </c>
      <c r="BE428" s="104">
        <f t="shared" si="233"/>
        <v>0</v>
      </c>
      <c r="BF428" s="104">
        <f t="shared" si="233"/>
        <v>0</v>
      </c>
      <c r="BG428" s="104">
        <f t="shared" si="233"/>
        <v>0</v>
      </c>
      <c r="BH428" s="104">
        <f t="shared" si="233"/>
        <v>0</v>
      </c>
      <c r="BI428" s="104">
        <f t="shared" si="233"/>
        <v>0</v>
      </c>
      <c r="BJ428" s="104">
        <f t="shared" si="233"/>
        <v>0</v>
      </c>
      <c r="BK428" s="104">
        <f t="shared" si="233"/>
        <v>0</v>
      </c>
      <c r="BL428" s="104">
        <f t="shared" si="233"/>
        <v>0</v>
      </c>
      <c r="BM428" s="104">
        <f t="shared" si="233"/>
        <v>0</v>
      </c>
      <c r="BN428" s="104">
        <f t="shared" si="233"/>
        <v>0</v>
      </c>
      <c r="BO428" s="104">
        <f t="shared" si="233"/>
        <v>0</v>
      </c>
      <c r="BP428" s="104">
        <f t="shared" si="233"/>
        <v>0</v>
      </c>
      <c r="BQ428" s="104">
        <f t="shared" si="233"/>
        <v>0</v>
      </c>
      <c r="BR428" s="104">
        <f t="shared" si="233"/>
        <v>0</v>
      </c>
      <c r="BS428" s="104">
        <f t="shared" si="233"/>
        <v>0</v>
      </c>
      <c r="BT428" s="104">
        <f t="shared" si="233"/>
        <v>0</v>
      </c>
      <c r="BU428" s="104">
        <f t="shared" si="233"/>
        <v>0</v>
      </c>
      <c r="BV428" s="104">
        <f t="shared" si="233"/>
        <v>0</v>
      </c>
      <c r="BW428" s="104">
        <f t="shared" si="233"/>
        <v>0</v>
      </c>
      <c r="BX428" s="104">
        <f t="shared" si="233"/>
        <v>0</v>
      </c>
      <c r="BY428" s="104">
        <f t="shared" si="233"/>
        <v>0</v>
      </c>
      <c r="BZ428" s="104">
        <f t="shared" si="233"/>
        <v>0</v>
      </c>
      <c r="CA428" s="104">
        <f t="shared" si="233"/>
        <v>0</v>
      </c>
      <c r="CB428" s="104">
        <f t="shared" si="233"/>
        <v>0</v>
      </c>
      <c r="CC428" s="104">
        <f t="shared" si="233"/>
        <v>0</v>
      </c>
      <c r="CD428" s="104">
        <f t="shared" si="233"/>
        <v>0</v>
      </c>
      <c r="CE428" s="104">
        <f t="shared" si="233"/>
        <v>0</v>
      </c>
      <c r="CF428" s="104">
        <f t="shared" si="233"/>
        <v>0</v>
      </c>
      <c r="CG428" s="104"/>
      <c r="CH428" s="104"/>
      <c r="CI428" s="104"/>
      <c r="CJ428" s="104"/>
      <c r="CK428" s="104">
        <f>COUNTIFS($J$9:$J$338,"TCKNXH",CK$9:CK$338,"1")</f>
        <v>0</v>
      </c>
      <c r="CL428" s="37"/>
      <c r="CM428" s="37"/>
      <c r="CN428" s="37"/>
      <c r="CO428" s="37"/>
      <c r="CP428" s="37"/>
      <c r="CQ428" s="37"/>
      <c r="CR428" s="37"/>
      <c r="CS428" s="37"/>
      <c r="CT428" s="37"/>
    </row>
    <row r="429" spans="1:98" ht="31.5" x14ac:dyDescent="0.25">
      <c r="A429" s="421"/>
      <c r="B429" s="421"/>
      <c r="C429" s="102" t="s">
        <v>1571</v>
      </c>
      <c r="D429" s="4"/>
      <c r="E429" s="85"/>
      <c r="F429" s="5"/>
      <c r="G429" s="207"/>
      <c r="H429" s="207"/>
      <c r="I429" s="207"/>
      <c r="J429" s="87"/>
      <c r="K429" s="207"/>
      <c r="L429" s="207"/>
      <c r="M429" s="207"/>
      <c r="N429" s="207"/>
      <c r="O429" s="207"/>
      <c r="P429" s="207"/>
      <c r="Q429" s="207"/>
      <c r="R429" s="207"/>
      <c r="S429" s="207"/>
      <c r="T429" s="207"/>
      <c r="U429" s="207"/>
      <c r="V429" s="207"/>
      <c r="W429" s="207"/>
      <c r="X429" s="207"/>
      <c r="Y429" s="207"/>
      <c r="Z429" s="207"/>
      <c r="AA429" s="207"/>
      <c r="AB429" s="207"/>
      <c r="AC429" s="207"/>
      <c r="AD429" s="207"/>
      <c r="AE429" s="207"/>
      <c r="AF429" s="207"/>
      <c r="AG429" s="207"/>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104">
        <f t="shared" ref="BD429:CF429" si="234">COUNTIFS($J$9:$J$338,"TCKNXH",BD$9:BD$338,"0")</f>
        <v>0</v>
      </c>
      <c r="BE429" s="104">
        <f t="shared" si="234"/>
        <v>0</v>
      </c>
      <c r="BF429" s="104">
        <f t="shared" si="234"/>
        <v>0</v>
      </c>
      <c r="BG429" s="104">
        <f t="shared" si="234"/>
        <v>0</v>
      </c>
      <c r="BH429" s="104">
        <f t="shared" si="234"/>
        <v>0</v>
      </c>
      <c r="BI429" s="104">
        <f t="shared" si="234"/>
        <v>0</v>
      </c>
      <c r="BJ429" s="104">
        <f t="shared" si="234"/>
        <v>0</v>
      </c>
      <c r="BK429" s="104">
        <f t="shared" si="234"/>
        <v>0</v>
      </c>
      <c r="BL429" s="104">
        <f t="shared" si="234"/>
        <v>0</v>
      </c>
      <c r="BM429" s="104">
        <f t="shared" si="234"/>
        <v>0</v>
      </c>
      <c r="BN429" s="104">
        <f t="shared" si="234"/>
        <v>0</v>
      </c>
      <c r="BO429" s="104">
        <f t="shared" si="234"/>
        <v>0</v>
      </c>
      <c r="BP429" s="104">
        <f t="shared" si="234"/>
        <v>0</v>
      </c>
      <c r="BQ429" s="104">
        <f t="shared" si="234"/>
        <v>0</v>
      </c>
      <c r="BR429" s="104">
        <f t="shared" si="234"/>
        <v>0</v>
      </c>
      <c r="BS429" s="104">
        <f t="shared" si="234"/>
        <v>0</v>
      </c>
      <c r="BT429" s="104">
        <f t="shared" si="234"/>
        <v>0</v>
      </c>
      <c r="BU429" s="104">
        <f t="shared" si="234"/>
        <v>0</v>
      </c>
      <c r="BV429" s="104">
        <f t="shared" si="234"/>
        <v>0</v>
      </c>
      <c r="BW429" s="104">
        <f t="shared" si="234"/>
        <v>0</v>
      </c>
      <c r="BX429" s="104">
        <f t="shared" si="234"/>
        <v>0</v>
      </c>
      <c r="BY429" s="104">
        <f t="shared" si="234"/>
        <v>0</v>
      </c>
      <c r="BZ429" s="104">
        <f t="shared" si="234"/>
        <v>0</v>
      </c>
      <c r="CA429" s="104">
        <f t="shared" si="234"/>
        <v>0</v>
      </c>
      <c r="CB429" s="104">
        <f t="shared" si="234"/>
        <v>0</v>
      </c>
      <c r="CC429" s="104">
        <f t="shared" si="234"/>
        <v>0</v>
      </c>
      <c r="CD429" s="104">
        <f t="shared" si="234"/>
        <v>0</v>
      </c>
      <c r="CE429" s="104">
        <f t="shared" si="234"/>
        <v>0</v>
      </c>
      <c r="CF429" s="104">
        <f t="shared" si="234"/>
        <v>0</v>
      </c>
      <c r="CG429" s="104"/>
      <c r="CH429" s="104"/>
      <c r="CI429" s="104"/>
      <c r="CJ429" s="104"/>
      <c r="CK429" s="104">
        <f>COUNTIFS($J$9:$J$338,"TCKNXH",CK$9:CK$338,"0")</f>
        <v>0</v>
      </c>
      <c r="CL429" s="37"/>
      <c r="CM429" s="37"/>
      <c r="CN429" s="37"/>
      <c r="CO429" s="37"/>
      <c r="CP429" s="37"/>
      <c r="CQ429" s="37"/>
      <c r="CR429" s="37"/>
      <c r="CS429" s="37"/>
      <c r="CT429" s="37"/>
    </row>
    <row r="430" spans="1:98" ht="15.75" x14ac:dyDescent="0.25">
      <c r="A430" s="421"/>
      <c r="B430" s="421"/>
      <c r="C430" s="425" t="s">
        <v>1586</v>
      </c>
      <c r="D430" s="4"/>
      <c r="E430" s="85"/>
      <c r="F430" s="5"/>
      <c r="G430" s="207"/>
      <c r="H430" s="207"/>
      <c r="I430" s="207"/>
      <c r="J430" s="87"/>
      <c r="K430" s="207"/>
      <c r="L430" s="207"/>
      <c r="M430" s="207"/>
      <c r="N430" s="207"/>
      <c r="O430" s="207"/>
      <c r="P430" s="207"/>
      <c r="Q430" s="207"/>
      <c r="R430" s="207"/>
      <c r="S430" s="207"/>
      <c r="T430" s="207"/>
      <c r="U430" s="207"/>
      <c r="V430" s="207"/>
      <c r="W430" s="207"/>
      <c r="X430" s="207"/>
      <c r="Y430" s="207"/>
      <c r="Z430" s="207"/>
      <c r="AA430" s="207"/>
      <c r="AB430" s="207"/>
      <c r="AC430" s="207"/>
      <c r="AD430" s="207"/>
      <c r="AE430" s="207"/>
      <c r="AF430" s="207"/>
      <c r="AG430" s="207"/>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105" t="e">
        <f t="shared" ref="BD430:CK430" si="235">(((BD427*2)+(BD428*1)+(BD429*0)))/(BD427+BD428+BD429)</f>
        <v>#DIV/0!</v>
      </c>
      <c r="BE430" s="105" t="e">
        <f t="shared" si="235"/>
        <v>#DIV/0!</v>
      </c>
      <c r="BF430" s="105" t="e">
        <f t="shared" si="235"/>
        <v>#DIV/0!</v>
      </c>
      <c r="BG430" s="105" t="e">
        <f t="shared" si="235"/>
        <v>#DIV/0!</v>
      </c>
      <c r="BH430" s="105" t="e">
        <f t="shared" si="235"/>
        <v>#DIV/0!</v>
      </c>
      <c r="BI430" s="105" t="e">
        <f t="shared" si="235"/>
        <v>#DIV/0!</v>
      </c>
      <c r="BJ430" s="105" t="e">
        <f t="shared" si="235"/>
        <v>#DIV/0!</v>
      </c>
      <c r="BK430" s="105" t="e">
        <f t="shared" si="235"/>
        <v>#DIV/0!</v>
      </c>
      <c r="BL430" s="105" t="e">
        <f t="shared" si="235"/>
        <v>#DIV/0!</v>
      </c>
      <c r="BM430" s="105" t="e">
        <f t="shared" si="235"/>
        <v>#DIV/0!</v>
      </c>
      <c r="BN430" s="105" t="e">
        <f t="shared" si="235"/>
        <v>#DIV/0!</v>
      </c>
      <c r="BO430" s="105" t="e">
        <f t="shared" si="235"/>
        <v>#DIV/0!</v>
      </c>
      <c r="BP430" s="105" t="e">
        <f t="shared" si="235"/>
        <v>#DIV/0!</v>
      </c>
      <c r="BQ430" s="105" t="e">
        <f t="shared" si="235"/>
        <v>#DIV/0!</v>
      </c>
      <c r="BR430" s="105" t="e">
        <f t="shared" si="235"/>
        <v>#DIV/0!</v>
      </c>
      <c r="BS430" s="105" t="e">
        <f t="shared" si="235"/>
        <v>#DIV/0!</v>
      </c>
      <c r="BT430" s="105" t="e">
        <f t="shared" si="235"/>
        <v>#DIV/0!</v>
      </c>
      <c r="BU430" s="105" t="e">
        <f t="shared" si="235"/>
        <v>#DIV/0!</v>
      </c>
      <c r="BV430" s="105" t="e">
        <f t="shared" si="235"/>
        <v>#DIV/0!</v>
      </c>
      <c r="BW430" s="105" t="e">
        <f t="shared" si="235"/>
        <v>#DIV/0!</v>
      </c>
      <c r="BX430" s="105" t="e">
        <f t="shared" si="235"/>
        <v>#DIV/0!</v>
      </c>
      <c r="BY430" s="105" t="e">
        <f t="shared" si="235"/>
        <v>#DIV/0!</v>
      </c>
      <c r="BZ430" s="105" t="e">
        <f t="shared" si="235"/>
        <v>#DIV/0!</v>
      </c>
      <c r="CA430" s="105" t="e">
        <f t="shared" si="235"/>
        <v>#DIV/0!</v>
      </c>
      <c r="CB430" s="105" t="e">
        <f t="shared" si="235"/>
        <v>#DIV/0!</v>
      </c>
      <c r="CC430" s="105" t="e">
        <f t="shared" si="235"/>
        <v>#DIV/0!</v>
      </c>
      <c r="CD430" s="105" t="e">
        <f t="shared" si="235"/>
        <v>#DIV/0!</v>
      </c>
      <c r="CE430" s="105" t="e">
        <f t="shared" si="235"/>
        <v>#DIV/0!</v>
      </c>
      <c r="CF430" s="105">
        <f t="shared" si="235"/>
        <v>2</v>
      </c>
      <c r="CG430" s="105"/>
      <c r="CH430" s="105"/>
      <c r="CI430" s="105"/>
      <c r="CJ430" s="105"/>
      <c r="CK430" s="105" t="e">
        <f t="shared" si="235"/>
        <v>#DIV/0!</v>
      </c>
      <c r="CL430" s="416">
        <f>COUNTIF($BD431:$CK431,"Đ")</f>
        <v>1</v>
      </c>
      <c r="CM430" s="420">
        <f>CL430/COUNTA($BD431:$CK431)</f>
        <v>3.3333333333333333E-2</v>
      </c>
      <c r="CN430" s="416">
        <f>COUNTIF($BD431:$CK431,"CCG")</f>
        <v>0</v>
      </c>
      <c r="CO430" s="420">
        <f>CN430/COUNTA($BD431:$CK431)</f>
        <v>0</v>
      </c>
      <c r="CP430" s="416">
        <f>COUNTIF($BD431:$CK431,"CĐ")</f>
        <v>0</v>
      </c>
      <c r="CQ430" s="420">
        <f>CP430/COUNTA($BD431:$CK431)</f>
        <v>0</v>
      </c>
      <c r="CR430" s="412">
        <f>(((CL430*2)+(CN430*1)+(CP430*0)))/(CL430+CN430+CP430)</f>
        <v>2</v>
      </c>
      <c r="CS430" s="412" t="str">
        <f>IF(CR430&gt;=1.6,"Đạt mục tiêu",IF(CR430&gt;=1,"Cần cố gắng","Chưa đạt"))</f>
        <v>Đạt mục tiêu</v>
      </c>
      <c r="CT430" s="37"/>
    </row>
    <row r="431" spans="1:98" ht="15.75" x14ac:dyDescent="0.25">
      <c r="A431" s="421"/>
      <c r="B431" s="421"/>
      <c r="C431" s="426"/>
      <c r="D431" s="4"/>
      <c r="E431" s="85"/>
      <c r="F431" s="5"/>
      <c r="G431" s="207"/>
      <c r="H431" s="207"/>
      <c r="I431" s="207"/>
      <c r="J431" s="87"/>
      <c r="K431" s="207"/>
      <c r="L431" s="207"/>
      <c r="M431" s="207"/>
      <c r="N431" s="207"/>
      <c r="O431" s="207"/>
      <c r="P431" s="207"/>
      <c r="Q431" s="207"/>
      <c r="R431" s="207"/>
      <c r="S431" s="207"/>
      <c r="T431" s="207"/>
      <c r="U431" s="207"/>
      <c r="V431" s="207"/>
      <c r="W431" s="207"/>
      <c r="X431" s="207"/>
      <c r="Y431" s="207"/>
      <c r="Z431" s="207"/>
      <c r="AA431" s="207"/>
      <c r="AB431" s="207"/>
      <c r="AC431" s="207"/>
      <c r="AD431" s="207"/>
      <c r="AE431" s="207"/>
      <c r="AF431" s="207"/>
      <c r="AG431" s="207"/>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105" t="e">
        <f t="shared" ref="BD431:CK431" si="236">IF(BD430&lt;1,"CĐ",IF(BD430&lt;1.6,"CCG","Đ"))</f>
        <v>#DIV/0!</v>
      </c>
      <c r="BE431" s="105" t="e">
        <f t="shared" si="236"/>
        <v>#DIV/0!</v>
      </c>
      <c r="BF431" s="105" t="e">
        <f t="shared" si="236"/>
        <v>#DIV/0!</v>
      </c>
      <c r="BG431" s="105" t="e">
        <f t="shared" si="236"/>
        <v>#DIV/0!</v>
      </c>
      <c r="BH431" s="105" t="e">
        <f t="shared" si="236"/>
        <v>#DIV/0!</v>
      </c>
      <c r="BI431" s="105" t="e">
        <f t="shared" si="236"/>
        <v>#DIV/0!</v>
      </c>
      <c r="BJ431" s="105" t="e">
        <f t="shared" si="236"/>
        <v>#DIV/0!</v>
      </c>
      <c r="BK431" s="105" t="e">
        <f t="shared" si="236"/>
        <v>#DIV/0!</v>
      </c>
      <c r="BL431" s="105" t="e">
        <f t="shared" si="236"/>
        <v>#DIV/0!</v>
      </c>
      <c r="BM431" s="105" t="e">
        <f t="shared" si="236"/>
        <v>#DIV/0!</v>
      </c>
      <c r="BN431" s="105" t="e">
        <f t="shared" si="236"/>
        <v>#DIV/0!</v>
      </c>
      <c r="BO431" s="105" t="e">
        <f t="shared" si="236"/>
        <v>#DIV/0!</v>
      </c>
      <c r="BP431" s="105" t="e">
        <f t="shared" si="236"/>
        <v>#DIV/0!</v>
      </c>
      <c r="BQ431" s="105" t="e">
        <f t="shared" si="236"/>
        <v>#DIV/0!</v>
      </c>
      <c r="BR431" s="105" t="e">
        <f t="shared" si="236"/>
        <v>#DIV/0!</v>
      </c>
      <c r="BS431" s="105" t="e">
        <f t="shared" si="236"/>
        <v>#DIV/0!</v>
      </c>
      <c r="BT431" s="105" t="e">
        <f t="shared" si="236"/>
        <v>#DIV/0!</v>
      </c>
      <c r="BU431" s="105" t="e">
        <f t="shared" si="236"/>
        <v>#DIV/0!</v>
      </c>
      <c r="BV431" s="105" t="e">
        <f t="shared" si="236"/>
        <v>#DIV/0!</v>
      </c>
      <c r="BW431" s="105" t="e">
        <f t="shared" si="236"/>
        <v>#DIV/0!</v>
      </c>
      <c r="BX431" s="105" t="e">
        <f t="shared" si="236"/>
        <v>#DIV/0!</v>
      </c>
      <c r="BY431" s="105" t="e">
        <f t="shared" si="236"/>
        <v>#DIV/0!</v>
      </c>
      <c r="BZ431" s="105" t="e">
        <f t="shared" si="236"/>
        <v>#DIV/0!</v>
      </c>
      <c r="CA431" s="105" t="e">
        <f t="shared" si="236"/>
        <v>#DIV/0!</v>
      </c>
      <c r="CB431" s="105" t="e">
        <f t="shared" si="236"/>
        <v>#DIV/0!</v>
      </c>
      <c r="CC431" s="105" t="e">
        <f t="shared" si="236"/>
        <v>#DIV/0!</v>
      </c>
      <c r="CD431" s="105" t="e">
        <f t="shared" si="236"/>
        <v>#DIV/0!</v>
      </c>
      <c r="CE431" s="105" t="e">
        <f t="shared" si="236"/>
        <v>#DIV/0!</v>
      </c>
      <c r="CF431" s="105" t="str">
        <f t="shared" si="236"/>
        <v>Đ</v>
      </c>
      <c r="CG431" s="105"/>
      <c r="CH431" s="105"/>
      <c r="CI431" s="105"/>
      <c r="CJ431" s="105"/>
      <c r="CK431" s="105" t="e">
        <f t="shared" si="236"/>
        <v>#DIV/0!</v>
      </c>
      <c r="CL431" s="416"/>
      <c r="CM431" s="420"/>
      <c r="CN431" s="416"/>
      <c r="CO431" s="420"/>
      <c r="CP431" s="416"/>
      <c r="CQ431" s="420"/>
      <c r="CR431" s="412"/>
      <c r="CS431" s="412"/>
      <c r="CT431" s="37"/>
    </row>
    <row r="432" spans="1:98" ht="31.5" x14ac:dyDescent="0.25">
      <c r="A432" s="421"/>
      <c r="B432" s="421" t="s">
        <v>862</v>
      </c>
      <c r="C432" s="102" t="s">
        <v>1569</v>
      </c>
      <c r="D432" s="4"/>
      <c r="E432" s="85"/>
      <c r="F432" s="5"/>
      <c r="G432" s="207"/>
      <c r="H432" s="207"/>
      <c r="I432" s="207"/>
      <c r="J432" s="87"/>
      <c r="K432" s="207"/>
      <c r="L432" s="207"/>
      <c r="M432" s="207"/>
      <c r="N432" s="207"/>
      <c r="O432" s="207"/>
      <c r="P432" s="207"/>
      <c r="Q432" s="207"/>
      <c r="R432" s="207"/>
      <c r="S432" s="207"/>
      <c r="T432" s="207"/>
      <c r="U432" s="207"/>
      <c r="V432" s="207"/>
      <c r="W432" s="207"/>
      <c r="X432" s="207"/>
      <c r="Y432" s="207"/>
      <c r="Z432" s="207"/>
      <c r="AA432" s="207"/>
      <c r="AB432" s="207"/>
      <c r="AC432" s="207"/>
      <c r="AD432" s="207"/>
      <c r="AE432" s="207"/>
      <c r="AF432" s="207"/>
      <c r="AG432" s="207"/>
      <c r="AH432" s="207"/>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103">
        <f t="shared" ref="BD432:CF432" si="237">COUNTIFS($J$9:$J$338,"Thẩm mỹ",BD$9:BD$338,"2")</f>
        <v>0</v>
      </c>
      <c r="BE432" s="103">
        <f t="shared" si="237"/>
        <v>0</v>
      </c>
      <c r="BF432" s="103">
        <f t="shared" si="237"/>
        <v>0</v>
      </c>
      <c r="BG432" s="103">
        <f t="shared" si="237"/>
        <v>0</v>
      </c>
      <c r="BH432" s="103">
        <f t="shared" si="237"/>
        <v>0</v>
      </c>
      <c r="BI432" s="103">
        <f t="shared" si="237"/>
        <v>0</v>
      </c>
      <c r="BJ432" s="103">
        <f t="shared" si="237"/>
        <v>0</v>
      </c>
      <c r="BK432" s="103">
        <f t="shared" si="237"/>
        <v>0</v>
      </c>
      <c r="BL432" s="103">
        <f t="shared" si="237"/>
        <v>0</v>
      </c>
      <c r="BM432" s="103">
        <f t="shared" si="237"/>
        <v>0</v>
      </c>
      <c r="BN432" s="103">
        <f t="shared" si="237"/>
        <v>0</v>
      </c>
      <c r="BO432" s="103">
        <f t="shared" si="237"/>
        <v>0</v>
      </c>
      <c r="BP432" s="103">
        <f t="shared" si="237"/>
        <v>0</v>
      </c>
      <c r="BQ432" s="103">
        <f t="shared" si="237"/>
        <v>0</v>
      </c>
      <c r="BR432" s="103">
        <f t="shared" si="237"/>
        <v>0</v>
      </c>
      <c r="BS432" s="103">
        <f t="shared" si="237"/>
        <v>0</v>
      </c>
      <c r="BT432" s="103">
        <f t="shared" si="237"/>
        <v>0</v>
      </c>
      <c r="BU432" s="103">
        <f t="shared" si="237"/>
        <v>0</v>
      </c>
      <c r="BV432" s="103">
        <f t="shared" si="237"/>
        <v>0</v>
      </c>
      <c r="BW432" s="103">
        <f t="shared" si="237"/>
        <v>0</v>
      </c>
      <c r="BX432" s="103">
        <f t="shared" si="237"/>
        <v>0</v>
      </c>
      <c r="BY432" s="103">
        <f t="shared" si="237"/>
        <v>0</v>
      </c>
      <c r="BZ432" s="103">
        <f t="shared" si="237"/>
        <v>0</v>
      </c>
      <c r="CA432" s="103">
        <f t="shared" si="237"/>
        <v>0</v>
      </c>
      <c r="CB432" s="103">
        <f t="shared" si="237"/>
        <v>0</v>
      </c>
      <c r="CC432" s="103">
        <f t="shared" si="237"/>
        <v>0</v>
      </c>
      <c r="CD432" s="103">
        <f t="shared" si="237"/>
        <v>0</v>
      </c>
      <c r="CE432" s="103">
        <f t="shared" si="237"/>
        <v>0</v>
      </c>
      <c r="CF432" s="103">
        <f t="shared" si="237"/>
        <v>56</v>
      </c>
      <c r="CG432" s="103"/>
      <c r="CH432" s="103"/>
      <c r="CI432" s="103"/>
      <c r="CJ432" s="103"/>
      <c r="CK432" s="103">
        <f>COUNTIFS($J$9:$J$338,"Thẩm mỹ",CK$9:CK$338,"2")</f>
        <v>0</v>
      </c>
      <c r="CL432" s="37"/>
      <c r="CM432" s="37"/>
      <c r="CN432" s="37"/>
      <c r="CO432" s="37"/>
      <c r="CP432" s="37"/>
      <c r="CQ432" s="37"/>
      <c r="CR432" s="37"/>
      <c r="CS432" s="37"/>
      <c r="CT432" s="37"/>
    </row>
    <row r="433" spans="1:98" ht="31.5" x14ac:dyDescent="0.25">
      <c r="A433" s="421"/>
      <c r="B433" s="421"/>
      <c r="C433" s="102" t="s">
        <v>1570</v>
      </c>
      <c r="D433" s="4"/>
      <c r="E433" s="85"/>
      <c r="F433" s="5"/>
      <c r="G433" s="207"/>
      <c r="H433" s="207"/>
      <c r="I433" s="207"/>
      <c r="J433" s="87"/>
      <c r="K433" s="207"/>
      <c r="L433" s="207"/>
      <c r="M433" s="207"/>
      <c r="N433" s="207"/>
      <c r="O433" s="207"/>
      <c r="P433" s="207"/>
      <c r="Q433" s="207"/>
      <c r="R433" s="207"/>
      <c r="S433" s="207"/>
      <c r="T433" s="207"/>
      <c r="U433" s="207"/>
      <c r="V433" s="207"/>
      <c r="W433" s="207"/>
      <c r="X433" s="207"/>
      <c r="Y433" s="207"/>
      <c r="Z433" s="207"/>
      <c r="AA433" s="207"/>
      <c r="AB433" s="207"/>
      <c r="AC433" s="207"/>
      <c r="AD433" s="207"/>
      <c r="AE433" s="207"/>
      <c r="AF433" s="207"/>
      <c r="AG433" s="207"/>
      <c r="AH433" s="207"/>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103">
        <f t="shared" ref="BD433:CF433" si="238">COUNTIFS($J$9:$J$338,"Thẩm mỹ",BD$9:BD$338,"1")</f>
        <v>0</v>
      </c>
      <c r="BE433" s="103">
        <f t="shared" si="238"/>
        <v>0</v>
      </c>
      <c r="BF433" s="103">
        <f t="shared" si="238"/>
        <v>0</v>
      </c>
      <c r="BG433" s="103">
        <f t="shared" si="238"/>
        <v>0</v>
      </c>
      <c r="BH433" s="103">
        <f t="shared" si="238"/>
        <v>0</v>
      </c>
      <c r="BI433" s="103">
        <f t="shared" si="238"/>
        <v>0</v>
      </c>
      <c r="BJ433" s="103">
        <f t="shared" si="238"/>
        <v>0</v>
      </c>
      <c r="BK433" s="103">
        <f t="shared" si="238"/>
        <v>0</v>
      </c>
      <c r="BL433" s="103">
        <f t="shared" si="238"/>
        <v>0</v>
      </c>
      <c r="BM433" s="103">
        <f t="shared" si="238"/>
        <v>0</v>
      </c>
      <c r="BN433" s="103">
        <f t="shared" si="238"/>
        <v>0</v>
      </c>
      <c r="BO433" s="103">
        <f t="shared" si="238"/>
        <v>0</v>
      </c>
      <c r="BP433" s="103">
        <f t="shared" si="238"/>
        <v>0</v>
      </c>
      <c r="BQ433" s="103">
        <f t="shared" si="238"/>
        <v>0</v>
      </c>
      <c r="BR433" s="103">
        <f t="shared" si="238"/>
        <v>0</v>
      </c>
      <c r="BS433" s="103">
        <f t="shared" si="238"/>
        <v>0</v>
      </c>
      <c r="BT433" s="103">
        <f t="shared" si="238"/>
        <v>0</v>
      </c>
      <c r="BU433" s="103">
        <f t="shared" si="238"/>
        <v>0</v>
      </c>
      <c r="BV433" s="103">
        <f t="shared" si="238"/>
        <v>0</v>
      </c>
      <c r="BW433" s="103">
        <f t="shared" si="238"/>
        <v>0</v>
      </c>
      <c r="BX433" s="103">
        <f t="shared" si="238"/>
        <v>0</v>
      </c>
      <c r="BY433" s="103">
        <f t="shared" si="238"/>
        <v>0</v>
      </c>
      <c r="BZ433" s="103">
        <f t="shared" si="238"/>
        <v>0</v>
      </c>
      <c r="CA433" s="103">
        <f t="shared" si="238"/>
        <v>0</v>
      </c>
      <c r="CB433" s="103">
        <f t="shared" si="238"/>
        <v>0</v>
      </c>
      <c r="CC433" s="103">
        <f t="shared" si="238"/>
        <v>0</v>
      </c>
      <c r="CD433" s="103">
        <f t="shared" si="238"/>
        <v>0</v>
      </c>
      <c r="CE433" s="103">
        <f t="shared" si="238"/>
        <v>0</v>
      </c>
      <c r="CF433" s="103">
        <f t="shared" si="238"/>
        <v>0</v>
      </c>
      <c r="CG433" s="103"/>
      <c r="CH433" s="103"/>
      <c r="CI433" s="103"/>
      <c r="CJ433" s="103"/>
      <c r="CK433" s="103">
        <f>COUNTIFS($J$9:$J$338,"Thẩm mỹ",CK$9:CK$338,"1")</f>
        <v>0</v>
      </c>
      <c r="CL433" s="37"/>
      <c r="CM433" s="37"/>
      <c r="CN433" s="37"/>
      <c r="CO433" s="37"/>
      <c r="CP433" s="37"/>
      <c r="CQ433" s="37"/>
      <c r="CR433" s="37"/>
      <c r="CS433" s="37"/>
      <c r="CT433" s="37"/>
    </row>
    <row r="434" spans="1:98" ht="31.5" x14ac:dyDescent="0.25">
      <c r="A434" s="421"/>
      <c r="B434" s="421"/>
      <c r="C434" s="102" t="s">
        <v>1571</v>
      </c>
      <c r="D434" s="4"/>
      <c r="E434" s="85"/>
      <c r="F434" s="5"/>
      <c r="G434" s="207"/>
      <c r="H434" s="207"/>
      <c r="I434" s="207"/>
      <c r="J434" s="87"/>
      <c r="K434" s="207"/>
      <c r="L434" s="207"/>
      <c r="M434" s="207"/>
      <c r="N434" s="207"/>
      <c r="O434" s="207"/>
      <c r="P434" s="207"/>
      <c r="Q434" s="207"/>
      <c r="R434" s="207"/>
      <c r="S434" s="207"/>
      <c r="T434" s="207"/>
      <c r="U434" s="207"/>
      <c r="V434" s="207"/>
      <c r="W434" s="207"/>
      <c r="X434" s="207"/>
      <c r="Y434" s="207"/>
      <c r="Z434" s="207"/>
      <c r="AA434" s="207"/>
      <c r="AB434" s="207"/>
      <c r="AC434" s="207"/>
      <c r="AD434" s="207"/>
      <c r="AE434" s="207"/>
      <c r="AF434" s="207"/>
      <c r="AG434" s="207"/>
      <c r="AH434" s="207"/>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103">
        <f t="shared" ref="BD434:CF434" si="239">COUNTIFS($J$9:$J$338,"Thẩm mỹ",BD$9:BD$338,"0")</f>
        <v>0</v>
      </c>
      <c r="BE434" s="103">
        <f t="shared" si="239"/>
        <v>0</v>
      </c>
      <c r="BF434" s="103">
        <f t="shared" si="239"/>
        <v>0</v>
      </c>
      <c r="BG434" s="103">
        <f t="shared" si="239"/>
        <v>0</v>
      </c>
      <c r="BH434" s="103">
        <f t="shared" si="239"/>
        <v>0</v>
      </c>
      <c r="BI434" s="103">
        <f t="shared" si="239"/>
        <v>0</v>
      </c>
      <c r="BJ434" s="103">
        <f t="shared" si="239"/>
        <v>0</v>
      </c>
      <c r="BK434" s="103">
        <f t="shared" si="239"/>
        <v>0</v>
      </c>
      <c r="BL434" s="103">
        <f t="shared" si="239"/>
        <v>0</v>
      </c>
      <c r="BM434" s="103">
        <f t="shared" si="239"/>
        <v>0</v>
      </c>
      <c r="BN434" s="103">
        <f t="shared" si="239"/>
        <v>0</v>
      </c>
      <c r="BO434" s="103">
        <f t="shared" si="239"/>
        <v>0</v>
      </c>
      <c r="BP434" s="103">
        <f t="shared" si="239"/>
        <v>0</v>
      </c>
      <c r="BQ434" s="103">
        <f t="shared" si="239"/>
        <v>0</v>
      </c>
      <c r="BR434" s="103">
        <f t="shared" si="239"/>
        <v>0</v>
      </c>
      <c r="BS434" s="103">
        <f t="shared" si="239"/>
        <v>0</v>
      </c>
      <c r="BT434" s="103">
        <f t="shared" si="239"/>
        <v>0</v>
      </c>
      <c r="BU434" s="103">
        <f t="shared" si="239"/>
        <v>0</v>
      </c>
      <c r="BV434" s="103">
        <f t="shared" si="239"/>
        <v>0</v>
      </c>
      <c r="BW434" s="103">
        <f t="shared" si="239"/>
        <v>0</v>
      </c>
      <c r="BX434" s="103">
        <f t="shared" si="239"/>
        <v>0</v>
      </c>
      <c r="BY434" s="103">
        <f t="shared" si="239"/>
        <v>0</v>
      </c>
      <c r="BZ434" s="103">
        <f t="shared" si="239"/>
        <v>0</v>
      </c>
      <c r="CA434" s="103">
        <f t="shared" si="239"/>
        <v>0</v>
      </c>
      <c r="CB434" s="103">
        <f t="shared" si="239"/>
        <v>0</v>
      </c>
      <c r="CC434" s="103">
        <f t="shared" si="239"/>
        <v>0</v>
      </c>
      <c r="CD434" s="103">
        <f t="shared" si="239"/>
        <v>0</v>
      </c>
      <c r="CE434" s="103">
        <f t="shared" si="239"/>
        <v>0</v>
      </c>
      <c r="CF434" s="103">
        <f t="shared" si="239"/>
        <v>0</v>
      </c>
      <c r="CG434" s="103"/>
      <c r="CH434" s="103"/>
      <c r="CI434" s="103"/>
      <c r="CJ434" s="103"/>
      <c r="CK434" s="103">
        <f>COUNTIFS($J$9:$J$338,"Thẩm mỹ",CK$9:CK$338,"0")</f>
        <v>0</v>
      </c>
      <c r="CL434" s="37"/>
      <c r="CM434" s="37"/>
      <c r="CN434" s="37"/>
      <c r="CO434" s="37"/>
      <c r="CP434" s="37"/>
      <c r="CQ434" s="37"/>
      <c r="CR434" s="37"/>
      <c r="CS434" s="37"/>
      <c r="CT434" s="37"/>
    </row>
    <row r="435" spans="1:98" ht="15.75" x14ac:dyDescent="0.25">
      <c r="A435" s="421"/>
      <c r="B435" s="421"/>
      <c r="C435" s="425" t="s">
        <v>1587</v>
      </c>
      <c r="D435" s="4"/>
      <c r="E435" s="85"/>
      <c r="F435" s="5"/>
      <c r="G435" s="207"/>
      <c r="H435" s="207"/>
      <c r="I435" s="207"/>
      <c r="J435" s="87"/>
      <c r="K435" s="207"/>
      <c r="L435" s="207"/>
      <c r="M435" s="207"/>
      <c r="N435" s="207"/>
      <c r="O435" s="207"/>
      <c r="P435" s="207"/>
      <c r="Q435" s="207"/>
      <c r="R435" s="207"/>
      <c r="S435" s="207"/>
      <c r="T435" s="207"/>
      <c r="U435" s="207"/>
      <c r="V435" s="207"/>
      <c r="W435" s="207"/>
      <c r="X435" s="207"/>
      <c r="Y435" s="207"/>
      <c r="Z435" s="207"/>
      <c r="AA435" s="207"/>
      <c r="AB435" s="207"/>
      <c r="AC435" s="207"/>
      <c r="AD435" s="207"/>
      <c r="AE435" s="207"/>
      <c r="AF435" s="207"/>
      <c r="AG435" s="207"/>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98" t="e">
        <f>(((BD432*2)+(BD433*1)+(BD434*0)))/(BD432+BD433+BD434)</f>
        <v>#DIV/0!</v>
      </c>
      <c r="BE435" s="98" t="e">
        <f t="shared" ref="BE435:CK435" si="240">(((BE432*2)+(BE433*1)+(BE434*0)))/(BE432+BE433+BE434)</f>
        <v>#DIV/0!</v>
      </c>
      <c r="BF435" s="98" t="e">
        <f t="shared" si="240"/>
        <v>#DIV/0!</v>
      </c>
      <c r="BG435" s="98" t="e">
        <f t="shared" si="240"/>
        <v>#DIV/0!</v>
      </c>
      <c r="BH435" s="98" t="e">
        <f t="shared" si="240"/>
        <v>#DIV/0!</v>
      </c>
      <c r="BI435" s="98" t="e">
        <f t="shared" si="240"/>
        <v>#DIV/0!</v>
      </c>
      <c r="BJ435" s="98" t="e">
        <f t="shared" si="240"/>
        <v>#DIV/0!</v>
      </c>
      <c r="BK435" s="98" t="e">
        <f t="shared" si="240"/>
        <v>#DIV/0!</v>
      </c>
      <c r="BL435" s="98" t="e">
        <f t="shared" si="240"/>
        <v>#DIV/0!</v>
      </c>
      <c r="BM435" s="98" t="e">
        <f t="shared" si="240"/>
        <v>#DIV/0!</v>
      </c>
      <c r="BN435" s="98" t="e">
        <f t="shared" si="240"/>
        <v>#DIV/0!</v>
      </c>
      <c r="BO435" s="98" t="e">
        <f t="shared" si="240"/>
        <v>#DIV/0!</v>
      </c>
      <c r="BP435" s="98" t="e">
        <f t="shared" si="240"/>
        <v>#DIV/0!</v>
      </c>
      <c r="BQ435" s="98" t="e">
        <f t="shared" si="240"/>
        <v>#DIV/0!</v>
      </c>
      <c r="BR435" s="98" t="e">
        <f t="shared" si="240"/>
        <v>#DIV/0!</v>
      </c>
      <c r="BS435" s="98" t="e">
        <f t="shared" si="240"/>
        <v>#DIV/0!</v>
      </c>
      <c r="BT435" s="98" t="e">
        <f t="shared" si="240"/>
        <v>#DIV/0!</v>
      </c>
      <c r="BU435" s="98" t="e">
        <f t="shared" si="240"/>
        <v>#DIV/0!</v>
      </c>
      <c r="BV435" s="98" t="e">
        <f t="shared" si="240"/>
        <v>#DIV/0!</v>
      </c>
      <c r="BW435" s="98" t="e">
        <f t="shared" si="240"/>
        <v>#DIV/0!</v>
      </c>
      <c r="BX435" s="98" t="e">
        <f t="shared" si="240"/>
        <v>#DIV/0!</v>
      </c>
      <c r="BY435" s="98" t="e">
        <f t="shared" si="240"/>
        <v>#DIV/0!</v>
      </c>
      <c r="BZ435" s="98" t="e">
        <f t="shared" si="240"/>
        <v>#DIV/0!</v>
      </c>
      <c r="CA435" s="98" t="e">
        <f t="shared" si="240"/>
        <v>#DIV/0!</v>
      </c>
      <c r="CB435" s="98" t="e">
        <f t="shared" si="240"/>
        <v>#DIV/0!</v>
      </c>
      <c r="CC435" s="98" t="e">
        <f t="shared" si="240"/>
        <v>#DIV/0!</v>
      </c>
      <c r="CD435" s="98" t="e">
        <f t="shared" si="240"/>
        <v>#DIV/0!</v>
      </c>
      <c r="CE435" s="98" t="e">
        <f t="shared" si="240"/>
        <v>#DIV/0!</v>
      </c>
      <c r="CF435" s="98">
        <f t="shared" si="240"/>
        <v>2</v>
      </c>
      <c r="CG435" s="98"/>
      <c r="CH435" s="98"/>
      <c r="CI435" s="98"/>
      <c r="CJ435" s="98"/>
      <c r="CK435" s="98" t="e">
        <f t="shared" si="240"/>
        <v>#DIV/0!</v>
      </c>
      <c r="CL435" s="415">
        <f>COUNTIF($BD436:$CK436,"Đ")</f>
        <v>1</v>
      </c>
      <c r="CM435" s="419">
        <f>CL435/COUNTA($BD436:$CK436)</f>
        <v>3.3333333333333333E-2</v>
      </c>
      <c r="CN435" s="415">
        <f>COUNTIF($BD436:$CK436,"CCG")</f>
        <v>0</v>
      </c>
      <c r="CO435" s="419">
        <f>CN435/COUNTA($BD436:$CK436)</f>
        <v>0</v>
      </c>
      <c r="CP435" s="415">
        <f>COUNTIF($BD436:$CK436,"CĐ")</f>
        <v>0</v>
      </c>
      <c r="CQ435" s="419">
        <f>CP435/COUNTA($BD436:$CK436)</f>
        <v>0</v>
      </c>
      <c r="CR435" s="411">
        <f>(((CL435*2)+(CN435*1)+(CP435*0)))/(CL435+CN435+CP435)</f>
        <v>2</v>
      </c>
      <c r="CS435" s="411" t="str">
        <f>IF(CR435&gt;=1.6,"Đạt mục tiêu",IF(CR435&gt;=1,"Cần cố gắng","Chưa đạt"))</f>
        <v>Đạt mục tiêu</v>
      </c>
      <c r="CT435" s="37"/>
    </row>
    <row r="436" spans="1:98" ht="15.75" x14ac:dyDescent="0.25">
      <c r="A436" s="421"/>
      <c r="B436" s="421"/>
      <c r="C436" s="426"/>
      <c r="D436" s="4"/>
      <c r="E436" s="85"/>
      <c r="F436" s="5"/>
      <c r="G436" s="207"/>
      <c r="H436" s="207"/>
      <c r="I436" s="207"/>
      <c r="J436" s="87"/>
      <c r="K436" s="207"/>
      <c r="L436" s="207"/>
      <c r="M436" s="207"/>
      <c r="N436" s="207"/>
      <c r="O436" s="207"/>
      <c r="P436" s="207"/>
      <c r="Q436" s="207"/>
      <c r="R436" s="207"/>
      <c r="S436" s="207"/>
      <c r="T436" s="207"/>
      <c r="U436" s="207"/>
      <c r="V436" s="207"/>
      <c r="W436" s="207"/>
      <c r="X436" s="207"/>
      <c r="Y436" s="207"/>
      <c r="Z436" s="207"/>
      <c r="AA436" s="207"/>
      <c r="AB436" s="207"/>
      <c r="AC436" s="207"/>
      <c r="AD436" s="207"/>
      <c r="AE436" s="207"/>
      <c r="AF436" s="207"/>
      <c r="AG436" s="207"/>
      <c r="AH436" s="207"/>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98" t="e">
        <f t="shared" ref="BD436:CK436" si="241">IF(BD435&lt;1,"CĐ",IF(BD435&lt;1.6,"CCG","Đ"))</f>
        <v>#DIV/0!</v>
      </c>
      <c r="BE436" s="98" t="e">
        <f t="shared" si="241"/>
        <v>#DIV/0!</v>
      </c>
      <c r="BF436" s="98" t="e">
        <f t="shared" si="241"/>
        <v>#DIV/0!</v>
      </c>
      <c r="BG436" s="98" t="e">
        <f t="shared" si="241"/>
        <v>#DIV/0!</v>
      </c>
      <c r="BH436" s="98" t="e">
        <f t="shared" si="241"/>
        <v>#DIV/0!</v>
      </c>
      <c r="BI436" s="98" t="e">
        <f t="shared" si="241"/>
        <v>#DIV/0!</v>
      </c>
      <c r="BJ436" s="98" t="e">
        <f t="shared" si="241"/>
        <v>#DIV/0!</v>
      </c>
      <c r="BK436" s="98" t="e">
        <f t="shared" si="241"/>
        <v>#DIV/0!</v>
      </c>
      <c r="BL436" s="98" t="e">
        <f t="shared" si="241"/>
        <v>#DIV/0!</v>
      </c>
      <c r="BM436" s="98" t="e">
        <f t="shared" si="241"/>
        <v>#DIV/0!</v>
      </c>
      <c r="BN436" s="98" t="e">
        <f t="shared" si="241"/>
        <v>#DIV/0!</v>
      </c>
      <c r="BO436" s="98" t="e">
        <f t="shared" si="241"/>
        <v>#DIV/0!</v>
      </c>
      <c r="BP436" s="98" t="e">
        <f t="shared" si="241"/>
        <v>#DIV/0!</v>
      </c>
      <c r="BQ436" s="98" t="e">
        <f t="shared" si="241"/>
        <v>#DIV/0!</v>
      </c>
      <c r="BR436" s="98" t="e">
        <f t="shared" si="241"/>
        <v>#DIV/0!</v>
      </c>
      <c r="BS436" s="98" t="e">
        <f t="shared" si="241"/>
        <v>#DIV/0!</v>
      </c>
      <c r="BT436" s="98" t="e">
        <f t="shared" si="241"/>
        <v>#DIV/0!</v>
      </c>
      <c r="BU436" s="98" t="e">
        <f t="shared" si="241"/>
        <v>#DIV/0!</v>
      </c>
      <c r="BV436" s="98" t="e">
        <f t="shared" si="241"/>
        <v>#DIV/0!</v>
      </c>
      <c r="BW436" s="98" t="e">
        <f t="shared" si="241"/>
        <v>#DIV/0!</v>
      </c>
      <c r="BX436" s="98" t="e">
        <f t="shared" si="241"/>
        <v>#DIV/0!</v>
      </c>
      <c r="BY436" s="98" t="e">
        <f t="shared" si="241"/>
        <v>#DIV/0!</v>
      </c>
      <c r="BZ436" s="98" t="e">
        <f t="shared" si="241"/>
        <v>#DIV/0!</v>
      </c>
      <c r="CA436" s="98" t="e">
        <f t="shared" si="241"/>
        <v>#DIV/0!</v>
      </c>
      <c r="CB436" s="98" t="e">
        <f t="shared" si="241"/>
        <v>#DIV/0!</v>
      </c>
      <c r="CC436" s="98" t="e">
        <f t="shared" si="241"/>
        <v>#DIV/0!</v>
      </c>
      <c r="CD436" s="98" t="e">
        <f t="shared" si="241"/>
        <v>#DIV/0!</v>
      </c>
      <c r="CE436" s="98" t="e">
        <f t="shared" si="241"/>
        <v>#DIV/0!</v>
      </c>
      <c r="CF436" s="98" t="str">
        <f t="shared" si="241"/>
        <v>Đ</v>
      </c>
      <c r="CG436" s="98"/>
      <c r="CH436" s="98"/>
      <c r="CI436" s="98"/>
      <c r="CJ436" s="98"/>
      <c r="CK436" s="98" t="e">
        <f t="shared" si="241"/>
        <v>#DIV/0!</v>
      </c>
      <c r="CL436" s="415"/>
      <c r="CM436" s="419"/>
      <c r="CN436" s="415"/>
      <c r="CO436" s="419"/>
      <c r="CP436" s="415"/>
      <c r="CQ436" s="419"/>
      <c r="CR436" s="411"/>
      <c r="CS436" s="411"/>
      <c r="CT436" s="37"/>
    </row>
    <row r="437" spans="1:98" ht="31.5" x14ac:dyDescent="0.25">
      <c r="A437" s="421"/>
      <c r="B437" s="421" t="s">
        <v>1588</v>
      </c>
      <c r="C437" s="102" t="s">
        <v>1569</v>
      </c>
      <c r="D437" s="4"/>
      <c r="E437" s="85"/>
      <c r="F437" s="5"/>
      <c r="G437" s="207"/>
      <c r="H437" s="207"/>
      <c r="I437" s="207"/>
      <c r="J437" s="87"/>
      <c r="K437" s="207"/>
      <c r="L437" s="207"/>
      <c r="M437" s="207"/>
      <c r="N437" s="207"/>
      <c r="O437" s="207"/>
      <c r="P437" s="207"/>
      <c r="Q437" s="207"/>
      <c r="R437" s="207"/>
      <c r="S437" s="207"/>
      <c r="T437" s="207"/>
      <c r="U437" s="207"/>
      <c r="V437" s="207"/>
      <c r="W437" s="207"/>
      <c r="X437" s="207"/>
      <c r="Y437" s="207"/>
      <c r="Z437" s="207"/>
      <c r="AA437" s="207"/>
      <c r="AB437" s="207"/>
      <c r="AC437" s="207"/>
      <c r="AD437" s="207"/>
      <c r="AE437" s="207"/>
      <c r="AF437" s="207"/>
      <c r="AG437" s="207"/>
      <c r="AH437" s="207"/>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104">
        <f>BD412+BD417+BD422+BD427+BD432</f>
        <v>1</v>
      </c>
      <c r="BE437" s="104">
        <f t="shared" ref="BD437:CK439" si="242">BE412+BE417+BE422+BE427+BE432</f>
        <v>0</v>
      </c>
      <c r="BF437" s="104">
        <f t="shared" si="242"/>
        <v>0</v>
      </c>
      <c r="BG437" s="104">
        <f t="shared" si="242"/>
        <v>0</v>
      </c>
      <c r="BH437" s="104">
        <f t="shared" si="242"/>
        <v>0</v>
      </c>
      <c r="BI437" s="104">
        <f t="shared" si="242"/>
        <v>0</v>
      </c>
      <c r="BJ437" s="104">
        <f t="shared" si="242"/>
        <v>0</v>
      </c>
      <c r="BK437" s="104">
        <f t="shared" si="242"/>
        <v>0</v>
      </c>
      <c r="BL437" s="104">
        <f t="shared" si="242"/>
        <v>0</v>
      </c>
      <c r="BM437" s="104">
        <f t="shared" si="242"/>
        <v>0</v>
      </c>
      <c r="BN437" s="104">
        <f t="shared" si="242"/>
        <v>0</v>
      </c>
      <c r="BO437" s="104">
        <f t="shared" si="242"/>
        <v>0</v>
      </c>
      <c r="BP437" s="104">
        <f t="shared" si="242"/>
        <v>0</v>
      </c>
      <c r="BQ437" s="104">
        <f t="shared" si="242"/>
        <v>0</v>
      </c>
      <c r="BR437" s="104">
        <f t="shared" si="242"/>
        <v>0</v>
      </c>
      <c r="BS437" s="104">
        <f t="shared" si="242"/>
        <v>0</v>
      </c>
      <c r="BT437" s="104">
        <f t="shared" si="242"/>
        <v>0</v>
      </c>
      <c r="BU437" s="104">
        <f t="shared" si="242"/>
        <v>0</v>
      </c>
      <c r="BV437" s="104">
        <f t="shared" si="242"/>
        <v>0</v>
      </c>
      <c r="BW437" s="104">
        <f t="shared" si="242"/>
        <v>0</v>
      </c>
      <c r="BX437" s="104">
        <f t="shared" si="242"/>
        <v>0</v>
      </c>
      <c r="BY437" s="104">
        <f t="shared" si="242"/>
        <v>0</v>
      </c>
      <c r="BZ437" s="104">
        <f t="shared" si="242"/>
        <v>0</v>
      </c>
      <c r="CA437" s="104">
        <f t="shared" si="242"/>
        <v>0</v>
      </c>
      <c r="CB437" s="104">
        <f t="shared" si="242"/>
        <v>0</v>
      </c>
      <c r="CC437" s="104">
        <f t="shared" si="242"/>
        <v>0</v>
      </c>
      <c r="CD437" s="104">
        <f t="shared" si="242"/>
        <v>0</v>
      </c>
      <c r="CE437" s="104">
        <f t="shared" si="242"/>
        <v>0</v>
      </c>
      <c r="CF437" s="104">
        <f t="shared" si="242"/>
        <v>272</v>
      </c>
      <c r="CG437" s="104"/>
      <c r="CH437" s="104"/>
      <c r="CI437" s="104"/>
      <c r="CJ437" s="104"/>
      <c r="CK437" s="104">
        <f t="shared" si="242"/>
        <v>0</v>
      </c>
      <c r="CL437" s="37"/>
      <c r="CM437" s="37"/>
      <c r="CN437" s="37"/>
      <c r="CO437" s="37"/>
      <c r="CP437" s="37"/>
      <c r="CQ437" s="37"/>
      <c r="CR437" s="37"/>
      <c r="CS437" s="37"/>
      <c r="CT437" s="37"/>
    </row>
    <row r="438" spans="1:98" ht="31.5" x14ac:dyDescent="0.25">
      <c r="A438" s="421"/>
      <c r="B438" s="421"/>
      <c r="C438" s="102" t="s">
        <v>1570</v>
      </c>
      <c r="D438" s="4"/>
      <c r="E438" s="85"/>
      <c r="F438" s="5"/>
      <c r="G438" s="207"/>
      <c r="H438" s="207"/>
      <c r="I438" s="207"/>
      <c r="J438" s="87"/>
      <c r="K438" s="207"/>
      <c r="L438" s="207"/>
      <c r="M438" s="207"/>
      <c r="N438" s="207"/>
      <c r="O438" s="207"/>
      <c r="P438" s="207"/>
      <c r="Q438" s="207"/>
      <c r="R438" s="207"/>
      <c r="S438" s="207"/>
      <c r="T438" s="207"/>
      <c r="U438" s="207"/>
      <c r="V438" s="207"/>
      <c r="W438" s="207"/>
      <c r="X438" s="207"/>
      <c r="Y438" s="207"/>
      <c r="Z438" s="207"/>
      <c r="AA438" s="207"/>
      <c r="AB438" s="207"/>
      <c r="AC438" s="207"/>
      <c r="AD438" s="207"/>
      <c r="AE438" s="207"/>
      <c r="AF438" s="207"/>
      <c r="AG438" s="207"/>
      <c r="AH438" s="207"/>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104">
        <f t="shared" si="242"/>
        <v>0</v>
      </c>
      <c r="BE438" s="104">
        <f t="shared" si="242"/>
        <v>0</v>
      </c>
      <c r="BF438" s="104">
        <f t="shared" si="242"/>
        <v>0</v>
      </c>
      <c r="BG438" s="104">
        <f t="shared" si="242"/>
        <v>0</v>
      </c>
      <c r="BH438" s="104">
        <f t="shared" si="242"/>
        <v>0</v>
      </c>
      <c r="BI438" s="104">
        <f t="shared" si="242"/>
        <v>0</v>
      </c>
      <c r="BJ438" s="104">
        <f t="shared" si="242"/>
        <v>0</v>
      </c>
      <c r="BK438" s="104">
        <f t="shared" si="242"/>
        <v>0</v>
      </c>
      <c r="BL438" s="104">
        <f t="shared" si="242"/>
        <v>0</v>
      </c>
      <c r="BM438" s="104">
        <f t="shared" si="242"/>
        <v>0</v>
      </c>
      <c r="BN438" s="104">
        <f t="shared" si="242"/>
        <v>0</v>
      </c>
      <c r="BO438" s="104">
        <f t="shared" si="242"/>
        <v>0</v>
      </c>
      <c r="BP438" s="104">
        <f t="shared" si="242"/>
        <v>0</v>
      </c>
      <c r="BQ438" s="104">
        <f t="shared" si="242"/>
        <v>0</v>
      </c>
      <c r="BR438" s="104">
        <f t="shared" si="242"/>
        <v>0</v>
      </c>
      <c r="BS438" s="104">
        <f t="shared" si="242"/>
        <v>0</v>
      </c>
      <c r="BT438" s="104">
        <f t="shared" si="242"/>
        <v>0</v>
      </c>
      <c r="BU438" s="104">
        <f t="shared" si="242"/>
        <v>0</v>
      </c>
      <c r="BV438" s="104">
        <f t="shared" si="242"/>
        <v>0</v>
      </c>
      <c r="BW438" s="104">
        <f t="shared" si="242"/>
        <v>0</v>
      </c>
      <c r="BX438" s="104">
        <f t="shared" si="242"/>
        <v>0</v>
      </c>
      <c r="BY438" s="104">
        <f t="shared" si="242"/>
        <v>0</v>
      </c>
      <c r="BZ438" s="104">
        <f t="shared" si="242"/>
        <v>0</v>
      </c>
      <c r="CA438" s="104">
        <f t="shared" si="242"/>
        <v>0</v>
      </c>
      <c r="CB438" s="104">
        <f t="shared" si="242"/>
        <v>0</v>
      </c>
      <c r="CC438" s="104">
        <f t="shared" si="242"/>
        <v>0</v>
      </c>
      <c r="CD438" s="104">
        <f t="shared" si="242"/>
        <v>0</v>
      </c>
      <c r="CE438" s="104">
        <f t="shared" si="242"/>
        <v>0</v>
      </c>
      <c r="CF438" s="104">
        <f t="shared" si="242"/>
        <v>0</v>
      </c>
      <c r="CG438" s="104"/>
      <c r="CH438" s="104"/>
      <c r="CI438" s="104"/>
      <c r="CJ438" s="104"/>
      <c r="CK438" s="104">
        <f t="shared" si="242"/>
        <v>0</v>
      </c>
      <c r="CL438" s="37"/>
      <c r="CM438" s="37"/>
      <c r="CN438" s="37"/>
      <c r="CO438" s="37"/>
      <c r="CP438" s="37"/>
      <c r="CQ438" s="37"/>
      <c r="CR438" s="37"/>
      <c r="CS438" s="37"/>
      <c r="CT438" s="37"/>
    </row>
    <row r="439" spans="1:98" ht="31.5" x14ac:dyDescent="0.25">
      <c r="A439" s="421"/>
      <c r="B439" s="421"/>
      <c r="C439" s="102" t="s">
        <v>1571</v>
      </c>
      <c r="D439" s="4"/>
      <c r="E439" s="85"/>
      <c r="F439" s="5"/>
      <c r="G439" s="207"/>
      <c r="H439" s="207"/>
      <c r="I439" s="207"/>
      <c r="J439" s="87"/>
      <c r="K439" s="207"/>
      <c r="L439" s="207"/>
      <c r="M439" s="207"/>
      <c r="N439" s="207"/>
      <c r="O439" s="207"/>
      <c r="P439" s="207"/>
      <c r="Q439" s="207"/>
      <c r="R439" s="207"/>
      <c r="S439" s="207"/>
      <c r="T439" s="207"/>
      <c r="U439" s="207"/>
      <c r="V439" s="207"/>
      <c r="W439" s="207"/>
      <c r="X439" s="207"/>
      <c r="Y439" s="207"/>
      <c r="Z439" s="207"/>
      <c r="AA439" s="207"/>
      <c r="AB439" s="207"/>
      <c r="AC439" s="207"/>
      <c r="AD439" s="207"/>
      <c r="AE439" s="207"/>
      <c r="AF439" s="207"/>
      <c r="AG439" s="207"/>
      <c r="AH439" s="207"/>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104">
        <f t="shared" si="242"/>
        <v>0</v>
      </c>
      <c r="BE439" s="104">
        <f t="shared" si="242"/>
        <v>0</v>
      </c>
      <c r="BF439" s="104">
        <f t="shared" si="242"/>
        <v>0</v>
      </c>
      <c r="BG439" s="104">
        <f t="shared" si="242"/>
        <v>0</v>
      </c>
      <c r="BH439" s="104">
        <f t="shared" si="242"/>
        <v>0</v>
      </c>
      <c r="BI439" s="104">
        <f t="shared" si="242"/>
        <v>0</v>
      </c>
      <c r="BJ439" s="104">
        <f t="shared" si="242"/>
        <v>0</v>
      </c>
      <c r="BK439" s="104">
        <f t="shared" si="242"/>
        <v>0</v>
      </c>
      <c r="BL439" s="104">
        <f t="shared" si="242"/>
        <v>0</v>
      </c>
      <c r="BM439" s="104">
        <f t="shared" si="242"/>
        <v>0</v>
      </c>
      <c r="BN439" s="104">
        <f t="shared" si="242"/>
        <v>0</v>
      </c>
      <c r="BO439" s="104">
        <f t="shared" si="242"/>
        <v>0</v>
      </c>
      <c r="BP439" s="104">
        <f t="shared" si="242"/>
        <v>0</v>
      </c>
      <c r="BQ439" s="104">
        <f t="shared" si="242"/>
        <v>0</v>
      </c>
      <c r="BR439" s="104">
        <f t="shared" si="242"/>
        <v>0</v>
      </c>
      <c r="BS439" s="104">
        <f t="shared" si="242"/>
        <v>0</v>
      </c>
      <c r="BT439" s="104">
        <f t="shared" si="242"/>
        <v>0</v>
      </c>
      <c r="BU439" s="104">
        <f t="shared" si="242"/>
        <v>0</v>
      </c>
      <c r="BV439" s="104">
        <f t="shared" si="242"/>
        <v>0</v>
      </c>
      <c r="BW439" s="104">
        <f t="shared" si="242"/>
        <v>0</v>
      </c>
      <c r="BX439" s="104">
        <f t="shared" si="242"/>
        <v>0</v>
      </c>
      <c r="BY439" s="104">
        <f t="shared" si="242"/>
        <v>0</v>
      </c>
      <c r="BZ439" s="104">
        <f t="shared" si="242"/>
        <v>0</v>
      </c>
      <c r="CA439" s="104">
        <f t="shared" si="242"/>
        <v>0</v>
      </c>
      <c r="CB439" s="104">
        <f t="shared" si="242"/>
        <v>0</v>
      </c>
      <c r="CC439" s="104">
        <f t="shared" si="242"/>
        <v>0</v>
      </c>
      <c r="CD439" s="104">
        <f t="shared" si="242"/>
        <v>0</v>
      </c>
      <c r="CE439" s="104">
        <f t="shared" si="242"/>
        <v>0</v>
      </c>
      <c r="CF439" s="104">
        <f t="shared" si="242"/>
        <v>0</v>
      </c>
      <c r="CG439" s="104"/>
      <c r="CH439" s="104"/>
      <c r="CI439" s="104"/>
      <c r="CJ439" s="104"/>
      <c r="CK439" s="104">
        <f t="shared" si="242"/>
        <v>0</v>
      </c>
      <c r="CL439" s="37"/>
      <c r="CM439" s="37"/>
      <c r="CN439" s="37"/>
      <c r="CO439" s="37"/>
      <c r="CP439" s="37"/>
      <c r="CQ439" s="37"/>
      <c r="CR439" s="37"/>
      <c r="CS439" s="37"/>
      <c r="CT439" s="37"/>
    </row>
    <row r="440" spans="1:98" ht="15.75" x14ac:dyDescent="0.25">
      <c r="A440" s="421"/>
      <c r="B440" s="421"/>
      <c r="C440" s="425" t="s">
        <v>1572</v>
      </c>
      <c r="D440" s="4"/>
      <c r="E440" s="85"/>
      <c r="F440" s="5"/>
      <c r="G440" s="207"/>
      <c r="H440" s="207"/>
      <c r="I440" s="207"/>
      <c r="J440" s="87"/>
      <c r="K440" s="207"/>
      <c r="L440" s="207"/>
      <c r="M440" s="207"/>
      <c r="N440" s="207"/>
      <c r="O440" s="207"/>
      <c r="P440" s="207"/>
      <c r="Q440" s="207"/>
      <c r="R440" s="207"/>
      <c r="S440" s="207"/>
      <c r="T440" s="207"/>
      <c r="U440" s="207"/>
      <c r="V440" s="207"/>
      <c r="W440" s="207"/>
      <c r="X440" s="207"/>
      <c r="Y440" s="207"/>
      <c r="Z440" s="207"/>
      <c r="AA440" s="207"/>
      <c r="AB440" s="207"/>
      <c r="AC440" s="207"/>
      <c r="AD440" s="207"/>
      <c r="AE440" s="207"/>
      <c r="AF440" s="207"/>
      <c r="AG440" s="207"/>
      <c r="AH440" s="207"/>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105">
        <f t="shared" ref="BD440:CK440" si="243">(((BD437*2)+(BD438*1)+(BD439*0)))/(BD437+BD438+BD439)</f>
        <v>2</v>
      </c>
      <c r="BE440" s="105" t="e">
        <f t="shared" si="243"/>
        <v>#DIV/0!</v>
      </c>
      <c r="BF440" s="105" t="e">
        <f t="shared" si="243"/>
        <v>#DIV/0!</v>
      </c>
      <c r="BG440" s="105" t="e">
        <f t="shared" si="243"/>
        <v>#DIV/0!</v>
      </c>
      <c r="BH440" s="105" t="e">
        <f t="shared" si="243"/>
        <v>#DIV/0!</v>
      </c>
      <c r="BI440" s="105" t="e">
        <f t="shared" si="243"/>
        <v>#DIV/0!</v>
      </c>
      <c r="BJ440" s="105" t="e">
        <f t="shared" si="243"/>
        <v>#DIV/0!</v>
      </c>
      <c r="BK440" s="105" t="e">
        <f t="shared" si="243"/>
        <v>#DIV/0!</v>
      </c>
      <c r="BL440" s="105" t="e">
        <f t="shared" si="243"/>
        <v>#DIV/0!</v>
      </c>
      <c r="BM440" s="105" t="e">
        <f t="shared" si="243"/>
        <v>#DIV/0!</v>
      </c>
      <c r="BN440" s="105" t="e">
        <f t="shared" si="243"/>
        <v>#DIV/0!</v>
      </c>
      <c r="BO440" s="105" t="e">
        <f t="shared" si="243"/>
        <v>#DIV/0!</v>
      </c>
      <c r="BP440" s="105" t="e">
        <f t="shared" si="243"/>
        <v>#DIV/0!</v>
      </c>
      <c r="BQ440" s="105" t="e">
        <f t="shared" si="243"/>
        <v>#DIV/0!</v>
      </c>
      <c r="BR440" s="105" t="e">
        <f t="shared" si="243"/>
        <v>#DIV/0!</v>
      </c>
      <c r="BS440" s="105" t="e">
        <f t="shared" si="243"/>
        <v>#DIV/0!</v>
      </c>
      <c r="BT440" s="105" t="e">
        <f t="shared" si="243"/>
        <v>#DIV/0!</v>
      </c>
      <c r="BU440" s="105" t="e">
        <f t="shared" si="243"/>
        <v>#DIV/0!</v>
      </c>
      <c r="BV440" s="105" t="e">
        <f t="shared" si="243"/>
        <v>#DIV/0!</v>
      </c>
      <c r="BW440" s="105" t="e">
        <f t="shared" si="243"/>
        <v>#DIV/0!</v>
      </c>
      <c r="BX440" s="105" t="e">
        <f t="shared" si="243"/>
        <v>#DIV/0!</v>
      </c>
      <c r="BY440" s="105" t="e">
        <f t="shared" si="243"/>
        <v>#DIV/0!</v>
      </c>
      <c r="BZ440" s="105" t="e">
        <f t="shared" si="243"/>
        <v>#DIV/0!</v>
      </c>
      <c r="CA440" s="105" t="e">
        <f t="shared" si="243"/>
        <v>#DIV/0!</v>
      </c>
      <c r="CB440" s="105" t="e">
        <f t="shared" si="243"/>
        <v>#DIV/0!</v>
      </c>
      <c r="CC440" s="105" t="e">
        <f t="shared" si="243"/>
        <v>#DIV/0!</v>
      </c>
      <c r="CD440" s="105" t="e">
        <f t="shared" si="243"/>
        <v>#DIV/0!</v>
      </c>
      <c r="CE440" s="105" t="e">
        <f t="shared" si="243"/>
        <v>#DIV/0!</v>
      </c>
      <c r="CF440" s="105">
        <f t="shared" si="243"/>
        <v>2</v>
      </c>
      <c r="CG440" s="105"/>
      <c r="CH440" s="105"/>
      <c r="CI440" s="105"/>
      <c r="CJ440" s="105"/>
      <c r="CK440" s="105" t="e">
        <f t="shared" si="243"/>
        <v>#DIV/0!</v>
      </c>
      <c r="CL440" s="415">
        <f>COUNTIF($BD441:$CK441,"Đ")</f>
        <v>2</v>
      </c>
      <c r="CM440" s="419">
        <f>CL440/COUNTA($BD441:$CK441)</f>
        <v>6.6666666666666666E-2</v>
      </c>
      <c r="CN440" s="415">
        <f>COUNTIF($BD441:$CK441,"CCG")</f>
        <v>0</v>
      </c>
      <c r="CO440" s="419">
        <f>CN440/COUNTA($BD441:$CK441)</f>
        <v>0</v>
      </c>
      <c r="CP440" s="415">
        <f>COUNTIF($BD441:$CK441,"CĐ")</f>
        <v>0</v>
      </c>
      <c r="CQ440" s="419">
        <f>CP440/COUNTA($BD441:$CK441)</f>
        <v>0</v>
      </c>
      <c r="CR440" s="411">
        <f>(((CL440*2)+(CN440*1)+(CP440*0)))/(CL440+CN440+CP440)</f>
        <v>2</v>
      </c>
      <c r="CS440" s="411" t="str">
        <f>IF(CR440&gt;=1.6,"Đạt mục tiêu",IF(CR440&gt;=1,"Cần cố gắng","Chưa đạt"))</f>
        <v>Đạt mục tiêu</v>
      </c>
      <c r="CT440" s="37"/>
    </row>
    <row r="441" spans="1:98" ht="15.75" x14ac:dyDescent="0.25">
      <c r="A441" s="421"/>
      <c r="B441" s="421"/>
      <c r="C441" s="426"/>
      <c r="D441" s="4"/>
      <c r="E441" s="85"/>
      <c r="F441" s="5"/>
      <c r="G441" s="207"/>
      <c r="H441" s="207"/>
      <c r="I441" s="207"/>
      <c r="J441" s="87"/>
      <c r="K441" s="207"/>
      <c r="L441" s="207"/>
      <c r="M441" s="207"/>
      <c r="N441" s="207"/>
      <c r="O441" s="207"/>
      <c r="P441" s="207"/>
      <c r="Q441" s="207"/>
      <c r="R441" s="207"/>
      <c r="S441" s="207"/>
      <c r="T441" s="207"/>
      <c r="U441" s="207"/>
      <c r="V441" s="207"/>
      <c r="W441" s="207"/>
      <c r="X441" s="207"/>
      <c r="Y441" s="207"/>
      <c r="Z441" s="207"/>
      <c r="AA441" s="207"/>
      <c r="AB441" s="207"/>
      <c r="AC441" s="207"/>
      <c r="AD441" s="207"/>
      <c r="AE441" s="207"/>
      <c r="AF441" s="207"/>
      <c r="AG441" s="207"/>
      <c r="AH441" s="207"/>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105" t="str">
        <f t="shared" ref="BD441:CK441" si="244">IF(BD440&lt;1,"CĐ",IF(BD440&lt;1.6,"CCG","Đ"))</f>
        <v>Đ</v>
      </c>
      <c r="BE441" s="105" t="e">
        <f t="shared" si="244"/>
        <v>#DIV/0!</v>
      </c>
      <c r="BF441" s="105" t="e">
        <f t="shared" si="244"/>
        <v>#DIV/0!</v>
      </c>
      <c r="BG441" s="105" t="e">
        <f t="shared" si="244"/>
        <v>#DIV/0!</v>
      </c>
      <c r="BH441" s="105" t="e">
        <f t="shared" si="244"/>
        <v>#DIV/0!</v>
      </c>
      <c r="BI441" s="105" t="e">
        <f t="shared" si="244"/>
        <v>#DIV/0!</v>
      </c>
      <c r="BJ441" s="105" t="e">
        <f t="shared" si="244"/>
        <v>#DIV/0!</v>
      </c>
      <c r="BK441" s="105" t="e">
        <f t="shared" si="244"/>
        <v>#DIV/0!</v>
      </c>
      <c r="BL441" s="105" t="e">
        <f t="shared" si="244"/>
        <v>#DIV/0!</v>
      </c>
      <c r="BM441" s="105" t="e">
        <f t="shared" si="244"/>
        <v>#DIV/0!</v>
      </c>
      <c r="BN441" s="105" t="e">
        <f t="shared" si="244"/>
        <v>#DIV/0!</v>
      </c>
      <c r="BO441" s="105" t="e">
        <f t="shared" si="244"/>
        <v>#DIV/0!</v>
      </c>
      <c r="BP441" s="105" t="e">
        <f t="shared" si="244"/>
        <v>#DIV/0!</v>
      </c>
      <c r="BQ441" s="105" t="e">
        <f t="shared" si="244"/>
        <v>#DIV/0!</v>
      </c>
      <c r="BR441" s="105" t="e">
        <f t="shared" si="244"/>
        <v>#DIV/0!</v>
      </c>
      <c r="BS441" s="105" t="e">
        <f t="shared" si="244"/>
        <v>#DIV/0!</v>
      </c>
      <c r="BT441" s="105" t="e">
        <f t="shared" si="244"/>
        <v>#DIV/0!</v>
      </c>
      <c r="BU441" s="105" t="e">
        <f t="shared" si="244"/>
        <v>#DIV/0!</v>
      </c>
      <c r="BV441" s="105" t="e">
        <f t="shared" si="244"/>
        <v>#DIV/0!</v>
      </c>
      <c r="BW441" s="105" t="e">
        <f t="shared" si="244"/>
        <v>#DIV/0!</v>
      </c>
      <c r="BX441" s="105" t="e">
        <f t="shared" si="244"/>
        <v>#DIV/0!</v>
      </c>
      <c r="BY441" s="105" t="e">
        <f t="shared" si="244"/>
        <v>#DIV/0!</v>
      </c>
      <c r="BZ441" s="105" t="e">
        <f t="shared" si="244"/>
        <v>#DIV/0!</v>
      </c>
      <c r="CA441" s="105" t="e">
        <f t="shared" si="244"/>
        <v>#DIV/0!</v>
      </c>
      <c r="CB441" s="105" t="e">
        <f t="shared" si="244"/>
        <v>#DIV/0!</v>
      </c>
      <c r="CC441" s="105" t="e">
        <f t="shared" si="244"/>
        <v>#DIV/0!</v>
      </c>
      <c r="CD441" s="105" t="e">
        <f t="shared" si="244"/>
        <v>#DIV/0!</v>
      </c>
      <c r="CE441" s="105" t="e">
        <f t="shared" si="244"/>
        <v>#DIV/0!</v>
      </c>
      <c r="CF441" s="105" t="str">
        <f t="shared" si="244"/>
        <v>Đ</v>
      </c>
      <c r="CG441" s="105"/>
      <c r="CH441" s="105"/>
      <c r="CI441" s="105"/>
      <c r="CJ441" s="105"/>
      <c r="CK441" s="105" t="e">
        <f t="shared" si="244"/>
        <v>#DIV/0!</v>
      </c>
      <c r="CL441" s="415"/>
      <c r="CM441" s="419"/>
      <c r="CN441" s="415"/>
      <c r="CO441" s="419"/>
      <c r="CP441" s="415"/>
      <c r="CQ441" s="419"/>
      <c r="CR441" s="411"/>
      <c r="CS441" s="411"/>
      <c r="CT441" s="37"/>
    </row>
    <row r="442" spans="1:98" hidden="1" x14ac:dyDescent="0.25"/>
    <row r="443" spans="1:98" hidden="1" x14ac:dyDescent="0.25"/>
    <row r="444" spans="1:98" hidden="1" x14ac:dyDescent="0.25"/>
    <row r="445" spans="1:98" hidden="1" x14ac:dyDescent="0.25"/>
    <row r="446" spans="1:98" hidden="1" x14ac:dyDescent="0.25"/>
    <row r="447" spans="1:98" hidden="1" x14ac:dyDescent="0.25"/>
    <row r="448" spans="1:9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sheetData>
  <autoFilter ref="C5:BC441"/>
  <mergeCells count="331">
    <mergeCell ref="CQ440:CQ441"/>
    <mergeCell ref="CR440:CR441"/>
    <mergeCell ref="CS440:CS441"/>
    <mergeCell ref="CQ435:CQ436"/>
    <mergeCell ref="CR435:CR436"/>
    <mergeCell ref="CS435:CS436"/>
    <mergeCell ref="B437:B441"/>
    <mergeCell ref="C440:C441"/>
    <mergeCell ref="CL440:CL441"/>
    <mergeCell ref="CM440:CM441"/>
    <mergeCell ref="CN440:CN441"/>
    <mergeCell ref="CO440:CO441"/>
    <mergeCell ref="CP440:CP441"/>
    <mergeCell ref="CR425:CR426"/>
    <mergeCell ref="CS425:CS426"/>
    <mergeCell ref="B427:B431"/>
    <mergeCell ref="C430:C431"/>
    <mergeCell ref="CL430:CL431"/>
    <mergeCell ref="CM430:CM431"/>
    <mergeCell ref="CN430:CN431"/>
    <mergeCell ref="CO430:CO431"/>
    <mergeCell ref="CP430:CP431"/>
    <mergeCell ref="CQ430:CQ431"/>
    <mergeCell ref="CR430:CR431"/>
    <mergeCell ref="CS430:CS431"/>
    <mergeCell ref="CR415:CR416"/>
    <mergeCell ref="CS415:CS416"/>
    <mergeCell ref="B417:B421"/>
    <mergeCell ref="C420:C421"/>
    <mergeCell ref="CL420:CL421"/>
    <mergeCell ref="CM420:CM421"/>
    <mergeCell ref="CN420:CN421"/>
    <mergeCell ref="CO420:CO421"/>
    <mergeCell ref="CP420:CP421"/>
    <mergeCell ref="CQ420:CQ421"/>
    <mergeCell ref="CR420:CR421"/>
    <mergeCell ref="CS420:CS421"/>
    <mergeCell ref="A412:A441"/>
    <mergeCell ref="B412:B416"/>
    <mergeCell ref="C415:C416"/>
    <mergeCell ref="CL415:CL416"/>
    <mergeCell ref="CM415:CM416"/>
    <mergeCell ref="CN415:CN416"/>
    <mergeCell ref="CO415:CO416"/>
    <mergeCell ref="CP415:CP416"/>
    <mergeCell ref="CQ415:CQ416"/>
    <mergeCell ref="B422:B426"/>
    <mergeCell ref="C425:C426"/>
    <mergeCell ref="CL425:CL426"/>
    <mergeCell ref="CM425:CM426"/>
    <mergeCell ref="CN425:CN426"/>
    <mergeCell ref="CO425:CO426"/>
    <mergeCell ref="CP425:CP426"/>
    <mergeCell ref="CQ425:CQ426"/>
    <mergeCell ref="B432:B436"/>
    <mergeCell ref="C435:C436"/>
    <mergeCell ref="CL435:CL436"/>
    <mergeCell ref="CM435:CM436"/>
    <mergeCell ref="CN435:CN436"/>
    <mergeCell ref="CO435:CO436"/>
    <mergeCell ref="CP435:CP436"/>
    <mergeCell ref="CS405:CS406"/>
    <mergeCell ref="A407:A411"/>
    <mergeCell ref="C410:C411"/>
    <mergeCell ref="CL410:CL411"/>
    <mergeCell ref="CM410:CM411"/>
    <mergeCell ref="CN410:CN411"/>
    <mergeCell ref="CO410:CO411"/>
    <mergeCell ref="CP410:CP411"/>
    <mergeCell ref="CQ410:CQ411"/>
    <mergeCell ref="CR410:CR411"/>
    <mergeCell ref="CS410:CS411"/>
    <mergeCell ref="A402:A406"/>
    <mergeCell ref="C405:C406"/>
    <mergeCell ref="CL405:CL406"/>
    <mergeCell ref="CM405:CM406"/>
    <mergeCell ref="CN405:CN406"/>
    <mergeCell ref="CO405:CO406"/>
    <mergeCell ref="CP405:CP406"/>
    <mergeCell ref="CQ405:CQ406"/>
    <mergeCell ref="CR405:CR406"/>
    <mergeCell ref="CS395:CS396"/>
    <mergeCell ref="A397:A401"/>
    <mergeCell ref="C400:C401"/>
    <mergeCell ref="CL400:CL401"/>
    <mergeCell ref="CM400:CM401"/>
    <mergeCell ref="CN400:CN401"/>
    <mergeCell ref="CO400:CO401"/>
    <mergeCell ref="CP400:CP401"/>
    <mergeCell ref="CQ400:CQ401"/>
    <mergeCell ref="CR400:CR401"/>
    <mergeCell ref="CS400:CS401"/>
    <mergeCell ref="A392:A396"/>
    <mergeCell ref="C395:C396"/>
    <mergeCell ref="CL395:CL396"/>
    <mergeCell ref="CM395:CM396"/>
    <mergeCell ref="CN395:CN396"/>
    <mergeCell ref="CO395:CO396"/>
    <mergeCell ref="CP395:CP396"/>
    <mergeCell ref="CQ395:CQ396"/>
    <mergeCell ref="CR395:CR396"/>
    <mergeCell ref="CS385:CS386"/>
    <mergeCell ref="A387:A391"/>
    <mergeCell ref="C390:C391"/>
    <mergeCell ref="CL390:CL391"/>
    <mergeCell ref="CM390:CM391"/>
    <mergeCell ref="CN390:CN391"/>
    <mergeCell ref="CO390:CO391"/>
    <mergeCell ref="CP390:CP391"/>
    <mergeCell ref="CQ390:CQ391"/>
    <mergeCell ref="CR390:CR391"/>
    <mergeCell ref="CS390:CS391"/>
    <mergeCell ref="A382:A386"/>
    <mergeCell ref="C385:C386"/>
    <mergeCell ref="CL385:CL386"/>
    <mergeCell ref="CM385:CM386"/>
    <mergeCell ref="CN385:CN386"/>
    <mergeCell ref="CO385:CO386"/>
    <mergeCell ref="CP385:CP386"/>
    <mergeCell ref="CQ385:CQ386"/>
    <mergeCell ref="CR385:CR386"/>
    <mergeCell ref="CS375:CS376"/>
    <mergeCell ref="A377:A381"/>
    <mergeCell ref="C380:C381"/>
    <mergeCell ref="CL380:CL381"/>
    <mergeCell ref="CM380:CM381"/>
    <mergeCell ref="CN380:CN381"/>
    <mergeCell ref="CO380:CO381"/>
    <mergeCell ref="CP380:CP381"/>
    <mergeCell ref="CQ380:CQ381"/>
    <mergeCell ref="CR380:CR381"/>
    <mergeCell ref="CS380:CS381"/>
    <mergeCell ref="A372:A376"/>
    <mergeCell ref="C375:C376"/>
    <mergeCell ref="CL375:CL376"/>
    <mergeCell ref="CM375:CM376"/>
    <mergeCell ref="CN375:CN376"/>
    <mergeCell ref="CO375:CO376"/>
    <mergeCell ref="CP375:CP376"/>
    <mergeCell ref="CQ375:CQ376"/>
    <mergeCell ref="CR375:CR376"/>
    <mergeCell ref="CS365:CS366"/>
    <mergeCell ref="CT365:CT366"/>
    <mergeCell ref="A367:A371"/>
    <mergeCell ref="C370:C371"/>
    <mergeCell ref="CL370:CL371"/>
    <mergeCell ref="CM370:CM371"/>
    <mergeCell ref="CN370:CN371"/>
    <mergeCell ref="CO370:CO371"/>
    <mergeCell ref="CP370:CP371"/>
    <mergeCell ref="CQ370:CQ371"/>
    <mergeCell ref="CM365:CM366"/>
    <mergeCell ref="CN365:CN366"/>
    <mergeCell ref="CO365:CO366"/>
    <mergeCell ref="CP365:CP366"/>
    <mergeCell ref="CQ365:CQ366"/>
    <mergeCell ref="CR365:CR366"/>
    <mergeCell ref="CR370:CR371"/>
    <mergeCell ref="CS370:CS371"/>
    <mergeCell ref="G358:H358"/>
    <mergeCell ref="G359:H359"/>
    <mergeCell ref="G360:H360"/>
    <mergeCell ref="A362:A366"/>
    <mergeCell ref="C365:C366"/>
    <mergeCell ref="CL365:CL366"/>
    <mergeCell ref="G352:H352"/>
    <mergeCell ref="G353:H353"/>
    <mergeCell ref="G354:H354"/>
    <mergeCell ref="G355:H355"/>
    <mergeCell ref="G356:H356"/>
    <mergeCell ref="G357:H357"/>
    <mergeCell ref="G346:H346"/>
    <mergeCell ref="G347:H347"/>
    <mergeCell ref="G348:H348"/>
    <mergeCell ref="G349:H349"/>
    <mergeCell ref="G350:H350"/>
    <mergeCell ref="G351:H351"/>
    <mergeCell ref="G339:H339"/>
    <mergeCell ref="G340:H340"/>
    <mergeCell ref="G341:H341"/>
    <mergeCell ref="G342:H342"/>
    <mergeCell ref="G343:H343"/>
    <mergeCell ref="G344:H344"/>
    <mergeCell ref="B319:B320"/>
    <mergeCell ref="C319:C320"/>
    <mergeCell ref="B325:B331"/>
    <mergeCell ref="C325:C331"/>
    <mergeCell ref="B333:B335"/>
    <mergeCell ref="C333:C335"/>
    <mergeCell ref="B301:B306"/>
    <mergeCell ref="C301:C306"/>
    <mergeCell ref="B307:B313"/>
    <mergeCell ref="C307:C313"/>
    <mergeCell ref="B314:B318"/>
    <mergeCell ref="C314:C318"/>
    <mergeCell ref="C280:E280"/>
    <mergeCell ref="B282:B290"/>
    <mergeCell ref="C282:C290"/>
    <mergeCell ref="B291:B298"/>
    <mergeCell ref="C291:C298"/>
    <mergeCell ref="B299:B300"/>
    <mergeCell ref="C299:C300"/>
    <mergeCell ref="C257:E257"/>
    <mergeCell ref="C262:E262"/>
    <mergeCell ref="C263:E263"/>
    <mergeCell ref="C270:E270"/>
    <mergeCell ref="C275:H275"/>
    <mergeCell ref="C276:H276"/>
    <mergeCell ref="C240:E240"/>
    <mergeCell ref="C248:E248"/>
    <mergeCell ref="C249:E249"/>
    <mergeCell ref="C250:E250"/>
    <mergeCell ref="C253:E253"/>
    <mergeCell ref="B255:B256"/>
    <mergeCell ref="C255:C256"/>
    <mergeCell ref="B219:B227"/>
    <mergeCell ref="C219:C227"/>
    <mergeCell ref="B228:B233"/>
    <mergeCell ref="C228:C233"/>
    <mergeCell ref="B234:B235"/>
    <mergeCell ref="C234:C235"/>
    <mergeCell ref="C197:E197"/>
    <mergeCell ref="B201:B209"/>
    <mergeCell ref="C201:C209"/>
    <mergeCell ref="B210:B211"/>
    <mergeCell ref="C210:C211"/>
    <mergeCell ref="C214:E214"/>
    <mergeCell ref="C176:E176"/>
    <mergeCell ref="C180:E180"/>
    <mergeCell ref="C181:E181"/>
    <mergeCell ref="C186:E186"/>
    <mergeCell ref="C188:E188"/>
    <mergeCell ref="C196:E196"/>
    <mergeCell ref="C150:E150"/>
    <mergeCell ref="C151:E151"/>
    <mergeCell ref="C163:E163"/>
    <mergeCell ref="C165:E165"/>
    <mergeCell ref="C167:E167"/>
    <mergeCell ref="C170:E170"/>
    <mergeCell ref="C134:E134"/>
    <mergeCell ref="C136:E136"/>
    <mergeCell ref="C138:E138"/>
    <mergeCell ref="C143:E143"/>
    <mergeCell ref="C146:E146"/>
    <mergeCell ref="C148:E148"/>
    <mergeCell ref="C114:E114"/>
    <mergeCell ref="C117:E117"/>
    <mergeCell ref="C118:E118"/>
    <mergeCell ref="C124:E124"/>
    <mergeCell ref="C125:E125"/>
    <mergeCell ref="C133:E133"/>
    <mergeCell ref="C80:E80"/>
    <mergeCell ref="B88:B91"/>
    <mergeCell ref="C88:C91"/>
    <mergeCell ref="C103:E103"/>
    <mergeCell ref="C112:E112"/>
    <mergeCell ref="C113:E113"/>
    <mergeCell ref="C36:E36"/>
    <mergeCell ref="C43:E43"/>
    <mergeCell ref="C53:E53"/>
    <mergeCell ref="C60:E60"/>
    <mergeCell ref="C71:E71"/>
    <mergeCell ref="C72:E72"/>
    <mergeCell ref="C7:E7"/>
    <mergeCell ref="C8:E8"/>
    <mergeCell ref="C18:E18"/>
    <mergeCell ref="C19:E19"/>
    <mergeCell ref="C22:C23"/>
    <mergeCell ref="C30:E30"/>
    <mergeCell ref="C6:E6"/>
    <mergeCell ref="CF3:CF4"/>
    <mergeCell ref="CG3:CG4"/>
    <mergeCell ref="CH3:CH4"/>
    <mergeCell ref="CI3:CI4"/>
    <mergeCell ref="CJ3:CJ4"/>
    <mergeCell ref="CK3:CK4"/>
    <mergeCell ref="BZ3:BZ4"/>
    <mergeCell ref="CA3:CA4"/>
    <mergeCell ref="CB3:CB4"/>
    <mergeCell ref="CC3:CC4"/>
    <mergeCell ref="CD3:CD4"/>
    <mergeCell ref="CE3:CE4"/>
    <mergeCell ref="BT3:BT4"/>
    <mergeCell ref="BU3:BU4"/>
    <mergeCell ref="BV3:BV4"/>
    <mergeCell ref="BW3:BW4"/>
    <mergeCell ref="BX3:BX4"/>
    <mergeCell ref="BY3:BY4"/>
    <mergeCell ref="AS2:AV3"/>
    <mergeCell ref="AW2:AZ3"/>
    <mergeCell ref="BA2:BC3"/>
    <mergeCell ref="BD2:CK2"/>
    <mergeCell ref="U2:X3"/>
    <mergeCell ref="CL2:CS2"/>
    <mergeCell ref="CT2:CT5"/>
    <mergeCell ref="BD3:BD4"/>
    <mergeCell ref="BE3:BE4"/>
    <mergeCell ref="BF3:BF4"/>
    <mergeCell ref="BG3:BG4"/>
    <mergeCell ref="BN3:BN4"/>
    <mergeCell ref="BO3:BO4"/>
    <mergeCell ref="BP3:BP4"/>
    <mergeCell ref="BQ3:BQ4"/>
    <mergeCell ref="BR3:BR4"/>
    <mergeCell ref="BS3:BS4"/>
    <mergeCell ref="BH3:BH4"/>
    <mergeCell ref="BI3:BI4"/>
    <mergeCell ref="BJ3:BJ4"/>
    <mergeCell ref="BK3:BK4"/>
    <mergeCell ref="BL3:BL4"/>
    <mergeCell ref="BM3:BM4"/>
    <mergeCell ref="CL3:CM4"/>
    <mergeCell ref="CN3:CO4"/>
    <mergeCell ref="CP3:CQ4"/>
    <mergeCell ref="CR3:CR4"/>
    <mergeCell ref="CS3:CS4"/>
    <mergeCell ref="Y2:AB3"/>
    <mergeCell ref="AC2:AF3"/>
    <mergeCell ref="AG2:AJ3"/>
    <mergeCell ref="AK2:AN3"/>
    <mergeCell ref="AO2:AR3"/>
    <mergeCell ref="C1:T1"/>
    <mergeCell ref="A2:A4"/>
    <mergeCell ref="B2:B4"/>
    <mergeCell ref="C2:D4"/>
    <mergeCell ref="E2:F4"/>
    <mergeCell ref="G2:G4"/>
    <mergeCell ref="H2:H4"/>
    <mergeCell ref="I2:I4"/>
    <mergeCell ref="J2:J4"/>
    <mergeCell ref="K2:S2"/>
  </mergeCells>
  <dataValidations count="7">
    <dataValidation type="list" allowBlank="1" showInputMessage="1" showErrorMessage="1" sqref="U325:BC338 U271:BC274 U241:BC247 U198:BC213 U182:BC185 U277:BC279 U177:BC179 U171:BC175 U215:BC239 U168:BC169 U152:BC162 U139:BC147 U251:BC252 U115:BC116 U189:BC195 U126:BC132 U104:BC111 U81:BC102 U61:BC70 U54:BC59 U44:BC52 U264:BC269 U37:BC42 U73:BC79 U20:BC35 U9:BC17 U119:BC123 U187:BC187 U166:BC166 U164:BC164 U149:BC149 U137:BC137 U135:BC135 U254:BC256 U258:BC261 U281:BC323">
      <formula1>"ĐTT, TDS, HĐH, HĐG, HĐNT, VS-AN, HĐC, TQDN, LH, x,#, HĐH+HĐC, HĐH+HĐNT, HĐH+HĐG"</formula1>
    </dataValidation>
    <dataValidation type="list" allowBlank="1" showInputMessage="1" showErrorMessage="1" sqref="BD135:CK135 BD137:CK137 BD149:CK149 BD164:CK164 BD166:CK166 BD187:CK187 BD9:CK17 BD119:CK123 BD20:CK35 BD37:CK42 BD264:CK269 BD44:CK52 BD54:CK59 BD61:CK70 BD73:CK79 BD81:CK102 BD104:CK111 BD126:CK132 BD189:CK195 BD115:CK116 BD251:CK252 BD139:CK147 BD152:CK162 BD168:CK169 BD215:CK239 BD171:CK175 BD177:CK179 BD277:CK279 BD182:CK185 BD198:CK213 BD241:CK247 BD271:CK274 BD325:CK338 BD254:CK256 BD258:CK261 BD281:CK323">
      <formula1>"2, 1, 0, KĐG,#"</formula1>
    </dataValidation>
    <dataValidation type="list" allowBlank="1" showInputMessage="1" showErrorMessage="1" sqref="I135 I137 I147 I149 I164 I166 I187 I9:I17 I20:I29 I31:I35 I37:I42 I44:I52 I54:I59 I61:I70 I73:I79 I81:I102 I104:I111 I115:I116 I119:I123 I126:I132 I139:I142 I144:I145 I152:I162 I168:I169 I171:I175 I177:I179 I182:I185 I189:I195 I198:I213 I241:I247 I251:I252 I215:I239 I264:I269 I271:I274 I277:I279 I325:I338 I258:I261 I254:I256 I281:I323">
      <formula1>"Lớp học, Sân chơi, Phòng chức năng, Ngoài nhà trường"</formula1>
    </dataValidation>
    <dataValidation type="list" allowBlank="1" showInputMessage="1" showErrorMessage="1" sqref="K135:S135 K137:S137 K147:S147 K149:S149 M152:S152 P153:S153 R154:S154 Q155 S155 P158 R158:S158 P159:Q159 S159 L160 P160 K164:S164 L166:S166 K168:S169 K187:S187 K281:L281 K282 K291 K81:K102 K152:K162 M309:M310 N154:N155 N157:N162 O158:O160 K20:S29 K31:S35 K37:S42 K264:S269 K44:S52 K54:S59 K61:S70 K198:S213 K104:S111 L161:M162 K189:S195 K115:S116 K251:S252 K119:S123 K139:S142 K144:S145 K215:S239 K177:S179 K277:S279 K182:S185 K241:S247 O161:Q162 Q156:S157 O309:S310 K126:S132 K271:S274 O154:P156 K283:L290 K73:S79 L83:S102 P81:S82 L81:N82 K171:S175 K325:S338 K9:S17 R160:S162 L153:M159 O81 K254:S256 K258:S261 M281:S308 K311:S323 K292:L310">
      <formula1>"x"</formula1>
    </dataValidation>
    <dataValidation type="list" allowBlank="1" showInputMessage="1" showErrorMessage="1" sqref="D135 F135 D137 F137 D147 F147 D149 F149 D164 F164 D166 F166 D82:D102 F195 D261 D9:D17 F21:F29 D31:D35 D37:D42 D44:D52 D54:D59 D61:D70 D73:D79 F325:F338 D104:D111 D115:D116 D119:D123 D126:D132 F140:F142 D144:D145 D152:D162 D168:D169 D171:D175 D177:D179 D182:D185 D189:D195 D198:D213 D241:D247 D251:D252 F256 D264:D269 D271:D274 D277:D279 D325:D338 F9:F17 F281:F323 F31:F35 F37:F42 F44:F52 F54:F59 F61:F70 F73:F79 F83:F102 F104:F111 F115:F116 F119:F123 F126:F132 F277:F279 F144:F145 F152:F162 F168:F169 F171:F175 F177:F179 F182:F185 F189:F193 F198:F213 F241:F247 F251:F252 F215:F239 F258:F261 F264:F269 F271:F274 D140:D142 D215:D239 F254 D254:D256 D258:D259 D281:D323 D21:D29">
      <formula1>"KQMĐ, NDCT, TLHD, BC, ĐP"</formula1>
    </dataValidation>
    <dataValidation type="list" allowBlank="1" showInputMessage="1" showErrorMessage="1" sqref="J135 J137 J147 J149 J164 J166 J187 J9:J17 J20:J29 J31:J35 J37:J42 J44:J52 J54:J59 J61:J70 J73:J79 J81:J102 J104:J111 J115:J116 J119:J123 J126:J132 J139:J142 J144:J145 J152:J162 J168:J169 J171:J175 J177:J179 J182:J185 J189:J195 J198:J213 J241:J247 J251:J252 J215:J239 J264:J269 J271:J274 J277:J279 J325:J338 J254:J256 J258:J261 J281:J323">
      <formula1>"Thể chất, Nhận thức, Ngôn ngữ, TCKNXH, Thẩm mỹ"</formula1>
    </dataValidation>
    <dataValidation type="list" allowBlank="1" showInputMessage="1" showErrorMessage="1" prompt=".,thể chất,thẩm mỹ,TCKNXH,nhận thức,ngôn ngữ" sqref="J5">
      <formula1>".,thể chất,thẩm mỹ,TCKNXH,nhận thức,ngôn ngữ"</formula1>
    </dataValidation>
  </dataValidations>
  <pageMargins left="0.78740157480314998" right="0.78740157480314998" top="0.39370078740157499" bottom="0.39370078740157499" header="0.31496062992126" footer="0.31496062992126"/>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HP </vt:lpstr>
      <vt:lpstr>khoi 4t</vt:lpstr>
      <vt:lpstr> DỰ KIẾN CĐ HĐH LỚP 4C</vt:lpstr>
      <vt:lpstr> DỰ KIẾN CĐ LỚP 4C</vt:lpstr>
      <vt:lpstr>LỄ HỘI T10</vt:lpstr>
      <vt:lpstr>GĐ</vt:lpstr>
      <vt:lpstr>KH NĂM LỚP 4C</vt:lpstr>
      <vt:lpstr>Sheet1 (2)</vt:lpstr>
      <vt:lpstr>GD</vt:lpstr>
      <vt:lpstr>Sheet1</vt:lpstr>
      <vt:lpstr>GD!A0</vt:lpstr>
      <vt:lpstr>GĐ!A0</vt:lpstr>
      <vt:lpstr>'KH NĂM LỚP 4C'!A0</vt:lpstr>
      <vt:lpstr>'LỄ HỘI T10'!A0</vt:lpstr>
      <vt:lpstr>A0</vt:lpstr>
      <vt:lpstr>GD!Print_Titles</vt:lpstr>
      <vt:lpstr>GĐ!Print_Titles</vt:lpstr>
      <vt:lpstr>'KH NĂM LỚP 4C'!Print_Titles</vt:lpstr>
      <vt:lpstr>'khoi 4t'!Print_Titles</vt:lpstr>
      <vt:lpstr>'LỄ HỘI T10'!Print_Titles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PC</cp:lastModifiedBy>
  <cp:lastPrinted>2024-10-30T03:00:05Z</cp:lastPrinted>
  <dcterms:created xsi:type="dcterms:W3CDTF">2021-10-12T07:31:00Z</dcterms:created>
  <dcterms:modified xsi:type="dcterms:W3CDTF">2024-10-30T10:04:45Z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CD505E3730134C409DFF9BBBF8ABC228</vt:lpwstr>
  </property>
  <property fmtid="{D5CDD505-2E9C-101B-9397-08002B2CF9AE}" pid="3" name="KSOProductBuildVer">
    <vt:lpwstr>1033-11.2.0.10382</vt:lpwstr>
  </property>
</Properties>
</file>