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huy83\Desktop\"/>
    </mc:Choice>
  </mc:AlternateContent>
  <bookViews>
    <workbookView xWindow="-120" yWindow="-120" windowWidth="20730" windowHeight="11160"/>
  </bookViews>
  <sheets>
    <sheet name="NN" sheetId="22" r:id="rId1"/>
  </sheets>
  <definedNames>
    <definedName name="_xlnm._FilterDatabase" localSheetId="0" hidden="1">NN!$A$6:$CJ$301</definedName>
    <definedName name="_xlnm.Print_Titles" localSheetId="0">NN!$3:$6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9" i="22" l="1"/>
  <c r="AG321" i="22"/>
  <c r="AH320" i="22"/>
  <c r="CB398" i="22"/>
  <c r="CA398" i="22"/>
  <c r="BZ398" i="22"/>
  <c r="BY398" i="22"/>
  <c r="BX398" i="22"/>
  <c r="BW398" i="22"/>
  <c r="BV398" i="22"/>
  <c r="BU398" i="22"/>
  <c r="BT398" i="22"/>
  <c r="BS398" i="22"/>
  <c r="BR398" i="22"/>
  <c r="BQ398" i="22"/>
  <c r="BP398" i="22"/>
  <c r="BO398" i="22"/>
  <c r="BN398" i="22"/>
  <c r="BM398" i="22"/>
  <c r="BL398" i="22"/>
  <c r="BK398" i="22"/>
  <c r="BJ398" i="22"/>
  <c r="BI398" i="22"/>
  <c r="BH398" i="22"/>
  <c r="BG398" i="22"/>
  <c r="BF398" i="22"/>
  <c r="BE398" i="22"/>
  <c r="BD398" i="22"/>
  <c r="CB397" i="22"/>
  <c r="CA397" i="22"/>
  <c r="BZ397" i="22"/>
  <c r="BY397" i="22"/>
  <c r="BX397" i="22"/>
  <c r="BW397" i="22"/>
  <c r="BV397" i="22"/>
  <c r="BU397" i="22"/>
  <c r="BT397" i="22"/>
  <c r="BS397" i="22"/>
  <c r="BR397" i="22"/>
  <c r="BQ397" i="22"/>
  <c r="BP397" i="22"/>
  <c r="BO397" i="22"/>
  <c r="BN397" i="22"/>
  <c r="BM397" i="22"/>
  <c r="BL397" i="22"/>
  <c r="BK397" i="22"/>
  <c r="BJ397" i="22"/>
  <c r="BI397" i="22"/>
  <c r="BH397" i="22"/>
  <c r="BG397" i="22"/>
  <c r="BF397" i="22"/>
  <c r="BE397" i="22"/>
  <c r="BD397" i="22"/>
  <c r="CB396" i="22"/>
  <c r="CA396" i="22"/>
  <c r="BZ396" i="22"/>
  <c r="BY396" i="22"/>
  <c r="BX396" i="22"/>
  <c r="BW396" i="22"/>
  <c r="BV396" i="22"/>
  <c r="BU396" i="22"/>
  <c r="BT396" i="22"/>
  <c r="BS396" i="22"/>
  <c r="BR396" i="22"/>
  <c r="BQ396" i="22"/>
  <c r="BP396" i="22"/>
  <c r="BO396" i="22"/>
  <c r="BN396" i="22"/>
  <c r="BM396" i="22"/>
  <c r="BL396" i="22"/>
  <c r="BK396" i="22"/>
  <c r="BJ396" i="22"/>
  <c r="BI396" i="22"/>
  <c r="BH396" i="22"/>
  <c r="BG396" i="22"/>
  <c r="BF396" i="22"/>
  <c r="BE396" i="22"/>
  <c r="BD396" i="22"/>
  <c r="CB393" i="22"/>
  <c r="CA393" i="22"/>
  <c r="BZ393" i="22"/>
  <c r="BY393" i="22"/>
  <c r="BX393" i="22"/>
  <c r="BW393" i="22"/>
  <c r="BV393" i="22"/>
  <c r="BU393" i="22"/>
  <c r="BT393" i="22"/>
  <c r="BS393" i="22"/>
  <c r="BR393" i="22"/>
  <c r="BQ393" i="22"/>
  <c r="BP393" i="22"/>
  <c r="BO393" i="22"/>
  <c r="BN393" i="22"/>
  <c r="BM393" i="22"/>
  <c r="BL393" i="22"/>
  <c r="BK393" i="22"/>
  <c r="BJ393" i="22"/>
  <c r="BI393" i="22"/>
  <c r="BH393" i="22"/>
  <c r="BG393" i="22"/>
  <c r="BF393" i="22"/>
  <c r="BE393" i="22"/>
  <c r="BD393" i="22"/>
  <c r="CB392" i="22"/>
  <c r="CA392" i="22"/>
  <c r="BZ392" i="22"/>
  <c r="BY392" i="22"/>
  <c r="BX392" i="22"/>
  <c r="BW392" i="22"/>
  <c r="BV392" i="22"/>
  <c r="BU392" i="22"/>
  <c r="BT392" i="22"/>
  <c r="BS392" i="22"/>
  <c r="BR392" i="22"/>
  <c r="BQ392" i="22"/>
  <c r="BP392" i="22"/>
  <c r="BO392" i="22"/>
  <c r="BN392" i="22"/>
  <c r="BM392" i="22"/>
  <c r="BL392" i="22"/>
  <c r="BK392" i="22"/>
  <c r="BJ392" i="22"/>
  <c r="BI392" i="22"/>
  <c r="BH392" i="22"/>
  <c r="BG392" i="22"/>
  <c r="BF392" i="22"/>
  <c r="BE392" i="22"/>
  <c r="BD392" i="22"/>
  <c r="CB391" i="22"/>
  <c r="CA391" i="22"/>
  <c r="BZ391" i="22"/>
  <c r="BY391" i="22"/>
  <c r="BX391" i="22"/>
  <c r="BW391" i="22"/>
  <c r="BV391" i="22"/>
  <c r="BU391" i="22"/>
  <c r="BT391" i="22"/>
  <c r="BS391" i="22"/>
  <c r="BR391" i="22"/>
  <c r="BQ391" i="22"/>
  <c r="BP391" i="22"/>
  <c r="BO391" i="22"/>
  <c r="BN391" i="22"/>
  <c r="BM391" i="22"/>
  <c r="BL391" i="22"/>
  <c r="BK391" i="22"/>
  <c r="BJ391" i="22"/>
  <c r="BI391" i="22"/>
  <c r="BH391" i="22"/>
  <c r="BG391" i="22"/>
  <c r="BF391" i="22"/>
  <c r="BE391" i="22"/>
  <c r="BD391" i="22"/>
  <c r="CB388" i="22"/>
  <c r="CA388" i="22"/>
  <c r="BZ388" i="22"/>
  <c r="BY388" i="22"/>
  <c r="BX388" i="22"/>
  <c r="BW388" i="22"/>
  <c r="BV388" i="22"/>
  <c r="BU388" i="22"/>
  <c r="BT388" i="22"/>
  <c r="BS388" i="22"/>
  <c r="BR388" i="22"/>
  <c r="BQ388" i="22"/>
  <c r="BP388" i="22"/>
  <c r="BO388" i="22"/>
  <c r="BN388" i="22"/>
  <c r="BM388" i="22"/>
  <c r="BL388" i="22"/>
  <c r="BK388" i="22"/>
  <c r="BJ388" i="22"/>
  <c r="BI388" i="22"/>
  <c r="BH388" i="22"/>
  <c r="BG388" i="22"/>
  <c r="BF388" i="22"/>
  <c r="BE388" i="22"/>
  <c r="BD388" i="22"/>
  <c r="CB387" i="22"/>
  <c r="CA387" i="22"/>
  <c r="BZ387" i="22"/>
  <c r="BY387" i="22"/>
  <c r="BX387" i="22"/>
  <c r="BW387" i="22"/>
  <c r="BV387" i="22"/>
  <c r="BU387" i="22"/>
  <c r="BT387" i="22"/>
  <c r="BS387" i="22"/>
  <c r="BR387" i="22"/>
  <c r="BQ387" i="22"/>
  <c r="BP387" i="22"/>
  <c r="BO387" i="22"/>
  <c r="BN387" i="22"/>
  <c r="BM387" i="22"/>
  <c r="BL387" i="22"/>
  <c r="BK387" i="22"/>
  <c r="BJ387" i="22"/>
  <c r="BI387" i="22"/>
  <c r="BH387" i="22"/>
  <c r="BG387" i="22"/>
  <c r="BF387" i="22"/>
  <c r="BE387" i="22"/>
  <c r="BD387" i="22"/>
  <c r="CB386" i="22"/>
  <c r="CA386" i="22"/>
  <c r="BZ386" i="22"/>
  <c r="BY386" i="22"/>
  <c r="BX386" i="22"/>
  <c r="BW386" i="22"/>
  <c r="BV386" i="22"/>
  <c r="BU386" i="22"/>
  <c r="BT386" i="22"/>
  <c r="BS386" i="22"/>
  <c r="BR386" i="22"/>
  <c r="BQ386" i="22"/>
  <c r="BP386" i="22"/>
  <c r="BO386" i="22"/>
  <c r="BN386" i="22"/>
  <c r="BM386" i="22"/>
  <c r="BL386" i="22"/>
  <c r="BK386" i="22"/>
  <c r="BJ386" i="22"/>
  <c r="BI386" i="22"/>
  <c r="BH386" i="22"/>
  <c r="BG386" i="22"/>
  <c r="BF386" i="22"/>
  <c r="BE386" i="22"/>
  <c r="BD386" i="22"/>
  <c r="CB383" i="22"/>
  <c r="CA383" i="22"/>
  <c r="BZ383" i="22"/>
  <c r="BY383" i="22"/>
  <c r="BX383" i="22"/>
  <c r="BW383" i="22"/>
  <c r="BV383" i="22"/>
  <c r="BU383" i="22"/>
  <c r="BT383" i="22"/>
  <c r="BS383" i="22"/>
  <c r="BR383" i="22"/>
  <c r="BQ383" i="22"/>
  <c r="BP383" i="22"/>
  <c r="BO383" i="22"/>
  <c r="BN383" i="22"/>
  <c r="BM383" i="22"/>
  <c r="BL383" i="22"/>
  <c r="BK383" i="22"/>
  <c r="BJ383" i="22"/>
  <c r="BI383" i="22"/>
  <c r="BH383" i="22"/>
  <c r="BG383" i="22"/>
  <c r="BF383" i="22"/>
  <c r="BE383" i="22"/>
  <c r="BD383" i="22"/>
  <c r="CB382" i="22"/>
  <c r="CA382" i="22"/>
  <c r="BZ382" i="22"/>
  <c r="BY382" i="22"/>
  <c r="BX382" i="22"/>
  <c r="BW382" i="22"/>
  <c r="BV382" i="22"/>
  <c r="BU382" i="22"/>
  <c r="BT382" i="22"/>
  <c r="BS382" i="22"/>
  <c r="BR382" i="22"/>
  <c r="BQ382" i="22"/>
  <c r="BP382" i="22"/>
  <c r="BO382" i="22"/>
  <c r="BN382" i="22"/>
  <c r="BM382" i="22"/>
  <c r="BL382" i="22"/>
  <c r="BK382" i="22"/>
  <c r="BJ382" i="22"/>
  <c r="BI382" i="22"/>
  <c r="BH382" i="22"/>
  <c r="BG382" i="22"/>
  <c r="BF382" i="22"/>
  <c r="BE382" i="22"/>
  <c r="BD382" i="22"/>
  <c r="CB381" i="22"/>
  <c r="CA381" i="22"/>
  <c r="BZ381" i="22"/>
  <c r="BY381" i="22"/>
  <c r="BX381" i="22"/>
  <c r="BW381" i="22"/>
  <c r="BV381" i="22"/>
  <c r="BU381" i="22"/>
  <c r="BT381" i="22"/>
  <c r="BS381" i="22"/>
  <c r="BR381" i="22"/>
  <c r="BQ381" i="22"/>
  <c r="BP381" i="22"/>
  <c r="BO381" i="22"/>
  <c r="BN381" i="22"/>
  <c r="BM381" i="22"/>
  <c r="BL381" i="22"/>
  <c r="BK381" i="22"/>
  <c r="BJ381" i="22"/>
  <c r="BI381" i="22"/>
  <c r="BH381" i="22"/>
  <c r="BG381" i="22"/>
  <c r="BF381" i="22"/>
  <c r="BE381" i="22"/>
  <c r="BD381" i="22"/>
  <c r="CB378" i="22"/>
  <c r="CB403" i="22" s="1"/>
  <c r="CA378" i="22"/>
  <c r="BZ378" i="22"/>
  <c r="BY378" i="22"/>
  <c r="BX378" i="22"/>
  <c r="BX403" i="22" s="1"/>
  <c r="BW378" i="22"/>
  <c r="BV378" i="22"/>
  <c r="BU378" i="22"/>
  <c r="BT378" i="22"/>
  <c r="BT403" i="22" s="1"/>
  <c r="BS378" i="22"/>
  <c r="BR378" i="22"/>
  <c r="BQ378" i="22"/>
  <c r="BP378" i="22"/>
  <c r="BP403" i="22" s="1"/>
  <c r="BO378" i="22"/>
  <c r="BN378" i="22"/>
  <c r="BM378" i="22"/>
  <c r="BL378" i="22"/>
  <c r="BL403" i="22" s="1"/>
  <c r="BK378" i="22"/>
  <c r="BJ378" i="22"/>
  <c r="BI378" i="22"/>
  <c r="BH378" i="22"/>
  <c r="BH403" i="22" s="1"/>
  <c r="BG378" i="22"/>
  <c r="BF378" i="22"/>
  <c r="BE378" i="22"/>
  <c r="BD378" i="22"/>
  <c r="CB377" i="22"/>
  <c r="CA377" i="22"/>
  <c r="BZ377" i="22"/>
  <c r="BY377" i="22"/>
  <c r="BX377" i="22"/>
  <c r="BW377" i="22"/>
  <c r="BV377" i="22"/>
  <c r="BU377" i="22"/>
  <c r="BU402" i="22" s="1"/>
  <c r="BT377" i="22"/>
  <c r="BS377" i="22"/>
  <c r="BR377" i="22"/>
  <c r="BQ377" i="22"/>
  <c r="BP377" i="22"/>
  <c r="BO377" i="22"/>
  <c r="BN377" i="22"/>
  <c r="BM377" i="22"/>
  <c r="BM402" i="22" s="1"/>
  <c r="BL377" i="22"/>
  <c r="BK377" i="22"/>
  <c r="BJ377" i="22"/>
  <c r="BI377" i="22"/>
  <c r="BI402" i="22" s="1"/>
  <c r="BH377" i="22"/>
  <c r="BG377" i="22"/>
  <c r="BF377" i="22"/>
  <c r="BE377" i="22"/>
  <c r="BD377" i="22"/>
  <c r="CB376" i="22"/>
  <c r="CA376" i="22"/>
  <c r="BZ376" i="22"/>
  <c r="BY376" i="22"/>
  <c r="BX376" i="22"/>
  <c r="BW376" i="22"/>
  <c r="BV376" i="22"/>
  <c r="BU376" i="22"/>
  <c r="BT376" i="22"/>
  <c r="BS376" i="22"/>
  <c r="BR376" i="22"/>
  <c r="BQ376" i="22"/>
  <c r="BP376" i="22"/>
  <c r="BO376" i="22"/>
  <c r="BN376" i="22"/>
  <c r="BM376" i="22"/>
  <c r="BL376" i="22"/>
  <c r="BK376" i="22"/>
  <c r="BJ376" i="22"/>
  <c r="BI376" i="22"/>
  <c r="BH376" i="22"/>
  <c r="BG376" i="22"/>
  <c r="BF376" i="22"/>
  <c r="BE376" i="22"/>
  <c r="BD376" i="22"/>
  <c r="CB373" i="22"/>
  <c r="CA373" i="22"/>
  <c r="BZ373" i="22"/>
  <c r="BY373" i="22"/>
  <c r="BX373" i="22"/>
  <c r="BW373" i="22"/>
  <c r="BV373" i="22"/>
  <c r="BU373" i="22"/>
  <c r="BT373" i="22"/>
  <c r="BS373" i="22"/>
  <c r="BR373" i="22"/>
  <c r="BQ373" i="22"/>
  <c r="BP373" i="22"/>
  <c r="BO373" i="22"/>
  <c r="BN373" i="22"/>
  <c r="BM373" i="22"/>
  <c r="BL373" i="22"/>
  <c r="BK373" i="22"/>
  <c r="BJ373" i="22"/>
  <c r="BI373" i="22"/>
  <c r="BH373" i="22"/>
  <c r="BG373" i="22"/>
  <c r="BF373" i="22"/>
  <c r="BE373" i="22"/>
  <c r="BD373" i="22"/>
  <c r="CB372" i="22"/>
  <c r="CA372" i="22"/>
  <c r="BZ372" i="22"/>
  <c r="BY372" i="22"/>
  <c r="BX372" i="22"/>
  <c r="BW372" i="22"/>
  <c r="BV372" i="22"/>
  <c r="BU372" i="22"/>
  <c r="BT372" i="22"/>
  <c r="BS372" i="22"/>
  <c r="BR372" i="22"/>
  <c r="BQ372" i="22"/>
  <c r="BP372" i="22"/>
  <c r="BO372" i="22"/>
  <c r="BN372" i="22"/>
  <c r="BM372" i="22"/>
  <c r="BL372" i="22"/>
  <c r="BK372" i="22"/>
  <c r="BJ372" i="22"/>
  <c r="BI372" i="22"/>
  <c r="BH372" i="22"/>
  <c r="BG372" i="22"/>
  <c r="BF372" i="22"/>
  <c r="BE372" i="22"/>
  <c r="BD372" i="22"/>
  <c r="CB371" i="22"/>
  <c r="CA371" i="22"/>
  <c r="BZ371" i="22"/>
  <c r="BY371" i="22"/>
  <c r="BX371" i="22"/>
  <c r="BW371" i="22"/>
  <c r="BV371" i="22"/>
  <c r="BU371" i="22"/>
  <c r="BT371" i="22"/>
  <c r="BS371" i="22"/>
  <c r="BR371" i="22"/>
  <c r="BQ371" i="22"/>
  <c r="BP371" i="22"/>
  <c r="BO371" i="22"/>
  <c r="BN371" i="22"/>
  <c r="BM371" i="22"/>
  <c r="BL371" i="22"/>
  <c r="BK371" i="22"/>
  <c r="BJ371" i="22"/>
  <c r="BI371" i="22"/>
  <c r="BH371" i="22"/>
  <c r="BG371" i="22"/>
  <c r="BF371" i="22"/>
  <c r="BE371" i="22"/>
  <c r="BD371" i="22"/>
  <c r="CB368" i="22"/>
  <c r="CA368" i="22"/>
  <c r="BZ368" i="22"/>
  <c r="BY368" i="22"/>
  <c r="BX368" i="22"/>
  <c r="BW368" i="22"/>
  <c r="BV368" i="22"/>
  <c r="BU368" i="22"/>
  <c r="BT368" i="22"/>
  <c r="BS368" i="22"/>
  <c r="BR368" i="22"/>
  <c r="BQ368" i="22"/>
  <c r="BP368" i="22"/>
  <c r="BO368" i="22"/>
  <c r="BN368" i="22"/>
  <c r="BM368" i="22"/>
  <c r="BL368" i="22"/>
  <c r="BK368" i="22"/>
  <c r="BJ368" i="22"/>
  <c r="BI368" i="22"/>
  <c r="BH368" i="22"/>
  <c r="BG368" i="22"/>
  <c r="BF368" i="22"/>
  <c r="BE368" i="22"/>
  <c r="BD368" i="22"/>
  <c r="CB367" i="22"/>
  <c r="CA367" i="22"/>
  <c r="BZ367" i="22"/>
  <c r="BY367" i="22"/>
  <c r="BX367" i="22"/>
  <c r="BW367" i="22"/>
  <c r="BV367" i="22"/>
  <c r="BU367" i="22"/>
  <c r="BT367" i="22"/>
  <c r="BS367" i="22"/>
  <c r="BR367" i="22"/>
  <c r="BQ367" i="22"/>
  <c r="BP367" i="22"/>
  <c r="BO367" i="22"/>
  <c r="BN367" i="22"/>
  <c r="BM367" i="22"/>
  <c r="BL367" i="22"/>
  <c r="BK367" i="22"/>
  <c r="BJ367" i="22"/>
  <c r="BI367" i="22"/>
  <c r="BH367" i="22"/>
  <c r="BG367" i="22"/>
  <c r="BF367" i="22"/>
  <c r="BE367" i="22"/>
  <c r="BD367" i="22"/>
  <c r="CB366" i="22"/>
  <c r="CA366" i="22"/>
  <c r="BZ366" i="22"/>
  <c r="BY366" i="22"/>
  <c r="BX366" i="22"/>
  <c r="BW366" i="22"/>
  <c r="BV366" i="22"/>
  <c r="BU366" i="22"/>
  <c r="BT366" i="22"/>
  <c r="BS366" i="22"/>
  <c r="BR366" i="22"/>
  <c r="BQ366" i="22"/>
  <c r="BP366" i="22"/>
  <c r="BO366" i="22"/>
  <c r="BN366" i="22"/>
  <c r="BM366" i="22"/>
  <c r="BL366" i="22"/>
  <c r="BK366" i="22"/>
  <c r="BJ366" i="22"/>
  <c r="BI366" i="22"/>
  <c r="BH366" i="22"/>
  <c r="BG366" i="22"/>
  <c r="BF366" i="22"/>
  <c r="BE366" i="22"/>
  <c r="BD366" i="22"/>
  <c r="CB363" i="22"/>
  <c r="CA363" i="22"/>
  <c r="BZ363" i="22"/>
  <c r="BY363" i="22"/>
  <c r="BX363" i="22"/>
  <c r="BW363" i="22"/>
  <c r="BV363" i="22"/>
  <c r="BU363" i="22"/>
  <c r="BT363" i="22"/>
  <c r="BS363" i="22"/>
  <c r="BR363" i="22"/>
  <c r="BQ363" i="22"/>
  <c r="BP363" i="22"/>
  <c r="BO363" i="22"/>
  <c r="BN363" i="22"/>
  <c r="BM363" i="22"/>
  <c r="BL363" i="22"/>
  <c r="BK363" i="22"/>
  <c r="BJ363" i="22"/>
  <c r="BI363" i="22"/>
  <c r="BH363" i="22"/>
  <c r="BG363" i="22"/>
  <c r="BF363" i="22"/>
  <c r="BE363" i="22"/>
  <c r="BD363" i="22"/>
  <c r="CB362" i="22"/>
  <c r="CA362" i="22"/>
  <c r="BZ362" i="22"/>
  <c r="BY362" i="22"/>
  <c r="BX362" i="22"/>
  <c r="BW362" i="22"/>
  <c r="BV362" i="22"/>
  <c r="BU362" i="22"/>
  <c r="BT362" i="22"/>
  <c r="BS362" i="22"/>
  <c r="BR362" i="22"/>
  <c r="BQ362" i="22"/>
  <c r="BP362" i="22"/>
  <c r="BO362" i="22"/>
  <c r="BN362" i="22"/>
  <c r="BM362" i="22"/>
  <c r="BL362" i="22"/>
  <c r="BK362" i="22"/>
  <c r="BJ362" i="22"/>
  <c r="BI362" i="22"/>
  <c r="BH362" i="22"/>
  <c r="BG362" i="22"/>
  <c r="BF362" i="22"/>
  <c r="BE362" i="22"/>
  <c r="BD362" i="22"/>
  <c r="CB361" i="22"/>
  <c r="CA361" i="22"/>
  <c r="BZ361" i="22"/>
  <c r="BY361" i="22"/>
  <c r="BX361" i="22"/>
  <c r="BW361" i="22"/>
  <c r="BV361" i="22"/>
  <c r="BU361" i="22"/>
  <c r="BT361" i="22"/>
  <c r="BS361" i="22"/>
  <c r="BR361" i="22"/>
  <c r="BQ361" i="22"/>
  <c r="BP361" i="22"/>
  <c r="BO361" i="22"/>
  <c r="BN361" i="22"/>
  <c r="BM361" i="22"/>
  <c r="BL361" i="22"/>
  <c r="BK361" i="22"/>
  <c r="BJ361" i="22"/>
  <c r="BI361" i="22"/>
  <c r="BH361" i="22"/>
  <c r="BG361" i="22"/>
  <c r="BF361" i="22"/>
  <c r="BE361" i="22"/>
  <c r="BD361" i="22"/>
  <c r="CB358" i="22"/>
  <c r="CA358" i="22"/>
  <c r="BZ358" i="22"/>
  <c r="BY358" i="22"/>
  <c r="BX358" i="22"/>
  <c r="BW358" i="22"/>
  <c r="BV358" i="22"/>
  <c r="BU358" i="22"/>
  <c r="BT358" i="22"/>
  <c r="BS358" i="22"/>
  <c r="BR358" i="22"/>
  <c r="BQ358" i="22"/>
  <c r="BP358" i="22"/>
  <c r="BO358" i="22"/>
  <c r="BN358" i="22"/>
  <c r="BM358" i="22"/>
  <c r="BL358" i="22"/>
  <c r="BK358" i="22"/>
  <c r="BJ358" i="22"/>
  <c r="BI358" i="22"/>
  <c r="BH358" i="22"/>
  <c r="BG358" i="22"/>
  <c r="BF358" i="22"/>
  <c r="BE358" i="22"/>
  <c r="BD358" i="22"/>
  <c r="CB357" i="22"/>
  <c r="CA357" i="22"/>
  <c r="BZ357" i="22"/>
  <c r="BY357" i="22"/>
  <c r="BX357" i="22"/>
  <c r="BW357" i="22"/>
  <c r="BV357" i="22"/>
  <c r="BU357" i="22"/>
  <c r="BT357" i="22"/>
  <c r="BS357" i="22"/>
  <c r="BR357" i="22"/>
  <c r="BQ357" i="22"/>
  <c r="BP357" i="22"/>
  <c r="BO357" i="22"/>
  <c r="BN357" i="22"/>
  <c r="BM357" i="22"/>
  <c r="BL357" i="22"/>
  <c r="BK357" i="22"/>
  <c r="BJ357" i="22"/>
  <c r="BI357" i="22"/>
  <c r="BH357" i="22"/>
  <c r="BG357" i="22"/>
  <c r="BF357" i="22"/>
  <c r="BE357" i="22"/>
  <c r="BD357" i="22"/>
  <c r="CB356" i="22"/>
  <c r="CA356" i="22"/>
  <c r="BZ356" i="22"/>
  <c r="BY356" i="22"/>
  <c r="BX356" i="22"/>
  <c r="BW356" i="22"/>
  <c r="BV356" i="22"/>
  <c r="BU356" i="22"/>
  <c r="BT356" i="22"/>
  <c r="BS356" i="22"/>
  <c r="BR356" i="22"/>
  <c r="BQ356" i="22"/>
  <c r="BP356" i="22"/>
  <c r="BO356" i="22"/>
  <c r="BN356" i="22"/>
  <c r="BM356" i="22"/>
  <c r="BL356" i="22"/>
  <c r="BK356" i="22"/>
  <c r="BJ356" i="22"/>
  <c r="BI356" i="22"/>
  <c r="BH356" i="22"/>
  <c r="BG356" i="22"/>
  <c r="BF356" i="22"/>
  <c r="BE356" i="22"/>
  <c r="BD356" i="22"/>
  <c r="CB353" i="22"/>
  <c r="CA353" i="22"/>
  <c r="BZ353" i="22"/>
  <c r="BY353" i="22"/>
  <c r="BX353" i="22"/>
  <c r="BW353" i="22"/>
  <c r="BV353" i="22"/>
  <c r="BU353" i="22"/>
  <c r="BT353" i="22"/>
  <c r="BS353" i="22"/>
  <c r="BR353" i="22"/>
  <c r="BQ353" i="22"/>
  <c r="BP353" i="22"/>
  <c r="BO353" i="22"/>
  <c r="BN353" i="22"/>
  <c r="BM353" i="22"/>
  <c r="BL353" i="22"/>
  <c r="BK353" i="22"/>
  <c r="BJ353" i="22"/>
  <c r="BI353" i="22"/>
  <c r="BH353" i="22"/>
  <c r="BG353" i="22"/>
  <c r="BF353" i="22"/>
  <c r="BE353" i="22"/>
  <c r="BD353" i="22"/>
  <c r="CB352" i="22"/>
  <c r="CA352" i="22"/>
  <c r="BZ352" i="22"/>
  <c r="BY352" i="22"/>
  <c r="BX352" i="22"/>
  <c r="BW352" i="22"/>
  <c r="BV352" i="22"/>
  <c r="BU352" i="22"/>
  <c r="BT352" i="22"/>
  <c r="BS352" i="22"/>
  <c r="BR352" i="22"/>
  <c r="BQ352" i="22"/>
  <c r="BP352" i="22"/>
  <c r="BO352" i="22"/>
  <c r="BN352" i="22"/>
  <c r="BM352" i="22"/>
  <c r="BL352" i="22"/>
  <c r="BK352" i="22"/>
  <c r="BJ352" i="22"/>
  <c r="BI352" i="22"/>
  <c r="BH352" i="22"/>
  <c r="BG352" i="22"/>
  <c r="BF352" i="22"/>
  <c r="BE352" i="22"/>
  <c r="BD352" i="22"/>
  <c r="CB351" i="22"/>
  <c r="CA351" i="22"/>
  <c r="BZ351" i="22"/>
  <c r="BY351" i="22"/>
  <c r="BX351" i="22"/>
  <c r="BW351" i="22"/>
  <c r="BV351" i="22"/>
  <c r="BU351" i="22"/>
  <c r="BT351" i="22"/>
  <c r="BS351" i="22"/>
  <c r="BR351" i="22"/>
  <c r="BQ351" i="22"/>
  <c r="BP351" i="22"/>
  <c r="BO351" i="22"/>
  <c r="BN351" i="22"/>
  <c r="BM351" i="22"/>
  <c r="BL351" i="22"/>
  <c r="BK351" i="22"/>
  <c r="BJ351" i="22"/>
  <c r="BI351" i="22"/>
  <c r="BH351" i="22"/>
  <c r="BG351" i="22"/>
  <c r="BF351" i="22"/>
  <c r="BE351" i="22"/>
  <c r="BD351" i="22"/>
  <c r="CB348" i="22"/>
  <c r="CA348" i="22"/>
  <c r="BZ348" i="22"/>
  <c r="BY348" i="22"/>
  <c r="BX348" i="22"/>
  <c r="BW348" i="22"/>
  <c r="BV348" i="22"/>
  <c r="BU348" i="22"/>
  <c r="BT348" i="22"/>
  <c r="BS348" i="22"/>
  <c r="BR348" i="22"/>
  <c r="BQ348" i="22"/>
  <c r="BP348" i="22"/>
  <c r="BO348" i="22"/>
  <c r="BN348" i="22"/>
  <c r="BM348" i="22"/>
  <c r="BL348" i="22"/>
  <c r="BK348" i="22"/>
  <c r="BJ348" i="22"/>
  <c r="BI348" i="22"/>
  <c r="BH348" i="22"/>
  <c r="BG348" i="22"/>
  <c r="BF348" i="22"/>
  <c r="BE348" i="22"/>
  <c r="BD348" i="22"/>
  <c r="CB347" i="22"/>
  <c r="CA347" i="22"/>
  <c r="BZ347" i="22"/>
  <c r="BY347" i="22"/>
  <c r="BX347" i="22"/>
  <c r="BW347" i="22"/>
  <c r="BV347" i="22"/>
  <c r="BU347" i="22"/>
  <c r="BT347" i="22"/>
  <c r="BS347" i="22"/>
  <c r="BR347" i="22"/>
  <c r="BQ347" i="22"/>
  <c r="BP347" i="22"/>
  <c r="BO347" i="22"/>
  <c r="BN347" i="22"/>
  <c r="BM347" i="22"/>
  <c r="BL347" i="22"/>
  <c r="BK347" i="22"/>
  <c r="BJ347" i="22"/>
  <c r="BI347" i="22"/>
  <c r="BH347" i="22"/>
  <c r="BG347" i="22"/>
  <c r="BF347" i="22"/>
  <c r="BE347" i="22"/>
  <c r="BD347" i="22"/>
  <c r="CB346" i="22"/>
  <c r="CA346" i="22"/>
  <c r="BZ346" i="22"/>
  <c r="BY346" i="22"/>
  <c r="BX346" i="22"/>
  <c r="BW346" i="22"/>
  <c r="BV346" i="22"/>
  <c r="BU346" i="22"/>
  <c r="BT346" i="22"/>
  <c r="BS346" i="22"/>
  <c r="BR346" i="22"/>
  <c r="BQ346" i="22"/>
  <c r="BP346" i="22"/>
  <c r="BO346" i="22"/>
  <c r="BN346" i="22"/>
  <c r="BM346" i="22"/>
  <c r="BL346" i="22"/>
  <c r="BK346" i="22"/>
  <c r="BJ346" i="22"/>
  <c r="BI346" i="22"/>
  <c r="BH346" i="22"/>
  <c r="BG346" i="22"/>
  <c r="BF346" i="22"/>
  <c r="BE346" i="22"/>
  <c r="BD346" i="22"/>
  <c r="CB343" i="22"/>
  <c r="CA343" i="22"/>
  <c r="BZ343" i="22"/>
  <c r="BY343" i="22"/>
  <c r="BX343" i="22"/>
  <c r="BW343" i="22"/>
  <c r="BV343" i="22"/>
  <c r="BU343" i="22"/>
  <c r="BT343" i="22"/>
  <c r="BS343" i="22"/>
  <c r="BR343" i="22"/>
  <c r="BQ343" i="22"/>
  <c r="BP343" i="22"/>
  <c r="BO343" i="22"/>
  <c r="BN343" i="22"/>
  <c r="BM343" i="22"/>
  <c r="BL343" i="22"/>
  <c r="BK343" i="22"/>
  <c r="BJ343" i="22"/>
  <c r="BI343" i="22"/>
  <c r="BH343" i="22"/>
  <c r="BG343" i="22"/>
  <c r="BF343" i="22"/>
  <c r="BE343" i="22"/>
  <c r="BD343" i="22"/>
  <c r="CB342" i="22"/>
  <c r="CA342" i="22"/>
  <c r="BZ342" i="22"/>
  <c r="BY342" i="22"/>
  <c r="BX342" i="22"/>
  <c r="BW342" i="22"/>
  <c r="BV342" i="22"/>
  <c r="BU342" i="22"/>
  <c r="BT342" i="22"/>
  <c r="BS342" i="22"/>
  <c r="BR342" i="22"/>
  <c r="BQ342" i="22"/>
  <c r="BP342" i="22"/>
  <c r="BO342" i="22"/>
  <c r="BN342" i="22"/>
  <c r="BM342" i="22"/>
  <c r="BL342" i="22"/>
  <c r="BK342" i="22"/>
  <c r="BJ342" i="22"/>
  <c r="BI342" i="22"/>
  <c r="BH342" i="22"/>
  <c r="BG342" i="22"/>
  <c r="BF342" i="22"/>
  <c r="BE342" i="22"/>
  <c r="BD342" i="22"/>
  <c r="CB341" i="22"/>
  <c r="CA341" i="22"/>
  <c r="BZ341" i="22"/>
  <c r="BY341" i="22"/>
  <c r="BX341" i="22"/>
  <c r="BW341" i="22"/>
  <c r="BV341" i="22"/>
  <c r="BU341" i="22"/>
  <c r="BT341" i="22"/>
  <c r="BS341" i="22"/>
  <c r="BR341" i="22"/>
  <c r="BQ341" i="22"/>
  <c r="BP341" i="22"/>
  <c r="BO341" i="22"/>
  <c r="BN341" i="22"/>
  <c r="BM341" i="22"/>
  <c r="BL341" i="22"/>
  <c r="BK341" i="22"/>
  <c r="BJ341" i="22"/>
  <c r="BI341" i="22"/>
  <c r="BH341" i="22"/>
  <c r="BG341" i="22"/>
  <c r="BF341" i="22"/>
  <c r="BE341" i="22"/>
  <c r="BD341" i="22"/>
  <c r="CB338" i="22"/>
  <c r="CA338" i="22"/>
  <c r="BZ338" i="22"/>
  <c r="BY338" i="22"/>
  <c r="BX338" i="22"/>
  <c r="BW338" i="22"/>
  <c r="BV338" i="22"/>
  <c r="BU338" i="22"/>
  <c r="BT338" i="22"/>
  <c r="BS338" i="22"/>
  <c r="BR338" i="22"/>
  <c r="BQ338" i="22"/>
  <c r="BP338" i="22"/>
  <c r="BO338" i="22"/>
  <c r="BN338" i="22"/>
  <c r="BM338" i="22"/>
  <c r="BL338" i="22"/>
  <c r="BK338" i="22"/>
  <c r="BJ338" i="22"/>
  <c r="BI338" i="22"/>
  <c r="BH338" i="22"/>
  <c r="BG338" i="22"/>
  <c r="BF338" i="22"/>
  <c r="BE338" i="22"/>
  <c r="BD338" i="22"/>
  <c r="CB337" i="22"/>
  <c r="CA337" i="22"/>
  <c r="BZ337" i="22"/>
  <c r="BY337" i="22"/>
  <c r="BX337" i="22"/>
  <c r="BW337" i="22"/>
  <c r="BV337" i="22"/>
  <c r="BU337" i="22"/>
  <c r="BT337" i="22"/>
  <c r="BS337" i="22"/>
  <c r="BR337" i="22"/>
  <c r="BQ337" i="22"/>
  <c r="BP337" i="22"/>
  <c r="BO337" i="22"/>
  <c r="BN337" i="22"/>
  <c r="BM337" i="22"/>
  <c r="BL337" i="22"/>
  <c r="BK337" i="22"/>
  <c r="BJ337" i="22"/>
  <c r="BI337" i="22"/>
  <c r="BH337" i="22"/>
  <c r="BG337" i="22"/>
  <c r="BF337" i="22"/>
  <c r="BE337" i="22"/>
  <c r="BD337" i="22"/>
  <c r="CB336" i="22"/>
  <c r="CA336" i="22"/>
  <c r="BZ336" i="22"/>
  <c r="BY336" i="22"/>
  <c r="BX336" i="22"/>
  <c r="BW336" i="22"/>
  <c r="BV336" i="22"/>
  <c r="BU336" i="22"/>
  <c r="BT336" i="22"/>
  <c r="BS336" i="22"/>
  <c r="BR336" i="22"/>
  <c r="BQ336" i="22"/>
  <c r="BP336" i="22"/>
  <c r="BO336" i="22"/>
  <c r="BN336" i="22"/>
  <c r="BM336" i="22"/>
  <c r="BL336" i="22"/>
  <c r="BK336" i="22"/>
  <c r="BJ336" i="22"/>
  <c r="BI336" i="22"/>
  <c r="BH336" i="22"/>
  <c r="BG336" i="22"/>
  <c r="BF336" i="22"/>
  <c r="BE336" i="22"/>
  <c r="BD336" i="22"/>
  <c r="CB333" i="22"/>
  <c r="CA333" i="22"/>
  <c r="BZ333" i="22"/>
  <c r="BY333" i="22"/>
  <c r="BX333" i="22"/>
  <c r="BW333" i="22"/>
  <c r="BV333" i="22"/>
  <c r="BU333" i="22"/>
  <c r="BT333" i="22"/>
  <c r="BS333" i="22"/>
  <c r="BR333" i="22"/>
  <c r="BQ333" i="22"/>
  <c r="BP333" i="22"/>
  <c r="BO333" i="22"/>
  <c r="BN333" i="22"/>
  <c r="BM333" i="22"/>
  <c r="BL333" i="22"/>
  <c r="BK333" i="22"/>
  <c r="BJ333" i="22"/>
  <c r="BI333" i="22"/>
  <c r="BH333" i="22"/>
  <c r="BG333" i="22"/>
  <c r="BF333" i="22"/>
  <c r="BE333" i="22"/>
  <c r="BD333" i="22"/>
  <c r="CB332" i="22"/>
  <c r="CA332" i="22"/>
  <c r="BZ332" i="22"/>
  <c r="BY332" i="22"/>
  <c r="BX332" i="22"/>
  <c r="BW332" i="22"/>
  <c r="BV332" i="22"/>
  <c r="BU332" i="22"/>
  <c r="BT332" i="22"/>
  <c r="BS332" i="22"/>
  <c r="BR332" i="22"/>
  <c r="BQ332" i="22"/>
  <c r="BP332" i="22"/>
  <c r="BO332" i="22"/>
  <c r="BN332" i="22"/>
  <c r="BM332" i="22"/>
  <c r="BL332" i="22"/>
  <c r="BK332" i="22"/>
  <c r="BJ332" i="22"/>
  <c r="BI332" i="22"/>
  <c r="BH332" i="22"/>
  <c r="BG332" i="22"/>
  <c r="BF332" i="22"/>
  <c r="BE332" i="22"/>
  <c r="BD332" i="22"/>
  <c r="CB331" i="22"/>
  <c r="CA331" i="22"/>
  <c r="BZ331" i="22"/>
  <c r="BY331" i="22"/>
  <c r="BX331" i="22"/>
  <c r="BW331" i="22"/>
  <c r="BV331" i="22"/>
  <c r="BU331" i="22"/>
  <c r="BT331" i="22"/>
  <c r="BS331" i="22"/>
  <c r="BR331" i="22"/>
  <c r="BQ331" i="22"/>
  <c r="BP331" i="22"/>
  <c r="BO331" i="22"/>
  <c r="BN331" i="22"/>
  <c r="BM331" i="22"/>
  <c r="BL331" i="22"/>
  <c r="BK331" i="22"/>
  <c r="BJ331" i="22"/>
  <c r="BI331" i="22"/>
  <c r="BH331" i="22"/>
  <c r="BG331" i="22"/>
  <c r="BF331" i="22"/>
  <c r="BE331" i="22"/>
  <c r="BD331" i="22"/>
  <c r="CB328" i="22"/>
  <c r="CA328" i="22"/>
  <c r="BZ328" i="22"/>
  <c r="BY328" i="22"/>
  <c r="BX328" i="22"/>
  <c r="BW328" i="22"/>
  <c r="BV328" i="22"/>
  <c r="BU328" i="22"/>
  <c r="BT328" i="22"/>
  <c r="BS328" i="22"/>
  <c r="BR328" i="22"/>
  <c r="BQ328" i="22"/>
  <c r="BP328" i="22"/>
  <c r="BO328" i="22"/>
  <c r="BN328" i="22"/>
  <c r="BM328" i="22"/>
  <c r="BL328" i="22"/>
  <c r="BK328" i="22"/>
  <c r="BJ328" i="22"/>
  <c r="BI328" i="22"/>
  <c r="BH328" i="22"/>
  <c r="BG328" i="22"/>
  <c r="BF328" i="22"/>
  <c r="BE328" i="22"/>
  <c r="BD328" i="22"/>
  <c r="CB327" i="22"/>
  <c r="CA327" i="22"/>
  <c r="BZ327" i="22"/>
  <c r="BY327" i="22"/>
  <c r="BX327" i="22"/>
  <c r="BW327" i="22"/>
  <c r="BV327" i="22"/>
  <c r="BU327" i="22"/>
  <c r="BT327" i="22"/>
  <c r="BS327" i="22"/>
  <c r="BR327" i="22"/>
  <c r="BQ327" i="22"/>
  <c r="BP327" i="22"/>
  <c r="BO327" i="22"/>
  <c r="BN327" i="22"/>
  <c r="BM327" i="22"/>
  <c r="BL327" i="22"/>
  <c r="BK327" i="22"/>
  <c r="BJ327" i="22"/>
  <c r="BI327" i="22"/>
  <c r="BH327" i="22"/>
  <c r="BG327" i="22"/>
  <c r="BF327" i="22"/>
  <c r="BE327" i="22"/>
  <c r="BD327" i="22"/>
  <c r="CB326" i="22"/>
  <c r="CA326" i="22"/>
  <c r="BZ326" i="22"/>
  <c r="BY326" i="22"/>
  <c r="BX326" i="22"/>
  <c r="BW326" i="22"/>
  <c r="BV326" i="22"/>
  <c r="BU326" i="22"/>
  <c r="BT326" i="22"/>
  <c r="BS326" i="22"/>
  <c r="BR326" i="22"/>
  <c r="BQ326" i="22"/>
  <c r="BP326" i="22"/>
  <c r="BO326" i="22"/>
  <c r="BN326" i="22"/>
  <c r="BM326" i="22"/>
  <c r="BL326" i="22"/>
  <c r="BK326" i="22"/>
  <c r="BJ326" i="22"/>
  <c r="BI326" i="22"/>
  <c r="BH326" i="22"/>
  <c r="BG326" i="22"/>
  <c r="BF326" i="22"/>
  <c r="BE326" i="22"/>
  <c r="BD326" i="22"/>
  <c r="BC324" i="22"/>
  <c r="BB324" i="22"/>
  <c r="BA324" i="22"/>
  <c r="AZ324" i="22"/>
  <c r="AY324" i="22"/>
  <c r="AX324" i="22"/>
  <c r="AW324" i="22"/>
  <c r="AV324" i="22"/>
  <c r="AU324" i="22"/>
  <c r="AT324" i="22"/>
  <c r="AS324" i="22"/>
  <c r="AR324" i="22"/>
  <c r="AQ324" i="22"/>
  <c r="AP324" i="22"/>
  <c r="AO324" i="22"/>
  <c r="AN324" i="22"/>
  <c r="AM324" i="22"/>
  <c r="AL324" i="22"/>
  <c r="AK324" i="22"/>
  <c r="AJ324" i="22"/>
  <c r="AI324" i="22"/>
  <c r="AH324" i="22"/>
  <c r="AG324" i="22"/>
  <c r="AF324" i="22"/>
  <c r="AE324" i="22"/>
  <c r="AD324" i="22"/>
  <c r="AC324" i="22"/>
  <c r="AB324" i="22"/>
  <c r="AA324" i="22"/>
  <c r="Z324" i="22"/>
  <c r="Y324" i="22"/>
  <c r="X324" i="22"/>
  <c r="W324" i="22"/>
  <c r="V324" i="22"/>
  <c r="U324" i="22"/>
  <c r="BC323" i="22"/>
  <c r="BB323" i="22"/>
  <c r="BA323" i="22"/>
  <c r="AZ323" i="22"/>
  <c r="AY323" i="22"/>
  <c r="AX323" i="22"/>
  <c r="AW323" i="22"/>
  <c r="AV323" i="22"/>
  <c r="AU323" i="22"/>
  <c r="AT323" i="22"/>
  <c r="AS323" i="22"/>
  <c r="AR323" i="22"/>
  <c r="AQ323" i="22"/>
  <c r="AP323" i="22"/>
  <c r="AO323" i="22"/>
  <c r="AN323" i="22"/>
  <c r="AM323" i="22"/>
  <c r="AL323" i="22"/>
  <c r="AK323" i="22"/>
  <c r="AJ323" i="22"/>
  <c r="AI323" i="22"/>
  <c r="AH323" i="22"/>
  <c r="AG323" i="22"/>
  <c r="AF323" i="22"/>
  <c r="AE323" i="22"/>
  <c r="AD323" i="22"/>
  <c r="AC323" i="22"/>
  <c r="AB323" i="22"/>
  <c r="AA323" i="22"/>
  <c r="Z323" i="22"/>
  <c r="Y323" i="22"/>
  <c r="X323" i="22"/>
  <c r="W323" i="22"/>
  <c r="V323" i="22"/>
  <c r="U323" i="22"/>
  <c r="BC322" i="22"/>
  <c r="BB322" i="22"/>
  <c r="BA322" i="22"/>
  <c r="AZ322" i="22"/>
  <c r="AY322" i="22"/>
  <c r="AX322" i="22"/>
  <c r="AW322" i="22"/>
  <c r="AV322" i="22"/>
  <c r="AU322" i="22"/>
  <c r="AT322" i="22"/>
  <c r="AS322" i="22"/>
  <c r="AR322" i="22"/>
  <c r="AQ322" i="22"/>
  <c r="AP322" i="22"/>
  <c r="AO322" i="22"/>
  <c r="AN322" i="22"/>
  <c r="AM322" i="22"/>
  <c r="AL322" i="22"/>
  <c r="AK322" i="22"/>
  <c r="AJ322" i="22"/>
  <c r="AI322" i="22"/>
  <c r="AH322" i="22"/>
  <c r="AG322" i="22"/>
  <c r="AF322" i="22"/>
  <c r="AE322" i="22"/>
  <c r="AD322" i="22"/>
  <c r="AC322" i="22"/>
  <c r="AB322" i="22"/>
  <c r="AA322" i="22"/>
  <c r="Z322" i="22"/>
  <c r="Y322" i="22"/>
  <c r="X322" i="22"/>
  <c r="W322" i="22"/>
  <c r="V322" i="22"/>
  <c r="U322" i="22"/>
  <c r="BC321" i="22"/>
  <c r="BB321" i="22"/>
  <c r="BA321" i="22"/>
  <c r="AZ321" i="22"/>
  <c r="AY321" i="22"/>
  <c r="AX321" i="22"/>
  <c r="AW321" i="22"/>
  <c r="AV321" i="22"/>
  <c r="AU321" i="22"/>
  <c r="AT321" i="22"/>
  <c r="AS321" i="22"/>
  <c r="AR321" i="22"/>
  <c r="AQ321" i="22"/>
  <c r="AP321" i="22"/>
  <c r="AO321" i="22"/>
  <c r="AN321" i="22"/>
  <c r="AM321" i="22"/>
  <c r="AL321" i="22"/>
  <c r="AK321" i="22"/>
  <c r="AJ321" i="22"/>
  <c r="AI321" i="22"/>
  <c r="AH321" i="22"/>
  <c r="AF321" i="22"/>
  <c r="AE321" i="22"/>
  <c r="AD321" i="22"/>
  <c r="AC321" i="22"/>
  <c r="AB321" i="22"/>
  <c r="AA321" i="22"/>
  <c r="Z321" i="22"/>
  <c r="Y321" i="22"/>
  <c r="X321" i="22"/>
  <c r="W321" i="22"/>
  <c r="V321" i="22"/>
  <c r="U321" i="22"/>
  <c r="BC320" i="22"/>
  <c r="BB320" i="22"/>
  <c r="BA320" i="22"/>
  <c r="AZ320" i="22"/>
  <c r="AY320" i="22"/>
  <c r="AX320" i="22"/>
  <c r="AW320" i="22"/>
  <c r="AV320" i="22"/>
  <c r="AU320" i="22"/>
  <c r="AT320" i="22"/>
  <c r="AS320" i="22"/>
  <c r="AR320" i="22"/>
  <c r="AQ320" i="22"/>
  <c r="AP320" i="22"/>
  <c r="AO320" i="22"/>
  <c r="AN320" i="22"/>
  <c r="AM320" i="22"/>
  <c r="AL320" i="22"/>
  <c r="AK320" i="22"/>
  <c r="AJ320" i="22"/>
  <c r="AI320" i="22"/>
  <c r="AG320" i="22"/>
  <c r="AF320" i="22"/>
  <c r="AE320" i="22"/>
  <c r="AD320" i="22"/>
  <c r="AC320" i="22"/>
  <c r="AB320" i="22"/>
  <c r="AA320" i="22"/>
  <c r="Z320" i="22"/>
  <c r="Y320" i="22"/>
  <c r="X320" i="22"/>
  <c r="W320" i="22"/>
  <c r="V320" i="22"/>
  <c r="U320" i="22"/>
  <c r="BC319" i="22"/>
  <c r="BB319" i="22"/>
  <c r="BA319" i="22"/>
  <c r="AZ319" i="22"/>
  <c r="AY319" i="22"/>
  <c r="AX319" i="22"/>
  <c r="AW319" i="22"/>
  <c r="AV319" i="22"/>
  <c r="AU319" i="22"/>
  <c r="AT319" i="22"/>
  <c r="AS319" i="22"/>
  <c r="AR319" i="22"/>
  <c r="AQ319" i="22"/>
  <c r="AP319" i="22"/>
  <c r="AO319" i="22"/>
  <c r="AN319" i="22"/>
  <c r="AM319" i="22"/>
  <c r="AL319" i="22"/>
  <c r="AK319" i="22"/>
  <c r="AJ319" i="22"/>
  <c r="AI319" i="22"/>
  <c r="AH319" i="22"/>
  <c r="AG319" i="22"/>
  <c r="AF319" i="22"/>
  <c r="AE319" i="22"/>
  <c r="AD319" i="22"/>
  <c r="AC319" i="22"/>
  <c r="AB319" i="22"/>
  <c r="AA319" i="22"/>
  <c r="Z319" i="22"/>
  <c r="Y319" i="22"/>
  <c r="X319" i="22"/>
  <c r="W319" i="22"/>
  <c r="V319" i="22"/>
  <c r="U319" i="22"/>
  <c r="BC318" i="22"/>
  <c r="BB318" i="22"/>
  <c r="BA318" i="22"/>
  <c r="AZ318" i="22"/>
  <c r="AY318" i="22"/>
  <c r="AX318" i="22"/>
  <c r="AW318" i="22"/>
  <c r="AV318" i="22"/>
  <c r="AU318" i="22"/>
  <c r="AT318" i="22"/>
  <c r="AS318" i="22"/>
  <c r="AR318" i="22"/>
  <c r="AQ318" i="22"/>
  <c r="AP318" i="22"/>
  <c r="AO318" i="22"/>
  <c r="AN318" i="22"/>
  <c r="AM318" i="22"/>
  <c r="AL318" i="22"/>
  <c r="AK318" i="22"/>
  <c r="AJ318" i="22"/>
  <c r="AI318" i="22"/>
  <c r="AH318" i="22"/>
  <c r="AG318" i="22"/>
  <c r="AF318" i="22"/>
  <c r="AE318" i="22"/>
  <c r="AD318" i="22"/>
  <c r="AC318" i="22"/>
  <c r="AB318" i="22"/>
  <c r="AA318" i="22"/>
  <c r="Z318" i="22"/>
  <c r="Y318" i="22"/>
  <c r="X318" i="22"/>
  <c r="W318" i="22"/>
  <c r="V318" i="22"/>
  <c r="U318" i="22"/>
  <c r="BC317" i="22"/>
  <c r="BB317" i="22"/>
  <c r="BA317" i="22"/>
  <c r="AZ317" i="22"/>
  <c r="AY317" i="22"/>
  <c r="AX317" i="22"/>
  <c r="AW317" i="22"/>
  <c r="AV317" i="22"/>
  <c r="AU317" i="22"/>
  <c r="AT317" i="22"/>
  <c r="AS317" i="22"/>
  <c r="AR317" i="22"/>
  <c r="AQ317" i="22"/>
  <c r="AP317" i="22"/>
  <c r="AO317" i="22"/>
  <c r="AN317" i="22"/>
  <c r="AM317" i="22"/>
  <c r="AL317" i="22"/>
  <c r="AK317" i="22"/>
  <c r="AJ317" i="22"/>
  <c r="AI317" i="22"/>
  <c r="AH317" i="22"/>
  <c r="AG317" i="22"/>
  <c r="AF317" i="22"/>
  <c r="AE317" i="22"/>
  <c r="AD317" i="22"/>
  <c r="AC317" i="22"/>
  <c r="AB317" i="22"/>
  <c r="AA317" i="22"/>
  <c r="Z317" i="22"/>
  <c r="Y317" i="22"/>
  <c r="X317" i="22"/>
  <c r="W317" i="22"/>
  <c r="V317" i="22"/>
  <c r="U317" i="22"/>
  <c r="BC316" i="22"/>
  <c r="BB316" i="22"/>
  <c r="BA316" i="22"/>
  <c r="AZ316" i="22"/>
  <c r="AY316" i="22"/>
  <c r="AX316" i="22"/>
  <c r="AW316" i="22"/>
  <c r="AV316" i="22"/>
  <c r="AU316" i="22"/>
  <c r="AT316" i="22"/>
  <c r="AS316" i="22"/>
  <c r="AR316" i="22"/>
  <c r="AQ316" i="22"/>
  <c r="AP316" i="22"/>
  <c r="AO316" i="22"/>
  <c r="AN316" i="22"/>
  <c r="AM316" i="22"/>
  <c r="AL316" i="22"/>
  <c r="AK316" i="22"/>
  <c r="AJ316" i="22"/>
  <c r="AI316" i="22"/>
  <c r="AH316" i="22"/>
  <c r="AG316" i="22"/>
  <c r="AF316" i="22"/>
  <c r="AE316" i="22"/>
  <c r="AD316" i="22"/>
  <c r="AC316" i="22"/>
  <c r="AB316" i="22"/>
  <c r="AA316" i="22"/>
  <c r="Z316" i="22"/>
  <c r="Y316" i="22"/>
  <c r="X316" i="22"/>
  <c r="W316" i="22"/>
  <c r="V316" i="22"/>
  <c r="U316" i="22"/>
  <c r="BC315" i="22"/>
  <c r="BB315" i="22"/>
  <c r="BA315" i="22"/>
  <c r="AZ315" i="22"/>
  <c r="AY315" i="22"/>
  <c r="AX315" i="22"/>
  <c r="AW315" i="22"/>
  <c r="AV315" i="22"/>
  <c r="AU315" i="22"/>
  <c r="AT315" i="22"/>
  <c r="AS315" i="22"/>
  <c r="AR315" i="22"/>
  <c r="AQ315" i="22"/>
  <c r="AP315" i="22"/>
  <c r="AO315" i="22"/>
  <c r="AN315" i="22"/>
  <c r="AM315" i="22"/>
  <c r="AL315" i="22"/>
  <c r="AK315" i="22"/>
  <c r="AJ315" i="22"/>
  <c r="AI315" i="22"/>
  <c r="AH315" i="22"/>
  <c r="AG315" i="22"/>
  <c r="AF315" i="22"/>
  <c r="AE315" i="22"/>
  <c r="AD315" i="22"/>
  <c r="AC315" i="22"/>
  <c r="AB315" i="22"/>
  <c r="AA315" i="22"/>
  <c r="Z315" i="22"/>
  <c r="Y315" i="22"/>
  <c r="X315" i="22"/>
  <c r="W315" i="22"/>
  <c r="V315" i="22"/>
  <c r="U315" i="22"/>
  <c r="BC314" i="22"/>
  <c r="BB314" i="22"/>
  <c r="BA314" i="22"/>
  <c r="AZ314" i="22"/>
  <c r="AY314" i="22"/>
  <c r="AX314" i="22"/>
  <c r="AW314" i="22"/>
  <c r="AV314" i="22"/>
  <c r="AU314" i="22"/>
  <c r="AT314" i="22"/>
  <c r="AS314" i="22"/>
  <c r="AR314" i="22"/>
  <c r="AQ314" i="22"/>
  <c r="AP314" i="22"/>
  <c r="AO314" i="22"/>
  <c r="AN314" i="22"/>
  <c r="AM314" i="22"/>
  <c r="AL314" i="22"/>
  <c r="AK314" i="22"/>
  <c r="AJ314" i="22"/>
  <c r="AI314" i="22"/>
  <c r="AH314" i="22"/>
  <c r="AG314" i="22"/>
  <c r="AF314" i="22"/>
  <c r="AE314" i="22"/>
  <c r="AD314" i="22"/>
  <c r="AC314" i="22"/>
  <c r="AB314" i="22"/>
  <c r="AA314" i="22"/>
  <c r="Z314" i="22"/>
  <c r="Y314" i="22"/>
  <c r="X314" i="22"/>
  <c r="W314" i="22"/>
  <c r="V314" i="22"/>
  <c r="U314" i="22"/>
  <c r="BC313" i="22"/>
  <c r="BB313" i="22"/>
  <c r="BA313" i="22"/>
  <c r="AZ313" i="22"/>
  <c r="AY313" i="22"/>
  <c r="AX313" i="22"/>
  <c r="AW313" i="22"/>
  <c r="AV313" i="22"/>
  <c r="AU313" i="22"/>
  <c r="AT313" i="22"/>
  <c r="AS313" i="22"/>
  <c r="AR313" i="22"/>
  <c r="AQ313" i="22"/>
  <c r="AP313" i="22"/>
  <c r="AO313" i="22"/>
  <c r="AN313" i="22"/>
  <c r="AM313" i="22"/>
  <c r="AL313" i="22"/>
  <c r="AK313" i="22"/>
  <c r="AJ313" i="22"/>
  <c r="AI313" i="22"/>
  <c r="AH313" i="22"/>
  <c r="AG313" i="22"/>
  <c r="AF313" i="22"/>
  <c r="AE313" i="22"/>
  <c r="AD313" i="22"/>
  <c r="AC313" i="22"/>
  <c r="AB313" i="22"/>
  <c r="AA313" i="22"/>
  <c r="Z313" i="22"/>
  <c r="Y313" i="22"/>
  <c r="X313" i="22"/>
  <c r="W313" i="22"/>
  <c r="V313" i="22"/>
  <c r="U313" i="22"/>
  <c r="BC312" i="22"/>
  <c r="BB312" i="22"/>
  <c r="BA312" i="22"/>
  <c r="AZ312" i="22"/>
  <c r="AY312" i="22"/>
  <c r="AX312" i="22"/>
  <c r="AW312" i="22"/>
  <c r="AV312" i="22"/>
  <c r="AU312" i="22"/>
  <c r="AT312" i="22"/>
  <c r="AS312" i="22"/>
  <c r="AR312" i="22"/>
  <c r="AQ312" i="22"/>
  <c r="AP312" i="22"/>
  <c r="AO312" i="22"/>
  <c r="AN312" i="22"/>
  <c r="AM312" i="22"/>
  <c r="AL312" i="22"/>
  <c r="AK312" i="22"/>
  <c r="AJ312" i="22"/>
  <c r="AI312" i="22"/>
  <c r="AH312" i="22"/>
  <c r="AG312" i="22"/>
  <c r="AF312" i="22"/>
  <c r="AE312" i="22"/>
  <c r="AD312" i="22"/>
  <c r="AC312" i="22"/>
  <c r="AB312" i="22"/>
  <c r="AA312" i="22"/>
  <c r="Z312" i="22"/>
  <c r="Y312" i="22"/>
  <c r="X312" i="22"/>
  <c r="W312" i="22"/>
  <c r="V312" i="22"/>
  <c r="U312" i="22"/>
  <c r="BC311" i="22"/>
  <c r="BB311" i="22"/>
  <c r="BA311" i="22"/>
  <c r="AZ311" i="22"/>
  <c r="AY311" i="22"/>
  <c r="AX311" i="22"/>
  <c r="AW311" i="22"/>
  <c r="AV311" i="22"/>
  <c r="AU311" i="22"/>
  <c r="AT311" i="22"/>
  <c r="AS311" i="22"/>
  <c r="AR311" i="22"/>
  <c r="AQ311" i="22"/>
  <c r="AP311" i="22"/>
  <c r="AO311" i="22"/>
  <c r="AN311" i="22"/>
  <c r="AM311" i="22"/>
  <c r="AL311" i="22"/>
  <c r="AK311" i="22"/>
  <c r="AJ311" i="22"/>
  <c r="AI311" i="22"/>
  <c r="AH311" i="22"/>
  <c r="AG311" i="22"/>
  <c r="AF311" i="22"/>
  <c r="AE311" i="22"/>
  <c r="AD311" i="22"/>
  <c r="AC311" i="22"/>
  <c r="AB311" i="22"/>
  <c r="AA311" i="22"/>
  <c r="Z311" i="22"/>
  <c r="Y311" i="22"/>
  <c r="X311" i="22"/>
  <c r="W311" i="22"/>
  <c r="V311" i="22"/>
  <c r="U311" i="22"/>
  <c r="BC308" i="22"/>
  <c r="BB308" i="22"/>
  <c r="BA308" i="22"/>
  <c r="AZ308" i="22"/>
  <c r="AY308" i="22"/>
  <c r="AX308" i="22"/>
  <c r="AW308" i="22"/>
  <c r="AV308" i="22"/>
  <c r="AU308" i="22"/>
  <c r="AT308" i="22"/>
  <c r="AS308" i="22"/>
  <c r="AR308" i="22"/>
  <c r="AQ308" i="22"/>
  <c r="AP308" i="22"/>
  <c r="AO308" i="22"/>
  <c r="AN308" i="22"/>
  <c r="AM308" i="22"/>
  <c r="AL308" i="22"/>
  <c r="AK308" i="22"/>
  <c r="AJ308" i="22"/>
  <c r="AI308" i="22"/>
  <c r="AH308" i="22"/>
  <c r="AG308" i="22"/>
  <c r="AF308" i="22"/>
  <c r="AE308" i="22"/>
  <c r="AD308" i="22"/>
  <c r="AC308" i="22"/>
  <c r="AB308" i="22"/>
  <c r="AA308" i="22"/>
  <c r="Z308" i="22"/>
  <c r="Y308" i="22"/>
  <c r="X308" i="22"/>
  <c r="W308" i="22"/>
  <c r="V308" i="22"/>
  <c r="U308" i="22"/>
  <c r="S308" i="22"/>
  <c r="R308" i="22"/>
  <c r="Q308" i="22"/>
  <c r="P308" i="22"/>
  <c r="O308" i="22"/>
  <c r="N308" i="22"/>
  <c r="M308" i="22"/>
  <c r="L308" i="22"/>
  <c r="K308" i="22"/>
  <c r="J308" i="22"/>
  <c r="BC307" i="22"/>
  <c r="BB307" i="22"/>
  <c r="BA307" i="22"/>
  <c r="AZ307" i="22"/>
  <c r="AY307" i="22"/>
  <c r="AX307" i="22"/>
  <c r="AW307" i="22"/>
  <c r="AV307" i="22"/>
  <c r="AU307" i="22"/>
  <c r="AT307" i="22"/>
  <c r="AS307" i="22"/>
  <c r="AR307" i="22"/>
  <c r="AQ307" i="22"/>
  <c r="AP307" i="22"/>
  <c r="AO307" i="22"/>
  <c r="AN307" i="22"/>
  <c r="AM307" i="22"/>
  <c r="AL307" i="22"/>
  <c r="AK307" i="22"/>
  <c r="AJ307" i="22"/>
  <c r="AI307" i="22"/>
  <c r="AH307" i="22"/>
  <c r="AG307" i="22"/>
  <c r="AF307" i="22"/>
  <c r="AE307" i="22"/>
  <c r="AD307" i="22"/>
  <c r="AC307" i="22"/>
  <c r="AB307" i="22"/>
  <c r="AA307" i="22"/>
  <c r="Z307" i="22"/>
  <c r="Y307" i="22"/>
  <c r="X307" i="22"/>
  <c r="W307" i="22"/>
  <c r="V307" i="22"/>
  <c r="U307" i="22"/>
  <c r="S307" i="22"/>
  <c r="R307" i="22"/>
  <c r="Q307" i="22"/>
  <c r="P307" i="22"/>
  <c r="O307" i="22"/>
  <c r="N307" i="22"/>
  <c r="M307" i="22"/>
  <c r="L307" i="22"/>
  <c r="K307" i="22"/>
  <c r="J307" i="22"/>
  <c r="BC306" i="22"/>
  <c r="BB306" i="22"/>
  <c r="BA306" i="22"/>
  <c r="AZ306" i="22"/>
  <c r="AY306" i="22"/>
  <c r="AX306" i="22"/>
  <c r="AW306" i="22"/>
  <c r="AV306" i="22"/>
  <c r="AU306" i="22"/>
  <c r="AT306" i="22"/>
  <c r="AS306" i="22"/>
  <c r="AR306" i="22"/>
  <c r="AQ306" i="22"/>
  <c r="AP306" i="22"/>
  <c r="AO306" i="22"/>
  <c r="AN306" i="22"/>
  <c r="AM306" i="22"/>
  <c r="AL306" i="22"/>
  <c r="AK306" i="22"/>
  <c r="AJ306" i="22"/>
  <c r="AI306" i="22"/>
  <c r="AH306" i="22"/>
  <c r="AG306" i="22"/>
  <c r="AF306" i="22"/>
  <c r="AE306" i="22"/>
  <c r="AD306" i="22"/>
  <c r="AC306" i="22"/>
  <c r="AB306" i="22"/>
  <c r="AA306" i="22"/>
  <c r="Z306" i="22"/>
  <c r="Y306" i="22"/>
  <c r="X306" i="22"/>
  <c r="W306" i="22"/>
  <c r="V306" i="22"/>
  <c r="U306" i="22"/>
  <c r="S306" i="22"/>
  <c r="R306" i="22"/>
  <c r="Q306" i="22"/>
  <c r="P306" i="22"/>
  <c r="O306" i="22"/>
  <c r="N306" i="22"/>
  <c r="M306" i="22"/>
  <c r="L306" i="22"/>
  <c r="K306" i="22"/>
  <c r="J306" i="22"/>
  <c r="BC305" i="22"/>
  <c r="BB305" i="22"/>
  <c r="BA305" i="22"/>
  <c r="AZ305" i="22"/>
  <c r="AY305" i="22"/>
  <c r="AX305" i="22"/>
  <c r="AW305" i="22"/>
  <c r="AV305" i="22"/>
  <c r="AU305" i="22"/>
  <c r="AT305" i="22"/>
  <c r="AS305" i="22"/>
  <c r="AR305" i="22"/>
  <c r="AQ305" i="22"/>
  <c r="AP305" i="22"/>
  <c r="AO305" i="22"/>
  <c r="AN305" i="22"/>
  <c r="AM305" i="22"/>
  <c r="AL305" i="22"/>
  <c r="AK305" i="22"/>
  <c r="AJ305" i="22"/>
  <c r="AI305" i="22"/>
  <c r="AH305" i="22"/>
  <c r="AG305" i="22"/>
  <c r="AF305" i="22"/>
  <c r="AE305" i="22"/>
  <c r="AD305" i="22"/>
  <c r="AC305" i="22"/>
  <c r="AB305" i="22"/>
  <c r="AA305" i="22"/>
  <c r="Z305" i="22"/>
  <c r="Y305" i="22"/>
  <c r="X305" i="22"/>
  <c r="W305" i="22"/>
  <c r="V305" i="22"/>
  <c r="U305" i="22"/>
  <c r="S305" i="22"/>
  <c r="R305" i="22"/>
  <c r="Q305" i="22"/>
  <c r="P305" i="22"/>
  <c r="O305" i="22"/>
  <c r="N305" i="22"/>
  <c r="M305" i="22"/>
  <c r="L305" i="22"/>
  <c r="K305" i="22"/>
  <c r="J305" i="22"/>
  <c r="BC304" i="22"/>
  <c r="BB304" i="22"/>
  <c r="BA304" i="22"/>
  <c r="AZ304" i="22"/>
  <c r="AY304" i="22"/>
  <c r="AX304" i="22"/>
  <c r="AW304" i="22"/>
  <c r="AV304" i="22"/>
  <c r="AU304" i="22"/>
  <c r="AT304" i="22"/>
  <c r="AS304" i="22"/>
  <c r="AR304" i="22"/>
  <c r="AQ304" i="22"/>
  <c r="AP304" i="22"/>
  <c r="AO304" i="22"/>
  <c r="AN304" i="22"/>
  <c r="AM304" i="22"/>
  <c r="AL304" i="22"/>
  <c r="AK304" i="22"/>
  <c r="AJ304" i="22"/>
  <c r="AI304" i="22"/>
  <c r="AH304" i="22"/>
  <c r="AG304" i="22"/>
  <c r="AF304" i="22"/>
  <c r="AE304" i="22"/>
  <c r="AD304" i="22"/>
  <c r="AC304" i="22"/>
  <c r="AB304" i="22"/>
  <c r="AA304" i="22"/>
  <c r="Z304" i="22"/>
  <c r="Y304" i="22"/>
  <c r="X304" i="22"/>
  <c r="W304" i="22"/>
  <c r="V304" i="22"/>
  <c r="U304" i="22"/>
  <c r="S304" i="22"/>
  <c r="R304" i="22"/>
  <c r="Q304" i="22"/>
  <c r="P304" i="22"/>
  <c r="O304" i="22"/>
  <c r="N304" i="22"/>
  <c r="M304" i="22"/>
  <c r="L304" i="22"/>
  <c r="K304" i="22"/>
  <c r="J304" i="22"/>
  <c r="T303" i="22"/>
  <c r="CG301" i="22"/>
  <c r="CH301" i="22" s="1"/>
  <c r="CE301" i="22"/>
  <c r="CF301" i="22" s="1"/>
  <c r="CC301" i="22"/>
  <c r="T301" i="22"/>
  <c r="CG300" i="22"/>
  <c r="CH300" i="22" s="1"/>
  <c r="CE300" i="22"/>
  <c r="CF300" i="22" s="1"/>
  <c r="CC300" i="22"/>
  <c r="CD300" i="22" s="1"/>
  <c r="T300" i="22"/>
  <c r="CG299" i="22"/>
  <c r="CH299" i="22" s="1"/>
  <c r="CE299" i="22"/>
  <c r="CF299" i="22" s="1"/>
  <c r="CC299" i="22"/>
  <c r="CD299" i="22" s="1"/>
  <c r="T299" i="22"/>
  <c r="T298" i="22"/>
  <c r="CG297" i="22"/>
  <c r="CH297" i="22" s="1"/>
  <c r="CE297" i="22"/>
  <c r="CF297" i="22" s="1"/>
  <c r="CC297" i="22"/>
  <c r="T297" i="22"/>
  <c r="CG296" i="22"/>
  <c r="CH296" i="22" s="1"/>
  <c r="CE296" i="22"/>
  <c r="CF296" i="22" s="1"/>
  <c r="CC296" i="22"/>
  <c r="CD296" i="22" s="1"/>
  <c r="T296" i="22"/>
  <c r="CG295" i="22"/>
  <c r="CH295" i="22" s="1"/>
  <c r="CE295" i="22"/>
  <c r="CF295" i="22" s="1"/>
  <c r="CC295" i="22"/>
  <c r="CD295" i="22" s="1"/>
  <c r="T295" i="22"/>
  <c r="T294" i="22"/>
  <c r="T293" i="22"/>
  <c r="T292" i="22"/>
  <c r="T291" i="22"/>
  <c r="T290" i="22"/>
  <c r="CG289" i="22"/>
  <c r="CH289" i="22" s="1"/>
  <c r="CE289" i="22"/>
  <c r="CF289" i="22" s="1"/>
  <c r="CC289" i="22"/>
  <c r="T289" i="22"/>
  <c r="T288" i="22"/>
  <c r="T287" i="22"/>
  <c r="T286" i="22"/>
  <c r="T285" i="22"/>
  <c r="T284" i="22"/>
  <c r="T283" i="22"/>
  <c r="T282" i="22"/>
  <c r="T281" i="22"/>
  <c r="T280" i="22"/>
  <c r="T279" i="22"/>
  <c r="CG278" i="22"/>
  <c r="CH278" i="22" s="1"/>
  <c r="CE278" i="22"/>
  <c r="CF278" i="22" s="1"/>
  <c r="CC278" i="22"/>
  <c r="T278" i="22"/>
  <c r="T277" i="22"/>
  <c r="T276" i="22"/>
  <c r="T275" i="22"/>
  <c r="T274" i="22"/>
  <c r="T273" i="22"/>
  <c r="CG272" i="22"/>
  <c r="CH272" i="22" s="1"/>
  <c r="CE272" i="22"/>
  <c r="CF272" i="22" s="1"/>
  <c r="CC272" i="22"/>
  <c r="CD272" i="22" s="1"/>
  <c r="T272" i="22"/>
  <c r="T271" i="22"/>
  <c r="T270" i="22"/>
  <c r="T269" i="22"/>
  <c r="T268" i="22"/>
  <c r="T267" i="22"/>
  <c r="T266" i="22"/>
  <c r="T265" i="22"/>
  <c r="T264" i="22"/>
  <c r="CG263" i="22"/>
  <c r="CH263" i="22" s="1"/>
  <c r="CE263" i="22"/>
  <c r="CF263" i="22" s="1"/>
  <c r="CC263" i="22"/>
  <c r="CD263" i="22" s="1"/>
  <c r="T263" i="22"/>
  <c r="T262" i="22"/>
  <c r="T261" i="22"/>
  <c r="T260" i="22"/>
  <c r="T259" i="22"/>
  <c r="T258" i="22"/>
  <c r="T257" i="22"/>
  <c r="T256" i="22"/>
  <c r="T255" i="22"/>
  <c r="CG254" i="22"/>
  <c r="CH254" i="22" s="1"/>
  <c r="CE254" i="22"/>
  <c r="CF254" i="22" s="1"/>
  <c r="CC254" i="22"/>
  <c r="T254" i="22"/>
  <c r="T253" i="22"/>
  <c r="T252" i="22"/>
  <c r="T251" i="22"/>
  <c r="T250" i="22"/>
  <c r="T249" i="22"/>
  <c r="T248" i="22"/>
  <c r="T247" i="22"/>
  <c r="T246" i="22"/>
  <c r="CG245" i="22"/>
  <c r="CH245" i="22" s="1"/>
  <c r="CE245" i="22"/>
  <c r="CF245" i="22" s="1"/>
  <c r="CC245" i="22"/>
  <c r="CD245" i="22" s="1"/>
  <c r="T245" i="22"/>
  <c r="CG244" i="22"/>
  <c r="CH244" i="22" s="1"/>
  <c r="CE244" i="22"/>
  <c r="CC244" i="22"/>
  <c r="CD244" i="22" s="1"/>
  <c r="T244" i="22"/>
  <c r="T243" i="22"/>
  <c r="CG242" i="22"/>
  <c r="CH242" i="22" s="1"/>
  <c r="CE242" i="22"/>
  <c r="CF242" i="22" s="1"/>
  <c r="CC242" i="22"/>
  <c r="T242" i="22"/>
  <c r="CG241" i="22"/>
  <c r="CH241" i="22" s="1"/>
  <c r="CE241" i="22"/>
  <c r="CF241" i="22" s="1"/>
  <c r="CC241" i="22"/>
  <c r="T241" i="22"/>
  <c r="CG240" i="22"/>
  <c r="CH240" i="22" s="1"/>
  <c r="CE240" i="22"/>
  <c r="CF240" i="22" s="1"/>
  <c r="CC240" i="22"/>
  <c r="CD240" i="22" s="1"/>
  <c r="T240" i="22"/>
  <c r="T239" i="22"/>
  <c r="T238" i="22"/>
  <c r="CG237" i="22"/>
  <c r="CH237" i="22" s="1"/>
  <c r="CE237" i="22"/>
  <c r="CF237" i="22" s="1"/>
  <c r="CC237" i="22"/>
  <c r="T237" i="22"/>
  <c r="CG236" i="22"/>
  <c r="CH236" i="22" s="1"/>
  <c r="CE236" i="22"/>
  <c r="CC236" i="22"/>
  <c r="CD236" i="22" s="1"/>
  <c r="T236" i="22"/>
  <c r="T235" i="22"/>
  <c r="CG234" i="22"/>
  <c r="CH234" i="22" s="1"/>
  <c r="CE234" i="22"/>
  <c r="CF234" i="22" s="1"/>
  <c r="CC234" i="22"/>
  <c r="T234" i="22"/>
  <c r="T233" i="22"/>
  <c r="CG232" i="22"/>
  <c r="CH232" i="22" s="1"/>
  <c r="CE232" i="22"/>
  <c r="CF232" i="22" s="1"/>
  <c r="CC232" i="22"/>
  <c r="CD232" i="22" s="1"/>
  <c r="T232" i="22"/>
  <c r="CG231" i="22"/>
  <c r="CH231" i="22" s="1"/>
  <c r="CE231" i="22"/>
  <c r="CF231" i="22" s="1"/>
  <c r="CC231" i="22"/>
  <c r="CD231" i="22" s="1"/>
  <c r="T231" i="22"/>
  <c r="T230" i="22"/>
  <c r="CG229" i="22"/>
  <c r="CH229" i="22" s="1"/>
  <c r="CE229" i="22"/>
  <c r="CF229" i="22" s="1"/>
  <c r="CC229" i="22"/>
  <c r="T229" i="22"/>
  <c r="CG228" i="22"/>
  <c r="CH228" i="22" s="1"/>
  <c r="CE228" i="22"/>
  <c r="CF228" i="22" s="1"/>
  <c r="CC228" i="22"/>
  <c r="CD228" i="22" s="1"/>
  <c r="T228" i="22"/>
  <c r="CG227" i="22"/>
  <c r="CH227" i="22" s="1"/>
  <c r="CE227" i="22"/>
  <c r="CF227" i="22" s="1"/>
  <c r="CC227" i="22"/>
  <c r="T227" i="22"/>
  <c r="CG226" i="22"/>
  <c r="CH226" i="22" s="1"/>
  <c r="CE226" i="22"/>
  <c r="CF226" i="22" s="1"/>
  <c r="CC226" i="22"/>
  <c r="T226" i="22"/>
  <c r="T225" i="22"/>
  <c r="T224" i="22"/>
  <c r="T223" i="22"/>
  <c r="CG222" i="22"/>
  <c r="CH222" i="22" s="1"/>
  <c r="CE222" i="22"/>
  <c r="CF222" i="22" s="1"/>
  <c r="CC222" i="22"/>
  <c r="T222" i="22"/>
  <c r="CG221" i="22"/>
  <c r="CH221" i="22" s="1"/>
  <c r="CE221" i="22"/>
  <c r="CC221" i="22"/>
  <c r="CD221" i="22" s="1"/>
  <c r="T221" i="22"/>
  <c r="CG220" i="22"/>
  <c r="CH220" i="22" s="1"/>
  <c r="CE220" i="22"/>
  <c r="CC220" i="22"/>
  <c r="CD220" i="22" s="1"/>
  <c r="T220" i="22"/>
  <c r="CG219" i="22"/>
  <c r="CH219" i="22" s="1"/>
  <c r="CE219" i="22"/>
  <c r="CF219" i="22" s="1"/>
  <c r="CC219" i="22"/>
  <c r="CD219" i="22" s="1"/>
  <c r="T219" i="22"/>
  <c r="T218" i="22"/>
  <c r="CG217" i="22"/>
  <c r="CH217" i="22" s="1"/>
  <c r="CE217" i="22"/>
  <c r="CC217" i="22"/>
  <c r="CD217" i="22" s="1"/>
  <c r="T217" i="22"/>
  <c r="CG216" i="22"/>
  <c r="CH216" i="22" s="1"/>
  <c r="CE216" i="22"/>
  <c r="CF216" i="22" s="1"/>
  <c r="CC216" i="22"/>
  <c r="CD216" i="22" s="1"/>
  <c r="T216" i="22"/>
  <c r="T215" i="22"/>
  <c r="CG214" i="22"/>
  <c r="CH214" i="22" s="1"/>
  <c r="CE214" i="22"/>
  <c r="CF214" i="22" s="1"/>
  <c r="CC214" i="22"/>
  <c r="T214" i="22"/>
  <c r="CG213" i="22"/>
  <c r="CH213" i="22" s="1"/>
  <c r="CE213" i="22"/>
  <c r="CF213" i="22" s="1"/>
  <c r="CC213" i="22"/>
  <c r="T213" i="22"/>
  <c r="T212" i="22"/>
  <c r="T211" i="22"/>
  <c r="T210" i="22"/>
  <c r="CG209" i="22"/>
  <c r="CH209" i="22" s="1"/>
  <c r="CE209" i="22"/>
  <c r="CF209" i="22" s="1"/>
  <c r="CC209" i="22"/>
  <c r="T209" i="22"/>
  <c r="CG208" i="22"/>
  <c r="CH208" i="22" s="1"/>
  <c r="CE208" i="22"/>
  <c r="CF208" i="22" s="1"/>
  <c r="CC208" i="22"/>
  <c r="T208" i="22"/>
  <c r="CG207" i="22"/>
  <c r="CH207" i="22" s="1"/>
  <c r="CE207" i="22"/>
  <c r="CF207" i="22" s="1"/>
  <c r="CC207" i="22"/>
  <c r="CD207" i="22" s="1"/>
  <c r="T207" i="22"/>
  <c r="CG206" i="22"/>
  <c r="CH206" i="22" s="1"/>
  <c r="CE206" i="22"/>
  <c r="CF206" i="22" s="1"/>
  <c r="CC206" i="22"/>
  <c r="CD206" i="22" s="1"/>
  <c r="T206" i="22"/>
  <c r="CG205" i="22"/>
  <c r="CH205" i="22" s="1"/>
  <c r="CE205" i="22"/>
  <c r="CF205" i="22" s="1"/>
  <c r="CC205" i="22"/>
  <c r="T205" i="22"/>
  <c r="CG204" i="22"/>
  <c r="CH204" i="22" s="1"/>
  <c r="CE204" i="22"/>
  <c r="CF204" i="22" s="1"/>
  <c r="CC204" i="22"/>
  <c r="CD204" i="22" s="1"/>
  <c r="T204" i="22"/>
  <c r="CG203" i="22"/>
  <c r="CH203" i="22" s="1"/>
  <c r="CE203" i="22"/>
  <c r="CF203" i="22" s="1"/>
  <c r="CC203" i="22"/>
  <c r="CD203" i="22" s="1"/>
  <c r="T203" i="22"/>
  <c r="T202" i="22"/>
  <c r="CG201" i="22"/>
  <c r="CH201" i="22" s="1"/>
  <c r="CE201" i="22"/>
  <c r="CF201" i="22" s="1"/>
  <c r="CC201" i="22"/>
  <c r="T201" i="22"/>
  <c r="CG200" i="22"/>
  <c r="CH200" i="22" s="1"/>
  <c r="CE200" i="22"/>
  <c r="CF200" i="22" s="1"/>
  <c r="CC200" i="22"/>
  <c r="CD200" i="22" s="1"/>
  <c r="T200" i="22"/>
  <c r="CG199" i="22"/>
  <c r="CH199" i="22" s="1"/>
  <c r="CE199" i="22"/>
  <c r="CF199" i="22" s="1"/>
  <c r="CC199" i="22"/>
  <c r="CD199" i="22" s="1"/>
  <c r="T199" i="22"/>
  <c r="CG198" i="22"/>
  <c r="CH198" i="22" s="1"/>
  <c r="CE198" i="22"/>
  <c r="CF198" i="22" s="1"/>
  <c r="CC198" i="22"/>
  <c r="T198" i="22"/>
  <c r="T197" i="22"/>
  <c r="T196" i="22"/>
  <c r="T195" i="22"/>
  <c r="T194" i="22"/>
  <c r="CG193" i="22"/>
  <c r="CH193" i="22" s="1"/>
  <c r="CE193" i="22"/>
  <c r="CF193" i="22" s="1"/>
  <c r="CC193" i="22"/>
  <c r="T193" i="22"/>
  <c r="T192" i="22"/>
  <c r="T191" i="22"/>
  <c r="T190" i="22"/>
  <c r="T189" i="22"/>
  <c r="T188" i="22"/>
  <c r="T187" i="22"/>
  <c r="T186" i="22"/>
  <c r="T185" i="22"/>
  <c r="CG184" i="22"/>
  <c r="CH184" i="22" s="1"/>
  <c r="CE184" i="22"/>
  <c r="CC184" i="22"/>
  <c r="CD184" i="22" s="1"/>
  <c r="T184" i="22"/>
  <c r="CG183" i="22"/>
  <c r="CH183" i="22" s="1"/>
  <c r="CE183" i="22"/>
  <c r="CF183" i="22" s="1"/>
  <c r="CC183" i="22"/>
  <c r="CD183" i="22" s="1"/>
  <c r="T183" i="22"/>
  <c r="CG182" i="22"/>
  <c r="CH182" i="22" s="1"/>
  <c r="CE182" i="22"/>
  <c r="CF182" i="22" s="1"/>
  <c r="CC182" i="22"/>
  <c r="T182" i="22"/>
  <c r="CG181" i="22"/>
  <c r="CH181" i="22" s="1"/>
  <c r="CE181" i="22"/>
  <c r="CC181" i="22"/>
  <c r="CD181" i="22" s="1"/>
  <c r="T181" i="22"/>
  <c r="CG180" i="22"/>
  <c r="CH180" i="22" s="1"/>
  <c r="CE180" i="22"/>
  <c r="CC180" i="22"/>
  <c r="CD180" i="22" s="1"/>
  <c r="T180" i="22"/>
  <c r="T179" i="22"/>
  <c r="CG178" i="22"/>
  <c r="CH178" i="22" s="1"/>
  <c r="CE178" i="22"/>
  <c r="CF178" i="22" s="1"/>
  <c r="CC178" i="22"/>
  <c r="T178" i="22"/>
  <c r="CG177" i="22"/>
  <c r="CH177" i="22" s="1"/>
  <c r="CE177" i="22"/>
  <c r="CF177" i="22" s="1"/>
  <c r="CC177" i="22"/>
  <c r="T177" i="22"/>
  <c r="CG176" i="22"/>
  <c r="CH176" i="22" s="1"/>
  <c r="CE176" i="22"/>
  <c r="CC176" i="22"/>
  <c r="CD176" i="22" s="1"/>
  <c r="T176" i="22"/>
  <c r="T175" i="22"/>
  <c r="T174" i="22"/>
  <c r="T173" i="22"/>
  <c r="T172" i="22"/>
  <c r="T171" i="22"/>
  <c r="T170" i="22"/>
  <c r="T169" i="22"/>
  <c r="T168" i="22"/>
  <c r="CG167" i="22"/>
  <c r="CH167" i="22" s="1"/>
  <c r="CE167" i="22"/>
  <c r="CF167" i="22" s="1"/>
  <c r="CC167" i="22"/>
  <c r="CD167" i="22" s="1"/>
  <c r="T167" i="22"/>
  <c r="CG166" i="22"/>
  <c r="CH166" i="22" s="1"/>
  <c r="CE166" i="22"/>
  <c r="CF166" i="22" s="1"/>
  <c r="CC166" i="22"/>
  <c r="T166" i="22"/>
  <c r="CG165" i="22"/>
  <c r="CH165" i="22" s="1"/>
  <c r="CE165" i="22"/>
  <c r="CC165" i="22"/>
  <c r="CD165" i="22" s="1"/>
  <c r="T165" i="22"/>
  <c r="CG164" i="22"/>
  <c r="CH164" i="22" s="1"/>
  <c r="CE164" i="22"/>
  <c r="CC164" i="22"/>
  <c r="CD164" i="22" s="1"/>
  <c r="T164" i="22"/>
  <c r="T163" i="22"/>
  <c r="T162" i="22"/>
  <c r="CG161" i="22"/>
  <c r="CH161" i="22" s="1"/>
  <c r="CE161" i="22"/>
  <c r="CF161" i="22" s="1"/>
  <c r="CC161" i="22"/>
  <c r="T161" i="22"/>
  <c r="T160" i="22"/>
  <c r="CG158" i="22"/>
  <c r="CH158" i="22" s="1"/>
  <c r="CE158" i="22"/>
  <c r="CF158" i="22" s="1"/>
  <c r="CC158" i="22"/>
  <c r="CD158" i="22" s="1"/>
  <c r="T158" i="22"/>
  <c r="T157" i="22"/>
  <c r="T156" i="22"/>
  <c r="CG155" i="22"/>
  <c r="CH155" i="22" s="1"/>
  <c r="CE155" i="22"/>
  <c r="CF155" i="22" s="1"/>
  <c r="CC155" i="22"/>
  <c r="CD155" i="22" s="1"/>
  <c r="T155" i="22"/>
  <c r="T154" i="22"/>
  <c r="CG153" i="22"/>
  <c r="CH153" i="22" s="1"/>
  <c r="CE153" i="22"/>
  <c r="CF153" i="22" s="1"/>
  <c r="CC153" i="22"/>
  <c r="T153" i="22"/>
  <c r="T152" i="22"/>
  <c r="CG151" i="22"/>
  <c r="CH151" i="22" s="1"/>
  <c r="CE151" i="22"/>
  <c r="CF151" i="22" s="1"/>
  <c r="CC151" i="22"/>
  <c r="CD151" i="22" s="1"/>
  <c r="T151" i="22"/>
  <c r="CG150" i="22"/>
  <c r="CH150" i="22" s="1"/>
  <c r="CE150" i="22"/>
  <c r="CF150" i="22" s="1"/>
  <c r="CC150" i="22"/>
  <c r="CD150" i="22" s="1"/>
  <c r="T150" i="22"/>
  <c r="CG149" i="22"/>
  <c r="CH149" i="22" s="1"/>
  <c r="CE149" i="22"/>
  <c r="CF149" i="22" s="1"/>
  <c r="CC149" i="22"/>
  <c r="CD149" i="22" s="1"/>
  <c r="T149" i="22"/>
  <c r="CG148" i="22"/>
  <c r="CH148" i="22" s="1"/>
  <c r="CE148" i="22"/>
  <c r="CF148" i="22" s="1"/>
  <c r="CC148" i="22"/>
  <c r="T148" i="22"/>
  <c r="T147" i="22"/>
  <c r="T146" i="22"/>
  <c r="CG145" i="22"/>
  <c r="CH145" i="22" s="1"/>
  <c r="CE145" i="22"/>
  <c r="CF145" i="22" s="1"/>
  <c r="CC145" i="22"/>
  <c r="CD145" i="22" s="1"/>
  <c r="T145" i="22"/>
  <c r="T144" i="22"/>
  <c r="CG143" i="22"/>
  <c r="CH143" i="22" s="1"/>
  <c r="CE143" i="22"/>
  <c r="CF143" i="22" s="1"/>
  <c r="CC143" i="22"/>
  <c r="CD143" i="22" s="1"/>
  <c r="T143" i="22"/>
  <c r="CG142" i="22"/>
  <c r="CH142" i="22" s="1"/>
  <c r="CE142" i="22"/>
  <c r="CF142" i="22" s="1"/>
  <c r="CC142" i="22"/>
  <c r="T142" i="22"/>
  <c r="T141" i="22"/>
  <c r="T140" i="22"/>
  <c r="T139" i="22"/>
  <c r="CG138" i="22"/>
  <c r="CH138" i="22" s="1"/>
  <c r="CE138" i="22"/>
  <c r="CC138" i="22"/>
  <c r="CD138" i="22" s="1"/>
  <c r="T138" i="22"/>
  <c r="T137" i="22"/>
  <c r="CG136" i="22"/>
  <c r="CH136" i="22" s="1"/>
  <c r="CE136" i="22"/>
  <c r="CF136" i="22" s="1"/>
  <c r="CC136" i="22"/>
  <c r="T136" i="22"/>
  <c r="T135" i="22"/>
  <c r="T134" i="22"/>
  <c r="CG133" i="22"/>
  <c r="CH133" i="22" s="1"/>
  <c r="CE133" i="22"/>
  <c r="CF133" i="22" s="1"/>
  <c r="CC133" i="22"/>
  <c r="CD133" i="22" s="1"/>
  <c r="T133" i="22"/>
  <c r="T132" i="22"/>
  <c r="CG131" i="22"/>
  <c r="CH131" i="22" s="1"/>
  <c r="CE131" i="22"/>
  <c r="CF131" i="22" s="1"/>
  <c r="CC131" i="22"/>
  <c r="T131" i="22"/>
  <c r="CG130" i="22"/>
  <c r="CH130" i="22" s="1"/>
  <c r="CE130" i="22"/>
  <c r="CF130" i="22" s="1"/>
  <c r="CC130" i="22"/>
  <c r="CD130" i="22" s="1"/>
  <c r="T130" i="22"/>
  <c r="CG129" i="22"/>
  <c r="CH129" i="22" s="1"/>
  <c r="CE129" i="22"/>
  <c r="CF129" i="22" s="1"/>
  <c r="CC129" i="22"/>
  <c r="CD129" i="22" s="1"/>
  <c r="T129" i="22"/>
  <c r="CG128" i="22"/>
  <c r="CH128" i="22" s="1"/>
  <c r="CE128" i="22"/>
  <c r="CF128" i="22" s="1"/>
  <c r="CC128" i="22"/>
  <c r="T128" i="22"/>
  <c r="T127" i="22"/>
  <c r="T126" i="22"/>
  <c r="CG125" i="22"/>
  <c r="CH125" i="22" s="1"/>
  <c r="CE125" i="22"/>
  <c r="CF125" i="22" s="1"/>
  <c r="CC125" i="22"/>
  <c r="CD125" i="22" s="1"/>
  <c r="T125" i="22"/>
  <c r="CG124" i="22"/>
  <c r="CH124" i="22" s="1"/>
  <c r="CE124" i="22"/>
  <c r="CF124" i="22" s="1"/>
  <c r="CC124" i="22"/>
  <c r="T124" i="22"/>
  <c r="T123" i="22"/>
  <c r="T122" i="22"/>
  <c r="T121" i="22"/>
  <c r="CG120" i="22"/>
  <c r="CH120" i="22" s="1"/>
  <c r="CE120" i="22"/>
  <c r="CF120" i="22" s="1"/>
  <c r="CC120" i="22"/>
  <c r="T120" i="22"/>
  <c r="T119" i="22"/>
  <c r="CG118" i="22"/>
  <c r="CH118" i="22" s="1"/>
  <c r="CE118" i="22"/>
  <c r="CF118" i="22" s="1"/>
  <c r="CC118" i="22"/>
  <c r="CD118" i="22" s="1"/>
  <c r="T118" i="22"/>
  <c r="T117" i="22"/>
  <c r="CG116" i="22"/>
  <c r="CH116" i="22" s="1"/>
  <c r="CE116" i="22"/>
  <c r="CF116" i="22" s="1"/>
  <c r="CC116" i="22"/>
  <c r="T116" i="22"/>
  <c r="T115" i="22"/>
  <c r="CG114" i="22"/>
  <c r="CH114" i="22" s="1"/>
  <c r="CE114" i="22"/>
  <c r="CF114" i="22" s="1"/>
  <c r="CC114" i="22"/>
  <c r="CD114" i="22" s="1"/>
  <c r="T114" i="22"/>
  <c r="T113" i="22"/>
  <c r="CG112" i="22"/>
  <c r="CH112" i="22" s="1"/>
  <c r="CE112" i="22"/>
  <c r="CF112" i="22" s="1"/>
  <c r="CC112" i="22"/>
  <c r="T112" i="22"/>
  <c r="T111" i="22"/>
  <c r="T110" i="22"/>
  <c r="CG109" i="22"/>
  <c r="CH109" i="22" s="1"/>
  <c r="CE109" i="22"/>
  <c r="CC109" i="22"/>
  <c r="CD109" i="22" s="1"/>
  <c r="T109" i="22"/>
  <c r="T108" i="22"/>
  <c r="CG107" i="22"/>
  <c r="CH107" i="22" s="1"/>
  <c r="CE107" i="22"/>
  <c r="CF107" i="22" s="1"/>
  <c r="CC107" i="22"/>
  <c r="CD107" i="22" s="1"/>
  <c r="T107" i="22"/>
  <c r="T106" i="22"/>
  <c r="CG105" i="22"/>
  <c r="CH105" i="22" s="1"/>
  <c r="CE105" i="22"/>
  <c r="CC105" i="22"/>
  <c r="CD105" i="22" s="1"/>
  <c r="T105" i="22"/>
  <c r="T104" i="22"/>
  <c r="T103" i="22"/>
  <c r="CG102" i="22"/>
  <c r="CH102" i="22" s="1"/>
  <c r="CE102" i="22"/>
  <c r="CF102" i="22" s="1"/>
  <c r="CC102" i="22"/>
  <c r="CD102" i="22" s="1"/>
  <c r="T102" i="22"/>
  <c r="T101" i="22"/>
  <c r="T100" i="22"/>
  <c r="CG99" i="22"/>
  <c r="CH99" i="22" s="1"/>
  <c r="CE99" i="22"/>
  <c r="CF99" i="22" s="1"/>
  <c r="CC99" i="22"/>
  <c r="T99" i="22"/>
  <c r="CG98" i="22"/>
  <c r="CH98" i="22" s="1"/>
  <c r="CE98" i="22"/>
  <c r="CF98" i="22" s="1"/>
  <c r="CC98" i="22"/>
  <c r="CD98" i="22" s="1"/>
  <c r="T98" i="22"/>
  <c r="T97" i="22"/>
  <c r="T96" i="22"/>
  <c r="T95" i="22"/>
  <c r="CG94" i="22"/>
  <c r="CH94" i="22" s="1"/>
  <c r="CE94" i="22"/>
  <c r="CF94" i="22" s="1"/>
  <c r="CC94" i="22"/>
  <c r="CD94" i="22" s="1"/>
  <c r="T94" i="22"/>
  <c r="CG93" i="22"/>
  <c r="CH93" i="22" s="1"/>
  <c r="CE93" i="22"/>
  <c r="CC93" i="22"/>
  <c r="CD93" i="22" s="1"/>
  <c r="T93" i="22"/>
  <c r="CG92" i="22"/>
  <c r="CH92" i="22" s="1"/>
  <c r="CE92" i="22"/>
  <c r="CF92" i="22" s="1"/>
  <c r="CC92" i="22"/>
  <c r="T92" i="22"/>
  <c r="CG91" i="22"/>
  <c r="CH91" i="22" s="1"/>
  <c r="CE91" i="22"/>
  <c r="CF91" i="22" s="1"/>
  <c r="CC91" i="22"/>
  <c r="T91" i="22"/>
  <c r="T90" i="22"/>
  <c r="CG89" i="22"/>
  <c r="CH89" i="22" s="1"/>
  <c r="CE89" i="22"/>
  <c r="CF89" i="22" s="1"/>
  <c r="CC89" i="22"/>
  <c r="CD89" i="22" s="1"/>
  <c r="T89" i="22"/>
  <c r="CG88" i="22"/>
  <c r="CH88" i="22" s="1"/>
  <c r="CE88" i="22"/>
  <c r="CF88" i="22" s="1"/>
  <c r="CC88" i="22"/>
  <c r="T88" i="22"/>
  <c r="CG87" i="22"/>
  <c r="CH87" i="22" s="1"/>
  <c r="CE87" i="22"/>
  <c r="CF87" i="22" s="1"/>
  <c r="CC87" i="22"/>
  <c r="CD87" i="22" s="1"/>
  <c r="T87" i="22"/>
  <c r="CG86" i="22"/>
  <c r="CH86" i="22" s="1"/>
  <c r="CE86" i="22"/>
  <c r="CF86" i="22" s="1"/>
  <c r="CC86" i="22"/>
  <c r="CD86" i="22" s="1"/>
  <c r="T86" i="22"/>
  <c r="CG85" i="22"/>
  <c r="CH85" i="22" s="1"/>
  <c r="CE85" i="22"/>
  <c r="CF85" i="22" s="1"/>
  <c r="CC85" i="22"/>
  <c r="CD85" i="22" s="1"/>
  <c r="T85" i="22"/>
  <c r="CG84" i="22"/>
  <c r="CH84" i="22" s="1"/>
  <c r="CE84" i="22"/>
  <c r="CF84" i="22" s="1"/>
  <c r="CC84" i="22"/>
  <c r="T84" i="22"/>
  <c r="CG83" i="22"/>
  <c r="CH83" i="22" s="1"/>
  <c r="CE83" i="22"/>
  <c r="CF83" i="22" s="1"/>
  <c r="CC83" i="22"/>
  <c r="T83" i="22"/>
  <c r="CG82" i="22"/>
  <c r="CH82" i="22" s="1"/>
  <c r="CE82" i="22"/>
  <c r="CF82" i="22" s="1"/>
  <c r="CC82" i="22"/>
  <c r="CD82" i="22" s="1"/>
  <c r="T82" i="22"/>
  <c r="CG81" i="22"/>
  <c r="CH81" i="22" s="1"/>
  <c r="CE81" i="22"/>
  <c r="CC81" i="22"/>
  <c r="CD81" i="22" s="1"/>
  <c r="T81" i="22"/>
  <c r="CG80" i="22"/>
  <c r="CH80" i="22" s="1"/>
  <c r="CE80" i="22"/>
  <c r="CF80" i="22" s="1"/>
  <c r="CC80" i="22"/>
  <c r="T80" i="22"/>
  <c r="T79" i="22"/>
  <c r="CG78" i="22"/>
  <c r="CH78" i="22" s="1"/>
  <c r="CE78" i="22"/>
  <c r="CF78" i="22" s="1"/>
  <c r="CC78" i="22"/>
  <c r="CD78" i="22" s="1"/>
  <c r="T78" i="22"/>
  <c r="CG76" i="22"/>
  <c r="CH76" i="22" s="1"/>
  <c r="CE76" i="22"/>
  <c r="CF76" i="22" s="1"/>
  <c r="CC76" i="22"/>
  <c r="T76" i="22"/>
  <c r="T75" i="22"/>
  <c r="CG74" i="22"/>
  <c r="CH74" i="22" s="1"/>
  <c r="CE74" i="22"/>
  <c r="CF74" i="22" s="1"/>
  <c r="CC74" i="22"/>
  <c r="CD74" i="22" s="1"/>
  <c r="T74" i="22"/>
  <c r="CG73" i="22"/>
  <c r="CH73" i="22" s="1"/>
  <c r="CE73" i="22"/>
  <c r="CF73" i="22" s="1"/>
  <c r="CC73" i="22"/>
  <c r="CD73" i="22" s="1"/>
  <c r="T73" i="22"/>
  <c r="CG72" i="22"/>
  <c r="CH72" i="22" s="1"/>
  <c r="CE72" i="22"/>
  <c r="CF72" i="22" s="1"/>
  <c r="CC72" i="22"/>
  <c r="T72" i="22"/>
  <c r="CG71" i="22"/>
  <c r="CH71" i="22" s="1"/>
  <c r="CE71" i="22"/>
  <c r="CF71" i="22" s="1"/>
  <c r="CC71" i="22"/>
  <c r="T71" i="22"/>
  <c r="T70" i="22"/>
  <c r="CG68" i="22"/>
  <c r="CH68" i="22" s="1"/>
  <c r="CE68" i="22"/>
  <c r="CF68" i="22" s="1"/>
  <c r="CC68" i="22"/>
  <c r="T68" i="22"/>
  <c r="T67" i="22"/>
  <c r="CG66" i="22"/>
  <c r="CH66" i="22" s="1"/>
  <c r="CE66" i="22"/>
  <c r="CF66" i="22" s="1"/>
  <c r="CC66" i="22"/>
  <c r="CD66" i="22" s="1"/>
  <c r="T66" i="22"/>
  <c r="T65" i="22"/>
  <c r="CG64" i="22"/>
  <c r="CH64" i="22" s="1"/>
  <c r="CE64" i="22"/>
  <c r="CF64" i="22" s="1"/>
  <c r="CC64" i="22"/>
  <c r="T64" i="22"/>
  <c r="T63" i="22"/>
  <c r="T62" i="22"/>
  <c r="CG61" i="22"/>
  <c r="CH61" i="22" s="1"/>
  <c r="CE61" i="22"/>
  <c r="CF61" i="22" s="1"/>
  <c r="CC61" i="22"/>
  <c r="CD61" i="22" s="1"/>
  <c r="T61" i="22"/>
  <c r="CG60" i="22"/>
  <c r="CH60" i="22" s="1"/>
  <c r="CE60" i="22"/>
  <c r="CF60" i="22" s="1"/>
  <c r="CC60" i="22"/>
  <c r="T60" i="22"/>
  <c r="CG59" i="22"/>
  <c r="CH59" i="22" s="1"/>
  <c r="CE59" i="22"/>
  <c r="CF59" i="22" s="1"/>
  <c r="CC59" i="22"/>
  <c r="T59" i="22"/>
  <c r="CG58" i="22"/>
  <c r="CH58" i="22" s="1"/>
  <c r="CE58" i="22"/>
  <c r="CF58" i="22" s="1"/>
  <c r="CC58" i="22"/>
  <c r="T58" i="22"/>
  <c r="CG57" i="22"/>
  <c r="CH57" i="22" s="1"/>
  <c r="CE57" i="22"/>
  <c r="CF57" i="22" s="1"/>
  <c r="CC57" i="22"/>
  <c r="CD57" i="22" s="1"/>
  <c r="T57" i="22"/>
  <c r="T56" i="22"/>
  <c r="T55" i="22"/>
  <c r="T54" i="22"/>
  <c r="CG53" i="22"/>
  <c r="CH53" i="22" s="1"/>
  <c r="CE53" i="22"/>
  <c r="CF53" i="22" s="1"/>
  <c r="CC53" i="22"/>
  <c r="CD53" i="22" s="1"/>
  <c r="T53" i="22"/>
  <c r="CG52" i="22"/>
  <c r="CH52" i="22" s="1"/>
  <c r="CE52" i="22"/>
  <c r="CF52" i="22" s="1"/>
  <c r="CC52" i="22"/>
  <c r="T52" i="22"/>
  <c r="T51" i="22"/>
  <c r="CG50" i="22"/>
  <c r="CH50" i="22" s="1"/>
  <c r="CE50" i="22"/>
  <c r="CF50" i="22" s="1"/>
  <c r="CC50" i="22"/>
  <c r="CD50" i="22" s="1"/>
  <c r="T50" i="22"/>
  <c r="CG49" i="22"/>
  <c r="CH49" i="22" s="1"/>
  <c r="CE49" i="22"/>
  <c r="CC49" i="22"/>
  <c r="CD49" i="22" s="1"/>
  <c r="T49" i="22"/>
  <c r="CG48" i="22"/>
  <c r="CH48" i="22" s="1"/>
  <c r="CE48" i="22"/>
  <c r="CF48" i="22" s="1"/>
  <c r="CC48" i="22"/>
  <c r="T48" i="22"/>
  <c r="T47" i="22"/>
  <c r="T46" i="22"/>
  <c r="CG45" i="22"/>
  <c r="CH45" i="22" s="1"/>
  <c r="CE45" i="22"/>
  <c r="CF45" i="22" s="1"/>
  <c r="CC45" i="22"/>
  <c r="CD45" i="22" s="1"/>
  <c r="T45" i="22"/>
  <c r="CG44" i="22"/>
  <c r="CH44" i="22" s="1"/>
  <c r="CE44" i="22"/>
  <c r="CF44" i="22" s="1"/>
  <c r="CC44" i="22"/>
  <c r="T44" i="22"/>
  <c r="CG43" i="22"/>
  <c r="CH43" i="22" s="1"/>
  <c r="CE43" i="22"/>
  <c r="CF43" i="22" s="1"/>
  <c r="CC43" i="22"/>
  <c r="CD43" i="22" s="1"/>
  <c r="T43" i="22"/>
  <c r="CG42" i="22"/>
  <c r="CH42" i="22" s="1"/>
  <c r="CE42" i="22"/>
  <c r="CF42" i="22" s="1"/>
  <c r="CC42" i="22"/>
  <c r="CD42" i="22" s="1"/>
  <c r="T42" i="22"/>
  <c r="CG41" i="22"/>
  <c r="CH41" i="22" s="1"/>
  <c r="CE41" i="22"/>
  <c r="CF41" i="22" s="1"/>
  <c r="CC41" i="22"/>
  <c r="CD41" i="22" s="1"/>
  <c r="T41" i="22"/>
  <c r="T40" i="22"/>
  <c r="CG39" i="22"/>
  <c r="CH39" i="22" s="1"/>
  <c r="CE39" i="22"/>
  <c r="CF39" i="22" s="1"/>
  <c r="CC39" i="22"/>
  <c r="T39" i="22"/>
  <c r="T38" i="22"/>
  <c r="CG37" i="22"/>
  <c r="CH37" i="22" s="1"/>
  <c r="CE37" i="22"/>
  <c r="CF37" i="22" s="1"/>
  <c r="CC37" i="22"/>
  <c r="CD37" i="22" s="1"/>
  <c r="T37" i="22"/>
  <c r="T36" i="22"/>
  <c r="CG35" i="22"/>
  <c r="CH35" i="22" s="1"/>
  <c r="CE35" i="22"/>
  <c r="CF35" i="22" s="1"/>
  <c r="CC35" i="22"/>
  <c r="T35" i="22"/>
  <c r="T34" i="22"/>
  <c r="T33" i="22"/>
  <c r="CG32" i="22"/>
  <c r="CH32" i="22" s="1"/>
  <c r="CE32" i="22"/>
  <c r="CF32" i="22" s="1"/>
  <c r="CC32" i="22"/>
  <c r="T32" i="22"/>
  <c r="T31" i="22"/>
  <c r="CG30" i="22"/>
  <c r="CH30" i="22" s="1"/>
  <c r="CE30" i="22"/>
  <c r="CC30" i="22"/>
  <c r="CD30" i="22" s="1"/>
  <c r="T30" i="22"/>
  <c r="CG29" i="22"/>
  <c r="CH29" i="22" s="1"/>
  <c r="CE29" i="22"/>
  <c r="CF29" i="22" s="1"/>
  <c r="CC29" i="22"/>
  <c r="CD29" i="22" s="1"/>
  <c r="T29" i="22"/>
  <c r="CG28" i="22"/>
  <c r="CH28" i="22" s="1"/>
  <c r="CE28" i="22"/>
  <c r="CF28" i="22" s="1"/>
  <c r="CC28" i="22"/>
  <c r="T28" i="22"/>
  <c r="CG27" i="22"/>
  <c r="CH27" i="22" s="1"/>
  <c r="CE27" i="22"/>
  <c r="CF27" i="22" s="1"/>
  <c r="CC27" i="22"/>
  <c r="T27" i="22"/>
  <c r="T26" i="22"/>
  <c r="CG25" i="22"/>
  <c r="CH25" i="22" s="1"/>
  <c r="CE25" i="22"/>
  <c r="CF25" i="22" s="1"/>
  <c r="CC25" i="22"/>
  <c r="CD25" i="22" s="1"/>
  <c r="T25" i="22"/>
  <c r="CG24" i="22"/>
  <c r="CH24" i="22" s="1"/>
  <c r="CE24" i="22"/>
  <c r="CF24" i="22" s="1"/>
  <c r="CC24" i="22"/>
  <c r="T24" i="22"/>
  <c r="CG23" i="22"/>
  <c r="CH23" i="22" s="1"/>
  <c r="CE23" i="22"/>
  <c r="CF23" i="22" s="1"/>
  <c r="CC23" i="22"/>
  <c r="T23" i="22"/>
  <c r="CG22" i="22"/>
  <c r="CH22" i="22" s="1"/>
  <c r="CE22" i="22"/>
  <c r="CF22" i="22" s="1"/>
  <c r="CC22" i="22"/>
  <c r="CD22" i="22" s="1"/>
  <c r="T22" i="22"/>
  <c r="CG21" i="22"/>
  <c r="CH21" i="22" s="1"/>
  <c r="CE21" i="22"/>
  <c r="CF21" i="22" s="1"/>
  <c r="CC21" i="22"/>
  <c r="CD21" i="22" s="1"/>
  <c r="T21" i="22"/>
  <c r="T20" i="22"/>
  <c r="T19" i="22"/>
  <c r="T18" i="22"/>
  <c r="T17" i="22"/>
  <c r="T16" i="22"/>
  <c r="T15" i="22"/>
  <c r="CD14" i="22"/>
  <c r="T14" i="22"/>
  <c r="CG13" i="22"/>
  <c r="CE13" i="22"/>
  <c r="CF13" i="22" s="1"/>
  <c r="CC13" i="22"/>
  <c r="T13" i="22"/>
  <c r="CG12" i="22"/>
  <c r="CH12" i="22" s="1"/>
  <c r="CE12" i="22"/>
  <c r="CF12" i="22" s="1"/>
  <c r="CC12" i="22"/>
  <c r="CD12" i="22" s="1"/>
  <c r="T12" i="22"/>
  <c r="CG11" i="22"/>
  <c r="CH11" i="22" s="1"/>
  <c r="CE11" i="22"/>
  <c r="CF11" i="22" s="1"/>
  <c r="CC11" i="22"/>
  <c r="CD11" i="22" s="1"/>
  <c r="T11" i="22"/>
  <c r="CG10" i="22"/>
  <c r="CH10" i="22" s="1"/>
  <c r="CE10" i="22"/>
  <c r="CF10" i="22" s="1"/>
  <c r="CC10" i="22"/>
  <c r="T10" i="22"/>
  <c r="BO401" i="22" l="1"/>
  <c r="BS401" i="22"/>
  <c r="BW401" i="22"/>
  <c r="CA401" i="22"/>
  <c r="BF402" i="22"/>
  <c r="BJ402" i="22"/>
  <c r="BN402" i="22"/>
  <c r="BR402" i="22"/>
  <c r="BV402" i="22"/>
  <c r="BZ402" i="22"/>
  <c r="BI403" i="22"/>
  <c r="BM403" i="22"/>
  <c r="BU403" i="22"/>
  <c r="BE399" i="22"/>
  <c r="BE400" i="22" s="1"/>
  <c r="BI399" i="22"/>
  <c r="BI400" i="22" s="1"/>
  <c r="BM399" i="22"/>
  <c r="BM400" i="22" s="1"/>
  <c r="BQ399" i="22"/>
  <c r="BQ400" i="22" s="1"/>
  <c r="BU399" i="22"/>
  <c r="BU400" i="22" s="1"/>
  <c r="BY399" i="22"/>
  <c r="BY400" i="22" s="1"/>
  <c r="BF403" i="22"/>
  <c r="BJ403" i="22"/>
  <c r="BN403" i="22"/>
  <c r="BR403" i="22"/>
  <c r="BV403" i="22"/>
  <c r="BZ403" i="22"/>
  <c r="BF399" i="22"/>
  <c r="BF400" i="22" s="1"/>
  <c r="BJ399" i="22"/>
  <c r="BJ400" i="22" s="1"/>
  <c r="BN399" i="22"/>
  <c r="BN400" i="22" s="1"/>
  <c r="BR399" i="22"/>
  <c r="BR400" i="22" s="1"/>
  <c r="BV399" i="22"/>
  <c r="BV400" i="22" s="1"/>
  <c r="BZ399" i="22"/>
  <c r="BZ400" i="22" s="1"/>
  <c r="BY402" i="22"/>
  <c r="BY403" i="22"/>
  <c r="BW402" i="22"/>
  <c r="CA402" i="22"/>
  <c r="BQ402" i="22"/>
  <c r="BQ403" i="22"/>
  <c r="BC303" i="22"/>
  <c r="BD403" i="22"/>
  <c r="BG384" i="22"/>
  <c r="BG385" i="22" s="1"/>
  <c r="BK384" i="22"/>
  <c r="BK385" i="22" s="1"/>
  <c r="BD389" i="22"/>
  <c r="BD390" i="22" s="1"/>
  <c r="BH389" i="22"/>
  <c r="BH390" i="22" s="1"/>
  <c r="BL389" i="22"/>
  <c r="BL390" i="22" s="1"/>
  <c r="BP389" i="22"/>
  <c r="BP390" i="22" s="1"/>
  <c r="BT389" i="22"/>
  <c r="BT390" i="22" s="1"/>
  <c r="BX389" i="22"/>
  <c r="BX390" i="22" s="1"/>
  <c r="CB389" i="22"/>
  <c r="CB390" i="22" s="1"/>
  <c r="BE394" i="22"/>
  <c r="BE395" i="22" s="1"/>
  <c r="BI394" i="22"/>
  <c r="BI395" i="22" s="1"/>
  <c r="BM394" i="22"/>
  <c r="BM395" i="22" s="1"/>
  <c r="BQ394" i="22"/>
  <c r="BQ395" i="22" s="1"/>
  <c r="BU394" i="22"/>
  <c r="BU395" i="22" s="1"/>
  <c r="BY394" i="22"/>
  <c r="BY395" i="22" s="1"/>
  <c r="CI109" i="22"/>
  <c r="CJ109" i="22" s="1"/>
  <c r="CI105" i="22"/>
  <c r="CJ105" i="22" s="1"/>
  <c r="CI27" i="22"/>
  <c r="CJ27" i="22" s="1"/>
  <c r="BE402" i="22"/>
  <c r="BE403" i="22"/>
  <c r="BE389" i="22"/>
  <c r="BE390" i="22" s="1"/>
  <c r="CI22" i="22"/>
  <c r="CJ22" i="22" s="1"/>
  <c r="CI59" i="22"/>
  <c r="CJ59" i="22" s="1"/>
  <c r="CI142" i="22"/>
  <c r="CJ142" i="22" s="1"/>
  <c r="CI244" i="22"/>
  <c r="CJ244" i="22" s="1"/>
  <c r="CI131" i="22"/>
  <c r="CJ131" i="22" s="1"/>
  <c r="AA303" i="22"/>
  <c r="AQ303" i="22"/>
  <c r="AB303" i="22"/>
  <c r="BO384" i="22"/>
  <c r="BO385" i="22" s="1"/>
  <c r="BS384" i="22"/>
  <c r="BS385" i="22" s="1"/>
  <c r="BW384" i="22"/>
  <c r="BW385" i="22" s="1"/>
  <c r="CA384" i="22"/>
  <c r="CA385" i="22" s="1"/>
  <c r="AY310" i="22"/>
  <c r="BT344" i="22"/>
  <c r="BT345" i="22" s="1"/>
  <c r="BG401" i="22"/>
  <c r="BK401" i="22"/>
  <c r="BI389" i="22"/>
  <c r="BI390" i="22" s="1"/>
  <c r="BM389" i="22"/>
  <c r="BM390" i="22" s="1"/>
  <c r="BQ389" i="22"/>
  <c r="BQ390" i="22" s="1"/>
  <c r="BU389" i="22"/>
  <c r="BU390" i="22" s="1"/>
  <c r="BY389" i="22"/>
  <c r="BY390" i="22" s="1"/>
  <c r="BJ394" i="22"/>
  <c r="BJ395" i="22" s="1"/>
  <c r="BN394" i="22"/>
  <c r="BN395" i="22" s="1"/>
  <c r="BR394" i="22"/>
  <c r="BR395" i="22" s="1"/>
  <c r="BV394" i="22"/>
  <c r="BV395" i="22" s="1"/>
  <c r="BZ394" i="22"/>
  <c r="BZ395" i="22" s="1"/>
  <c r="BG399" i="22"/>
  <c r="BG400" i="22" s="1"/>
  <c r="BK399" i="22"/>
  <c r="BK400" i="22" s="1"/>
  <c r="BO399" i="22"/>
  <c r="BO400" i="22" s="1"/>
  <c r="BS399" i="22"/>
  <c r="BS400" i="22" s="1"/>
  <c r="BW399" i="22"/>
  <c r="BW400" i="22" s="1"/>
  <c r="CA399" i="22"/>
  <c r="CA400" i="22" s="1"/>
  <c r="M303" i="22"/>
  <c r="Q303" i="22"/>
  <c r="V303" i="22"/>
  <c r="Z303" i="22"/>
  <c r="AD303" i="22"/>
  <c r="AL303" i="22"/>
  <c r="AP303" i="22"/>
  <c r="AT303" i="22"/>
  <c r="AX303" i="22"/>
  <c r="BB303" i="22"/>
  <c r="L303" i="22"/>
  <c r="P303" i="22"/>
  <c r="K303" i="22"/>
  <c r="AV303" i="22"/>
  <c r="BE384" i="22"/>
  <c r="BE385" i="22" s="1"/>
  <c r="BI384" i="22"/>
  <c r="BI385" i="22" s="1"/>
  <c r="BM384" i="22"/>
  <c r="BM385" i="22" s="1"/>
  <c r="BQ384" i="22"/>
  <c r="BQ385" i="22" s="1"/>
  <c r="BU384" i="22"/>
  <c r="BU385" i="22" s="1"/>
  <c r="BY384" i="22"/>
  <c r="BY385" i="22" s="1"/>
  <c r="BG394" i="22"/>
  <c r="BG395" i="22" s="1"/>
  <c r="BK394" i="22"/>
  <c r="BK395" i="22" s="1"/>
  <c r="BO394" i="22"/>
  <c r="BO395" i="22" s="1"/>
  <c r="BS394" i="22"/>
  <c r="BS395" i="22" s="1"/>
  <c r="BW394" i="22"/>
  <c r="BW395" i="22" s="1"/>
  <c r="CA394" i="22"/>
  <c r="CA395" i="22" s="1"/>
  <c r="BD399" i="22"/>
  <c r="BD400" i="22" s="1"/>
  <c r="BH399" i="22"/>
  <c r="BH400" i="22" s="1"/>
  <c r="BL399" i="22"/>
  <c r="BL400" i="22" s="1"/>
  <c r="BP399" i="22"/>
  <c r="BP400" i="22" s="1"/>
  <c r="BT399" i="22"/>
  <c r="BT400" i="22" s="1"/>
  <c r="BX399" i="22"/>
  <c r="BX400" i="22" s="1"/>
  <c r="CB399" i="22"/>
  <c r="CB400" i="22" s="1"/>
  <c r="X310" i="22"/>
  <c r="AN310" i="22"/>
  <c r="AV310" i="22"/>
  <c r="AZ310" i="22"/>
  <c r="BG329" i="22"/>
  <c r="BG330" i="22" s="1"/>
  <c r="BK329" i="22"/>
  <c r="BK330" i="22" s="1"/>
  <c r="BO329" i="22"/>
  <c r="BO330" i="22" s="1"/>
  <c r="BS329" i="22"/>
  <c r="BS330" i="22" s="1"/>
  <c r="BW329" i="22"/>
  <c r="BW330" i="22" s="1"/>
  <c r="CA329" i="22"/>
  <c r="CA330" i="22" s="1"/>
  <c r="BL334" i="22"/>
  <c r="BL335" i="22" s="1"/>
  <c r="CB334" i="22"/>
  <c r="CB335" i="22" s="1"/>
  <c r="BE339" i="22"/>
  <c r="BE340" i="22" s="1"/>
  <c r="BI339" i="22"/>
  <c r="BI340" i="22" s="1"/>
  <c r="BM339" i="22"/>
  <c r="BM340" i="22" s="1"/>
  <c r="BQ339" i="22"/>
  <c r="BQ340" i="22" s="1"/>
  <c r="BS364" i="22"/>
  <c r="BS365" i="22" s="1"/>
  <c r="BN334" i="22"/>
  <c r="BN335" i="22" s="1"/>
  <c r="BD339" i="22"/>
  <c r="BD340" i="22" s="1"/>
  <c r="BH339" i="22"/>
  <c r="BH340" i="22" s="1"/>
  <c r="BL339" i="22"/>
  <c r="BL340" i="22" s="1"/>
  <c r="BP339" i="22"/>
  <c r="BP340" i="22" s="1"/>
  <c r="BT339" i="22"/>
  <c r="BT340" i="22" s="1"/>
  <c r="BX339" i="22"/>
  <c r="BX340" i="22" s="1"/>
  <c r="CB339" i="22"/>
  <c r="CB340" i="22" s="1"/>
  <c r="BD344" i="22"/>
  <c r="BD345" i="22" s="1"/>
  <c r="BK359" i="22"/>
  <c r="BK360" i="22" s="1"/>
  <c r="CA359" i="22"/>
  <c r="CA360" i="22" s="1"/>
  <c r="AH303" i="22"/>
  <c r="AJ310" i="22"/>
  <c r="AF310" i="22"/>
  <c r="AF303" i="22"/>
  <c r="CI61" i="22"/>
  <c r="CJ61" i="22" s="1"/>
  <c r="CI176" i="22"/>
  <c r="CJ176" i="22" s="1"/>
  <c r="CI177" i="22"/>
  <c r="CJ177" i="22" s="1"/>
  <c r="CI234" i="22"/>
  <c r="CJ234" i="22" s="1"/>
  <c r="CF244" i="22"/>
  <c r="CI184" i="22"/>
  <c r="CJ184" i="22" s="1"/>
  <c r="CI13" i="22"/>
  <c r="AD310" i="22"/>
  <c r="CD13" i="22"/>
  <c r="CF184" i="22"/>
  <c r="BU339" i="22"/>
  <c r="BU340" i="22" s="1"/>
  <c r="BY339" i="22"/>
  <c r="BY340" i="22" s="1"/>
  <c r="BO349" i="22"/>
  <c r="BO350" i="22" s="1"/>
  <c r="BF354" i="22"/>
  <c r="BF355" i="22" s="1"/>
  <c r="BJ354" i="22"/>
  <c r="BJ355" i="22" s="1"/>
  <c r="BN354" i="22"/>
  <c r="BN355" i="22" s="1"/>
  <c r="BR354" i="22"/>
  <c r="BR355" i="22" s="1"/>
  <c r="BV354" i="22"/>
  <c r="BV355" i="22" s="1"/>
  <c r="BZ354" i="22"/>
  <c r="BZ355" i="22" s="1"/>
  <c r="BE369" i="22"/>
  <c r="BE370" i="22" s="1"/>
  <c r="BI369" i="22"/>
  <c r="BI370" i="22" s="1"/>
  <c r="BM369" i="22"/>
  <c r="BM370" i="22" s="1"/>
  <c r="BQ369" i="22"/>
  <c r="BQ370" i="22" s="1"/>
  <c r="BU369" i="22"/>
  <c r="BU370" i="22" s="1"/>
  <c r="BY369" i="22"/>
  <c r="BY370" i="22" s="1"/>
  <c r="BE334" i="22"/>
  <c r="BE335" i="22" s="1"/>
  <c r="BI334" i="22"/>
  <c r="BI335" i="22" s="1"/>
  <c r="BM334" i="22"/>
  <c r="BM335" i="22" s="1"/>
  <c r="BQ334" i="22"/>
  <c r="BQ335" i="22" s="1"/>
  <c r="BU334" i="22"/>
  <c r="BU335" i="22" s="1"/>
  <c r="BY334" i="22"/>
  <c r="BY335" i="22" s="1"/>
  <c r="BG344" i="22"/>
  <c r="BG345" i="22" s="1"/>
  <c r="BK344" i="22"/>
  <c r="BK345" i="22" s="1"/>
  <c r="BO344" i="22"/>
  <c r="BO345" i="22" s="1"/>
  <c r="BS344" i="22"/>
  <c r="BS345" i="22" s="1"/>
  <c r="BW344" i="22"/>
  <c r="BW345" i="22" s="1"/>
  <c r="CA344" i="22"/>
  <c r="CA345" i="22" s="1"/>
  <c r="BD359" i="22"/>
  <c r="BD360" i="22" s="1"/>
  <c r="BH359" i="22"/>
  <c r="BH360" i="22" s="1"/>
  <c r="BL359" i="22"/>
  <c r="BL360" i="22" s="1"/>
  <c r="BP359" i="22"/>
  <c r="BP360" i="22" s="1"/>
  <c r="BT359" i="22"/>
  <c r="BT360" i="22" s="1"/>
  <c r="BX359" i="22"/>
  <c r="BX360" i="22" s="1"/>
  <c r="CB359" i="22"/>
  <c r="CB360" i="22" s="1"/>
  <c r="BF359" i="22"/>
  <c r="BF360" i="22" s="1"/>
  <c r="BV359" i="22"/>
  <c r="BV360" i="22" s="1"/>
  <c r="BI364" i="22"/>
  <c r="BI365" i="22" s="1"/>
  <c r="CI81" i="22"/>
  <c r="CJ81" i="22" s="1"/>
  <c r="CI155" i="22"/>
  <c r="CJ155" i="22" s="1"/>
  <c r="CI297" i="22"/>
  <c r="CJ297" i="22" s="1"/>
  <c r="BF329" i="22"/>
  <c r="BF330" i="22" s="1"/>
  <c r="BJ329" i="22"/>
  <c r="BJ330" i="22" s="1"/>
  <c r="BN329" i="22"/>
  <c r="BN330" i="22" s="1"/>
  <c r="BR329" i="22"/>
  <c r="BR330" i="22" s="1"/>
  <c r="BV329" i="22"/>
  <c r="BV330" i="22" s="1"/>
  <c r="BZ329" i="22"/>
  <c r="BZ330" i="22" s="1"/>
  <c r="BF334" i="22"/>
  <c r="BF335" i="22" s="1"/>
  <c r="BV334" i="22"/>
  <c r="BV335" i="22" s="1"/>
  <c r="BH344" i="22"/>
  <c r="BH345" i="22" s="1"/>
  <c r="BL344" i="22"/>
  <c r="BL345" i="22" s="1"/>
  <c r="BP344" i="22"/>
  <c r="BP345" i="22" s="1"/>
  <c r="BX344" i="22"/>
  <c r="BX345" i="22" s="1"/>
  <c r="CB344" i="22"/>
  <c r="CB345" i="22" s="1"/>
  <c r="BG349" i="22"/>
  <c r="BG350" i="22" s="1"/>
  <c r="BK349" i="22"/>
  <c r="BK350" i="22" s="1"/>
  <c r="BS349" i="22"/>
  <c r="BS350" i="22" s="1"/>
  <c r="BW349" i="22"/>
  <c r="BW350" i="22" s="1"/>
  <c r="CA349" i="22"/>
  <c r="CA350" i="22" s="1"/>
  <c r="BD374" i="22"/>
  <c r="BD375" i="22" s="1"/>
  <c r="BH374" i="22"/>
  <c r="BH375" i="22" s="1"/>
  <c r="BL374" i="22"/>
  <c r="BL375" i="22" s="1"/>
  <c r="BP374" i="22"/>
  <c r="BP375" i="22" s="1"/>
  <c r="BT374" i="22"/>
  <c r="BT375" i="22" s="1"/>
  <c r="BX374" i="22"/>
  <c r="BX375" i="22" s="1"/>
  <c r="CB374" i="22"/>
  <c r="CB375" i="22" s="1"/>
  <c r="BF384" i="22"/>
  <c r="BF385" i="22" s="1"/>
  <c r="BJ384" i="22"/>
  <c r="BJ385" i="22" s="1"/>
  <c r="BN384" i="22"/>
  <c r="BN385" i="22" s="1"/>
  <c r="BR384" i="22"/>
  <c r="BR385" i="22" s="1"/>
  <c r="BV384" i="22"/>
  <c r="BV385" i="22" s="1"/>
  <c r="BZ384" i="22"/>
  <c r="BZ385" i="22" s="1"/>
  <c r="BD394" i="22"/>
  <c r="BD395" i="22" s="1"/>
  <c r="BH394" i="22"/>
  <c r="BH395" i="22" s="1"/>
  <c r="BL394" i="22"/>
  <c r="BL395" i="22" s="1"/>
  <c r="BP394" i="22"/>
  <c r="BP395" i="22" s="1"/>
  <c r="BT394" i="22"/>
  <c r="BT395" i="22" s="1"/>
  <c r="BX394" i="22"/>
  <c r="BX395" i="22" s="1"/>
  <c r="CB394" i="22"/>
  <c r="CB395" i="22" s="1"/>
  <c r="AI310" i="22"/>
  <c r="CF30" i="22"/>
  <c r="CI30" i="22"/>
  <c r="CJ30" i="22" s="1"/>
  <c r="CI71" i="22"/>
  <c r="CJ71" i="22" s="1"/>
  <c r="CD71" i="22"/>
  <c r="CI164" i="22"/>
  <c r="CJ164" i="22" s="1"/>
  <c r="CF164" i="22"/>
  <c r="CD27" i="22"/>
  <c r="CI49" i="22"/>
  <c r="CJ49" i="22" s="1"/>
  <c r="CF49" i="22"/>
  <c r="CF105" i="22"/>
  <c r="CI180" i="22"/>
  <c r="CJ180" i="22" s="1"/>
  <c r="CF180" i="22"/>
  <c r="CI208" i="22"/>
  <c r="CJ208" i="22" s="1"/>
  <c r="CI220" i="22"/>
  <c r="CJ220" i="22" s="1"/>
  <c r="CF220" i="22"/>
  <c r="CI99" i="22"/>
  <c r="CJ99" i="22" s="1"/>
  <c r="CD99" i="22"/>
  <c r="CF109" i="22"/>
  <c r="CD142" i="22"/>
  <c r="CF176" i="22"/>
  <c r="CD209" i="22"/>
  <c r="CI209" i="22"/>
  <c r="CJ209" i="22" s="1"/>
  <c r="CI35" i="22"/>
  <c r="CJ35" i="22" s="1"/>
  <c r="CD35" i="22"/>
  <c r="CI39" i="22"/>
  <c r="CJ39" i="22" s="1"/>
  <c r="CD39" i="22"/>
  <c r="CI58" i="22"/>
  <c r="CJ58" i="22" s="1"/>
  <c r="CD58" i="22"/>
  <c r="CI74" i="22"/>
  <c r="CJ74" i="22" s="1"/>
  <c r="CI91" i="22"/>
  <c r="CJ91" i="22" s="1"/>
  <c r="CI93" i="22"/>
  <c r="CJ93" i="22" s="1"/>
  <c r="CF93" i="22"/>
  <c r="CF138" i="22"/>
  <c r="CI138" i="22"/>
  <c r="CJ138" i="22" s="1"/>
  <c r="CI203" i="22"/>
  <c r="CJ203" i="22" s="1"/>
  <c r="CI237" i="22"/>
  <c r="CJ237" i="22" s="1"/>
  <c r="R303" i="22"/>
  <c r="AM303" i="22"/>
  <c r="J303" i="22"/>
  <c r="W303" i="22"/>
  <c r="U310" i="22"/>
  <c r="AC310" i="22"/>
  <c r="AG310" i="22"/>
  <c r="AK310" i="22"/>
  <c r="AO310" i="22"/>
  <c r="AS310" i="22"/>
  <c r="AW310" i="22"/>
  <c r="CI23" i="22"/>
  <c r="CJ23" i="22" s="1"/>
  <c r="CI25" i="22"/>
  <c r="CJ25" i="22" s="1"/>
  <c r="CI43" i="22"/>
  <c r="CJ43" i="22" s="1"/>
  <c r="CI87" i="22"/>
  <c r="CJ87" i="22" s="1"/>
  <c r="CI107" i="22"/>
  <c r="CJ107" i="22" s="1"/>
  <c r="CI129" i="22"/>
  <c r="CJ129" i="22" s="1"/>
  <c r="CI149" i="22"/>
  <c r="CJ149" i="22" s="1"/>
  <c r="CI206" i="22"/>
  <c r="CJ206" i="22" s="1"/>
  <c r="CD208" i="22"/>
  <c r="CI213" i="22"/>
  <c r="CJ213" i="22" s="1"/>
  <c r="CI236" i="22"/>
  <c r="CJ236" i="22" s="1"/>
  <c r="CD237" i="22"/>
  <c r="CI278" i="22"/>
  <c r="CJ278" i="22" s="1"/>
  <c r="CD278" i="22"/>
  <c r="CI289" i="22"/>
  <c r="CJ289" i="22" s="1"/>
  <c r="CI301" i="22"/>
  <c r="CJ301" i="22" s="1"/>
  <c r="AT310" i="22"/>
  <c r="CI272" i="22"/>
  <c r="CJ272" i="22" s="1"/>
  <c r="Y310" i="22"/>
  <c r="CI37" i="22"/>
  <c r="CJ37" i="22" s="1"/>
  <c r="CI41" i="22"/>
  <c r="CJ41" i="22" s="1"/>
  <c r="CI83" i="22"/>
  <c r="CJ83" i="22" s="1"/>
  <c r="CI85" i="22"/>
  <c r="CJ85" i="22" s="1"/>
  <c r="CI143" i="22"/>
  <c r="CJ143" i="22" s="1"/>
  <c r="CI145" i="22"/>
  <c r="CJ145" i="22" s="1"/>
  <c r="CI166" i="22"/>
  <c r="CJ166" i="22" s="1"/>
  <c r="CI182" i="22"/>
  <c r="CJ182" i="22" s="1"/>
  <c r="CI240" i="22"/>
  <c r="CJ240" i="22" s="1"/>
  <c r="CI241" i="22"/>
  <c r="CJ241" i="22" s="1"/>
  <c r="CI242" i="22"/>
  <c r="CJ242" i="22" s="1"/>
  <c r="O303" i="22"/>
  <c r="S303" i="22"/>
  <c r="X303" i="22"/>
  <c r="AJ303" i="22"/>
  <c r="AN303" i="22"/>
  <c r="AR303" i="22"/>
  <c r="AZ303" i="22"/>
  <c r="N303" i="22"/>
  <c r="AE303" i="22"/>
  <c r="AI303" i="22"/>
  <c r="AU303" i="22"/>
  <c r="AY303" i="22"/>
  <c r="BS379" i="22"/>
  <c r="BS380" i="22" s="1"/>
  <c r="BA310" i="22"/>
  <c r="V310" i="22"/>
  <c r="Z310" i="22"/>
  <c r="AH310" i="22"/>
  <c r="AL310" i="22"/>
  <c r="AP310" i="22"/>
  <c r="AX310" i="22"/>
  <c r="BB310" i="22"/>
  <c r="W310" i="22"/>
  <c r="AA310" i="22"/>
  <c r="AM310" i="22"/>
  <c r="AQ310" i="22"/>
  <c r="BC310" i="22"/>
  <c r="AB310" i="22"/>
  <c r="AR310" i="22"/>
  <c r="BR334" i="22"/>
  <c r="BR335" i="22" s="1"/>
  <c r="BF349" i="22"/>
  <c r="BF350" i="22" s="1"/>
  <c r="BJ349" i="22"/>
  <c r="BJ350" i="22" s="1"/>
  <c r="BN349" i="22"/>
  <c r="BN350" i="22" s="1"/>
  <c r="BR349" i="22"/>
  <c r="BR350" i="22" s="1"/>
  <c r="BV349" i="22"/>
  <c r="BV350" i="22" s="1"/>
  <c r="BZ349" i="22"/>
  <c r="BZ350" i="22" s="1"/>
  <c r="BG364" i="22"/>
  <c r="BG365" i="22" s="1"/>
  <c r="BK364" i="22"/>
  <c r="BK365" i="22" s="1"/>
  <c r="BO364" i="22"/>
  <c r="BO365" i="22" s="1"/>
  <c r="BW364" i="22"/>
  <c r="BW365" i="22" s="1"/>
  <c r="CA364" i="22"/>
  <c r="CA365" i="22" s="1"/>
  <c r="BG374" i="22"/>
  <c r="BG375" i="22" s="1"/>
  <c r="BK374" i="22"/>
  <c r="BK375" i="22" s="1"/>
  <c r="BO374" i="22"/>
  <c r="BO375" i="22" s="1"/>
  <c r="BS374" i="22"/>
  <c r="BS375" i="22" s="1"/>
  <c r="BW374" i="22"/>
  <c r="BW375" i="22" s="1"/>
  <c r="CA374" i="22"/>
  <c r="CA375" i="22" s="1"/>
  <c r="BG379" i="22"/>
  <c r="BG380" i="22" s="1"/>
  <c r="BW379" i="22"/>
  <c r="BW380" i="22" s="1"/>
  <c r="BD329" i="22"/>
  <c r="BD330" i="22" s="1"/>
  <c r="BH329" i="22"/>
  <c r="BH330" i="22" s="1"/>
  <c r="BL329" i="22"/>
  <c r="BL330" i="22" s="1"/>
  <c r="BP329" i="22"/>
  <c r="BP330" i="22" s="1"/>
  <c r="BT329" i="22"/>
  <c r="BT330" i="22" s="1"/>
  <c r="BX329" i="22"/>
  <c r="BX330" i="22" s="1"/>
  <c r="CB329" i="22"/>
  <c r="CB330" i="22" s="1"/>
  <c r="BF339" i="22"/>
  <c r="BF340" i="22" s="1"/>
  <c r="BJ339" i="22"/>
  <c r="BJ340" i="22" s="1"/>
  <c r="BN339" i="22"/>
  <c r="BN340" i="22" s="1"/>
  <c r="BR339" i="22"/>
  <c r="BR340" i="22" s="1"/>
  <c r="BV339" i="22"/>
  <c r="BV340" i="22" s="1"/>
  <c r="BZ339" i="22"/>
  <c r="BZ340" i="22" s="1"/>
  <c r="BE344" i="22"/>
  <c r="BE345" i="22" s="1"/>
  <c r="BI344" i="22"/>
  <c r="BI345" i="22" s="1"/>
  <c r="BM344" i="22"/>
  <c r="BM345" i="22" s="1"/>
  <c r="BQ344" i="22"/>
  <c r="BQ345" i="22" s="1"/>
  <c r="BU344" i="22"/>
  <c r="BU345" i="22" s="1"/>
  <c r="BY344" i="22"/>
  <c r="BY345" i="22" s="1"/>
  <c r="BZ359" i="22"/>
  <c r="BZ360" i="22" s="1"/>
  <c r="BK379" i="22"/>
  <c r="BK380" i="22" s="1"/>
  <c r="CA379" i="22"/>
  <c r="CA380" i="22" s="1"/>
  <c r="CI216" i="22"/>
  <c r="CJ216" i="22" s="1"/>
  <c r="CI222" i="22"/>
  <c r="CJ222" i="22" s="1"/>
  <c r="CI229" i="22"/>
  <c r="CJ229" i="22" s="1"/>
  <c r="CI254" i="22"/>
  <c r="CJ254" i="22" s="1"/>
  <c r="AE310" i="22"/>
  <c r="AU310" i="22"/>
  <c r="BE329" i="22"/>
  <c r="BE330" i="22" s="1"/>
  <c r="BI329" i="22"/>
  <c r="BI330" i="22" s="1"/>
  <c r="BM329" i="22"/>
  <c r="BM330" i="22" s="1"/>
  <c r="BQ329" i="22"/>
  <c r="BQ330" i="22" s="1"/>
  <c r="BU329" i="22"/>
  <c r="BU330" i="22" s="1"/>
  <c r="BY329" i="22"/>
  <c r="BY330" i="22" s="1"/>
  <c r="BD334" i="22"/>
  <c r="BD335" i="22" s="1"/>
  <c r="BH334" i="22"/>
  <c r="BH335" i="22" s="1"/>
  <c r="BP334" i="22"/>
  <c r="BP335" i="22" s="1"/>
  <c r="BT334" i="22"/>
  <c r="BT335" i="22" s="1"/>
  <c r="BX334" i="22"/>
  <c r="BX335" i="22" s="1"/>
  <c r="BJ334" i="22"/>
  <c r="BJ335" i="22" s="1"/>
  <c r="BZ334" i="22"/>
  <c r="BZ335" i="22" s="1"/>
  <c r="BE354" i="22"/>
  <c r="BE355" i="22" s="1"/>
  <c r="BI354" i="22"/>
  <c r="BI355" i="22" s="1"/>
  <c r="BM354" i="22"/>
  <c r="BM355" i="22" s="1"/>
  <c r="BQ354" i="22"/>
  <c r="BQ355" i="22" s="1"/>
  <c r="BU354" i="22"/>
  <c r="BU355" i="22" s="1"/>
  <c r="BY354" i="22"/>
  <c r="BY355" i="22" s="1"/>
  <c r="BF364" i="22"/>
  <c r="BF365" i="22" s="1"/>
  <c r="BJ364" i="22"/>
  <c r="BJ365" i="22" s="1"/>
  <c r="BN364" i="22"/>
  <c r="BN365" i="22" s="1"/>
  <c r="BR364" i="22"/>
  <c r="BR365" i="22" s="1"/>
  <c r="BV364" i="22"/>
  <c r="BV365" i="22" s="1"/>
  <c r="BZ364" i="22"/>
  <c r="BZ365" i="22" s="1"/>
  <c r="BY364" i="22"/>
  <c r="BY365" i="22" s="1"/>
  <c r="BD369" i="22"/>
  <c r="BD370" i="22" s="1"/>
  <c r="BH369" i="22"/>
  <c r="BH370" i="22" s="1"/>
  <c r="BL369" i="22"/>
  <c r="BL370" i="22" s="1"/>
  <c r="BP369" i="22"/>
  <c r="BP370" i="22" s="1"/>
  <c r="BT369" i="22"/>
  <c r="BT370" i="22" s="1"/>
  <c r="BX369" i="22"/>
  <c r="BX370" i="22" s="1"/>
  <c r="CB369" i="22"/>
  <c r="CB370" i="22" s="1"/>
  <c r="BO379" i="22"/>
  <c r="BO380" i="22" s="1"/>
  <c r="BX384" i="22"/>
  <c r="BX385" i="22" s="1"/>
  <c r="CB384" i="22"/>
  <c r="CB385" i="22" s="1"/>
  <c r="CD23" i="22"/>
  <c r="CI32" i="22"/>
  <c r="CJ32" i="22" s="1"/>
  <c r="CD32" i="22"/>
  <c r="CI42" i="22"/>
  <c r="CJ42" i="22" s="1"/>
  <c r="CD59" i="22"/>
  <c r="CI76" i="22"/>
  <c r="CJ76" i="22" s="1"/>
  <c r="CD76" i="22"/>
  <c r="CI78" i="22"/>
  <c r="CJ78" i="22" s="1"/>
  <c r="CF81" i="22"/>
  <c r="CI84" i="22"/>
  <c r="CJ84" i="22" s="1"/>
  <c r="CD84" i="22"/>
  <c r="CI86" i="22"/>
  <c r="CJ86" i="22" s="1"/>
  <c r="CI92" i="22"/>
  <c r="CJ92" i="22" s="1"/>
  <c r="CD92" i="22"/>
  <c r="CI94" i="22"/>
  <c r="CJ94" i="22" s="1"/>
  <c r="CI125" i="22"/>
  <c r="CJ125" i="22" s="1"/>
  <c r="CI133" i="22"/>
  <c r="CJ133" i="22" s="1"/>
  <c r="CI148" i="22"/>
  <c r="CJ148" i="22" s="1"/>
  <c r="CD148" i="22"/>
  <c r="CI158" i="22"/>
  <c r="CJ158" i="22" s="1"/>
  <c r="CF165" i="22"/>
  <c r="CI165" i="22"/>
  <c r="CJ165" i="22" s="1"/>
  <c r="CF221" i="22"/>
  <c r="CI221" i="22"/>
  <c r="CJ221" i="22" s="1"/>
  <c r="CI226" i="22"/>
  <c r="CJ226" i="22" s="1"/>
  <c r="CD226" i="22"/>
  <c r="CI21" i="22"/>
  <c r="CJ21" i="22" s="1"/>
  <c r="CI28" i="22"/>
  <c r="CJ28" i="22" s="1"/>
  <c r="CD28" i="22"/>
  <c r="CI29" i="22"/>
  <c r="CJ29" i="22" s="1"/>
  <c r="CI44" i="22"/>
  <c r="CJ44" i="22" s="1"/>
  <c r="CD44" i="22"/>
  <c r="CI45" i="22"/>
  <c r="CJ45" i="22" s="1"/>
  <c r="CI52" i="22"/>
  <c r="CJ52" i="22" s="1"/>
  <c r="CD52" i="22"/>
  <c r="CI53" i="22"/>
  <c r="CJ53" i="22" s="1"/>
  <c r="CI57" i="22"/>
  <c r="CJ57" i="22" s="1"/>
  <c r="CI72" i="22"/>
  <c r="CJ72" i="22" s="1"/>
  <c r="CD72" i="22"/>
  <c r="CI73" i="22"/>
  <c r="CJ73" i="22" s="1"/>
  <c r="CI88" i="22"/>
  <c r="CJ88" i="22" s="1"/>
  <c r="CD88" i="22"/>
  <c r="CI89" i="22"/>
  <c r="CJ89" i="22" s="1"/>
  <c r="CI120" i="22"/>
  <c r="CJ120" i="22" s="1"/>
  <c r="CD120" i="22"/>
  <c r="CI128" i="22"/>
  <c r="CJ128" i="22" s="1"/>
  <c r="CD128" i="22"/>
  <c r="CI136" i="22"/>
  <c r="CJ136" i="22" s="1"/>
  <c r="CD136" i="22"/>
  <c r="CI153" i="22"/>
  <c r="CJ153" i="22" s="1"/>
  <c r="CD153" i="22"/>
  <c r="CI178" i="22"/>
  <c r="CJ178" i="22" s="1"/>
  <c r="CD178" i="22"/>
  <c r="CF181" i="22"/>
  <c r="CI181" i="22"/>
  <c r="CJ181" i="22" s="1"/>
  <c r="CI214" i="22"/>
  <c r="CJ214" i="22" s="1"/>
  <c r="CD214" i="22"/>
  <c r="CF217" i="22"/>
  <c r="CI217" i="22"/>
  <c r="CJ217" i="22" s="1"/>
  <c r="CD227" i="22"/>
  <c r="CI227" i="22"/>
  <c r="CJ227" i="22" s="1"/>
  <c r="CI10" i="22"/>
  <c r="CJ10" i="22" s="1"/>
  <c r="CD10" i="22"/>
  <c r="CI11" i="22"/>
  <c r="CI12" i="22"/>
  <c r="CJ12" i="22" s="1"/>
  <c r="CI24" i="22"/>
  <c r="CJ24" i="22" s="1"/>
  <c r="CD24" i="22"/>
  <c r="CI48" i="22"/>
  <c r="CJ48" i="22" s="1"/>
  <c r="CD48" i="22"/>
  <c r="CI50" i="22"/>
  <c r="CJ50" i="22" s="1"/>
  <c r="CI60" i="22"/>
  <c r="CJ60" i="22" s="1"/>
  <c r="CD60" i="22"/>
  <c r="CI68" i="22"/>
  <c r="CJ68" i="22" s="1"/>
  <c r="CD68" i="22"/>
  <c r="CD83" i="22"/>
  <c r="CD91" i="22"/>
  <c r="CI98" i="22"/>
  <c r="CJ98" i="22" s="1"/>
  <c r="CI102" i="22"/>
  <c r="CJ102" i="22" s="1"/>
  <c r="CI116" i="22"/>
  <c r="CJ116" i="22" s="1"/>
  <c r="CD116" i="22"/>
  <c r="CI118" i="22"/>
  <c r="CJ118" i="22" s="1"/>
  <c r="CI124" i="22"/>
  <c r="CJ124" i="22" s="1"/>
  <c r="CD124" i="22"/>
  <c r="CD131" i="22"/>
  <c r="CI151" i="22"/>
  <c r="CJ151" i="22" s="1"/>
  <c r="CI193" i="22"/>
  <c r="CJ193" i="22" s="1"/>
  <c r="CI198" i="22"/>
  <c r="CJ198" i="22" s="1"/>
  <c r="CD198" i="22"/>
  <c r="CI199" i="22"/>
  <c r="CJ199" i="22" s="1"/>
  <c r="CI201" i="22"/>
  <c r="CJ201" i="22" s="1"/>
  <c r="CD201" i="22"/>
  <c r="CI64" i="22"/>
  <c r="CJ64" i="22" s="1"/>
  <c r="CD64" i="22"/>
  <c r="CI66" i="22"/>
  <c r="CJ66" i="22" s="1"/>
  <c r="CI80" i="22"/>
  <c r="CJ80" i="22" s="1"/>
  <c r="CD80" i="22"/>
  <c r="CI82" i="22"/>
  <c r="CJ82" i="22" s="1"/>
  <c r="CI112" i="22"/>
  <c r="CJ112" i="22" s="1"/>
  <c r="CD112" i="22"/>
  <c r="CI114" i="22"/>
  <c r="CJ114" i="22" s="1"/>
  <c r="CI130" i="22"/>
  <c r="CJ130" i="22" s="1"/>
  <c r="CI161" i="22"/>
  <c r="CJ161" i="22" s="1"/>
  <c r="CD161" i="22"/>
  <c r="CI205" i="22"/>
  <c r="CJ205" i="22" s="1"/>
  <c r="CD205" i="22"/>
  <c r="CI150" i="22"/>
  <c r="CJ150" i="22" s="1"/>
  <c r="CI207" i="22"/>
  <c r="CJ207" i="22" s="1"/>
  <c r="CI245" i="22"/>
  <c r="CJ245" i="22" s="1"/>
  <c r="U303" i="22"/>
  <c r="Y303" i="22"/>
  <c r="AC303" i="22"/>
  <c r="AG303" i="22"/>
  <c r="AK303" i="22"/>
  <c r="AO303" i="22"/>
  <c r="AS303" i="22"/>
  <c r="AW303" i="22"/>
  <c r="BA303" i="22"/>
  <c r="CI299" i="22"/>
  <c r="CJ299" i="22" s="1"/>
  <c r="CI231" i="22"/>
  <c r="CJ231" i="22" s="1"/>
  <c r="CI295" i="22"/>
  <c r="CJ295" i="22" s="1"/>
  <c r="CI167" i="22"/>
  <c r="CJ167" i="22" s="1"/>
  <c r="CI183" i="22"/>
  <c r="CJ183" i="22" s="1"/>
  <c r="CI200" i="22"/>
  <c r="CJ200" i="22" s="1"/>
  <c r="CI204" i="22"/>
  <c r="CJ204" i="22" s="1"/>
  <c r="CI228" i="22"/>
  <c r="CJ228" i="22" s="1"/>
  <c r="CD229" i="22"/>
  <c r="CI232" i="22"/>
  <c r="CJ232" i="22" s="1"/>
  <c r="CF236" i="22"/>
  <c r="CD242" i="22"/>
  <c r="CI263" i="22"/>
  <c r="CJ263" i="22" s="1"/>
  <c r="CD289" i="22"/>
  <c r="CI296" i="22"/>
  <c r="CJ296" i="22" s="1"/>
  <c r="CD297" i="22"/>
  <c r="CI300" i="22"/>
  <c r="CJ300" i="22" s="1"/>
  <c r="CD301" i="22"/>
  <c r="CD166" i="22"/>
  <c r="CD177" i="22"/>
  <c r="CD182" i="22"/>
  <c r="CD193" i="22"/>
  <c r="CD213" i="22"/>
  <c r="CI219" i="22"/>
  <c r="CJ219" i="22" s="1"/>
  <c r="CD222" i="22"/>
  <c r="CD234" i="22"/>
  <c r="CD241" i="22"/>
  <c r="CD254" i="22"/>
  <c r="BF401" i="22"/>
  <c r="BF379" i="22"/>
  <c r="BF380" i="22" s="1"/>
  <c r="BJ401" i="22"/>
  <c r="BJ379" i="22"/>
  <c r="BJ380" i="22" s="1"/>
  <c r="BN401" i="22"/>
  <c r="BN379" i="22"/>
  <c r="BN380" i="22" s="1"/>
  <c r="BR401" i="22"/>
  <c r="BR379" i="22"/>
  <c r="BR380" i="22" s="1"/>
  <c r="BV401" i="22"/>
  <c r="BV379" i="22"/>
  <c r="BV380" i="22" s="1"/>
  <c r="BZ401" i="22"/>
  <c r="BZ379" i="22"/>
  <c r="BZ380" i="22" s="1"/>
  <c r="BG339" i="22"/>
  <c r="BG340" i="22" s="1"/>
  <c r="BK339" i="22"/>
  <c r="BK340" i="22" s="1"/>
  <c r="BO339" i="22"/>
  <c r="BO340" i="22" s="1"/>
  <c r="BS339" i="22"/>
  <c r="BS340" i="22" s="1"/>
  <c r="BW339" i="22"/>
  <c r="BW340" i="22" s="1"/>
  <c r="CA339" i="22"/>
  <c r="CA340" i="22" s="1"/>
  <c r="BF344" i="22"/>
  <c r="BF345" i="22" s="1"/>
  <c r="BJ344" i="22"/>
  <c r="BJ345" i="22" s="1"/>
  <c r="BN344" i="22"/>
  <c r="BN345" i="22" s="1"/>
  <c r="BR344" i="22"/>
  <c r="BR345" i="22" s="1"/>
  <c r="BV344" i="22"/>
  <c r="BV345" i="22" s="1"/>
  <c r="BZ344" i="22"/>
  <c r="BZ345" i="22" s="1"/>
  <c r="BD349" i="22"/>
  <c r="BD350" i="22" s="1"/>
  <c r="BH349" i="22"/>
  <c r="BH350" i="22" s="1"/>
  <c r="BL349" i="22"/>
  <c r="BL350" i="22" s="1"/>
  <c r="BP349" i="22"/>
  <c r="BP350" i="22" s="1"/>
  <c r="BT349" i="22"/>
  <c r="BT350" i="22" s="1"/>
  <c r="BX349" i="22"/>
  <c r="BX350" i="22" s="1"/>
  <c r="CB349" i="22"/>
  <c r="CB350" i="22" s="1"/>
  <c r="BG354" i="22"/>
  <c r="BG355" i="22" s="1"/>
  <c r="BK354" i="22"/>
  <c r="BK355" i="22" s="1"/>
  <c r="BO354" i="22"/>
  <c r="BO355" i="22" s="1"/>
  <c r="BS354" i="22"/>
  <c r="BS355" i="22" s="1"/>
  <c r="BW354" i="22"/>
  <c r="BW355" i="22" s="1"/>
  <c r="CA354" i="22"/>
  <c r="CA355" i="22" s="1"/>
  <c r="BJ359" i="22"/>
  <c r="BJ360" i="22" s="1"/>
  <c r="BN359" i="22"/>
  <c r="BN360" i="22" s="1"/>
  <c r="BR359" i="22"/>
  <c r="BR360" i="22" s="1"/>
  <c r="BG334" i="22"/>
  <c r="BG335" i="22" s="1"/>
  <c r="BK334" i="22"/>
  <c r="BK335" i="22" s="1"/>
  <c r="BO334" i="22"/>
  <c r="BO335" i="22" s="1"/>
  <c r="BS334" i="22"/>
  <c r="BS335" i="22" s="1"/>
  <c r="BW334" i="22"/>
  <c r="BW335" i="22" s="1"/>
  <c r="CA334" i="22"/>
  <c r="CA335" i="22" s="1"/>
  <c r="BE349" i="22"/>
  <c r="BE350" i="22" s="1"/>
  <c r="BI349" i="22"/>
  <c r="BI350" i="22" s="1"/>
  <c r="BM349" i="22"/>
  <c r="BM350" i="22" s="1"/>
  <c r="BQ349" i="22"/>
  <c r="BQ350" i="22" s="1"/>
  <c r="BU349" i="22"/>
  <c r="BU350" i="22" s="1"/>
  <c r="BY349" i="22"/>
  <c r="BY350" i="22" s="1"/>
  <c r="BD354" i="22"/>
  <c r="BD355" i="22" s="1"/>
  <c r="BH354" i="22"/>
  <c r="BH355" i="22" s="1"/>
  <c r="BL354" i="22"/>
  <c r="BL355" i="22" s="1"/>
  <c r="BP354" i="22"/>
  <c r="BP355" i="22" s="1"/>
  <c r="BT354" i="22"/>
  <c r="BT355" i="22" s="1"/>
  <c r="BX354" i="22"/>
  <c r="BX355" i="22" s="1"/>
  <c r="CB354" i="22"/>
  <c r="CB355" i="22" s="1"/>
  <c r="BG359" i="22"/>
  <c r="BG360" i="22" s="1"/>
  <c r="BO359" i="22"/>
  <c r="BO360" i="22" s="1"/>
  <c r="BS359" i="22"/>
  <c r="BS360" i="22" s="1"/>
  <c r="BW359" i="22"/>
  <c r="BW360" i="22" s="1"/>
  <c r="BE364" i="22"/>
  <c r="BE365" i="22" s="1"/>
  <c r="BM364" i="22"/>
  <c r="BM365" i="22" s="1"/>
  <c r="BQ364" i="22"/>
  <c r="BQ365" i="22" s="1"/>
  <c r="BU364" i="22"/>
  <c r="BU365" i="22" s="1"/>
  <c r="BE359" i="22"/>
  <c r="BE360" i="22" s="1"/>
  <c r="BI359" i="22"/>
  <c r="BI360" i="22" s="1"/>
  <c r="BM359" i="22"/>
  <c r="BM360" i="22" s="1"/>
  <c r="BQ359" i="22"/>
  <c r="BQ360" i="22" s="1"/>
  <c r="BU359" i="22"/>
  <c r="BU360" i="22" s="1"/>
  <c r="BY359" i="22"/>
  <c r="BY360" i="22" s="1"/>
  <c r="BG369" i="22"/>
  <c r="BG370" i="22" s="1"/>
  <c r="BK369" i="22"/>
  <c r="BK370" i="22" s="1"/>
  <c r="BO369" i="22"/>
  <c r="BO370" i="22" s="1"/>
  <c r="BS369" i="22"/>
  <c r="BS370" i="22" s="1"/>
  <c r="BW369" i="22"/>
  <c r="BW370" i="22" s="1"/>
  <c r="CA369" i="22"/>
  <c r="CA370" i="22" s="1"/>
  <c r="BF369" i="22"/>
  <c r="BF370" i="22" s="1"/>
  <c r="BJ369" i="22"/>
  <c r="BJ370" i="22" s="1"/>
  <c r="BN369" i="22"/>
  <c r="BN370" i="22" s="1"/>
  <c r="BR369" i="22"/>
  <c r="BR370" i="22" s="1"/>
  <c r="BV369" i="22"/>
  <c r="BV370" i="22" s="1"/>
  <c r="BZ369" i="22"/>
  <c r="BZ370" i="22" s="1"/>
  <c r="BD364" i="22"/>
  <c r="BD365" i="22" s="1"/>
  <c r="BH364" i="22"/>
  <c r="BH365" i="22" s="1"/>
  <c r="BL364" i="22"/>
  <c r="BL365" i="22" s="1"/>
  <c r="BP364" i="22"/>
  <c r="BP365" i="22" s="1"/>
  <c r="BT364" i="22"/>
  <c r="BT365" i="22" s="1"/>
  <c r="BX364" i="22"/>
  <c r="BX365" i="22" s="1"/>
  <c r="CB364" i="22"/>
  <c r="CB365" i="22" s="1"/>
  <c r="BF374" i="22"/>
  <c r="BF375" i="22" s="1"/>
  <c r="BJ374" i="22"/>
  <c r="BJ375" i="22" s="1"/>
  <c r="BN374" i="22"/>
  <c r="BN375" i="22" s="1"/>
  <c r="BR374" i="22"/>
  <c r="BR375" i="22" s="1"/>
  <c r="BV374" i="22"/>
  <c r="BV375" i="22" s="1"/>
  <c r="BZ374" i="22"/>
  <c r="BZ375" i="22" s="1"/>
  <c r="BE374" i="22"/>
  <c r="BE375" i="22" s="1"/>
  <c r="BI374" i="22"/>
  <c r="BI375" i="22" s="1"/>
  <c r="BM374" i="22"/>
  <c r="BM375" i="22" s="1"/>
  <c r="BQ374" i="22"/>
  <c r="BQ375" i="22" s="1"/>
  <c r="BU374" i="22"/>
  <c r="BU375" i="22" s="1"/>
  <c r="BY374" i="22"/>
  <c r="BY375" i="22" s="1"/>
  <c r="BD379" i="22"/>
  <c r="BD380" i="22" s="1"/>
  <c r="BH379" i="22"/>
  <c r="BH380" i="22" s="1"/>
  <c r="BL379" i="22"/>
  <c r="BL380" i="22" s="1"/>
  <c r="BP379" i="22"/>
  <c r="BP380" i="22" s="1"/>
  <c r="BT379" i="22"/>
  <c r="BT380" i="22" s="1"/>
  <c r="BX379" i="22"/>
  <c r="BX380" i="22" s="1"/>
  <c r="CB379" i="22"/>
  <c r="CB380" i="22" s="1"/>
  <c r="BE379" i="22"/>
  <c r="BE380" i="22" s="1"/>
  <c r="BI379" i="22"/>
  <c r="BI380" i="22" s="1"/>
  <c r="BM379" i="22"/>
  <c r="BM380" i="22" s="1"/>
  <c r="BQ379" i="22"/>
  <c r="BQ380" i="22" s="1"/>
  <c r="BU379" i="22"/>
  <c r="BU380" i="22" s="1"/>
  <c r="BY379" i="22"/>
  <c r="BY380" i="22" s="1"/>
  <c r="BD384" i="22"/>
  <c r="BD385" i="22" s="1"/>
  <c r="BH384" i="22"/>
  <c r="BH385" i="22" s="1"/>
  <c r="BL384" i="22"/>
  <c r="BL385" i="22" s="1"/>
  <c r="BP384" i="22"/>
  <c r="BP385" i="22" s="1"/>
  <c r="BT384" i="22"/>
  <c r="BT385" i="22" s="1"/>
  <c r="BD401" i="22"/>
  <c r="BH401" i="22"/>
  <c r="BL401" i="22"/>
  <c r="BP401" i="22"/>
  <c r="BT401" i="22"/>
  <c r="BX401" i="22"/>
  <c r="CB401" i="22"/>
  <c r="BG402" i="22"/>
  <c r="BK402" i="22"/>
  <c r="BO402" i="22"/>
  <c r="BS402" i="22"/>
  <c r="BF389" i="22"/>
  <c r="BF390" i="22" s="1"/>
  <c r="BJ389" i="22"/>
  <c r="BJ390" i="22" s="1"/>
  <c r="BN389" i="22"/>
  <c r="BN390" i="22" s="1"/>
  <c r="BR389" i="22"/>
  <c r="BR390" i="22" s="1"/>
  <c r="BV389" i="22"/>
  <c r="BV390" i="22" s="1"/>
  <c r="BZ389" i="22"/>
  <c r="BZ390" i="22" s="1"/>
  <c r="BE401" i="22"/>
  <c r="BI401" i="22"/>
  <c r="BM401" i="22"/>
  <c r="BQ401" i="22"/>
  <c r="BU401" i="22"/>
  <c r="BY401" i="22"/>
  <c r="BD402" i="22"/>
  <c r="BH402" i="22"/>
  <c r="BL402" i="22"/>
  <c r="BP402" i="22"/>
  <c r="BT402" i="22"/>
  <c r="BX402" i="22"/>
  <c r="CB402" i="22"/>
  <c r="BG403" i="22"/>
  <c r="BK403" i="22"/>
  <c r="BO403" i="22"/>
  <c r="BS403" i="22"/>
  <c r="BW403" i="22"/>
  <c r="CA403" i="22"/>
  <c r="BG389" i="22"/>
  <c r="BG390" i="22" s="1"/>
  <c r="BK389" i="22"/>
  <c r="BK390" i="22" s="1"/>
  <c r="BO389" i="22"/>
  <c r="BO390" i="22" s="1"/>
  <c r="BS389" i="22"/>
  <c r="BS390" i="22" s="1"/>
  <c r="BW389" i="22"/>
  <c r="BW390" i="22" s="1"/>
  <c r="CA389" i="22"/>
  <c r="CA390" i="22" s="1"/>
  <c r="BF394" i="22"/>
  <c r="BF395" i="22" s="1"/>
  <c r="BZ404" i="22" l="1"/>
  <c r="BZ405" i="22" s="1"/>
  <c r="BU404" i="22"/>
  <c r="BU405" i="22" s="1"/>
  <c r="BW404" i="22"/>
  <c r="BW405" i="22" s="1"/>
  <c r="BI404" i="22"/>
  <c r="BI405" i="22" s="1"/>
  <c r="BN404" i="22"/>
  <c r="BN405" i="22" s="1"/>
  <c r="BR404" i="22"/>
  <c r="BR405" i="22" s="1"/>
  <c r="BM404" i="22"/>
  <c r="BM405" i="22" s="1"/>
  <c r="BV404" i="22"/>
  <c r="BV405" i="22" s="1"/>
  <c r="BF404" i="22"/>
  <c r="BF405" i="22" s="1"/>
  <c r="BJ404" i="22"/>
  <c r="BJ405" i="22" s="1"/>
  <c r="BY404" i="22"/>
  <c r="BY405" i="22" s="1"/>
  <c r="BQ404" i="22"/>
  <c r="BQ405" i="22" s="1"/>
  <c r="CA404" i="22"/>
  <c r="CA405" i="22" s="1"/>
  <c r="CC399" i="22"/>
  <c r="CD399" i="22" s="1"/>
  <c r="CC344" i="22"/>
  <c r="CD344" i="22" s="1"/>
  <c r="CG399" i="22"/>
  <c r="CH399" i="22" s="1"/>
  <c r="BE404" i="22"/>
  <c r="BE405" i="22" s="1"/>
  <c r="CE399" i="22"/>
  <c r="CF399" i="22" s="1"/>
  <c r="BO404" i="22"/>
  <c r="BO405" i="22" s="1"/>
  <c r="BX404" i="22"/>
  <c r="BX405" i="22" s="1"/>
  <c r="BH404" i="22"/>
  <c r="BH405" i="22" s="1"/>
  <c r="CG374" i="22"/>
  <c r="CH374" i="22" s="1"/>
  <c r="CE394" i="22"/>
  <c r="CF394" i="22" s="1"/>
  <c r="CE374" i="22"/>
  <c r="CF374" i="22" s="1"/>
  <c r="CC334" i="22"/>
  <c r="CD334" i="22" s="1"/>
  <c r="CG344" i="22"/>
  <c r="CH344" i="22" s="1"/>
  <c r="CE339" i="22"/>
  <c r="CF339" i="22" s="1"/>
  <c r="CE329" i="22"/>
  <c r="CF329" i="22" s="1"/>
  <c r="CC329" i="22"/>
  <c r="CD329" i="22" s="1"/>
  <c r="BK404" i="22"/>
  <c r="BK405" i="22" s="1"/>
  <c r="CE344" i="22"/>
  <c r="CF344" i="22" s="1"/>
  <c r="CC389" i="22"/>
  <c r="CD389" i="22" s="1"/>
  <c r="BG404" i="22"/>
  <c r="BG405" i="22" s="1"/>
  <c r="CE369" i="22"/>
  <c r="CF369" i="22" s="1"/>
  <c r="CC359" i="22"/>
  <c r="CD359" i="22" s="1"/>
  <c r="CG329" i="22"/>
  <c r="CH329" i="22" s="1"/>
  <c r="BS404" i="22"/>
  <c r="BS405" i="22" s="1"/>
  <c r="CC374" i="22"/>
  <c r="BP404" i="22"/>
  <c r="BP405" i="22" s="1"/>
  <c r="CC394" i="22"/>
  <c r="CC364" i="22"/>
  <c r="CG364" i="22"/>
  <c r="CH364" i="22" s="1"/>
  <c r="CE364" i="22"/>
  <c r="CF364" i="22" s="1"/>
  <c r="CG389" i="22"/>
  <c r="CH389" i="22" s="1"/>
  <c r="CG359" i="22"/>
  <c r="CH359" i="22" s="1"/>
  <c r="CE334" i="22"/>
  <c r="CF334" i="22" s="1"/>
  <c r="CG339" i="22"/>
  <c r="CH339" i="22" s="1"/>
  <c r="CB404" i="22"/>
  <c r="CB405" i="22" s="1"/>
  <c r="BL404" i="22"/>
  <c r="BL405" i="22" s="1"/>
  <c r="CG394" i="22"/>
  <c r="CH394" i="22" s="1"/>
  <c r="CE384" i="22"/>
  <c r="CF384" i="22" s="1"/>
  <c r="CC384" i="22"/>
  <c r="CG384" i="22"/>
  <c r="CH384" i="22" s="1"/>
  <c r="CG379" i="22"/>
  <c r="CH379" i="22" s="1"/>
  <c r="CC379" i="22"/>
  <c r="CE379" i="22"/>
  <c r="CF379" i="22" s="1"/>
  <c r="CE389" i="22"/>
  <c r="CF389" i="22" s="1"/>
  <c r="CG369" i="22"/>
  <c r="CH369" i="22" s="1"/>
  <c r="CG349" i="22"/>
  <c r="CH349" i="22" s="1"/>
  <c r="CC349" i="22"/>
  <c r="CE349" i="22"/>
  <c r="CF349" i="22" s="1"/>
  <c r="CC339" i="22"/>
  <c r="CE359" i="22"/>
  <c r="CF359" i="22" s="1"/>
  <c r="CC369" i="22"/>
  <c r="CG354" i="22"/>
  <c r="CH354" i="22" s="1"/>
  <c r="CC354" i="22"/>
  <c r="CE354" i="22"/>
  <c r="CF354" i="22" s="1"/>
  <c r="CG334" i="22"/>
  <c r="CH334" i="22" s="1"/>
  <c r="BT404" i="22"/>
  <c r="BT405" i="22" s="1"/>
  <c r="BD404" i="22"/>
  <c r="BD405" i="22" s="1"/>
  <c r="CI399" i="22" l="1"/>
  <c r="CJ399" i="22" s="1"/>
  <c r="CI344" i="22"/>
  <c r="CJ344" i="22" s="1"/>
  <c r="CI374" i="22"/>
  <c r="CJ374" i="22" s="1"/>
  <c r="CD374" i="22"/>
  <c r="CI329" i="22"/>
  <c r="CJ329" i="22" s="1"/>
  <c r="CI354" i="22"/>
  <c r="CJ354" i="22" s="1"/>
  <c r="CD354" i="22"/>
  <c r="CI339" i="22"/>
  <c r="CJ339" i="22" s="1"/>
  <c r="CD339" i="22"/>
  <c r="CI384" i="22"/>
  <c r="CJ384" i="22" s="1"/>
  <c r="CD384" i="22"/>
  <c r="CI364" i="22"/>
  <c r="CJ364" i="22" s="1"/>
  <c r="CD364" i="22"/>
  <c r="CI334" i="22"/>
  <c r="CJ334" i="22" s="1"/>
  <c r="CI359" i="22"/>
  <c r="CJ359" i="22" s="1"/>
  <c r="CG404" i="22"/>
  <c r="CH404" i="22" s="1"/>
  <c r="CC404" i="22"/>
  <c r="CE404" i="22"/>
  <c r="CF404" i="22" s="1"/>
  <c r="CI369" i="22"/>
  <c r="CJ369" i="22" s="1"/>
  <c r="CD369" i="22"/>
  <c r="CD349" i="22"/>
  <c r="CI349" i="22"/>
  <c r="CJ349" i="22" s="1"/>
  <c r="CI394" i="22"/>
  <c r="CJ394" i="22" s="1"/>
  <c r="CD394" i="22"/>
  <c r="CD379" i="22"/>
  <c r="CI379" i="22"/>
  <c r="CJ379" i="22" s="1"/>
  <c r="CI389" i="22"/>
  <c r="CJ389" i="22" s="1"/>
  <c r="CI404" i="22" l="1"/>
  <c r="CJ404" i="22" s="1"/>
  <c r="CD404" i="22"/>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0"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2"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<sst xmlns="http://schemas.openxmlformats.org/spreadsheetml/2006/main" count="7553" uniqueCount="857">
  <si>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</si>
  <si>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</si>
  <si>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</si>
  <si>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</si>
  <si>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</si>
  <si>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</si>
  <si>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</si>
  <si>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</si>
  <si>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</si>
  <si>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</si>
  <si>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</si>
  <si>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</si>
  <si>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</si>
  <si>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</si>
  <si>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</si>
  <si>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</si>
  <si>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</si>
  <si>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</si>
  <si>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</si>
  <si>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</si>
  <si>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</si>
  <si>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</si>
  <si>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</si>
  <si>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</si>
  <si>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</si>
  <si>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</si>
  <si>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</si>
  <si>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</si>
  <si>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</si>
  <si>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</si>
  <si>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</si>
  <si>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</si>
  <si>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</si>
  <si>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</si>
  <si>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</si>
  <si>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</si>
  <si>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</si>
  <si>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</si>
  <si>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</si>
  <si>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</si>
  <si>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</si>
  <si>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</si>
  <si>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</si>
  <si>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</si>
  <si>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</si>
  <si>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</si>
  <si>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</si>
  <si>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</si>
  <si>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</si>
  <si>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</si>
  <si>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</si>
  <si>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</si>
  <si>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</si>
  <si>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</si>
  <si>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</si>
  <si>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</si>
  <si>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</si>
  <si>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</si>
  <si>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</si>
  <si>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</si>
  <si>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</si>
  <si>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</si>
  <si>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</si>
  <si>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</si>
  <si>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</si>
  <si>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</si>
  <si>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</si>
  <si>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</si>
  <si>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</si>
  <si>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</si>
  <si>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</si>
  <si>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</si>
  <si>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</si>
  <si>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</si>
  <si>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</si>
  <si>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</si>
  <si>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</si>
  <si>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</si>
  <si>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</si>
  <si>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</si>
  <si>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</si>
  <si>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</si>
  <si>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</si>
  <si>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</si>
  <si>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</si>
  <si>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</si>
  <si>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</si>
  <si>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</si>
  <si>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</si>
  <si>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</si>
  <si>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</si>
  <si>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</si>
  <si>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</si>
  <si>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</si>
  <si>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</si>
  <si>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</si>
  <si>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</si>
  <si>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</si>
  <si>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</si>
  <si>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</si>
  <si>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</si>
  <si>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</si>
  <si>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</si>
  <si>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</si>
  <si>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</si>
  <si>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</si>
  <si>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</si>
  <si>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</si>
  <si>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</si>
  <si>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</si>
  <si>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</si>
  <si>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</si>
  <si>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</si>
  <si>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</si>
  <si>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</si>
  <si>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</si>
  <si>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</si>
  <si>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</si>
  <si>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</si>
  <si>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</si>
  <si>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</si>
  <si>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</si>
  <si>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</si>
  <si>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</si>
  <si>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</si>
  <si>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</si>
  <si>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</si>
  <si>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</si>
  <si>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</si>
  <si>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</si>
  <si>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</si>
  <si>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</si>
  <si>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</si>
  <si>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</si>
  <si>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</si>
  <si>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</si>
  <si>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</si>
  <si>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</si>
  <si>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</si>
  <si>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</si>
  <si>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</si>
  <si>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</si>
  <si>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</si>
  <si>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</si>
  <si>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</si>
  <si>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</si>
  <si>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</si>
  <si>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</si>
  <si>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</si>
  <si>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</si>
  <si>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</si>
  <si>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</si>
  <si>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</si>
  <si>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</si>
  <si>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</si>
  <si>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</si>
  <si>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</si>
  <si>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</si>
  <si>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</si>
  <si>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</si>
  <si>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</si>
  <si>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</si>
  <si>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</si>
  <si>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</si>
  <si>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</si>
  <si>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</si>
  <si>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</si>
  <si>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</si>
  <si>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</si>
  <si>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</si>
  <si>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</si>
  <si>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</si>
  <si>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</si>
  <si>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</si>
  <si>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</si>
  <si>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</si>
  <si>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</si>
  <si>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</si>
  <si>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</si>
  <si>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</si>
  <si>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</si>
  <si>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</si>
  <si>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</si>
  <si>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</si>
  <si>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</si>
  <si>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</si>
  <si>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</si>
  <si>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</si>
  <si>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</si>
  <si>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</si>
  <si>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</si>
  <si>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</si>
  <si>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</si>
  <si>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</si>
  <si>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</si>
  <si>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</si>
  <si>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</si>
  <si>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</si>
  <si>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</si>
  <si>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</si>
  <si>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</si>
  <si>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</si>
  <si>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</si>
  <si>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</si>
  <si>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</si>
  <si>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</si>
  <si>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</si>
  <si>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</si>
  <si>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</si>
  <si>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</si>
  <si>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</si>
  <si>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</si>
  <si>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</si>
  <si>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</si>
  <si>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</si>
  <si>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</si>
  <si>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</si>
  <si>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</si>
  <si>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</si>
  <si>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</si>
  <si>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</si>
  <si>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</si>
  <si>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</si>
  <si>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</si>
  <si>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</si>
  <si>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</si>
  <si>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</si>
  <si>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</si>
  <si>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</si>
  <si>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</si>
  <si>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</si>
  <si>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</si>
  <si>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</si>
  <si>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</si>
  <si>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</si>
  <si>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</si>
  <si>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</si>
  <si>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</si>
  <si>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</si>
  <si>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</si>
  <si>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</si>
  <si>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</si>
  <si>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</si>
  <si>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</si>
  <si>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</si>
  <si>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</si>
  <si>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</si>
  <si>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</si>
  <si>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</si>
  <si>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</si>
  <si>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Kể về bản thân thông qua những câu hỏi gợi mở của cô</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</si>
  <si>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</si>
  <si>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</si>
  <si>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</si>
  <si>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</si>
  <si>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</si>
  <si>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</si>
  <si>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</si>
  <si>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</si>
  <si>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</si>
  <si>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</si>
  <si>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</si>
  <si>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</si>
  <si>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</si>
  <si>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</si>
  <si>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</si>
  <si>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</si>
  <si>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</si>
  <si>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</si>
  <si>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</si>
  <si>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</si>
  <si>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</si>
  <si>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</si>
  <si>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</si>
  <si>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</si>
  <si>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</si>
  <si>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</si>
  <si>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</si>
  <si>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</si>
  <si>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</si>
  <si>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</si>
  <si>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</si>
  <si>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</si>
  <si>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</si>
  <si>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</si>
  <si>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</si>
  <si>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</si>
  <si>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</si>
  <si>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</si>
  <si>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</si>
  <si>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</si>
  <si>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</si>
  <si>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</si>
  <si>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</si>
  <si>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</si>
  <si>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</si>
  <si>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</si>
  <si>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</si>
  <si>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</si>
  <si>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</si>
  <si>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</si>
  <si>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</si>
  <si>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</si>
  <si>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</si>
  <si>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</si>
  <si>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</si>
  <si>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</si>
  <si>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</si>
  <si>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</si>
  <si>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</si>
  <si>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</si>
  <si>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</si>
  <si>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Đào Thị Lý</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</si>
  <si>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</si>
  <si>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</si>
  <si>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</si>
  <si>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</si>
  <si>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</si>
  <si>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</si>
  <si>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</si>
  <si>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</si>
  <si>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</si>
  <si>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</si>
  <si>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</si>
  <si>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</si>
  <si>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</si>
  <si>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</si>
  <si>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Bài học: Dự án làm phong bao lì xì</t>
  </si>
  <si>
    <t>Một số con vật nuôi trong gia đình</t>
  </si>
  <si>
    <t>Một số con vật sống trong rừng</t>
  </si>
  <si>
    <t>Dự án: Làm tổ chim</t>
  </si>
  <si>
    <t>Đồng dao: Con voi</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</si>
  <si>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</si>
  <si>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</si>
  <si>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</si>
  <si>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</si>
  <si>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</si>
  <si>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</si>
  <si>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</si>
  <si>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</si>
  <si>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</si>
  <si>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</si>
  <si>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</si>
  <si>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</si>
  <si>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</si>
  <si>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</si>
  <si>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</si>
  <si>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</si>
  <si>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</si>
  <si>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</si>
  <si>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</si>
  <si>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</si>
  <si>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</si>
  <si>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</si>
  <si>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</si>
  <si>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</si>
  <si>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</si>
  <si>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</si>
  <si>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</si>
  <si>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</si>
  <si>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</si>
  <si>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</si>
  <si>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</si>
  <si>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</si>
  <si>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</si>
  <si>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</si>
  <si>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</si>
  <si>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</si>
  <si>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</si>
  <si>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</si>
  <si>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</si>
  <si>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</si>
  <si>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</si>
  <si>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</si>
  <si>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</si>
  <si>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</si>
  <si>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</si>
  <si>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</si>
  <si>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</si>
  <si>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</si>
  <si>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</si>
  <si>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</si>
  <si>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</si>
  <si>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</si>
  <si>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</si>
  <si>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</si>
  <si>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</si>
  <si>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</si>
  <si>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</si>
  <si>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</si>
  <si>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</si>
  <si>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</si>
  <si>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</si>
  <si>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</si>
  <si>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</si>
  <si>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</si>
  <si>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</si>
  <si>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</si>
  <si>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</si>
  <si>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</si>
  <si>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</si>
  <si>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</si>
  <si>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</si>
  <si>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</si>
  <si>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</si>
  <si>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</si>
  <si>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</si>
  <si>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</si>
  <si>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</si>
  <si>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</si>
  <si>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</si>
  <si>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</si>
  <si>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</si>
  <si>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</si>
  <si>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</si>
  <si>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</si>
  <si>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</si>
  <si>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</si>
  <si>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</si>
  <si>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</si>
  <si>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</si>
  <si>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</si>
  <si>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</si>
  <si>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</si>
  <si>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</si>
  <si>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</si>
  <si>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</si>
  <si>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</si>
  <si>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</si>
  <si>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</si>
  <si>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</si>
  <si>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</si>
  <si>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</si>
  <si>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</si>
  <si>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</si>
  <si>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</si>
  <si>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</si>
  <si>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</si>
  <si>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</si>
  <si>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</si>
  <si>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</si>
  <si>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</si>
  <si>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</si>
  <si>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</si>
  <si>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</si>
  <si>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</si>
  <si>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</si>
  <si>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</si>
  <si>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</si>
  <si>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</si>
  <si>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</si>
  <si>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</si>
  <si>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</si>
  <si>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</si>
  <si>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</si>
  <si>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</si>
  <si>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</si>
  <si>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</si>
  <si>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</si>
  <si>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</si>
  <si>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</si>
  <si>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</si>
  <si>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</si>
  <si>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</si>
  <si>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</si>
  <si>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</si>
  <si>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</si>
  <si>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</si>
  <si>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</si>
  <si>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</si>
  <si>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</si>
  <si>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</si>
  <si>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</si>
  <si>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</si>
  <si>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</si>
  <si>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</si>
  <si>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</si>
  <si>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</si>
  <si>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</si>
  <si>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</si>
  <si>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</si>
  <si>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</si>
  <si>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</si>
  <si>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</si>
  <si>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</si>
  <si>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</si>
  <si>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</si>
  <si>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</si>
  <si>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</si>
  <si>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</si>
  <si>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</si>
  <si>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</si>
  <si>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</si>
  <si>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</si>
  <si>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</si>
  <si>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</si>
  <si>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</si>
  <si>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</si>
  <si>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</si>
  <si>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</si>
  <si>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</si>
  <si>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</si>
  <si>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</si>
  <si>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</si>
  <si>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Bài: Dạy trẻ kỹ năng phòng tránh nơi nguy hiểm.</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</si>
  <si>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</si>
  <si>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</si>
  <si>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</si>
  <si>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</si>
  <si>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</si>
  <si>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</si>
  <si>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</si>
  <si>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</si>
  <si>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</si>
  <si>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</si>
  <si>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</si>
  <si>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</si>
  <si>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 xml:space="preserve">Bài 1: Tìm hiểu động vật sống trong rừng
Bài 2: Tìm hiểu một số loài cá
Bài 3: Tìm hiểu về một số con vật nuôi trong gia đình
</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</si>
  <si>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</si>
  <si>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</si>
  <si>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</si>
  <si>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</si>
  <si>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</si>
  <si>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</si>
  <si>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</si>
  <si>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</si>
  <si>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</si>
  <si>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</si>
  <si>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</si>
  <si>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</si>
  <si>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</si>
  <si>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học: Dạy trẻ đếm đến 3</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</si>
  <si>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</si>
  <si>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</si>
  <si>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</si>
  <si>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</si>
  <si>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</si>
  <si>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</si>
  <si>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</si>
  <si>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</si>
  <si>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</si>
  <si>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</si>
  <si>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</si>
  <si>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</si>
  <si>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</si>
  <si>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</si>
  <si>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</si>
  <si>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</si>
  <si>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</si>
  <si>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</si>
  <si>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</si>
  <si>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So sánh 2 đối tượng về kích thước ( to - nhỏ)</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</si>
  <si>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</si>
  <si>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</si>
  <si>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</si>
  <si>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</si>
  <si>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</si>
  <si>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</si>
  <si>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</si>
  <si>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</si>
  <si>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</si>
  <si>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</si>
  <si>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</si>
  <si>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</si>
  <si>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</si>
  <si>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</si>
  <si>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</si>
  <si>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</si>
  <si>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</si>
  <si>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</si>
  <si>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</si>
  <si>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</si>
  <si>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</si>
  <si>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</si>
  <si>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</si>
  <si>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</si>
  <si>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</si>
  <si>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</si>
  <si>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</si>
  <si>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</si>
  <si>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</si>
  <si>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</si>
  <si>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</si>
  <si>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</si>
  <si>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</si>
  <si>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</si>
  <si>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</si>
  <si>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</si>
  <si>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</si>
  <si>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</si>
  <si>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</si>
  <si>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</si>
  <si>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</si>
  <si>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</si>
  <si>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</si>
  <si>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</si>
  <si>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</si>
  <si>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</si>
  <si>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</si>
  <si>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</si>
  <si>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</si>
  <si>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</si>
  <si>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</si>
  <si>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</si>
  <si>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</si>
  <si>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</si>
  <si>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</si>
  <si>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</si>
  <si>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</si>
  <si>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</si>
  <si>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</si>
  <si>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</si>
  <si>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</si>
  <si>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</si>
  <si>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</si>
  <si>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</si>
  <si>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</si>
  <si>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</si>
  <si>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</si>
  <si>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</si>
  <si>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</si>
  <si>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</si>
  <si>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</si>
  <si>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</si>
  <si>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</si>
  <si>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</si>
  <si>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</si>
  <si>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</si>
  <si>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</si>
  <si>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</si>
  <si>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</si>
  <si>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</si>
  <si>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</si>
  <si>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</si>
  <si>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</si>
  <si>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</si>
  <si>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</si>
  <si>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</si>
  <si>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</si>
  <si>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</si>
  <si>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</si>
  <si>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</si>
  <si>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</si>
  <si>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</si>
  <si>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</si>
  <si>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</si>
  <si>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Trò chuyện để trẻ kể về bản thân thông qua những câu hỏi gợi mở của cô</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</si>
  <si>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</si>
  <si>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</si>
  <si>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</si>
  <si>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</si>
  <si>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</si>
  <si>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</si>
  <si>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</si>
  <si>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</si>
  <si>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</si>
  <si>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</si>
  <si>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</si>
  <si>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</si>
  <si>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</si>
  <si>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</si>
  <si>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</si>
  <si>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</si>
  <si>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</si>
  <si>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</si>
  <si>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</si>
  <si>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</si>
  <si>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</si>
  <si>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</si>
  <si>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</si>
  <si>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</si>
  <si>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</si>
  <si>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</si>
  <si>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</si>
  <si>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</si>
  <si>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</si>
  <si>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</si>
  <si>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</si>
  <si>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</si>
  <si>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</si>
  <si>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</si>
  <si>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</si>
  <si>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Bài 1: DH: Qủa
Bài 2: DH: Sắp đến tết rồi</t>
  </si>
  <si>
    <t>Hát đúng giai điệu, lời ca bài hát chủ đề: Động Vật</t>
  </si>
  <si>
    <t xml:space="preserve">Bài học: DH: Ai cũng yêu chú mèo
 </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</si>
  <si>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</si>
  <si>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</si>
  <si>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</si>
  <si>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</si>
  <si>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</si>
  <si>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</si>
  <si>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</si>
  <si>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</si>
  <si>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</si>
  <si>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</si>
  <si>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</si>
  <si>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</si>
  <si>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</si>
  <si>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</si>
  <si>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</si>
  <si>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</si>
  <si>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</si>
  <si>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</si>
  <si>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</si>
  <si>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</si>
  <si>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</si>
  <si>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</si>
  <si>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</si>
  <si>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</si>
  <si>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</si>
  <si>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</si>
  <si>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</si>
  <si>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</si>
  <si>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</si>
  <si>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</si>
  <si>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</si>
  <si>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</si>
  <si>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</si>
  <si>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</si>
  <si>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</si>
  <si>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</si>
  <si>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</si>
  <si>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</si>
  <si>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</si>
  <si>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</si>
  <si>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</si>
  <si>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</si>
  <si>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</si>
  <si>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</si>
  <si>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</si>
  <si>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</si>
  <si>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</si>
  <si>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</si>
  <si>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</si>
  <si>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</si>
  <si>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</si>
  <si>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</si>
  <si>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</si>
  <si>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</si>
  <si>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</si>
  <si>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</si>
  <si>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</si>
  <si>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</si>
  <si>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</si>
  <si>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</si>
  <si>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</si>
  <si>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</si>
  <si>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</si>
  <si>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</si>
  <si>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</si>
  <si>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</si>
  <si>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</si>
  <si>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</si>
  <si>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</si>
  <si>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</si>
  <si>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</si>
  <si>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</si>
  <si>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</si>
  <si>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</si>
  <si>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</si>
  <si>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</si>
  <si>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</si>
  <si>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</si>
  <si>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</si>
  <si>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</si>
  <si>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</si>
  <si>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</si>
  <si>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</si>
  <si>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</si>
  <si>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</si>
  <si>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</si>
  <si>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</si>
  <si>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</si>
  <si>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</si>
  <si>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</si>
  <si>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</si>
  <si>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</si>
  <si>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</si>
  <si>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</si>
  <si>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</si>
  <si>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</si>
  <si>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</si>
  <si>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</si>
  <si>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</si>
  <si>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</si>
  <si>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</si>
  <si>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</si>
  <si>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</si>
  <si>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</si>
  <si>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</si>
  <si>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</si>
  <si>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</si>
  <si>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</si>
  <si>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</si>
  <si>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</si>
  <si>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</si>
  <si>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</si>
  <si>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</si>
  <si>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</si>
  <si>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</si>
  <si>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</si>
  <si>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</si>
  <si>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</si>
  <si>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</si>
  <si>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</si>
  <si>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</si>
  <si>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</si>
  <si>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</si>
  <si>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</si>
  <si>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</si>
  <si>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</si>
  <si>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</si>
  <si>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</si>
  <si>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</si>
  <si>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</si>
  <si>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</si>
  <si>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</si>
  <si>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</si>
  <si>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</si>
  <si>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</si>
  <si>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</si>
  <si>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</si>
  <si>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</si>
  <si>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</si>
  <si>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</si>
  <si>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</si>
  <si>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</si>
  <si>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</si>
  <si>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</si>
  <si>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04/3-29/3</t>
  </si>
  <si>
    <t>01/4-26/4</t>
  </si>
  <si>
    <t>29/4-17/5</t>
  </si>
  <si>
    <t>30/10-24/11</t>
  </si>
  <si>
    <t>25/12-19/1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</si>
  <si>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</si>
  <si>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</si>
  <si>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</si>
  <si>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</si>
  <si>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</si>
  <si>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</si>
  <si>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</si>
  <si>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</si>
  <si>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</si>
  <si>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</si>
  <si>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</si>
  <si>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</si>
  <si>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</si>
  <si>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02/12-27/12</t>
  </si>
  <si>
    <t>KÉ HOẠCH GIÁO CHỦ ĐỀ NGHỀ NGHIỆP</t>
  </si>
  <si>
    <t>Tham quan doanh trại bộ đội</t>
  </si>
  <si>
    <t>NGƯỜI LẬP KẾ HOẠCH</t>
  </si>
  <si>
    <t>XÁC NHẬN</t>
  </si>
  <si>
    <t>XÁC NHẬN BGH</t>
  </si>
  <si>
    <t>TỔ CHUYÊN MÔN</t>
  </si>
  <si>
    <t>PHÓ HIỆU TRƯỞNG</t>
  </si>
  <si>
    <t>Hoàng Thúy Hoa</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</si>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</sst>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4"/>
      <color theme="1"/>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color theme="1"/>
      <name val="Times New Roman"/>
      <family val="1"/>
    </font>
    <font>
      <b/>
      <sz val="11"/>
      <color theme="1"/>
      <name val="Times New Roman"/>
      <family val="1"/>
    </font>
    <font>
      <b/>
      <sz val="11"/>
      <color theme="1"/>
      <name val="Calibri"/>
      <family val="2"/>
      <scheme val="minor"/>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6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3" fillId="4"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11" fillId="3" borderId="14" xfId="0" applyFont="1" applyFill="1" applyBorder="1" applyAlignment="1">
      <alignment horizontal="center" vertical="center" wrapText="1"/>
    </xf>
    <xf numFmtId="0" fontId="5" fillId="0" borderId="0" xfId="0" applyFont="1" applyAlignment="1">
      <alignment vertical="center" wrapText="1"/>
    </xf>
    <xf numFmtId="0" fontId="11" fillId="0" borderId="14"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0" fontId="3" fillId="3" borderId="14" xfId="0" applyFont="1" applyFill="1" applyBorder="1" applyAlignment="1">
      <alignment vertical="center" wrapText="1"/>
    </xf>
    <xf numFmtId="49" fontId="12"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49" fontId="4" fillId="0" borderId="15" xfId="0" applyNumberFormat="1" applyFont="1" applyBorder="1" applyAlignment="1">
      <alignment horizontal="left" vertical="center" wrapText="1"/>
    </xf>
    <xf numFmtId="0" fontId="5" fillId="0" borderId="12" xfId="0" applyFont="1" applyBorder="1" applyAlignment="1">
      <alignment horizontal="center" vertical="center" wrapText="1"/>
    </xf>
    <xf numFmtId="0" fontId="11"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1"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1" fillId="2" borderId="14" xfId="0" applyNumberFormat="1" applyFont="1" applyFill="1" applyBorder="1" applyAlignment="1">
      <alignment horizontal="left" vertical="center" wrapText="1"/>
    </xf>
    <xf numFmtId="0" fontId="11" fillId="6" borderId="14"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1"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1"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1"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1" fillId="14" borderId="14" xfId="0" applyFont="1" applyFill="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11" fillId="15" borderId="14"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1" fillId="16" borderId="14" xfId="0" applyFont="1" applyFill="1" applyBorder="1" applyAlignment="1">
      <alignment horizontal="center"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11"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1" fillId="18" borderId="14"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1" fillId="19" borderId="14" xfId="0" applyFont="1" applyFill="1" applyBorder="1" applyAlignment="1">
      <alignment horizontal="center" vertical="center" wrapText="1"/>
    </xf>
    <xf numFmtId="0" fontId="15" fillId="0" borderId="0" xfId="0" applyFont="1" applyAlignment="1">
      <alignment vertical="center" wrapText="1"/>
    </xf>
    <xf numFmtId="0" fontId="11" fillId="20" borderId="14" xfId="0" applyFont="1" applyFill="1" applyBorder="1" applyAlignment="1">
      <alignment horizontal="center" vertical="center" wrapText="1"/>
    </xf>
    <xf numFmtId="0" fontId="11"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0" xfId="0" applyFont="1" applyFill="1" applyBorder="1" applyAlignment="1">
      <alignment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8" fillId="3" borderId="14" xfId="0" applyFont="1" applyFill="1" applyBorder="1" applyAlignment="1">
      <alignment horizontal="center" vertical="center" wrapText="1"/>
    </xf>
    <xf numFmtId="49" fontId="18"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9"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9"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164" fontId="19" fillId="2" borderId="14"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0" fontId="20" fillId="3" borderId="14" xfId="0" applyFont="1" applyFill="1" applyBorder="1" applyAlignment="1">
      <alignment vertical="center" wrapText="1"/>
    </xf>
    <xf numFmtId="0" fontId="20" fillId="3" borderId="14" xfId="0" applyFont="1" applyFill="1" applyBorder="1" applyAlignment="1">
      <alignment horizontal="center" vertical="center" wrapText="1"/>
    </xf>
    <xf numFmtId="49" fontId="12" fillId="3" borderId="21"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22" fillId="3" borderId="14" xfId="0" applyNumberFormat="1" applyFont="1" applyFill="1" applyBorder="1" applyAlignment="1">
      <alignment horizontal="center" vertical="center" wrapText="1"/>
    </xf>
    <xf numFmtId="0" fontId="0" fillId="0" borderId="0" xfId="0"/>
    <xf numFmtId="0" fontId="16" fillId="0" borderId="0" xfId="0" applyFont="1" applyAlignment="1">
      <alignment horizontal="center" vertical="center"/>
    </xf>
    <xf numFmtId="0" fontId="23" fillId="0" borderId="0" xfId="0" applyFont="1"/>
    <xf numFmtId="0" fontId="16" fillId="0" borderId="0" xfId="0" applyFont="1" applyAlignment="1">
      <alignment horizontal="center"/>
    </xf>
    <xf numFmtId="0" fontId="9" fillId="0" borderId="0" xfId="0" applyFont="1" applyAlignment="1">
      <alignment horizontal="center"/>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0" borderId="12" xfId="0" applyFont="1" applyBorder="1"/>
    <xf numFmtId="9" fontId="19" fillId="3" borderId="3" xfId="0" applyNumberFormat="1" applyFont="1" applyFill="1" applyBorder="1" applyAlignment="1">
      <alignment horizontal="center" vertical="center"/>
    </xf>
    <xf numFmtId="0" fontId="19"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0" fillId="3" borderId="3" xfId="0" applyFont="1" applyFill="1" applyBorder="1" applyAlignment="1">
      <alignment horizontal="center" vertical="center" textRotation="90" wrapText="1"/>
    </xf>
    <xf numFmtId="0" fontId="2" fillId="0" borderId="7" xfId="0" applyFont="1" applyBorder="1"/>
    <xf numFmtId="0" fontId="10" fillId="3" borderId="3" xfId="0" applyFont="1" applyFill="1" applyBorder="1" applyAlignment="1">
      <alignment horizontal="left" vertical="center" wrapText="1"/>
    </xf>
    <xf numFmtId="0" fontId="10" fillId="2" borderId="3" xfId="0" applyFont="1" applyFill="1" applyBorder="1" applyAlignment="1">
      <alignment horizontal="center" vertical="center" textRotation="90" wrapText="1"/>
    </xf>
    <xf numFmtId="0" fontId="10" fillId="2" borderId="3" xfId="0" applyFont="1" applyFill="1" applyBorder="1" applyAlignment="1">
      <alignment horizontal="left" vertical="center" wrapText="1"/>
    </xf>
    <xf numFmtId="0" fontId="19" fillId="2" borderId="3" xfId="0" applyFont="1" applyFill="1" applyBorder="1" applyAlignment="1">
      <alignment horizontal="center" vertical="center"/>
    </xf>
    <xf numFmtId="9" fontId="19" fillId="2" borderId="3" xfId="0" applyNumberFormat="1" applyFont="1" applyFill="1" applyBorder="1" applyAlignment="1">
      <alignment horizontal="center" vertical="center"/>
    </xf>
    <xf numFmtId="0" fontId="10" fillId="2" borderId="4" xfId="0" applyFont="1" applyFill="1" applyBorder="1" applyAlignment="1">
      <alignment horizontal="center" vertical="center" textRotation="90"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0"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4" fillId="3" borderId="15" xfId="0" applyFont="1" applyFill="1" applyBorder="1" applyAlignment="1">
      <alignment horizontal="left" vertical="center"/>
    </xf>
    <xf numFmtId="0" fontId="2" fillId="0" borderId="17" xfId="0" applyFont="1" applyBorder="1"/>
    <xf numFmtId="0" fontId="18" fillId="3" borderId="15" xfId="0" applyFont="1" applyFill="1" applyBorder="1" applyAlignment="1">
      <alignment horizontal="left" vertical="center"/>
    </xf>
    <xf numFmtId="0" fontId="11" fillId="3" borderId="15" xfId="0" applyFont="1" applyFill="1" applyBorder="1" applyAlignment="1">
      <alignment horizontal="left" vertical="center"/>
    </xf>
    <xf numFmtId="0" fontId="16" fillId="0" borderId="0" xfId="0" applyFont="1" applyAlignment="1">
      <alignment horizontal="center" vertical="center" wrapText="1"/>
    </xf>
    <xf numFmtId="0" fontId="0" fillId="0" borderId="0" xfId="0"/>
    <xf numFmtId="0" fontId="17" fillId="0" borderId="0" xfId="0" applyFont="1" applyAlignment="1">
      <alignment horizontal="center" vertical="center" wrapText="1"/>
    </xf>
    <xf numFmtId="0" fontId="4" fillId="3" borderId="15" xfId="0" applyFont="1" applyFill="1" applyBorder="1" applyAlignment="1">
      <alignment horizontal="left" vertical="center" wrapText="1"/>
    </xf>
    <xf numFmtId="49" fontId="4" fillId="0" borderId="15" xfId="0" applyNumberFormat="1" applyFont="1" applyBorder="1" applyAlignment="1">
      <alignment horizontal="left" vertical="center" wrapText="1"/>
    </xf>
    <xf numFmtId="0" fontId="2" fillId="0" borderId="16" xfId="0" applyFont="1" applyBorder="1"/>
    <xf numFmtId="0" fontId="4" fillId="3" borderId="15" xfId="0" applyFont="1" applyFill="1" applyBorder="1" applyAlignment="1">
      <alignment vertical="center" wrapText="1"/>
    </xf>
    <xf numFmtId="0" fontId="5" fillId="0" borderId="15" xfId="0" applyFont="1" applyBorder="1" applyAlignment="1">
      <alignment horizontal="center" vertical="center" wrapText="1"/>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 xfId="0" applyFont="1" applyBorder="1"/>
    <xf numFmtId="49" fontId="1" fillId="0" borderId="0" xfId="0" applyNumberFormat="1"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J421"/>
  <sheetViews>
    <sheetView tabSelected="1" zoomScale="90" zoomScaleNormal="90" workbookViewId="0">
      <pane xSplit="6" ySplit="6" topLeftCell="G407" activePane="bottomRight" state="frozen"/>
      <selection pane="topRight" activeCell="G1" sqref="G1"/>
      <selection pane="bottomLeft" activeCell="A7" sqref="A7"/>
      <selection pane="bottomRight" activeCell="AJ416" sqref="AJ416"/>
    </sheetView>
  </sheetViews>
  <sheetFormatPr defaultColWidth="14.42578125" defaultRowHeight="15" customHeight="1" x14ac:dyDescent="0.25"/>
  <cols>
    <col min="1" max="1" width="4.42578125" hidden="1" customWidth="1"/>
    <col min="2" max="2" width="5.42578125" customWidth="1"/>
    <col min="3" max="3" width="34.85546875" customWidth="1"/>
    <col min="4" max="4" width="8.28515625" customWidth="1"/>
    <col min="5" max="5" width="45" hidden="1" customWidth="1"/>
    <col min="6" max="6" width="6.85546875" hidden="1" customWidth="1"/>
    <col min="7" max="7" width="30.140625" customWidth="1"/>
    <col min="8" max="8" width="35.85546875" customWidth="1"/>
    <col min="9" max="9" width="13.42578125" customWidth="1"/>
    <col min="10" max="10" width="14.5703125" customWidth="1"/>
    <col min="11" max="11" width="8" hidden="1" customWidth="1"/>
    <col min="12" max="12" width="7.7109375" hidden="1" customWidth="1"/>
    <col min="13" max="13" width="7" hidden="1" customWidth="1"/>
    <col min="14" max="14" width="7" customWidth="1"/>
    <col min="15" max="20" width="7" hidden="1" customWidth="1"/>
    <col min="21" max="32" width="9.140625" hidden="1" customWidth="1"/>
    <col min="33" max="36" width="10.5703125" customWidth="1"/>
    <col min="37"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s>
  <sheetData>
    <row r="1" spans="1:88" ht="20.25" customHeight="1" x14ac:dyDescent="0.25">
      <c r="A1" s="121" t="s">
        <v>848</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30"/>
      <c r="AP1" s="30"/>
      <c r="AQ1" s="30"/>
      <c r="AR1" s="30"/>
      <c r="AS1" s="30"/>
      <c r="AT1" s="30"/>
      <c r="AU1" s="30"/>
      <c r="AV1" s="30"/>
      <c r="AW1" s="30"/>
      <c r="AX1" s="30"/>
      <c r="AY1" s="30"/>
      <c r="AZ1" s="30"/>
      <c r="BA1" s="30"/>
      <c r="BB1" s="30"/>
      <c r="BC1" s="30"/>
      <c r="BD1" s="158" t="s">
        <v>334</v>
      </c>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row>
    <row r="2" spans="1:88" ht="16.5" customHeight="1" x14ac:dyDescent="0.2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31"/>
      <c r="AP2" s="31"/>
      <c r="AQ2" s="31"/>
      <c r="AR2" s="31"/>
      <c r="AS2" s="31"/>
      <c r="AT2" s="31"/>
      <c r="AU2" s="31"/>
      <c r="AV2" s="31"/>
      <c r="AW2" s="31"/>
      <c r="AX2" s="31"/>
      <c r="AY2" s="31"/>
      <c r="AZ2" s="31"/>
      <c r="BA2" s="31"/>
      <c r="BB2" s="31"/>
      <c r="BC2" s="31"/>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row>
    <row r="3" spans="1:88" ht="27.75" customHeight="1" x14ac:dyDescent="0.25">
      <c r="A3" s="159" t="s">
        <v>311</v>
      </c>
      <c r="B3" s="159" t="s">
        <v>311</v>
      </c>
      <c r="C3" s="160" t="s">
        <v>335</v>
      </c>
      <c r="D3" s="136"/>
      <c r="E3" s="161" t="s">
        <v>0</v>
      </c>
      <c r="F3" s="136"/>
      <c r="G3" s="162" t="s">
        <v>336</v>
      </c>
      <c r="H3" s="162" t="s">
        <v>337</v>
      </c>
      <c r="I3" s="162" t="s">
        <v>338</v>
      </c>
      <c r="J3" s="162" t="s">
        <v>1</v>
      </c>
      <c r="K3" s="154" t="s">
        <v>339</v>
      </c>
      <c r="L3" s="152"/>
      <c r="M3" s="152"/>
      <c r="N3" s="152"/>
      <c r="O3" s="152"/>
      <c r="P3" s="152"/>
      <c r="Q3" s="152"/>
      <c r="R3" s="152"/>
      <c r="S3" s="144"/>
      <c r="T3" s="32" t="s">
        <v>340</v>
      </c>
      <c r="U3" s="155" t="s">
        <v>341</v>
      </c>
      <c r="V3" s="156"/>
      <c r="W3" s="156"/>
      <c r="X3" s="136"/>
      <c r="Y3" s="155" t="s">
        <v>342</v>
      </c>
      <c r="Z3" s="156"/>
      <c r="AA3" s="156"/>
      <c r="AB3" s="136"/>
      <c r="AC3" s="155" t="s">
        <v>343</v>
      </c>
      <c r="AD3" s="156"/>
      <c r="AE3" s="156"/>
      <c r="AF3" s="136"/>
      <c r="AG3" s="155" t="s">
        <v>344</v>
      </c>
      <c r="AH3" s="156"/>
      <c r="AI3" s="156"/>
      <c r="AJ3" s="136"/>
      <c r="AK3" s="155" t="s">
        <v>345</v>
      </c>
      <c r="AL3" s="156"/>
      <c r="AM3" s="156"/>
      <c r="AN3" s="136"/>
      <c r="AO3" s="155" t="s">
        <v>346</v>
      </c>
      <c r="AP3" s="156"/>
      <c r="AQ3" s="156"/>
      <c r="AR3" s="136"/>
      <c r="AS3" s="155" t="s">
        <v>347</v>
      </c>
      <c r="AT3" s="156"/>
      <c r="AU3" s="156"/>
      <c r="AV3" s="136"/>
      <c r="AW3" s="155" t="s">
        <v>348</v>
      </c>
      <c r="AX3" s="156"/>
      <c r="AY3" s="156"/>
      <c r="AZ3" s="136"/>
      <c r="BA3" s="155" t="s">
        <v>349</v>
      </c>
      <c r="BB3" s="156"/>
      <c r="BC3" s="136"/>
      <c r="BD3" s="154" t="s">
        <v>350</v>
      </c>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44"/>
      <c r="CC3" s="154" t="s">
        <v>351</v>
      </c>
      <c r="CD3" s="152"/>
      <c r="CE3" s="152"/>
      <c r="CF3" s="152"/>
      <c r="CG3" s="152"/>
      <c r="CH3" s="144"/>
      <c r="CI3" s="154" t="s">
        <v>352</v>
      </c>
      <c r="CJ3" s="144"/>
    </row>
    <row r="4" spans="1:88" ht="27.75" customHeight="1" x14ac:dyDescent="0.25">
      <c r="A4" s="129"/>
      <c r="B4" s="129"/>
      <c r="C4" s="137"/>
      <c r="D4" s="138"/>
      <c r="E4" s="137"/>
      <c r="F4" s="138"/>
      <c r="G4" s="129"/>
      <c r="H4" s="129"/>
      <c r="I4" s="129"/>
      <c r="J4" s="129"/>
      <c r="K4" s="33" t="s">
        <v>353</v>
      </c>
      <c r="L4" s="34" t="s">
        <v>354</v>
      </c>
      <c r="M4" s="34" t="s">
        <v>355</v>
      </c>
      <c r="N4" s="34" t="s">
        <v>356</v>
      </c>
      <c r="O4" s="34" t="s">
        <v>358</v>
      </c>
      <c r="P4" s="34" t="s">
        <v>357</v>
      </c>
      <c r="Q4" s="34" t="s">
        <v>359</v>
      </c>
      <c r="R4" s="34" t="s">
        <v>360</v>
      </c>
      <c r="S4" s="34" t="s">
        <v>361</v>
      </c>
      <c r="T4" s="34"/>
      <c r="U4" s="139"/>
      <c r="V4" s="157"/>
      <c r="W4" s="157"/>
      <c r="X4" s="140"/>
      <c r="Y4" s="139"/>
      <c r="Z4" s="157"/>
      <c r="AA4" s="157"/>
      <c r="AB4" s="140"/>
      <c r="AC4" s="139"/>
      <c r="AD4" s="157"/>
      <c r="AE4" s="157"/>
      <c r="AF4" s="140"/>
      <c r="AG4" s="139"/>
      <c r="AH4" s="157"/>
      <c r="AI4" s="157"/>
      <c r="AJ4" s="140"/>
      <c r="AK4" s="139"/>
      <c r="AL4" s="157"/>
      <c r="AM4" s="157"/>
      <c r="AN4" s="140"/>
      <c r="AO4" s="139"/>
      <c r="AP4" s="157"/>
      <c r="AQ4" s="157"/>
      <c r="AR4" s="140"/>
      <c r="AS4" s="139"/>
      <c r="AT4" s="157"/>
      <c r="AU4" s="157"/>
      <c r="AV4" s="140"/>
      <c r="AW4" s="139"/>
      <c r="AX4" s="157"/>
      <c r="AY4" s="157"/>
      <c r="AZ4" s="140"/>
      <c r="BA4" s="139"/>
      <c r="BB4" s="157"/>
      <c r="BC4" s="140"/>
      <c r="BD4" s="35" t="s">
        <v>362</v>
      </c>
      <c r="BE4" s="35" t="s">
        <v>363</v>
      </c>
      <c r="BF4" s="35" t="s">
        <v>364</v>
      </c>
      <c r="BG4" s="35" t="s">
        <v>365</v>
      </c>
      <c r="BH4" s="35" t="s">
        <v>366</v>
      </c>
      <c r="BI4" s="35" t="s">
        <v>367</v>
      </c>
      <c r="BJ4" s="35" t="s">
        <v>368</v>
      </c>
      <c r="BK4" s="35" t="s">
        <v>369</v>
      </c>
      <c r="BL4" s="35" t="s">
        <v>370</v>
      </c>
      <c r="BM4" s="35" t="s">
        <v>371</v>
      </c>
      <c r="BN4" s="35" t="s">
        <v>372</v>
      </c>
      <c r="BO4" s="35" t="s">
        <v>373</v>
      </c>
      <c r="BP4" s="35" t="s">
        <v>374</v>
      </c>
      <c r="BQ4" s="35" t="s">
        <v>375</v>
      </c>
      <c r="BR4" s="35" t="s">
        <v>376</v>
      </c>
      <c r="BS4" s="35" t="s">
        <v>377</v>
      </c>
      <c r="BT4" s="35" t="s">
        <v>378</v>
      </c>
      <c r="BU4" s="35" t="s">
        <v>379</v>
      </c>
      <c r="BV4" s="35" t="s">
        <v>380</v>
      </c>
      <c r="BW4" s="35" t="s">
        <v>381</v>
      </c>
      <c r="BX4" s="35" t="s">
        <v>382</v>
      </c>
      <c r="BY4" s="35" t="s">
        <v>383</v>
      </c>
      <c r="BZ4" s="35" t="s">
        <v>384</v>
      </c>
      <c r="CA4" s="35" t="s">
        <v>385</v>
      </c>
      <c r="CB4" s="35" t="s">
        <v>386</v>
      </c>
      <c r="CC4" s="163" t="s">
        <v>387</v>
      </c>
      <c r="CD4" s="136"/>
      <c r="CE4" s="163" t="s">
        <v>388</v>
      </c>
      <c r="CF4" s="136"/>
      <c r="CG4" s="163" t="s">
        <v>389</v>
      </c>
      <c r="CH4" s="136"/>
      <c r="CI4" s="164" t="s">
        <v>390</v>
      </c>
      <c r="CJ4" s="165" t="s">
        <v>391</v>
      </c>
    </row>
    <row r="5" spans="1:88" ht="27.75" customHeight="1" x14ac:dyDescent="0.25">
      <c r="A5" s="124"/>
      <c r="B5" s="124"/>
      <c r="C5" s="139"/>
      <c r="D5" s="140"/>
      <c r="E5" s="139"/>
      <c r="F5" s="140"/>
      <c r="G5" s="124"/>
      <c r="H5" s="124"/>
      <c r="I5" s="124"/>
      <c r="J5" s="124"/>
      <c r="K5" s="36" t="s">
        <v>392</v>
      </c>
      <c r="L5" s="37" t="s">
        <v>392</v>
      </c>
      <c r="M5" s="37" t="s">
        <v>392</v>
      </c>
      <c r="N5" s="37" t="s">
        <v>392</v>
      </c>
      <c r="O5" s="37" t="s">
        <v>392</v>
      </c>
      <c r="P5" s="37" t="s">
        <v>392</v>
      </c>
      <c r="Q5" s="37" t="s">
        <v>392</v>
      </c>
      <c r="R5" s="37" t="s">
        <v>392</v>
      </c>
      <c r="S5" s="37" t="s">
        <v>393</v>
      </c>
      <c r="T5" s="37"/>
      <c r="U5" s="38" t="s">
        <v>394</v>
      </c>
      <c r="V5" s="38" t="s">
        <v>395</v>
      </c>
      <c r="W5" s="38" t="s">
        <v>396</v>
      </c>
      <c r="X5" s="38" t="s">
        <v>397</v>
      </c>
      <c r="Y5" s="109" t="s">
        <v>394</v>
      </c>
      <c r="Z5" s="109" t="s">
        <v>395</v>
      </c>
      <c r="AA5" s="109" t="s">
        <v>396</v>
      </c>
      <c r="AB5" s="109" t="s">
        <v>397</v>
      </c>
      <c r="AC5" s="38" t="s">
        <v>394</v>
      </c>
      <c r="AD5" s="38" t="s">
        <v>395</v>
      </c>
      <c r="AE5" s="38" t="s">
        <v>396</v>
      </c>
      <c r="AF5" s="38" t="s">
        <v>397</v>
      </c>
      <c r="AG5" s="38" t="s">
        <v>394</v>
      </c>
      <c r="AH5" s="38" t="s">
        <v>395</v>
      </c>
      <c r="AI5" s="38" t="s">
        <v>396</v>
      </c>
      <c r="AJ5" s="38" t="s">
        <v>397</v>
      </c>
      <c r="AK5" s="38" t="s">
        <v>394</v>
      </c>
      <c r="AL5" s="38" t="s">
        <v>395</v>
      </c>
      <c r="AM5" s="38" t="s">
        <v>396</v>
      </c>
      <c r="AN5" s="38" t="s">
        <v>397</v>
      </c>
      <c r="AO5" s="38" t="s">
        <v>394</v>
      </c>
      <c r="AP5" s="38" t="s">
        <v>395</v>
      </c>
      <c r="AQ5" s="38" t="s">
        <v>396</v>
      </c>
      <c r="AR5" s="38" t="s">
        <v>397</v>
      </c>
      <c r="AS5" s="38" t="s">
        <v>394</v>
      </c>
      <c r="AT5" s="38" t="s">
        <v>395</v>
      </c>
      <c r="AU5" s="38" t="s">
        <v>396</v>
      </c>
      <c r="AV5" s="38" t="s">
        <v>397</v>
      </c>
      <c r="AW5" s="38" t="s">
        <v>394</v>
      </c>
      <c r="AX5" s="38" t="s">
        <v>395</v>
      </c>
      <c r="AY5" s="38" t="s">
        <v>396</v>
      </c>
      <c r="AZ5" s="38" t="s">
        <v>397</v>
      </c>
      <c r="BA5" s="38" t="s">
        <v>394</v>
      </c>
      <c r="BB5" s="38" t="s">
        <v>395</v>
      </c>
      <c r="BC5" s="38" t="s">
        <v>396</v>
      </c>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139"/>
      <c r="CD5" s="140"/>
      <c r="CE5" s="139"/>
      <c r="CF5" s="140"/>
      <c r="CG5" s="139"/>
      <c r="CH5" s="140"/>
      <c r="CI5" s="129"/>
      <c r="CJ5" s="129"/>
    </row>
    <row r="6" spans="1:88" ht="39.75" customHeight="1" x14ac:dyDescent="0.25">
      <c r="A6" s="19"/>
      <c r="B6" s="19"/>
      <c r="C6" s="19"/>
      <c r="D6" s="40" t="s">
        <v>2</v>
      </c>
      <c r="E6" s="5" t="s">
        <v>3</v>
      </c>
      <c r="F6" s="40" t="s">
        <v>2</v>
      </c>
      <c r="G6" s="41"/>
      <c r="H6" s="41"/>
      <c r="I6" s="41"/>
      <c r="J6" s="5"/>
      <c r="K6" s="5" t="s">
        <v>827</v>
      </c>
      <c r="L6" s="115" t="s">
        <v>828</v>
      </c>
      <c r="M6" s="115" t="s">
        <v>832</v>
      </c>
      <c r="N6" s="38" t="s">
        <v>847</v>
      </c>
      <c r="O6" s="115" t="s">
        <v>833</v>
      </c>
      <c r="P6" s="115" t="s">
        <v>834</v>
      </c>
      <c r="Q6" s="115" t="s">
        <v>829</v>
      </c>
      <c r="R6" s="115" t="s">
        <v>830</v>
      </c>
      <c r="S6" s="115" t="s">
        <v>831</v>
      </c>
      <c r="T6" s="37"/>
      <c r="U6" s="38" t="s">
        <v>398</v>
      </c>
      <c r="V6" s="38" t="s">
        <v>399</v>
      </c>
      <c r="W6" s="38" t="s">
        <v>400</v>
      </c>
      <c r="X6" s="110" t="s">
        <v>401</v>
      </c>
      <c r="Y6" s="111" t="s">
        <v>810</v>
      </c>
      <c r="Z6" s="112" t="s">
        <v>315</v>
      </c>
      <c r="AA6" s="111" t="s">
        <v>313</v>
      </c>
      <c r="AB6" s="111" t="s">
        <v>314</v>
      </c>
      <c r="AC6" s="113" t="s">
        <v>402</v>
      </c>
      <c r="AD6" s="42" t="s">
        <v>403</v>
      </c>
      <c r="AE6" s="42" t="s">
        <v>316</v>
      </c>
      <c r="AF6" s="42" t="s">
        <v>325</v>
      </c>
      <c r="AG6" s="38" t="s">
        <v>318</v>
      </c>
      <c r="AH6" s="38" t="s">
        <v>317</v>
      </c>
      <c r="AI6" s="38" t="s">
        <v>326</v>
      </c>
      <c r="AJ6" s="38" t="s">
        <v>319</v>
      </c>
      <c r="AK6" s="25" t="s">
        <v>328</v>
      </c>
      <c r="AL6" s="25" t="s">
        <v>328</v>
      </c>
      <c r="AM6" s="43" t="s">
        <v>404</v>
      </c>
      <c r="AN6" s="26" t="s">
        <v>329</v>
      </c>
      <c r="AO6" s="38" t="s">
        <v>405</v>
      </c>
      <c r="AP6" s="38" t="s">
        <v>320</v>
      </c>
      <c r="AQ6" s="38" t="s">
        <v>406</v>
      </c>
      <c r="AR6" s="38" t="s">
        <v>407</v>
      </c>
      <c r="AS6" s="38" t="s">
        <v>408</v>
      </c>
      <c r="AT6" s="38" t="s">
        <v>409</v>
      </c>
      <c r="AU6" s="38" t="s">
        <v>410</v>
      </c>
      <c r="AV6" s="38" t="s">
        <v>411</v>
      </c>
      <c r="AW6" s="38" t="s">
        <v>322</v>
      </c>
      <c r="AX6" s="38" t="s">
        <v>321</v>
      </c>
      <c r="AY6" s="38" t="s">
        <v>323</v>
      </c>
      <c r="AZ6" s="38" t="s">
        <v>324</v>
      </c>
      <c r="BA6" s="38" t="s">
        <v>412</v>
      </c>
      <c r="BB6" s="38" t="s">
        <v>333</v>
      </c>
      <c r="BC6" s="38" t="s">
        <v>413</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26" t="s">
        <v>414</v>
      </c>
      <c r="CD6" s="26" t="s">
        <v>415</v>
      </c>
      <c r="CE6" s="26" t="s">
        <v>414</v>
      </c>
      <c r="CF6" s="26" t="s">
        <v>415</v>
      </c>
      <c r="CG6" s="26" t="s">
        <v>414</v>
      </c>
      <c r="CH6" s="26" t="s">
        <v>415</v>
      </c>
      <c r="CI6" s="43"/>
      <c r="CJ6" s="45"/>
    </row>
    <row r="7" spans="1:88" ht="25.5" customHeight="1" x14ac:dyDescent="0.25">
      <c r="A7" s="26">
        <v>1</v>
      </c>
      <c r="B7" s="46">
        <v>1</v>
      </c>
      <c r="C7" s="151" t="s">
        <v>4</v>
      </c>
      <c r="D7" s="152"/>
      <c r="E7" s="152"/>
      <c r="F7" s="152"/>
      <c r="G7" s="152"/>
      <c r="H7" s="144"/>
      <c r="I7" s="7" t="s">
        <v>416</v>
      </c>
      <c r="J7" s="7" t="s">
        <v>416</v>
      </c>
      <c r="K7" s="7" t="s">
        <v>416</v>
      </c>
      <c r="L7" s="7" t="s">
        <v>416</v>
      </c>
      <c r="M7" s="7" t="s">
        <v>416</v>
      </c>
      <c r="N7" s="7" t="s">
        <v>416</v>
      </c>
      <c r="O7" s="7" t="s">
        <v>416</v>
      </c>
      <c r="P7" s="7" t="s">
        <v>416</v>
      </c>
      <c r="Q7" s="7" t="s">
        <v>416</v>
      </c>
      <c r="R7" s="7" t="s">
        <v>416</v>
      </c>
      <c r="S7" s="7" t="s">
        <v>416</v>
      </c>
      <c r="T7" s="7" t="s">
        <v>416</v>
      </c>
      <c r="U7" s="7" t="s">
        <v>416</v>
      </c>
      <c r="V7" s="7" t="s">
        <v>416</v>
      </c>
      <c r="W7" s="7" t="s">
        <v>416</v>
      </c>
      <c r="X7" s="7" t="s">
        <v>416</v>
      </c>
      <c r="Y7" s="114" t="s">
        <v>416</v>
      </c>
      <c r="Z7" s="114" t="s">
        <v>416</v>
      </c>
      <c r="AA7" s="114" t="s">
        <v>416</v>
      </c>
      <c r="AB7" s="114" t="s">
        <v>416</v>
      </c>
      <c r="AC7" s="7" t="s">
        <v>416</v>
      </c>
      <c r="AD7" s="7" t="s">
        <v>416</v>
      </c>
      <c r="AE7" s="7" t="s">
        <v>416</v>
      </c>
      <c r="AF7" s="7" t="s">
        <v>416</v>
      </c>
      <c r="AG7" s="7" t="s">
        <v>416</v>
      </c>
      <c r="AH7" s="7" t="s">
        <v>416</v>
      </c>
      <c r="AI7" s="7" t="s">
        <v>416</v>
      </c>
      <c r="AJ7" s="7" t="s">
        <v>416</v>
      </c>
      <c r="AK7" s="48"/>
      <c r="AL7" s="48"/>
      <c r="AM7" s="7" t="s">
        <v>416</v>
      </c>
      <c r="AN7" s="7" t="s">
        <v>416</v>
      </c>
      <c r="AO7" s="7" t="s">
        <v>416</v>
      </c>
      <c r="AP7" s="7" t="s">
        <v>416</v>
      </c>
      <c r="AQ7" s="7" t="s">
        <v>416</v>
      </c>
      <c r="AR7" s="7" t="s">
        <v>416</v>
      </c>
      <c r="AS7" s="7" t="s">
        <v>416</v>
      </c>
      <c r="AT7" s="7" t="s">
        <v>416</v>
      </c>
      <c r="AU7" s="7" t="s">
        <v>416</v>
      </c>
      <c r="AV7" s="7" t="s">
        <v>416</v>
      </c>
      <c r="AW7" s="7" t="s">
        <v>416</v>
      </c>
      <c r="AX7" s="7" t="s">
        <v>416</v>
      </c>
      <c r="AY7" s="7" t="s">
        <v>416</v>
      </c>
      <c r="AZ7" s="7" t="s">
        <v>416</v>
      </c>
      <c r="BA7" s="7" t="s">
        <v>416</v>
      </c>
      <c r="BB7" s="7" t="s">
        <v>416</v>
      </c>
      <c r="BC7" s="7" t="s">
        <v>416</v>
      </c>
      <c r="BD7" s="7" t="s">
        <v>416</v>
      </c>
      <c r="BE7" s="7" t="s">
        <v>416</v>
      </c>
      <c r="BF7" s="7" t="s">
        <v>416</v>
      </c>
      <c r="BG7" s="7" t="s">
        <v>416</v>
      </c>
      <c r="BH7" s="7" t="s">
        <v>416</v>
      </c>
      <c r="BI7" s="7" t="s">
        <v>416</v>
      </c>
      <c r="BJ7" s="7" t="s">
        <v>416</v>
      </c>
      <c r="BK7" s="7" t="s">
        <v>416</v>
      </c>
      <c r="BL7" s="7" t="s">
        <v>416</v>
      </c>
      <c r="BM7" s="7" t="s">
        <v>416</v>
      </c>
      <c r="BN7" s="7" t="s">
        <v>416</v>
      </c>
      <c r="BO7" s="7" t="s">
        <v>416</v>
      </c>
      <c r="BP7" s="7" t="s">
        <v>416</v>
      </c>
      <c r="BQ7" s="7" t="s">
        <v>416</v>
      </c>
      <c r="BR7" s="7" t="s">
        <v>416</v>
      </c>
      <c r="BS7" s="7" t="s">
        <v>416</v>
      </c>
      <c r="BT7" s="7" t="s">
        <v>416</v>
      </c>
      <c r="BU7" s="7" t="s">
        <v>416</v>
      </c>
      <c r="BV7" s="7" t="s">
        <v>416</v>
      </c>
      <c r="BW7" s="7" t="s">
        <v>416</v>
      </c>
      <c r="BX7" s="7" t="s">
        <v>416</v>
      </c>
      <c r="BY7" s="7" t="s">
        <v>416</v>
      </c>
      <c r="BZ7" s="7" t="s">
        <v>416</v>
      </c>
      <c r="CA7" s="7" t="s">
        <v>416</v>
      </c>
      <c r="CB7" s="7" t="s">
        <v>416</v>
      </c>
      <c r="CC7" s="7" t="s">
        <v>416</v>
      </c>
      <c r="CD7" s="7" t="s">
        <v>416</v>
      </c>
      <c r="CE7" s="7" t="s">
        <v>416</v>
      </c>
      <c r="CF7" s="7" t="s">
        <v>416</v>
      </c>
      <c r="CG7" s="7" t="s">
        <v>416</v>
      </c>
      <c r="CH7" s="7" t="s">
        <v>416</v>
      </c>
      <c r="CI7" s="7" t="s">
        <v>416</v>
      </c>
      <c r="CJ7" s="7" t="s">
        <v>416</v>
      </c>
    </row>
    <row r="8" spans="1:88" ht="24" customHeight="1" x14ac:dyDescent="0.25">
      <c r="A8" s="26">
        <v>2</v>
      </c>
      <c r="B8" s="46">
        <v>2</v>
      </c>
      <c r="C8" s="151" t="s">
        <v>5</v>
      </c>
      <c r="D8" s="152"/>
      <c r="E8" s="144"/>
      <c r="F8" s="7" t="s">
        <v>416</v>
      </c>
      <c r="G8" s="7" t="s">
        <v>416</v>
      </c>
      <c r="H8" s="7" t="s">
        <v>416</v>
      </c>
      <c r="I8" s="7" t="s">
        <v>416</v>
      </c>
      <c r="J8" s="7" t="s">
        <v>416</v>
      </c>
      <c r="K8" s="7" t="s">
        <v>416</v>
      </c>
      <c r="L8" s="7" t="s">
        <v>416</v>
      </c>
      <c r="M8" s="7" t="s">
        <v>416</v>
      </c>
      <c r="N8" s="7" t="s">
        <v>416</v>
      </c>
      <c r="O8" s="7" t="s">
        <v>416</v>
      </c>
      <c r="P8" s="7" t="s">
        <v>416</v>
      </c>
      <c r="Q8" s="7" t="s">
        <v>416</v>
      </c>
      <c r="R8" s="7" t="s">
        <v>416</v>
      </c>
      <c r="S8" s="7" t="s">
        <v>416</v>
      </c>
      <c r="T8" s="7" t="s">
        <v>416</v>
      </c>
      <c r="U8" s="7" t="s">
        <v>416</v>
      </c>
      <c r="V8" s="7" t="s">
        <v>416</v>
      </c>
      <c r="W8" s="7" t="s">
        <v>416</v>
      </c>
      <c r="X8" s="7" t="s">
        <v>416</v>
      </c>
      <c r="Y8" s="7" t="s">
        <v>416</v>
      </c>
      <c r="Z8" s="7" t="s">
        <v>416</v>
      </c>
      <c r="AA8" s="7" t="s">
        <v>416</v>
      </c>
      <c r="AB8" s="7" t="s">
        <v>416</v>
      </c>
      <c r="AC8" s="7" t="s">
        <v>416</v>
      </c>
      <c r="AD8" s="7" t="s">
        <v>416</v>
      </c>
      <c r="AE8" s="7" t="s">
        <v>416</v>
      </c>
      <c r="AF8" s="7" t="s">
        <v>416</v>
      </c>
      <c r="AG8" s="7" t="s">
        <v>416</v>
      </c>
      <c r="AH8" s="7" t="s">
        <v>416</v>
      </c>
      <c r="AI8" s="7" t="s">
        <v>416</v>
      </c>
      <c r="AJ8" s="7" t="s">
        <v>416</v>
      </c>
      <c r="AK8" s="7" t="s">
        <v>416</v>
      </c>
      <c r="AL8" s="7" t="s">
        <v>416</v>
      </c>
      <c r="AM8" s="7" t="s">
        <v>416</v>
      </c>
      <c r="AN8" s="7" t="s">
        <v>416</v>
      </c>
      <c r="AO8" s="7" t="s">
        <v>416</v>
      </c>
      <c r="AP8" s="7" t="s">
        <v>416</v>
      </c>
      <c r="AQ8" s="7" t="s">
        <v>416</v>
      </c>
      <c r="AR8" s="7" t="s">
        <v>416</v>
      </c>
      <c r="AS8" s="7" t="s">
        <v>416</v>
      </c>
      <c r="AT8" s="7" t="s">
        <v>416</v>
      </c>
      <c r="AU8" s="7" t="s">
        <v>416</v>
      </c>
      <c r="AV8" s="7" t="s">
        <v>416</v>
      </c>
      <c r="AW8" s="7" t="s">
        <v>416</v>
      </c>
      <c r="AX8" s="7" t="s">
        <v>416</v>
      </c>
      <c r="AY8" s="7" t="s">
        <v>416</v>
      </c>
      <c r="AZ8" s="7" t="s">
        <v>416</v>
      </c>
      <c r="BA8" s="7" t="s">
        <v>416</v>
      </c>
      <c r="BB8" s="7" t="s">
        <v>416</v>
      </c>
      <c r="BC8" s="7" t="s">
        <v>416</v>
      </c>
      <c r="BD8" s="7" t="s">
        <v>416</v>
      </c>
      <c r="BE8" s="7" t="s">
        <v>416</v>
      </c>
      <c r="BF8" s="7" t="s">
        <v>416</v>
      </c>
      <c r="BG8" s="7" t="s">
        <v>416</v>
      </c>
      <c r="BH8" s="7" t="s">
        <v>416</v>
      </c>
      <c r="BI8" s="7" t="s">
        <v>416</v>
      </c>
      <c r="BJ8" s="7" t="s">
        <v>416</v>
      </c>
      <c r="BK8" s="7" t="s">
        <v>416</v>
      </c>
      <c r="BL8" s="7" t="s">
        <v>416</v>
      </c>
      <c r="BM8" s="7" t="s">
        <v>416</v>
      </c>
      <c r="BN8" s="7" t="s">
        <v>416</v>
      </c>
      <c r="BO8" s="7" t="s">
        <v>416</v>
      </c>
      <c r="BP8" s="7" t="s">
        <v>416</v>
      </c>
      <c r="BQ8" s="7" t="s">
        <v>416</v>
      </c>
      <c r="BR8" s="7" t="s">
        <v>416</v>
      </c>
      <c r="BS8" s="7" t="s">
        <v>416</v>
      </c>
      <c r="BT8" s="7" t="s">
        <v>416</v>
      </c>
      <c r="BU8" s="7" t="s">
        <v>416</v>
      </c>
      <c r="BV8" s="7" t="s">
        <v>416</v>
      </c>
      <c r="BW8" s="7" t="s">
        <v>416</v>
      </c>
      <c r="BX8" s="7" t="s">
        <v>416</v>
      </c>
      <c r="BY8" s="7" t="s">
        <v>416</v>
      </c>
      <c r="BZ8" s="7" t="s">
        <v>416</v>
      </c>
      <c r="CA8" s="7" t="s">
        <v>416</v>
      </c>
      <c r="CB8" s="7" t="s">
        <v>416</v>
      </c>
      <c r="CC8" s="7" t="s">
        <v>416</v>
      </c>
      <c r="CD8" s="7" t="s">
        <v>416</v>
      </c>
      <c r="CE8" s="7" t="s">
        <v>416</v>
      </c>
      <c r="CF8" s="7" t="s">
        <v>416</v>
      </c>
      <c r="CG8" s="7" t="s">
        <v>416</v>
      </c>
      <c r="CH8" s="7" t="s">
        <v>416</v>
      </c>
      <c r="CI8" s="7" t="s">
        <v>416</v>
      </c>
      <c r="CJ8" s="7" t="s">
        <v>416</v>
      </c>
    </row>
    <row r="9" spans="1:88" ht="45.75" customHeight="1" x14ac:dyDescent="0.25">
      <c r="A9" s="26">
        <v>3</v>
      </c>
      <c r="B9" s="46">
        <v>3</v>
      </c>
      <c r="C9" s="151" t="s">
        <v>417</v>
      </c>
      <c r="D9" s="152"/>
      <c r="E9" s="152"/>
      <c r="F9" s="7" t="s">
        <v>416</v>
      </c>
      <c r="G9" s="7" t="s">
        <v>416</v>
      </c>
      <c r="H9" s="7" t="s">
        <v>416</v>
      </c>
      <c r="I9" s="7" t="s">
        <v>416</v>
      </c>
      <c r="J9" s="7" t="s">
        <v>416</v>
      </c>
      <c r="K9" s="7" t="s">
        <v>416</v>
      </c>
      <c r="L9" s="7" t="s">
        <v>416</v>
      </c>
      <c r="M9" s="7" t="s">
        <v>416</v>
      </c>
      <c r="N9" s="7" t="s">
        <v>416</v>
      </c>
      <c r="O9" s="7" t="s">
        <v>416</v>
      </c>
      <c r="P9" s="7" t="s">
        <v>416</v>
      </c>
      <c r="Q9" s="7" t="s">
        <v>416</v>
      </c>
      <c r="R9" s="7" t="s">
        <v>416</v>
      </c>
      <c r="S9" s="7" t="s">
        <v>416</v>
      </c>
      <c r="T9" s="7" t="s">
        <v>416</v>
      </c>
      <c r="U9" s="7" t="s">
        <v>416</v>
      </c>
      <c r="V9" s="7" t="s">
        <v>416</v>
      </c>
      <c r="W9" s="7" t="s">
        <v>416</v>
      </c>
      <c r="X9" s="7" t="s">
        <v>416</v>
      </c>
      <c r="Y9" s="7" t="s">
        <v>416</v>
      </c>
      <c r="Z9" s="7" t="s">
        <v>416</v>
      </c>
      <c r="AA9" s="7" t="s">
        <v>416</v>
      </c>
      <c r="AB9" s="7" t="s">
        <v>416</v>
      </c>
      <c r="AC9" s="7" t="s">
        <v>416</v>
      </c>
      <c r="AD9" s="7" t="s">
        <v>416</v>
      </c>
      <c r="AE9" s="7" t="s">
        <v>416</v>
      </c>
      <c r="AF9" s="7" t="s">
        <v>416</v>
      </c>
      <c r="AG9" s="7" t="s">
        <v>416</v>
      </c>
      <c r="AH9" s="7" t="s">
        <v>416</v>
      </c>
      <c r="AI9" s="7" t="s">
        <v>416</v>
      </c>
      <c r="AJ9" s="7" t="s">
        <v>416</v>
      </c>
      <c r="AK9" s="7" t="s">
        <v>416</v>
      </c>
      <c r="AL9" s="7" t="s">
        <v>416</v>
      </c>
      <c r="AM9" s="7" t="s">
        <v>416</v>
      </c>
      <c r="AN9" s="7" t="s">
        <v>416</v>
      </c>
      <c r="AO9" s="7" t="s">
        <v>416</v>
      </c>
      <c r="AP9" s="7" t="s">
        <v>416</v>
      </c>
      <c r="AQ9" s="7" t="s">
        <v>416</v>
      </c>
      <c r="AR9" s="7" t="s">
        <v>416</v>
      </c>
      <c r="AS9" s="7" t="s">
        <v>416</v>
      </c>
      <c r="AT9" s="7" t="s">
        <v>416</v>
      </c>
      <c r="AU9" s="7" t="s">
        <v>416</v>
      </c>
      <c r="AV9" s="7" t="s">
        <v>416</v>
      </c>
      <c r="AW9" s="7" t="s">
        <v>416</v>
      </c>
      <c r="AX9" s="7" t="s">
        <v>416</v>
      </c>
      <c r="AY9" s="7" t="s">
        <v>416</v>
      </c>
      <c r="AZ9" s="7" t="s">
        <v>416</v>
      </c>
      <c r="BA9" s="7" t="s">
        <v>416</v>
      </c>
      <c r="BB9" s="7" t="s">
        <v>416</v>
      </c>
      <c r="BC9" s="7" t="s">
        <v>416</v>
      </c>
      <c r="BD9" s="7" t="s">
        <v>416</v>
      </c>
      <c r="BE9" s="7" t="s">
        <v>416</v>
      </c>
      <c r="BF9" s="7" t="s">
        <v>416</v>
      </c>
      <c r="BG9" s="7" t="s">
        <v>416</v>
      </c>
      <c r="BH9" s="7" t="s">
        <v>416</v>
      </c>
      <c r="BI9" s="7" t="s">
        <v>416</v>
      </c>
      <c r="BJ9" s="7" t="s">
        <v>416</v>
      </c>
      <c r="BK9" s="7" t="s">
        <v>416</v>
      </c>
      <c r="BL9" s="7" t="s">
        <v>416</v>
      </c>
      <c r="BM9" s="7" t="s">
        <v>416</v>
      </c>
      <c r="BN9" s="7" t="s">
        <v>416</v>
      </c>
      <c r="BO9" s="7" t="s">
        <v>416</v>
      </c>
      <c r="BP9" s="7" t="s">
        <v>416</v>
      </c>
      <c r="BQ9" s="7" t="s">
        <v>416</v>
      </c>
      <c r="BR9" s="7" t="s">
        <v>416</v>
      </c>
      <c r="BS9" s="7" t="s">
        <v>416</v>
      </c>
      <c r="BT9" s="7" t="s">
        <v>416</v>
      </c>
      <c r="BU9" s="7" t="s">
        <v>416</v>
      </c>
      <c r="BV9" s="7" t="s">
        <v>416</v>
      </c>
      <c r="BW9" s="7" t="s">
        <v>416</v>
      </c>
      <c r="BX9" s="7" t="s">
        <v>416</v>
      </c>
      <c r="BY9" s="7" t="s">
        <v>416</v>
      </c>
      <c r="BZ9" s="7" t="s">
        <v>416</v>
      </c>
      <c r="CA9" s="7" t="s">
        <v>416</v>
      </c>
      <c r="CB9" s="7" t="s">
        <v>416</v>
      </c>
      <c r="CC9" s="7" t="s">
        <v>416</v>
      </c>
      <c r="CD9" s="7" t="s">
        <v>416</v>
      </c>
      <c r="CE9" s="7" t="s">
        <v>416</v>
      </c>
      <c r="CF9" s="7" t="s">
        <v>416</v>
      </c>
      <c r="CG9" s="7" t="s">
        <v>416</v>
      </c>
      <c r="CH9" s="7" t="s">
        <v>416</v>
      </c>
      <c r="CI9" s="7" t="s">
        <v>416</v>
      </c>
      <c r="CJ9" s="7" t="s">
        <v>416</v>
      </c>
    </row>
    <row r="10" spans="1:88" ht="162" hidden="1" customHeight="1" x14ac:dyDescent="0.25">
      <c r="A10" s="26">
        <v>4</v>
      </c>
      <c r="B10" s="49">
        <v>4</v>
      </c>
      <c r="C10" s="50" t="s">
        <v>6</v>
      </c>
      <c r="D10" s="9" t="s">
        <v>7</v>
      </c>
      <c r="E10" s="10" t="s">
        <v>8</v>
      </c>
      <c r="F10" s="11" t="s">
        <v>9</v>
      </c>
      <c r="G10" s="10" t="s">
        <v>8</v>
      </c>
      <c r="H10" s="13" t="s">
        <v>418</v>
      </c>
      <c r="I10" s="51" t="s">
        <v>419</v>
      </c>
      <c r="J10" s="12" t="s">
        <v>10</v>
      </c>
      <c r="K10" s="19" t="s">
        <v>11</v>
      </c>
      <c r="L10" s="19"/>
      <c r="M10" s="19"/>
      <c r="N10" s="19"/>
      <c r="O10" s="19"/>
      <c r="P10" s="19"/>
      <c r="Q10" s="19"/>
      <c r="R10" s="19"/>
      <c r="S10" s="19"/>
      <c r="T10" s="19">
        <f t="shared" ref="T10:T265" si="0">COUNTIF(K10:S10,"x")</f>
        <v>1</v>
      </c>
      <c r="U10" s="19" t="s">
        <v>420</v>
      </c>
      <c r="V10" s="19" t="s">
        <v>420</v>
      </c>
      <c r="W10" s="19" t="s">
        <v>420</v>
      </c>
      <c r="X10" s="19" t="s">
        <v>420</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9">
        <f t="shared" ref="CC10:CC13" si="1">COUNTIF($BD10:$CB10,2)</f>
        <v>0</v>
      </c>
      <c r="CD10" s="52" t="e">
        <f t="shared" ref="CD10:CD14" si="2">CC10/COUNTA($BD10:$CB10)</f>
        <v>#DIV/0!</v>
      </c>
      <c r="CE10" s="29">
        <f t="shared" ref="CE10:CE13" si="3">COUNTIF($BD10:$CB10,1)</f>
        <v>0</v>
      </c>
      <c r="CF10" s="52" t="e">
        <f t="shared" ref="CF10:CF13" si="4">CE10/COUNTA($BD10:$CB10)</f>
        <v>#DIV/0!</v>
      </c>
      <c r="CG10" s="29">
        <f t="shared" ref="CG10:CG13" si="5">COUNTIF($BD10:$CB10,0)</f>
        <v>0</v>
      </c>
      <c r="CH10" s="52" t="e">
        <f t="shared" ref="CH10:CH12" si="6">CG10/COUNTA($BD10:$CB10)</f>
        <v>#DIV/0!</v>
      </c>
      <c r="CI10" s="29" t="e">
        <f t="shared" ref="CI10:CI13" si="7">(((CC10*2)+(CE10*1)+(CG10*0)))/COUNTA($BD10:$CB10)</f>
        <v>#DIV/0!</v>
      </c>
      <c r="CJ10" s="29" t="e">
        <f>IF(CI10&gt;=1.6,"Đạt mục tiêu",IF(CI10&gt;=1,"Cần cố gắng","Chưa đạt"))</f>
        <v>#DIV/0!</v>
      </c>
    </row>
    <row r="11" spans="1:88" ht="177" hidden="1" customHeight="1" x14ac:dyDescent="0.25">
      <c r="A11" s="26">
        <v>5</v>
      </c>
      <c r="B11" s="49">
        <v>4</v>
      </c>
      <c r="C11" s="13" t="s">
        <v>6</v>
      </c>
      <c r="D11" s="9" t="s">
        <v>7</v>
      </c>
      <c r="E11" s="10" t="s">
        <v>8</v>
      </c>
      <c r="F11" s="11" t="s">
        <v>9</v>
      </c>
      <c r="G11" s="10" t="s">
        <v>8</v>
      </c>
      <c r="H11" s="13" t="s">
        <v>421</v>
      </c>
      <c r="I11" s="51" t="s">
        <v>419</v>
      </c>
      <c r="J11" s="12" t="s">
        <v>10</v>
      </c>
      <c r="K11" s="19"/>
      <c r="L11" s="19" t="s">
        <v>11</v>
      </c>
      <c r="M11" s="19"/>
      <c r="N11" s="19"/>
      <c r="O11" s="19"/>
      <c r="P11" s="19"/>
      <c r="Q11" s="19"/>
      <c r="R11" s="19"/>
      <c r="S11" s="19"/>
      <c r="T11" s="19">
        <f t="shared" si="0"/>
        <v>1</v>
      </c>
      <c r="U11" s="19"/>
      <c r="V11" s="19"/>
      <c r="W11" s="19"/>
      <c r="X11" s="19"/>
      <c r="Y11" s="19" t="s">
        <v>420</v>
      </c>
      <c r="Z11" s="19" t="s">
        <v>420</v>
      </c>
      <c r="AA11" s="19" t="s">
        <v>420</v>
      </c>
      <c r="AB11" s="19" t="s">
        <v>420</v>
      </c>
      <c r="AC11" s="19"/>
      <c r="AD11" s="19"/>
      <c r="AE11" s="19"/>
      <c r="AF11" s="19"/>
      <c r="AG11" s="19"/>
      <c r="AH11" s="19"/>
      <c r="AI11" s="19"/>
      <c r="AJ11" s="19"/>
      <c r="AK11" s="19"/>
      <c r="AL11" s="19"/>
      <c r="AM11" s="19"/>
      <c r="AN11" s="19"/>
      <c r="AO11" s="19" t="s">
        <v>420</v>
      </c>
      <c r="AP11" s="19" t="s">
        <v>420</v>
      </c>
      <c r="AQ11" s="19" t="s">
        <v>420</v>
      </c>
      <c r="AR11" s="19" t="s">
        <v>420</v>
      </c>
      <c r="AS11" s="19"/>
      <c r="AT11" s="19"/>
      <c r="AU11" s="19"/>
      <c r="AV11" s="19"/>
      <c r="AW11" s="19"/>
      <c r="AX11" s="19"/>
      <c r="AY11" s="19"/>
      <c r="AZ11" s="19"/>
      <c r="BA11" s="19" t="s">
        <v>420</v>
      </c>
      <c r="BB11" s="19" t="s">
        <v>420</v>
      </c>
      <c r="BC11" s="19" t="s">
        <v>420</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9">
        <f t="shared" si="1"/>
        <v>21</v>
      </c>
      <c r="CD11" s="52">
        <f t="shared" si="2"/>
        <v>0.84</v>
      </c>
      <c r="CE11" s="29">
        <f t="shared" si="3"/>
        <v>1</v>
      </c>
      <c r="CF11" s="52">
        <f t="shared" si="4"/>
        <v>0.04</v>
      </c>
      <c r="CG11" s="29">
        <f t="shared" si="5"/>
        <v>3</v>
      </c>
      <c r="CH11" s="52">
        <f t="shared" si="6"/>
        <v>0.12</v>
      </c>
      <c r="CI11" s="29">
        <f t="shared" si="7"/>
        <v>1.72</v>
      </c>
      <c r="CJ11" s="19"/>
    </row>
    <row r="12" spans="1:88" ht="158.25" hidden="1" customHeight="1" x14ac:dyDescent="0.25">
      <c r="A12" s="26">
        <v>6</v>
      </c>
      <c r="B12" s="49">
        <v>4</v>
      </c>
      <c r="C12" s="13" t="s">
        <v>6</v>
      </c>
      <c r="D12" s="9" t="s">
        <v>7</v>
      </c>
      <c r="E12" s="10" t="s">
        <v>8</v>
      </c>
      <c r="F12" s="11" t="s">
        <v>9</v>
      </c>
      <c r="G12" s="10" t="s">
        <v>8</v>
      </c>
      <c r="H12" s="13" t="s">
        <v>422</v>
      </c>
      <c r="I12" s="51" t="s">
        <v>419</v>
      </c>
      <c r="J12" s="12" t="s">
        <v>10</v>
      </c>
      <c r="K12" s="19"/>
      <c r="L12" s="19"/>
      <c r="M12" s="19" t="s">
        <v>11</v>
      </c>
      <c r="N12" s="19"/>
      <c r="O12" s="19"/>
      <c r="P12" s="19"/>
      <c r="Q12" s="19"/>
      <c r="R12" s="19"/>
      <c r="S12" s="19"/>
      <c r="T12" s="19">
        <f t="shared" si="0"/>
        <v>1</v>
      </c>
      <c r="U12" s="19"/>
      <c r="V12" s="19"/>
      <c r="W12" s="19"/>
      <c r="X12" s="19"/>
      <c r="Y12" s="19"/>
      <c r="Z12" s="19"/>
      <c r="AA12" s="19"/>
      <c r="AB12" s="19"/>
      <c r="AC12" s="19" t="s">
        <v>420</v>
      </c>
      <c r="AD12" s="19" t="s">
        <v>420</v>
      </c>
      <c r="AE12" s="19" t="s">
        <v>420</v>
      </c>
      <c r="AF12" s="19" t="s">
        <v>420</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9">
        <f t="shared" si="1"/>
        <v>18</v>
      </c>
      <c r="CD12" s="52">
        <f t="shared" si="2"/>
        <v>0.72</v>
      </c>
      <c r="CE12" s="29">
        <f t="shared" si="3"/>
        <v>7</v>
      </c>
      <c r="CF12" s="52">
        <f t="shared" si="4"/>
        <v>0.28000000000000003</v>
      </c>
      <c r="CG12" s="29">
        <f t="shared" si="5"/>
        <v>0</v>
      </c>
      <c r="CH12" s="52">
        <f t="shared" si="6"/>
        <v>0</v>
      </c>
      <c r="CI12" s="29">
        <f t="shared" si="7"/>
        <v>1.72</v>
      </c>
      <c r="CJ12" s="29" t="str">
        <f>IF(CI12&gt;=1.6,"Đạt mục tiêu",IF(CI12&gt;=1,"Cần cố gắng","Chưa đạt"))</f>
        <v>Đạt mục tiêu</v>
      </c>
    </row>
    <row r="13" spans="1:88" ht="158.25" customHeight="1" x14ac:dyDescent="0.25">
      <c r="A13" s="26">
        <v>7</v>
      </c>
      <c r="B13" s="49">
        <v>4</v>
      </c>
      <c r="C13" s="13" t="s">
        <v>6</v>
      </c>
      <c r="D13" s="9" t="s">
        <v>7</v>
      </c>
      <c r="E13" s="10" t="s">
        <v>8</v>
      </c>
      <c r="F13" s="11" t="s">
        <v>9</v>
      </c>
      <c r="G13" s="10" t="s">
        <v>8</v>
      </c>
      <c r="H13" s="13" t="s">
        <v>423</v>
      </c>
      <c r="I13" s="51" t="s">
        <v>419</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420</v>
      </c>
      <c r="AH13" s="19" t="s">
        <v>420</v>
      </c>
      <c r="AI13" s="19" t="s">
        <v>420</v>
      </c>
      <c r="AJ13" s="19" t="s">
        <v>420</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9">
        <f t="shared" si="1"/>
        <v>20</v>
      </c>
      <c r="CD13" s="52">
        <f t="shared" si="2"/>
        <v>0.8</v>
      </c>
      <c r="CE13" s="29">
        <f t="shared" si="3"/>
        <v>3</v>
      </c>
      <c r="CF13" s="52">
        <f t="shared" si="4"/>
        <v>0.12</v>
      </c>
      <c r="CG13" s="29">
        <f t="shared" si="5"/>
        <v>2</v>
      </c>
      <c r="CH13" s="52"/>
      <c r="CI13" s="29">
        <f t="shared" si="7"/>
        <v>1.72</v>
      </c>
      <c r="CJ13" s="29"/>
    </row>
    <row r="14" spans="1:88" ht="158.25" hidden="1" customHeight="1" x14ac:dyDescent="0.25">
      <c r="A14" s="26">
        <v>8</v>
      </c>
      <c r="B14" s="49">
        <v>4</v>
      </c>
      <c r="C14" s="13" t="s">
        <v>6</v>
      </c>
      <c r="D14" s="9" t="s">
        <v>7</v>
      </c>
      <c r="E14" s="10" t="s">
        <v>8</v>
      </c>
      <c r="F14" s="11" t="s">
        <v>9</v>
      </c>
      <c r="G14" s="10" t="s">
        <v>8</v>
      </c>
      <c r="H14" s="13" t="s">
        <v>424</v>
      </c>
      <c r="I14" s="51" t="s">
        <v>419</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9"/>
      <c r="CD14" s="52" t="e">
        <f t="shared" si="2"/>
        <v>#DIV/0!</v>
      </c>
      <c r="CE14" s="29"/>
      <c r="CF14" s="52"/>
      <c r="CG14" s="29"/>
      <c r="CH14" s="52"/>
      <c r="CI14" s="29"/>
      <c r="CJ14" s="29"/>
    </row>
    <row r="15" spans="1:88" ht="158.25" hidden="1" customHeight="1" x14ac:dyDescent="0.25">
      <c r="A15" s="26">
        <v>9</v>
      </c>
      <c r="B15" s="49">
        <v>4</v>
      </c>
      <c r="C15" s="13" t="s">
        <v>6</v>
      </c>
      <c r="D15" s="9" t="s">
        <v>7</v>
      </c>
      <c r="E15" s="10" t="s">
        <v>8</v>
      </c>
      <c r="F15" s="11" t="s">
        <v>9</v>
      </c>
      <c r="G15" s="10" t="s">
        <v>8</v>
      </c>
      <c r="H15" s="13" t="s">
        <v>425</v>
      </c>
      <c r="I15" s="51" t="s">
        <v>419</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420</v>
      </c>
      <c r="AP15" s="19" t="s">
        <v>420</v>
      </c>
      <c r="AQ15" s="19" t="s">
        <v>420</v>
      </c>
      <c r="AR15" s="19" t="s">
        <v>420</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9"/>
      <c r="CD15" s="52"/>
      <c r="CE15" s="29"/>
      <c r="CF15" s="52"/>
      <c r="CG15" s="29"/>
      <c r="CH15" s="52"/>
      <c r="CI15" s="29"/>
      <c r="CJ15" s="29"/>
    </row>
    <row r="16" spans="1:88" ht="158.25" hidden="1" customHeight="1" x14ac:dyDescent="0.25">
      <c r="A16" s="26">
        <v>10</v>
      </c>
      <c r="B16" s="49">
        <v>4</v>
      </c>
      <c r="C16" s="13" t="s">
        <v>6</v>
      </c>
      <c r="D16" s="9" t="s">
        <v>7</v>
      </c>
      <c r="E16" s="10" t="s">
        <v>8</v>
      </c>
      <c r="F16" s="11" t="s">
        <v>9</v>
      </c>
      <c r="G16" s="10" t="s">
        <v>8</v>
      </c>
      <c r="H16" s="13" t="s">
        <v>426</v>
      </c>
      <c r="I16" s="51" t="s">
        <v>419</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420</v>
      </c>
      <c r="AT16" s="19" t="s">
        <v>420</v>
      </c>
      <c r="AU16" s="19" t="s">
        <v>420</v>
      </c>
      <c r="AV16" s="19" t="s">
        <v>420</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9"/>
      <c r="CD16" s="52"/>
      <c r="CE16" s="29"/>
      <c r="CF16" s="52"/>
      <c r="CG16" s="29"/>
      <c r="CH16" s="52"/>
      <c r="CI16" s="29"/>
      <c r="CJ16" s="29"/>
    </row>
    <row r="17" spans="1:88" ht="158.25" hidden="1" customHeight="1" x14ac:dyDescent="0.25">
      <c r="A17" s="26">
        <v>11</v>
      </c>
      <c r="B17" s="49">
        <v>4</v>
      </c>
      <c r="C17" s="13" t="s">
        <v>6</v>
      </c>
      <c r="D17" s="9" t="s">
        <v>7</v>
      </c>
      <c r="E17" s="10" t="s">
        <v>8</v>
      </c>
      <c r="F17" s="11" t="s">
        <v>9</v>
      </c>
      <c r="G17" s="10" t="s">
        <v>8</v>
      </c>
      <c r="H17" s="13" t="s">
        <v>427</v>
      </c>
      <c r="I17" s="51" t="s">
        <v>419</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420</v>
      </c>
      <c r="AX17" s="19" t="s">
        <v>420</v>
      </c>
      <c r="AY17" s="19" t="s">
        <v>420</v>
      </c>
      <c r="AZ17" s="19" t="s">
        <v>420</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9"/>
      <c r="CD17" s="52"/>
      <c r="CE17" s="29"/>
      <c r="CF17" s="52"/>
      <c r="CG17" s="29"/>
      <c r="CH17" s="52"/>
      <c r="CI17" s="29"/>
      <c r="CJ17" s="29"/>
    </row>
    <row r="18" spans="1:88" ht="158.25" hidden="1" customHeight="1" x14ac:dyDescent="0.25">
      <c r="A18" s="26">
        <v>12</v>
      </c>
      <c r="B18" s="49">
        <v>4</v>
      </c>
      <c r="C18" s="13" t="s">
        <v>6</v>
      </c>
      <c r="D18" s="9" t="s">
        <v>7</v>
      </c>
      <c r="E18" s="10" t="s">
        <v>8</v>
      </c>
      <c r="F18" s="11" t="s">
        <v>9</v>
      </c>
      <c r="G18" s="10" t="s">
        <v>8</v>
      </c>
      <c r="H18" s="13" t="s">
        <v>428</v>
      </c>
      <c r="I18" s="51" t="s">
        <v>419</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420</v>
      </c>
      <c r="BB18" s="19" t="s">
        <v>420</v>
      </c>
      <c r="BC18" s="19" t="s">
        <v>420</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9"/>
      <c r="CD18" s="52"/>
      <c r="CE18" s="29"/>
      <c r="CF18" s="52"/>
      <c r="CG18" s="29"/>
      <c r="CH18" s="52"/>
      <c r="CI18" s="29"/>
      <c r="CJ18" s="29"/>
    </row>
    <row r="19" spans="1:88" ht="50.25" customHeight="1" x14ac:dyDescent="0.25">
      <c r="A19" s="26">
        <v>13</v>
      </c>
      <c r="B19" s="46">
        <v>7</v>
      </c>
      <c r="C19" s="151" t="s">
        <v>12</v>
      </c>
      <c r="D19" s="152"/>
      <c r="E19" s="144"/>
      <c r="F19" s="53"/>
      <c r="G19" s="7" t="s">
        <v>416</v>
      </c>
      <c r="H19" s="7" t="s">
        <v>416</v>
      </c>
      <c r="I19" s="7" t="s">
        <v>416</v>
      </c>
      <c r="J19" s="7" t="s">
        <v>416</v>
      </c>
      <c r="K19" s="7" t="s">
        <v>416</v>
      </c>
      <c r="L19" s="7" t="s">
        <v>416</v>
      </c>
      <c r="M19" s="7" t="s">
        <v>416</v>
      </c>
      <c r="N19" s="7" t="s">
        <v>416</v>
      </c>
      <c r="O19" s="7" t="s">
        <v>416</v>
      </c>
      <c r="P19" s="7" t="s">
        <v>416</v>
      </c>
      <c r="Q19" s="7" t="s">
        <v>416</v>
      </c>
      <c r="R19" s="7" t="s">
        <v>416</v>
      </c>
      <c r="S19" s="7" t="s">
        <v>416</v>
      </c>
      <c r="T19" s="19">
        <f t="shared" si="0"/>
        <v>0</v>
      </c>
      <c r="U19" s="7" t="s">
        <v>416</v>
      </c>
      <c r="V19" s="7" t="s">
        <v>416</v>
      </c>
      <c r="W19" s="7" t="s">
        <v>416</v>
      </c>
      <c r="X19" s="7" t="s">
        <v>416</v>
      </c>
      <c r="Y19" s="7" t="s">
        <v>416</v>
      </c>
      <c r="Z19" s="7" t="s">
        <v>416</v>
      </c>
      <c r="AA19" s="7" t="s">
        <v>416</v>
      </c>
      <c r="AB19" s="7" t="s">
        <v>416</v>
      </c>
      <c r="AC19" s="7" t="s">
        <v>416</v>
      </c>
      <c r="AD19" s="7" t="s">
        <v>416</v>
      </c>
      <c r="AE19" s="7" t="s">
        <v>416</v>
      </c>
      <c r="AF19" s="7" t="s">
        <v>416</v>
      </c>
      <c r="AG19" s="7" t="s">
        <v>416</v>
      </c>
      <c r="AH19" s="7" t="s">
        <v>416</v>
      </c>
      <c r="AI19" s="7" t="s">
        <v>416</v>
      </c>
      <c r="AJ19" s="7" t="s">
        <v>416</v>
      </c>
      <c r="AK19" s="7" t="s">
        <v>416</v>
      </c>
      <c r="AL19" s="7" t="s">
        <v>416</v>
      </c>
      <c r="AM19" s="7" t="s">
        <v>416</v>
      </c>
      <c r="AN19" s="7" t="s">
        <v>416</v>
      </c>
      <c r="AO19" s="7" t="s">
        <v>416</v>
      </c>
      <c r="AP19" s="7" t="s">
        <v>416</v>
      </c>
      <c r="AQ19" s="7" t="s">
        <v>416</v>
      </c>
      <c r="AR19" s="7" t="s">
        <v>416</v>
      </c>
      <c r="AS19" s="7" t="s">
        <v>416</v>
      </c>
      <c r="AT19" s="7" t="s">
        <v>416</v>
      </c>
      <c r="AU19" s="7" t="s">
        <v>416</v>
      </c>
      <c r="AV19" s="7" t="s">
        <v>416</v>
      </c>
      <c r="AW19" s="7" t="s">
        <v>416</v>
      </c>
      <c r="AX19" s="7" t="s">
        <v>416</v>
      </c>
      <c r="AY19" s="7" t="s">
        <v>416</v>
      </c>
      <c r="AZ19" s="7" t="s">
        <v>416</v>
      </c>
      <c r="BA19" s="7" t="s">
        <v>416</v>
      </c>
      <c r="BB19" s="7" t="s">
        <v>416</v>
      </c>
      <c r="BC19" s="7" t="s">
        <v>416</v>
      </c>
      <c r="BD19" s="7" t="s">
        <v>416</v>
      </c>
      <c r="BE19" s="7" t="s">
        <v>416</v>
      </c>
      <c r="BF19" s="7" t="s">
        <v>416</v>
      </c>
      <c r="BG19" s="7" t="s">
        <v>416</v>
      </c>
      <c r="BH19" s="7" t="s">
        <v>416</v>
      </c>
      <c r="BI19" s="7" t="s">
        <v>416</v>
      </c>
      <c r="BJ19" s="7" t="s">
        <v>416</v>
      </c>
      <c r="BK19" s="7" t="s">
        <v>416</v>
      </c>
      <c r="BL19" s="7" t="s">
        <v>416</v>
      </c>
      <c r="BM19" s="7" t="s">
        <v>416</v>
      </c>
      <c r="BN19" s="7" t="s">
        <v>416</v>
      </c>
      <c r="BO19" s="7" t="s">
        <v>416</v>
      </c>
      <c r="BP19" s="7" t="s">
        <v>416</v>
      </c>
      <c r="BQ19" s="7" t="s">
        <v>416</v>
      </c>
      <c r="BR19" s="7" t="s">
        <v>416</v>
      </c>
      <c r="BS19" s="7" t="s">
        <v>416</v>
      </c>
      <c r="BT19" s="7" t="s">
        <v>416</v>
      </c>
      <c r="BU19" s="7" t="s">
        <v>416</v>
      </c>
      <c r="BV19" s="7" t="s">
        <v>416</v>
      </c>
      <c r="BW19" s="7" t="s">
        <v>416</v>
      </c>
      <c r="BX19" s="7" t="s">
        <v>416</v>
      </c>
      <c r="BY19" s="7" t="s">
        <v>416</v>
      </c>
      <c r="BZ19" s="7" t="s">
        <v>416</v>
      </c>
      <c r="CA19" s="7" t="s">
        <v>416</v>
      </c>
      <c r="CB19" s="7" t="s">
        <v>416</v>
      </c>
      <c r="CC19" s="7" t="s">
        <v>416</v>
      </c>
      <c r="CD19" s="7" t="s">
        <v>416</v>
      </c>
      <c r="CE19" s="7" t="s">
        <v>416</v>
      </c>
      <c r="CF19" s="7" t="s">
        <v>416</v>
      </c>
      <c r="CG19" s="7" t="s">
        <v>416</v>
      </c>
      <c r="CH19" s="7" t="s">
        <v>416</v>
      </c>
      <c r="CI19" s="7" t="s">
        <v>416</v>
      </c>
      <c r="CJ19" s="7" t="s">
        <v>416</v>
      </c>
    </row>
    <row r="20" spans="1:88" ht="25.5" customHeight="1" x14ac:dyDescent="0.25">
      <c r="A20" s="26">
        <v>14</v>
      </c>
      <c r="B20" s="46">
        <v>8</v>
      </c>
      <c r="C20" s="151" t="s">
        <v>13</v>
      </c>
      <c r="D20" s="152"/>
      <c r="E20" s="144"/>
      <c r="F20" s="7" t="s">
        <v>416</v>
      </c>
      <c r="G20" s="7" t="s">
        <v>416</v>
      </c>
      <c r="H20" s="7" t="s">
        <v>416</v>
      </c>
      <c r="I20" s="7" t="s">
        <v>416</v>
      </c>
      <c r="J20" s="7" t="s">
        <v>416</v>
      </c>
      <c r="K20" s="7" t="s">
        <v>416</v>
      </c>
      <c r="L20" s="7" t="s">
        <v>416</v>
      </c>
      <c r="M20" s="7" t="s">
        <v>416</v>
      </c>
      <c r="N20" s="7" t="s">
        <v>416</v>
      </c>
      <c r="O20" s="7" t="s">
        <v>416</v>
      </c>
      <c r="P20" s="7" t="s">
        <v>416</v>
      </c>
      <c r="Q20" s="7" t="s">
        <v>416</v>
      </c>
      <c r="R20" s="7" t="s">
        <v>416</v>
      </c>
      <c r="S20" s="7" t="s">
        <v>416</v>
      </c>
      <c r="T20" s="19">
        <f t="shared" si="0"/>
        <v>0</v>
      </c>
      <c r="U20" s="7" t="s">
        <v>416</v>
      </c>
      <c r="V20" s="7" t="s">
        <v>416</v>
      </c>
      <c r="W20" s="7" t="s">
        <v>416</v>
      </c>
      <c r="X20" s="7" t="s">
        <v>416</v>
      </c>
      <c r="Y20" s="7" t="s">
        <v>416</v>
      </c>
      <c r="Z20" s="7" t="s">
        <v>416</v>
      </c>
      <c r="AA20" s="7" t="s">
        <v>416</v>
      </c>
      <c r="AB20" s="7" t="s">
        <v>416</v>
      </c>
      <c r="AC20" s="7" t="s">
        <v>416</v>
      </c>
      <c r="AD20" s="7" t="s">
        <v>416</v>
      </c>
      <c r="AE20" s="7" t="s">
        <v>416</v>
      </c>
      <c r="AF20" s="7" t="s">
        <v>416</v>
      </c>
      <c r="AG20" s="7" t="s">
        <v>416</v>
      </c>
      <c r="AH20" s="7" t="s">
        <v>416</v>
      </c>
      <c r="AI20" s="7" t="s">
        <v>416</v>
      </c>
      <c r="AJ20" s="7" t="s">
        <v>416</v>
      </c>
      <c r="AK20" s="7" t="s">
        <v>416</v>
      </c>
      <c r="AL20" s="7" t="s">
        <v>416</v>
      </c>
      <c r="AM20" s="7" t="s">
        <v>416</v>
      </c>
      <c r="AN20" s="7" t="s">
        <v>416</v>
      </c>
      <c r="AO20" s="7" t="s">
        <v>416</v>
      </c>
      <c r="AP20" s="7" t="s">
        <v>416</v>
      </c>
      <c r="AQ20" s="7" t="s">
        <v>416</v>
      </c>
      <c r="AR20" s="7" t="s">
        <v>416</v>
      </c>
      <c r="AS20" s="7" t="s">
        <v>416</v>
      </c>
      <c r="AT20" s="7" t="s">
        <v>416</v>
      </c>
      <c r="AU20" s="7" t="s">
        <v>416</v>
      </c>
      <c r="AV20" s="7" t="s">
        <v>416</v>
      </c>
      <c r="AW20" s="7" t="s">
        <v>416</v>
      </c>
      <c r="AX20" s="7" t="s">
        <v>416</v>
      </c>
      <c r="AY20" s="7" t="s">
        <v>416</v>
      </c>
      <c r="AZ20" s="7" t="s">
        <v>416</v>
      </c>
      <c r="BA20" s="7" t="s">
        <v>416</v>
      </c>
      <c r="BB20" s="7" t="s">
        <v>416</v>
      </c>
      <c r="BC20" s="7" t="s">
        <v>416</v>
      </c>
      <c r="BD20" s="7" t="s">
        <v>416</v>
      </c>
      <c r="BE20" s="7" t="s">
        <v>416</v>
      </c>
      <c r="BF20" s="7" t="s">
        <v>416</v>
      </c>
      <c r="BG20" s="7" t="s">
        <v>416</v>
      </c>
      <c r="BH20" s="7" t="s">
        <v>416</v>
      </c>
      <c r="BI20" s="7" t="s">
        <v>416</v>
      </c>
      <c r="BJ20" s="7" t="s">
        <v>416</v>
      </c>
      <c r="BK20" s="7" t="s">
        <v>416</v>
      </c>
      <c r="BL20" s="7" t="s">
        <v>416</v>
      </c>
      <c r="BM20" s="7" t="s">
        <v>416</v>
      </c>
      <c r="BN20" s="7" t="s">
        <v>416</v>
      </c>
      <c r="BO20" s="7" t="s">
        <v>416</v>
      </c>
      <c r="BP20" s="7" t="s">
        <v>416</v>
      </c>
      <c r="BQ20" s="7" t="s">
        <v>416</v>
      </c>
      <c r="BR20" s="7" t="s">
        <v>416</v>
      </c>
      <c r="BS20" s="7" t="s">
        <v>416</v>
      </c>
      <c r="BT20" s="7" t="s">
        <v>416</v>
      </c>
      <c r="BU20" s="7" t="s">
        <v>416</v>
      </c>
      <c r="BV20" s="7" t="s">
        <v>416</v>
      </c>
      <c r="BW20" s="7" t="s">
        <v>416</v>
      </c>
      <c r="BX20" s="7" t="s">
        <v>416</v>
      </c>
      <c r="BY20" s="7" t="s">
        <v>416</v>
      </c>
      <c r="BZ20" s="7" t="s">
        <v>416</v>
      </c>
      <c r="CA20" s="7" t="s">
        <v>416</v>
      </c>
      <c r="CB20" s="7" t="s">
        <v>416</v>
      </c>
      <c r="CC20" s="7" t="s">
        <v>416</v>
      </c>
      <c r="CD20" s="7" t="s">
        <v>416</v>
      </c>
      <c r="CE20" s="7" t="s">
        <v>416</v>
      </c>
      <c r="CF20" s="7" t="s">
        <v>416</v>
      </c>
      <c r="CG20" s="7" t="s">
        <v>416</v>
      </c>
      <c r="CH20" s="7" t="s">
        <v>416</v>
      </c>
      <c r="CI20" s="7" t="s">
        <v>416</v>
      </c>
      <c r="CJ20" s="7" t="s">
        <v>416</v>
      </c>
    </row>
    <row r="21" spans="1:88" ht="31.5" x14ac:dyDescent="0.25">
      <c r="A21" s="26">
        <v>15</v>
      </c>
      <c r="B21" s="14">
        <v>9</v>
      </c>
      <c r="C21" s="13" t="s">
        <v>14</v>
      </c>
      <c r="D21" s="9" t="s">
        <v>7</v>
      </c>
      <c r="E21" s="13" t="s">
        <v>15</v>
      </c>
      <c r="F21" s="9" t="s">
        <v>16</v>
      </c>
      <c r="G21" s="13" t="s">
        <v>15</v>
      </c>
      <c r="H21" s="13" t="s">
        <v>429</v>
      </c>
      <c r="I21" s="51" t="s">
        <v>430</v>
      </c>
      <c r="J21" s="12" t="s">
        <v>10</v>
      </c>
      <c r="K21" s="19"/>
      <c r="L21" s="19"/>
      <c r="M21" s="19"/>
      <c r="N21" s="26" t="s">
        <v>11</v>
      </c>
      <c r="O21" s="19"/>
      <c r="P21" s="29"/>
      <c r="Q21" s="19"/>
      <c r="R21" s="19"/>
      <c r="S21" s="19"/>
      <c r="T21" s="19">
        <f t="shared" si="0"/>
        <v>1</v>
      </c>
      <c r="U21" s="19" t="s">
        <v>431</v>
      </c>
      <c r="V21" s="19"/>
      <c r="W21" s="19"/>
      <c r="X21" s="19"/>
      <c r="Y21" s="19"/>
      <c r="Z21" s="19"/>
      <c r="AA21" s="19"/>
      <c r="AB21" s="19"/>
      <c r="AC21" s="19"/>
      <c r="AD21" s="19"/>
      <c r="AE21" s="19"/>
      <c r="AF21" s="19"/>
      <c r="AG21" s="19" t="s">
        <v>431</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9">
        <f t="shared" ref="CC21:CC25" si="8">COUNTIF($BD21:$CB21,2)</f>
        <v>19</v>
      </c>
      <c r="CD21" s="52">
        <f t="shared" ref="CD21:CD25" si="9">CC21/COUNTA($BD21:$CB21)</f>
        <v>0.76</v>
      </c>
      <c r="CE21" s="29">
        <f t="shared" ref="CE21:CE25" si="10">COUNTIF($BD21:$CB21,1)</f>
        <v>6</v>
      </c>
      <c r="CF21" s="52">
        <f t="shared" ref="CF21:CF25" si="11">CE21/COUNTA($BD21:$CB21)</f>
        <v>0.24</v>
      </c>
      <c r="CG21" s="29">
        <f t="shared" ref="CG21:CG25" si="12">COUNTIF($BD21:$CB21,0)</f>
        <v>0</v>
      </c>
      <c r="CH21" s="52">
        <f t="shared" ref="CH21:CH25" si="13">CG21/COUNTA($BD21:$CB21)</f>
        <v>0</v>
      </c>
      <c r="CI21" s="29">
        <f t="shared" ref="CI21:CI25" si="14">(((CC21*2)+(CE21*1)+(CG21*0)))/COUNTA($BD21:$CB21)</f>
        <v>1.76</v>
      </c>
      <c r="CJ21" s="29" t="str">
        <f t="shared" ref="CJ21:CJ25" si="15">IF(CI21&gt;=1.6,"Đạt mục tiêu",IF(CI21&gt;=1,"Cần cố gắng","Chưa đạt"))</f>
        <v>Đạt mục tiêu</v>
      </c>
    </row>
    <row r="22" spans="1:88" ht="15.75" hidden="1" customHeight="1" x14ac:dyDescent="0.25">
      <c r="A22" s="26">
        <v>16</v>
      </c>
      <c r="B22" s="14">
        <v>12</v>
      </c>
      <c r="C22" s="13" t="s">
        <v>21</v>
      </c>
      <c r="D22" s="9" t="s">
        <v>7</v>
      </c>
      <c r="E22" s="13" t="s">
        <v>22</v>
      </c>
      <c r="F22" s="9" t="s">
        <v>16</v>
      </c>
      <c r="G22" s="13" t="s">
        <v>22</v>
      </c>
      <c r="H22" s="13" t="s">
        <v>432</v>
      </c>
      <c r="I22" s="51" t="s">
        <v>430</v>
      </c>
      <c r="J22" s="12" t="s">
        <v>10</v>
      </c>
      <c r="K22" s="1"/>
      <c r="L22" s="29" t="s">
        <v>11</v>
      </c>
      <c r="M22" s="19"/>
      <c r="N22" s="19"/>
      <c r="O22" s="19"/>
      <c r="P22" s="19"/>
      <c r="Q22" s="19"/>
      <c r="R22" s="19"/>
      <c r="S22" s="19"/>
      <c r="T22" s="19">
        <f t="shared" si="0"/>
        <v>1</v>
      </c>
      <c r="U22" s="19"/>
      <c r="V22" s="19"/>
      <c r="W22" s="19"/>
      <c r="X22" s="19"/>
      <c r="Y22" s="19"/>
      <c r="Z22" s="19" t="s">
        <v>431</v>
      </c>
      <c r="AA22" s="19" t="s">
        <v>441</v>
      </c>
      <c r="AB22" s="19" t="s">
        <v>434</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9">
        <f t="shared" si="8"/>
        <v>20</v>
      </c>
      <c r="CD22" s="52">
        <f t="shared" si="9"/>
        <v>0.8</v>
      </c>
      <c r="CE22" s="29">
        <f t="shared" si="10"/>
        <v>3</v>
      </c>
      <c r="CF22" s="52">
        <f t="shared" si="11"/>
        <v>0.12</v>
      </c>
      <c r="CG22" s="29">
        <f t="shared" si="12"/>
        <v>2</v>
      </c>
      <c r="CH22" s="52">
        <f t="shared" si="13"/>
        <v>0.08</v>
      </c>
      <c r="CI22" s="29">
        <f t="shared" si="14"/>
        <v>1.72</v>
      </c>
      <c r="CJ22" s="29" t="str">
        <f t="shared" si="15"/>
        <v>Đạt mục tiêu</v>
      </c>
    </row>
    <row r="23" spans="1:88" ht="15.75" hidden="1" customHeight="1" x14ac:dyDescent="0.25">
      <c r="A23" s="26">
        <v>17</v>
      </c>
      <c r="B23" s="14">
        <v>13</v>
      </c>
      <c r="C23" s="13" t="s">
        <v>23</v>
      </c>
      <c r="D23" s="54" t="s">
        <v>7</v>
      </c>
      <c r="E23" s="55" t="s">
        <v>24</v>
      </c>
      <c r="F23" s="9" t="s">
        <v>9</v>
      </c>
      <c r="G23" s="13" t="s">
        <v>24</v>
      </c>
      <c r="H23" s="13" t="s">
        <v>435</v>
      </c>
      <c r="I23" s="51" t="s">
        <v>430</v>
      </c>
      <c r="J23" s="12" t="s">
        <v>10</v>
      </c>
      <c r="K23" s="29"/>
      <c r="L23" s="29"/>
      <c r="M23" s="29"/>
      <c r="N23" s="29"/>
      <c r="O23" s="29"/>
      <c r="P23" s="29"/>
      <c r="Q23" s="29"/>
      <c r="R23" s="29"/>
      <c r="S23" s="29" t="s">
        <v>11</v>
      </c>
      <c r="T23" s="19">
        <f t="shared" si="0"/>
        <v>1</v>
      </c>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6" t="s">
        <v>433</v>
      </c>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f t="shared" si="8"/>
        <v>0</v>
      </c>
      <c r="CD23" s="52" t="e">
        <f t="shared" si="9"/>
        <v>#DIV/0!</v>
      </c>
      <c r="CE23" s="29">
        <f t="shared" si="10"/>
        <v>0</v>
      </c>
      <c r="CF23" s="52" t="e">
        <f t="shared" si="11"/>
        <v>#DIV/0!</v>
      </c>
      <c r="CG23" s="29">
        <f t="shared" si="12"/>
        <v>0</v>
      </c>
      <c r="CH23" s="52" t="e">
        <f t="shared" si="13"/>
        <v>#DIV/0!</v>
      </c>
      <c r="CI23" s="29" t="e">
        <f t="shared" si="14"/>
        <v>#DIV/0!</v>
      </c>
      <c r="CJ23" s="29" t="e">
        <f t="shared" si="15"/>
        <v>#DIV/0!</v>
      </c>
    </row>
    <row r="24" spans="1:88" ht="15.75" hidden="1" customHeight="1" x14ac:dyDescent="0.25">
      <c r="A24" s="26">
        <v>18</v>
      </c>
      <c r="B24" s="19">
        <v>10</v>
      </c>
      <c r="C24" s="50" t="s">
        <v>17</v>
      </c>
      <c r="D24" s="9" t="s">
        <v>7</v>
      </c>
      <c r="E24" s="13" t="s">
        <v>18</v>
      </c>
      <c r="F24" s="9" t="s">
        <v>16</v>
      </c>
      <c r="G24" s="13" t="s">
        <v>18</v>
      </c>
      <c r="H24" s="13" t="s">
        <v>436</v>
      </c>
      <c r="I24" s="51" t="s">
        <v>419</v>
      </c>
      <c r="J24" s="12" t="s">
        <v>10</v>
      </c>
      <c r="K24" s="29" t="s">
        <v>11</v>
      </c>
      <c r="L24" s="19"/>
      <c r="M24" s="19"/>
      <c r="N24" s="19"/>
      <c r="O24" s="19"/>
      <c r="P24" s="19"/>
      <c r="Q24" s="19"/>
      <c r="R24" s="19"/>
      <c r="S24" s="19"/>
      <c r="T24" s="19">
        <f t="shared" si="0"/>
        <v>1</v>
      </c>
      <c r="U24" s="19"/>
      <c r="V24" s="19"/>
      <c r="W24" s="19"/>
      <c r="X24" s="19" t="s">
        <v>433</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9">
        <f t="shared" si="8"/>
        <v>20</v>
      </c>
      <c r="CD24" s="52">
        <f t="shared" si="9"/>
        <v>0.8</v>
      </c>
      <c r="CE24" s="29">
        <f t="shared" si="10"/>
        <v>3</v>
      </c>
      <c r="CF24" s="52">
        <f t="shared" si="11"/>
        <v>0.12</v>
      </c>
      <c r="CG24" s="29">
        <f t="shared" si="12"/>
        <v>2</v>
      </c>
      <c r="CH24" s="52">
        <f t="shared" si="13"/>
        <v>0.08</v>
      </c>
      <c r="CI24" s="29">
        <f t="shared" si="14"/>
        <v>1.72</v>
      </c>
      <c r="CJ24" s="29" t="str">
        <f t="shared" si="15"/>
        <v>Đạt mục tiêu</v>
      </c>
    </row>
    <row r="25" spans="1:88" ht="47.25" hidden="1" customHeight="1" x14ac:dyDescent="0.25">
      <c r="A25" s="26">
        <v>19</v>
      </c>
      <c r="B25" s="14">
        <v>11</v>
      </c>
      <c r="C25" s="13" t="s">
        <v>19</v>
      </c>
      <c r="D25" s="9" t="s">
        <v>16</v>
      </c>
      <c r="E25" s="13" t="s">
        <v>20</v>
      </c>
      <c r="F25" s="9" t="s">
        <v>16</v>
      </c>
      <c r="G25" s="13" t="s">
        <v>20</v>
      </c>
      <c r="H25" s="13" t="s">
        <v>437</v>
      </c>
      <c r="I25" s="51" t="s">
        <v>430</v>
      </c>
      <c r="J25" s="12" t="s">
        <v>10</v>
      </c>
      <c r="K25" s="19"/>
      <c r="L25" s="19"/>
      <c r="M25" s="19"/>
      <c r="N25" s="19"/>
      <c r="O25" s="19"/>
      <c r="P25" s="19"/>
      <c r="Q25" s="19"/>
      <c r="R25" s="19"/>
      <c r="S25" s="26"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431</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9">
        <f t="shared" si="8"/>
        <v>0</v>
      </c>
      <c r="CD25" s="52" t="e">
        <f t="shared" si="9"/>
        <v>#DIV/0!</v>
      </c>
      <c r="CE25" s="29">
        <f t="shared" si="10"/>
        <v>0</v>
      </c>
      <c r="CF25" s="52" t="e">
        <f t="shared" si="11"/>
        <v>#DIV/0!</v>
      </c>
      <c r="CG25" s="29">
        <f t="shared" si="12"/>
        <v>0</v>
      </c>
      <c r="CH25" s="52" t="e">
        <f t="shared" si="13"/>
        <v>#DIV/0!</v>
      </c>
      <c r="CI25" s="29" t="e">
        <f t="shared" si="14"/>
        <v>#DIV/0!</v>
      </c>
      <c r="CJ25" s="29" t="e">
        <f t="shared" si="15"/>
        <v>#DIV/0!</v>
      </c>
    </row>
    <row r="26" spans="1:88" ht="26.25" customHeight="1" x14ac:dyDescent="0.25">
      <c r="A26" s="26">
        <v>20</v>
      </c>
      <c r="B26" s="46">
        <v>32</v>
      </c>
      <c r="C26" s="151" t="s">
        <v>26</v>
      </c>
      <c r="D26" s="152"/>
      <c r="E26" s="144"/>
      <c r="F26" s="7" t="s">
        <v>416</v>
      </c>
      <c r="G26" s="7" t="s">
        <v>416</v>
      </c>
      <c r="H26" s="7" t="s">
        <v>416</v>
      </c>
      <c r="I26" s="7" t="s">
        <v>416</v>
      </c>
      <c r="J26" s="7" t="s">
        <v>416</v>
      </c>
      <c r="K26" s="7" t="s">
        <v>416</v>
      </c>
      <c r="L26" s="7" t="s">
        <v>416</v>
      </c>
      <c r="M26" s="7" t="s">
        <v>416</v>
      </c>
      <c r="N26" s="7" t="s">
        <v>416</v>
      </c>
      <c r="O26" s="7" t="s">
        <v>416</v>
      </c>
      <c r="P26" s="7" t="s">
        <v>416</v>
      </c>
      <c r="Q26" s="7" t="s">
        <v>416</v>
      </c>
      <c r="R26" s="7" t="s">
        <v>416</v>
      </c>
      <c r="S26" s="7" t="s">
        <v>416</v>
      </c>
      <c r="T26" s="19">
        <f t="shared" si="0"/>
        <v>0</v>
      </c>
      <c r="U26" s="7" t="s">
        <v>416</v>
      </c>
      <c r="V26" s="7" t="s">
        <v>416</v>
      </c>
      <c r="W26" s="7" t="s">
        <v>416</v>
      </c>
      <c r="X26" s="7" t="s">
        <v>416</v>
      </c>
      <c r="Y26" s="7" t="s">
        <v>416</v>
      </c>
      <c r="Z26" s="7" t="s">
        <v>416</v>
      </c>
      <c r="AA26" s="7" t="s">
        <v>416</v>
      </c>
      <c r="AB26" s="7" t="s">
        <v>416</v>
      </c>
      <c r="AC26" s="7" t="s">
        <v>416</v>
      </c>
      <c r="AD26" s="7" t="s">
        <v>416</v>
      </c>
      <c r="AE26" s="7" t="s">
        <v>416</v>
      </c>
      <c r="AF26" s="7" t="s">
        <v>416</v>
      </c>
      <c r="AG26" s="7" t="s">
        <v>416</v>
      </c>
      <c r="AH26" s="7" t="s">
        <v>416</v>
      </c>
      <c r="AI26" s="7" t="s">
        <v>416</v>
      </c>
      <c r="AJ26" s="7" t="s">
        <v>416</v>
      </c>
      <c r="AK26" s="7" t="s">
        <v>416</v>
      </c>
      <c r="AL26" s="7" t="s">
        <v>416</v>
      </c>
      <c r="AM26" s="7" t="s">
        <v>416</v>
      </c>
      <c r="AN26" s="7" t="s">
        <v>416</v>
      </c>
      <c r="AO26" s="7" t="s">
        <v>416</v>
      </c>
      <c r="AP26" s="7" t="s">
        <v>416</v>
      </c>
      <c r="AQ26" s="7" t="s">
        <v>416</v>
      </c>
      <c r="AR26" s="7" t="s">
        <v>416</v>
      </c>
      <c r="AS26" s="7" t="s">
        <v>416</v>
      </c>
      <c r="AT26" s="7" t="s">
        <v>416</v>
      </c>
      <c r="AU26" s="7" t="s">
        <v>416</v>
      </c>
      <c r="AV26" s="7" t="s">
        <v>416</v>
      </c>
      <c r="AW26" s="7" t="s">
        <v>416</v>
      </c>
      <c r="AX26" s="7" t="s">
        <v>416</v>
      </c>
      <c r="AY26" s="7" t="s">
        <v>416</v>
      </c>
      <c r="AZ26" s="7" t="s">
        <v>416</v>
      </c>
      <c r="BA26" s="7" t="s">
        <v>416</v>
      </c>
      <c r="BB26" s="7" t="s">
        <v>416</v>
      </c>
      <c r="BC26" s="7" t="s">
        <v>416</v>
      </c>
      <c r="BD26" s="7" t="s">
        <v>416</v>
      </c>
      <c r="BE26" s="7" t="s">
        <v>416</v>
      </c>
      <c r="BF26" s="7" t="s">
        <v>416</v>
      </c>
      <c r="BG26" s="7" t="s">
        <v>416</v>
      </c>
      <c r="BH26" s="7" t="s">
        <v>416</v>
      </c>
      <c r="BI26" s="7" t="s">
        <v>416</v>
      </c>
      <c r="BJ26" s="7" t="s">
        <v>416</v>
      </c>
      <c r="BK26" s="7" t="s">
        <v>416</v>
      </c>
      <c r="BL26" s="7" t="s">
        <v>416</v>
      </c>
      <c r="BM26" s="7" t="s">
        <v>416</v>
      </c>
      <c r="BN26" s="7" t="s">
        <v>416</v>
      </c>
      <c r="BO26" s="7" t="s">
        <v>416</v>
      </c>
      <c r="BP26" s="7" t="s">
        <v>416</v>
      </c>
      <c r="BQ26" s="7" t="s">
        <v>416</v>
      </c>
      <c r="BR26" s="7" t="s">
        <v>416</v>
      </c>
      <c r="BS26" s="7" t="s">
        <v>416</v>
      </c>
      <c r="BT26" s="7" t="s">
        <v>416</v>
      </c>
      <c r="BU26" s="7" t="s">
        <v>416</v>
      </c>
      <c r="BV26" s="7" t="s">
        <v>416</v>
      </c>
      <c r="BW26" s="7" t="s">
        <v>416</v>
      </c>
      <c r="BX26" s="7" t="s">
        <v>416</v>
      </c>
      <c r="BY26" s="7" t="s">
        <v>416</v>
      </c>
      <c r="BZ26" s="7" t="s">
        <v>416</v>
      </c>
      <c r="CA26" s="7" t="s">
        <v>416</v>
      </c>
      <c r="CB26" s="7" t="s">
        <v>416</v>
      </c>
      <c r="CC26" s="7" t="s">
        <v>416</v>
      </c>
      <c r="CD26" s="7" t="s">
        <v>416</v>
      </c>
      <c r="CE26" s="7" t="s">
        <v>416</v>
      </c>
      <c r="CF26" s="7" t="s">
        <v>416</v>
      </c>
      <c r="CG26" s="7" t="s">
        <v>416</v>
      </c>
      <c r="CH26" s="7" t="s">
        <v>416</v>
      </c>
      <c r="CI26" s="7" t="s">
        <v>416</v>
      </c>
      <c r="CJ26" s="7" t="s">
        <v>416</v>
      </c>
    </row>
    <row r="27" spans="1:88" ht="15.75" hidden="1" customHeight="1" x14ac:dyDescent="0.25">
      <c r="A27" s="26">
        <v>21</v>
      </c>
      <c r="B27" s="14">
        <v>33</v>
      </c>
      <c r="C27" s="13" t="s">
        <v>27</v>
      </c>
      <c r="D27" s="9" t="s">
        <v>7</v>
      </c>
      <c r="E27" s="13" t="s">
        <v>28</v>
      </c>
      <c r="F27" s="9" t="s">
        <v>16</v>
      </c>
      <c r="G27" s="13" t="s">
        <v>28</v>
      </c>
      <c r="H27" s="13" t="s">
        <v>438</v>
      </c>
      <c r="I27" s="19" t="s">
        <v>419</v>
      </c>
      <c r="J27" s="12" t="s">
        <v>10</v>
      </c>
      <c r="K27" s="19"/>
      <c r="L27" s="19" t="s">
        <v>11</v>
      </c>
      <c r="M27" s="19"/>
      <c r="N27" s="19"/>
      <c r="O27" s="19"/>
      <c r="P27" s="19"/>
      <c r="Q27" s="19"/>
      <c r="R27" s="19"/>
      <c r="S27" s="19"/>
      <c r="T27" s="19">
        <f t="shared" si="0"/>
        <v>1</v>
      </c>
      <c r="U27" s="19"/>
      <c r="V27" s="19"/>
      <c r="W27" s="19"/>
      <c r="X27" s="19"/>
      <c r="Y27" s="19" t="s">
        <v>434</v>
      </c>
      <c r="Z27" s="19" t="s">
        <v>434</v>
      </c>
      <c r="AA27" s="19" t="s">
        <v>431</v>
      </c>
      <c r="AB27" s="19" t="s">
        <v>431</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9">
        <f t="shared" ref="CC27:CC30" si="16">COUNTIF($BD27:$CB27,2)</f>
        <v>19</v>
      </c>
      <c r="CD27" s="52">
        <f t="shared" ref="CD27:CD30" si="17">CC27/COUNTA($BD27:$CB27)</f>
        <v>0.76</v>
      </c>
      <c r="CE27" s="29">
        <f t="shared" ref="CE27:CE30" si="18">COUNTIF($BD27:$CB27,1)</f>
        <v>5</v>
      </c>
      <c r="CF27" s="52">
        <f t="shared" ref="CF27:CF30" si="19">CE27/COUNTA($BD27:$CB27)</f>
        <v>0.2</v>
      </c>
      <c r="CG27" s="29">
        <f t="shared" ref="CG27:CG30" si="20">COUNTIF($BD27:$CB27,0)</f>
        <v>1</v>
      </c>
      <c r="CH27" s="52">
        <f t="shared" ref="CH27:CH30" si="21">CG27/COUNTA($BD27:$CB27)</f>
        <v>0.04</v>
      </c>
      <c r="CI27" s="29">
        <f t="shared" ref="CI27:CI30" si="22">(((CC27*2)+(CE27*1)+(CG27*0)))/COUNTA($BD27:$CB27)</f>
        <v>1.72</v>
      </c>
      <c r="CJ27" s="29" t="str">
        <f t="shared" ref="CJ27:CJ30" si="23">IF(CI27&gt;=1.6,"Đạt mục tiêu",IF(CI27&gt;=1,"Cần cố gắng","Chưa đạt"))</f>
        <v>Đạt mục tiêu</v>
      </c>
    </row>
    <row r="28" spans="1:88" ht="15.75" hidden="1" customHeight="1" x14ac:dyDescent="0.25">
      <c r="A28" s="26">
        <v>22</v>
      </c>
      <c r="B28" s="14">
        <v>34</v>
      </c>
      <c r="C28" s="13" t="s">
        <v>29</v>
      </c>
      <c r="D28" s="9" t="s">
        <v>7</v>
      </c>
      <c r="E28" s="13" t="s">
        <v>30</v>
      </c>
      <c r="F28" s="9" t="s">
        <v>16</v>
      </c>
      <c r="G28" s="13" t="s">
        <v>439</v>
      </c>
      <c r="H28" s="13" t="s">
        <v>440</v>
      </c>
      <c r="I28" s="19" t="s">
        <v>419</v>
      </c>
      <c r="J28" s="12" t="s">
        <v>10</v>
      </c>
      <c r="K28" s="19"/>
      <c r="L28" s="19"/>
      <c r="M28" s="19"/>
      <c r="N28" s="19"/>
      <c r="O28" s="19"/>
      <c r="P28" s="19"/>
      <c r="Q28" s="19"/>
      <c r="R28" s="19"/>
      <c r="S28" s="29"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441</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9">
        <f t="shared" si="16"/>
        <v>0</v>
      </c>
      <c r="CD28" s="52" t="e">
        <f t="shared" si="17"/>
        <v>#DIV/0!</v>
      </c>
      <c r="CE28" s="29">
        <f t="shared" si="18"/>
        <v>0</v>
      </c>
      <c r="CF28" s="52" t="e">
        <f t="shared" si="19"/>
        <v>#DIV/0!</v>
      </c>
      <c r="CG28" s="29">
        <f t="shared" si="20"/>
        <v>0</v>
      </c>
      <c r="CH28" s="52" t="e">
        <f t="shared" si="21"/>
        <v>#DIV/0!</v>
      </c>
      <c r="CI28" s="29" t="e">
        <f t="shared" si="22"/>
        <v>#DIV/0!</v>
      </c>
      <c r="CJ28" s="29" t="e">
        <f t="shared" si="23"/>
        <v>#DIV/0!</v>
      </c>
    </row>
    <row r="29" spans="1:88" ht="15.75" hidden="1" customHeight="1" x14ac:dyDescent="0.25">
      <c r="A29" s="26">
        <v>23</v>
      </c>
      <c r="B29" s="14">
        <v>35</v>
      </c>
      <c r="C29" s="13" t="s">
        <v>31</v>
      </c>
      <c r="D29" s="9" t="s">
        <v>7</v>
      </c>
      <c r="E29" s="13" t="s">
        <v>32</v>
      </c>
      <c r="F29" s="9" t="s">
        <v>7</v>
      </c>
      <c r="G29" s="13" t="s">
        <v>32</v>
      </c>
      <c r="H29" s="13" t="s">
        <v>811</v>
      </c>
      <c r="I29" s="19" t="s">
        <v>419</v>
      </c>
      <c r="J29" s="12" t="s">
        <v>10</v>
      </c>
      <c r="K29" s="19"/>
      <c r="L29" s="19"/>
      <c r="M29" s="29" t="s">
        <v>11</v>
      </c>
      <c r="N29" s="19"/>
      <c r="O29" s="19"/>
      <c r="P29" s="19"/>
      <c r="Q29" s="19"/>
      <c r="R29" s="19"/>
      <c r="S29" s="19"/>
      <c r="T29" s="19">
        <f t="shared" si="0"/>
        <v>1</v>
      </c>
      <c r="U29" s="19"/>
      <c r="V29" s="19"/>
      <c r="W29" s="19"/>
      <c r="X29" s="19"/>
      <c r="Y29" s="19"/>
      <c r="Z29" s="19"/>
      <c r="AA29" s="19"/>
      <c r="AB29" s="19"/>
      <c r="AC29" s="19" t="s">
        <v>441</v>
      </c>
      <c r="AD29" s="19" t="s">
        <v>431</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9">
        <f t="shared" si="16"/>
        <v>19</v>
      </c>
      <c r="CD29" s="52">
        <f t="shared" si="17"/>
        <v>0.76</v>
      </c>
      <c r="CE29" s="29">
        <f t="shared" si="18"/>
        <v>6</v>
      </c>
      <c r="CF29" s="52">
        <f t="shared" si="19"/>
        <v>0.24</v>
      </c>
      <c r="CG29" s="29">
        <f t="shared" si="20"/>
        <v>0</v>
      </c>
      <c r="CH29" s="52">
        <f t="shared" si="21"/>
        <v>0</v>
      </c>
      <c r="CI29" s="29">
        <f t="shared" si="22"/>
        <v>1.76</v>
      </c>
      <c r="CJ29" s="29" t="str">
        <f t="shared" si="23"/>
        <v>Đạt mục tiêu</v>
      </c>
    </row>
    <row r="30" spans="1:88" ht="30.75" customHeight="1" x14ac:dyDescent="0.25">
      <c r="A30" s="26">
        <v>24</v>
      </c>
      <c r="B30" s="14">
        <v>36</v>
      </c>
      <c r="C30" s="13" t="s">
        <v>442</v>
      </c>
      <c r="D30" s="9" t="s">
        <v>25</v>
      </c>
      <c r="E30" s="13" t="s">
        <v>443</v>
      </c>
      <c r="F30" s="9" t="s">
        <v>25</v>
      </c>
      <c r="G30" s="13" t="s">
        <v>444</v>
      </c>
      <c r="H30" s="13" t="s">
        <v>445</v>
      </c>
      <c r="I30" s="19" t="s">
        <v>419</v>
      </c>
      <c r="J30" s="12" t="s">
        <v>10</v>
      </c>
      <c r="K30" s="26"/>
      <c r="L30" s="19"/>
      <c r="M30" s="19"/>
      <c r="N30" s="19" t="s">
        <v>11</v>
      </c>
      <c r="O30" s="19"/>
      <c r="P30" s="19"/>
      <c r="Q30" s="19"/>
      <c r="R30" s="19"/>
      <c r="S30" s="19"/>
      <c r="T30" s="19">
        <f t="shared" si="0"/>
        <v>1</v>
      </c>
      <c r="U30" s="19"/>
      <c r="V30" s="19" t="s">
        <v>431</v>
      </c>
      <c r="W30" s="19"/>
      <c r="X30" s="19"/>
      <c r="Y30" s="19"/>
      <c r="Z30" s="19"/>
      <c r="AA30" s="19"/>
      <c r="AB30" s="19"/>
      <c r="AC30" s="19"/>
      <c r="AD30" s="19"/>
      <c r="AE30" s="19"/>
      <c r="AF30" s="19"/>
      <c r="AG30" s="19" t="s">
        <v>431</v>
      </c>
      <c r="AH30" s="19" t="s">
        <v>431</v>
      </c>
      <c r="AI30" s="19"/>
      <c r="AJ30" s="19" t="s">
        <v>431</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9">
        <f t="shared" si="16"/>
        <v>21</v>
      </c>
      <c r="CD30" s="52">
        <f t="shared" si="17"/>
        <v>0.84</v>
      </c>
      <c r="CE30" s="29">
        <f t="shared" si="18"/>
        <v>4</v>
      </c>
      <c r="CF30" s="52">
        <f t="shared" si="19"/>
        <v>0.16</v>
      </c>
      <c r="CG30" s="29">
        <f t="shared" si="20"/>
        <v>0</v>
      </c>
      <c r="CH30" s="52">
        <f t="shared" si="21"/>
        <v>0</v>
      </c>
      <c r="CI30" s="29">
        <f t="shared" si="22"/>
        <v>1.84</v>
      </c>
      <c r="CJ30" s="29" t="str">
        <f t="shared" si="23"/>
        <v>Đạt mục tiêu</v>
      </c>
    </row>
    <row r="31" spans="1:88" ht="26.25" customHeight="1" x14ac:dyDescent="0.25">
      <c r="A31" s="26">
        <v>25</v>
      </c>
      <c r="B31" s="46">
        <v>49</v>
      </c>
      <c r="C31" s="151" t="s">
        <v>33</v>
      </c>
      <c r="D31" s="152"/>
      <c r="E31" s="144"/>
      <c r="F31" s="7" t="s">
        <v>416</v>
      </c>
      <c r="G31" s="7" t="s">
        <v>416</v>
      </c>
      <c r="H31" s="7" t="s">
        <v>416</v>
      </c>
      <c r="I31" s="7" t="s">
        <v>416</v>
      </c>
      <c r="J31" s="7" t="s">
        <v>416</v>
      </c>
      <c r="K31" s="7" t="s">
        <v>416</v>
      </c>
      <c r="L31" s="7" t="s">
        <v>416</v>
      </c>
      <c r="M31" s="7" t="s">
        <v>416</v>
      </c>
      <c r="N31" s="7" t="s">
        <v>416</v>
      </c>
      <c r="O31" s="7" t="s">
        <v>416</v>
      </c>
      <c r="P31" s="7" t="s">
        <v>416</v>
      </c>
      <c r="Q31" s="7" t="s">
        <v>416</v>
      </c>
      <c r="R31" s="7" t="s">
        <v>416</v>
      </c>
      <c r="S31" s="7" t="s">
        <v>416</v>
      </c>
      <c r="T31" s="19">
        <f t="shared" si="0"/>
        <v>0</v>
      </c>
      <c r="U31" s="7" t="s">
        <v>416</v>
      </c>
      <c r="V31" s="7" t="s">
        <v>416</v>
      </c>
      <c r="W31" s="7" t="s">
        <v>416</v>
      </c>
      <c r="X31" s="7" t="s">
        <v>416</v>
      </c>
      <c r="Y31" s="7" t="s">
        <v>416</v>
      </c>
      <c r="Z31" s="7" t="s">
        <v>416</v>
      </c>
      <c r="AA31" s="7" t="s">
        <v>416</v>
      </c>
      <c r="AB31" s="7" t="s">
        <v>416</v>
      </c>
      <c r="AC31" s="7" t="s">
        <v>416</v>
      </c>
      <c r="AD31" s="7" t="s">
        <v>416</v>
      </c>
      <c r="AE31" s="7" t="s">
        <v>416</v>
      </c>
      <c r="AF31" s="7" t="s">
        <v>416</v>
      </c>
      <c r="AG31" s="7" t="s">
        <v>416</v>
      </c>
      <c r="AH31" s="7" t="s">
        <v>416</v>
      </c>
      <c r="AI31" s="7" t="s">
        <v>416</v>
      </c>
      <c r="AJ31" s="7" t="s">
        <v>416</v>
      </c>
      <c r="AK31" s="7" t="s">
        <v>416</v>
      </c>
      <c r="AL31" s="7" t="s">
        <v>416</v>
      </c>
      <c r="AM31" s="7" t="s">
        <v>416</v>
      </c>
      <c r="AN31" s="7" t="s">
        <v>416</v>
      </c>
      <c r="AO31" s="7" t="s">
        <v>416</v>
      </c>
      <c r="AP31" s="7" t="s">
        <v>416</v>
      </c>
      <c r="AQ31" s="7" t="s">
        <v>416</v>
      </c>
      <c r="AR31" s="7" t="s">
        <v>416</v>
      </c>
      <c r="AS31" s="7" t="s">
        <v>416</v>
      </c>
      <c r="AT31" s="7" t="s">
        <v>416</v>
      </c>
      <c r="AU31" s="7" t="s">
        <v>416</v>
      </c>
      <c r="AV31" s="7" t="s">
        <v>416</v>
      </c>
      <c r="AW31" s="7" t="s">
        <v>416</v>
      </c>
      <c r="AX31" s="7" t="s">
        <v>416</v>
      </c>
      <c r="AY31" s="7" t="s">
        <v>416</v>
      </c>
      <c r="AZ31" s="7" t="s">
        <v>416</v>
      </c>
      <c r="BA31" s="7" t="s">
        <v>416</v>
      </c>
      <c r="BB31" s="7" t="s">
        <v>416</v>
      </c>
      <c r="BC31" s="7" t="s">
        <v>416</v>
      </c>
      <c r="BD31" s="7" t="s">
        <v>416</v>
      </c>
      <c r="BE31" s="7" t="s">
        <v>416</v>
      </c>
      <c r="BF31" s="7" t="s">
        <v>416</v>
      </c>
      <c r="BG31" s="7" t="s">
        <v>416</v>
      </c>
      <c r="BH31" s="7" t="s">
        <v>416</v>
      </c>
      <c r="BI31" s="7" t="s">
        <v>416</v>
      </c>
      <c r="BJ31" s="7" t="s">
        <v>416</v>
      </c>
      <c r="BK31" s="7" t="s">
        <v>416</v>
      </c>
      <c r="BL31" s="7" t="s">
        <v>416</v>
      </c>
      <c r="BM31" s="7" t="s">
        <v>416</v>
      </c>
      <c r="BN31" s="7" t="s">
        <v>416</v>
      </c>
      <c r="BO31" s="7" t="s">
        <v>416</v>
      </c>
      <c r="BP31" s="7" t="s">
        <v>416</v>
      </c>
      <c r="BQ31" s="7" t="s">
        <v>416</v>
      </c>
      <c r="BR31" s="7" t="s">
        <v>416</v>
      </c>
      <c r="BS31" s="7" t="s">
        <v>416</v>
      </c>
      <c r="BT31" s="7" t="s">
        <v>416</v>
      </c>
      <c r="BU31" s="7" t="s">
        <v>416</v>
      </c>
      <c r="BV31" s="7" t="s">
        <v>416</v>
      </c>
      <c r="BW31" s="7" t="s">
        <v>416</v>
      </c>
      <c r="BX31" s="7" t="s">
        <v>416</v>
      </c>
      <c r="BY31" s="7" t="s">
        <v>416</v>
      </c>
      <c r="BZ31" s="7" t="s">
        <v>416</v>
      </c>
      <c r="CA31" s="7" t="s">
        <v>416</v>
      </c>
      <c r="CB31" s="7" t="s">
        <v>416</v>
      </c>
      <c r="CC31" s="7" t="s">
        <v>416</v>
      </c>
      <c r="CD31" s="7" t="s">
        <v>416</v>
      </c>
      <c r="CE31" s="7" t="s">
        <v>416</v>
      </c>
      <c r="CF31" s="7" t="s">
        <v>416</v>
      </c>
      <c r="CG31" s="7" t="s">
        <v>416</v>
      </c>
      <c r="CH31" s="7" t="s">
        <v>416</v>
      </c>
      <c r="CI31" s="7" t="s">
        <v>416</v>
      </c>
      <c r="CJ31" s="7" t="s">
        <v>416</v>
      </c>
    </row>
    <row r="32" spans="1:88" ht="47.25" x14ac:dyDescent="0.25">
      <c r="A32" s="26">
        <v>26</v>
      </c>
      <c r="B32" s="56">
        <v>50</v>
      </c>
      <c r="C32" s="13" t="s">
        <v>34</v>
      </c>
      <c r="D32" s="9" t="s">
        <v>7</v>
      </c>
      <c r="E32" s="13" t="s">
        <v>35</v>
      </c>
      <c r="F32" s="9" t="s">
        <v>7</v>
      </c>
      <c r="G32" s="13" t="s">
        <v>35</v>
      </c>
      <c r="H32" s="13" t="s">
        <v>446</v>
      </c>
      <c r="I32" s="19" t="s">
        <v>430</v>
      </c>
      <c r="J32" s="12" t="s">
        <v>10</v>
      </c>
      <c r="K32" s="19"/>
      <c r="L32" s="19"/>
      <c r="M32" s="19"/>
      <c r="N32" s="29" t="s">
        <v>11</v>
      </c>
      <c r="O32" s="19"/>
      <c r="P32" s="19"/>
      <c r="Q32" s="19"/>
      <c r="R32" s="19"/>
      <c r="S32" s="19"/>
      <c r="T32" s="19">
        <f t="shared" si="0"/>
        <v>1</v>
      </c>
      <c r="U32" s="19"/>
      <c r="V32" s="19"/>
      <c r="W32" s="19"/>
      <c r="X32" s="19"/>
      <c r="Y32" s="19"/>
      <c r="Z32" s="19"/>
      <c r="AA32" s="19"/>
      <c r="AB32" s="19"/>
      <c r="AC32" s="19"/>
      <c r="AD32" s="19"/>
      <c r="AE32" s="19"/>
      <c r="AF32" s="19"/>
      <c r="AG32" s="19" t="s">
        <v>441</v>
      </c>
      <c r="AH32" s="19" t="s">
        <v>434</v>
      </c>
      <c r="AI32" s="19" t="s">
        <v>434</v>
      </c>
      <c r="AJ32" s="19" t="s">
        <v>434</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9">
        <f>COUNTIF($BD32:$CB32,2)</f>
        <v>20</v>
      </c>
      <c r="CD32" s="52">
        <f>CC32/COUNTA($BD32:$CB32)</f>
        <v>0.8</v>
      </c>
      <c r="CE32" s="29">
        <f>COUNTIF($BD32:$CB32,1)</f>
        <v>5</v>
      </c>
      <c r="CF32" s="52">
        <f>CE32/COUNTA($BD32:$CB32)</f>
        <v>0.2</v>
      </c>
      <c r="CG32" s="29">
        <f>COUNTIF($BD32:$CB32,0)</f>
        <v>0</v>
      </c>
      <c r="CH32" s="52">
        <f>CG32/COUNTA($BD32:$CB32)</f>
        <v>0</v>
      </c>
      <c r="CI32" s="29">
        <f>(((CC32*2)+(CE32*1)+(CG32*0)))/COUNTA($BD32:$CB32)</f>
        <v>1.8</v>
      </c>
      <c r="CJ32" s="29" t="str">
        <f>IF(CI32&gt;=1.6,"Đạt mục tiêu",IF(CI32&gt;=1,"Cần cố gắng","Chưa đạt"))</f>
        <v>Đạt mục tiêu</v>
      </c>
    </row>
    <row r="33" spans="1:88" ht="15.75" hidden="1" customHeight="1" x14ac:dyDescent="0.25">
      <c r="A33" s="26">
        <v>27</v>
      </c>
      <c r="B33" s="56">
        <v>50</v>
      </c>
      <c r="C33" s="13" t="s">
        <v>34</v>
      </c>
      <c r="D33" s="9" t="s">
        <v>7</v>
      </c>
      <c r="E33" s="13" t="s">
        <v>35</v>
      </c>
      <c r="F33" s="9" t="s">
        <v>7</v>
      </c>
      <c r="G33" s="13" t="s">
        <v>35</v>
      </c>
      <c r="H33" s="13" t="s">
        <v>447</v>
      </c>
      <c r="I33" s="19" t="s">
        <v>430</v>
      </c>
      <c r="J33" s="12" t="s">
        <v>10</v>
      </c>
      <c r="K33" s="19"/>
      <c r="L33" s="19"/>
      <c r="M33" s="19"/>
      <c r="N33" s="29"/>
      <c r="O33" s="19"/>
      <c r="P33" s="19"/>
      <c r="Q33" s="19"/>
      <c r="R33" s="29"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433</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9"/>
      <c r="CD33" s="52"/>
      <c r="CE33" s="29"/>
      <c r="CF33" s="52"/>
      <c r="CG33" s="29"/>
      <c r="CH33" s="52"/>
      <c r="CI33" s="29"/>
      <c r="CJ33" s="29"/>
    </row>
    <row r="34" spans="1:88" ht="15.75" hidden="1" customHeight="1" x14ac:dyDescent="0.25">
      <c r="A34" s="26">
        <v>28</v>
      </c>
      <c r="B34" s="14">
        <v>53</v>
      </c>
      <c r="C34" s="13" t="s">
        <v>36</v>
      </c>
      <c r="D34" s="9" t="s">
        <v>16</v>
      </c>
      <c r="E34" s="13" t="s">
        <v>37</v>
      </c>
      <c r="F34" s="9" t="s">
        <v>9</v>
      </c>
      <c r="G34" s="13" t="s">
        <v>37</v>
      </c>
      <c r="H34" s="13" t="s">
        <v>448</v>
      </c>
      <c r="I34" s="19" t="s">
        <v>430</v>
      </c>
      <c r="J34" s="12" t="s">
        <v>10</v>
      </c>
      <c r="K34" s="19"/>
      <c r="L34" s="19"/>
      <c r="M34" s="19"/>
      <c r="N34" s="19"/>
      <c r="O34" s="19"/>
      <c r="P34" s="26"/>
      <c r="Q34" s="29"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9"/>
      <c r="CD34" s="52"/>
      <c r="CE34" s="29"/>
      <c r="CF34" s="52"/>
      <c r="CG34" s="29"/>
      <c r="CH34" s="52"/>
      <c r="CI34" s="29"/>
      <c r="CJ34" s="29"/>
    </row>
    <row r="35" spans="1:88" ht="15.75" hidden="1" customHeight="1" x14ac:dyDescent="0.25">
      <c r="A35" s="26">
        <v>29</v>
      </c>
      <c r="B35" s="57">
        <v>56</v>
      </c>
      <c r="C35" s="13" t="s">
        <v>38</v>
      </c>
      <c r="D35" s="9" t="s">
        <v>16</v>
      </c>
      <c r="E35" s="13" t="s">
        <v>449</v>
      </c>
      <c r="F35" s="9" t="s">
        <v>9</v>
      </c>
      <c r="G35" s="13" t="s">
        <v>449</v>
      </c>
      <c r="H35" s="13" t="s">
        <v>450</v>
      </c>
      <c r="I35" s="19" t="s">
        <v>430</v>
      </c>
      <c r="J35" s="12" t="s">
        <v>10</v>
      </c>
      <c r="K35" s="19"/>
      <c r="L35" s="29" t="s">
        <v>11</v>
      </c>
      <c r="M35" s="19"/>
      <c r="N35" s="29"/>
      <c r="O35" s="19"/>
      <c r="P35" s="29"/>
      <c r="Q35" s="19"/>
      <c r="R35" s="29"/>
      <c r="S35" s="19"/>
      <c r="T35" s="19">
        <f t="shared" si="0"/>
        <v>1</v>
      </c>
      <c r="U35" s="19"/>
      <c r="V35" s="19"/>
      <c r="W35" s="19"/>
      <c r="X35" s="19"/>
      <c r="Y35" s="19"/>
      <c r="Z35" s="19" t="s">
        <v>433</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9">
        <f>COUNTIF($BD35:$CB35,2)</f>
        <v>18</v>
      </c>
      <c r="CD35" s="52">
        <f>CC35/COUNTA($BD35:$CB35)</f>
        <v>0.72</v>
      </c>
      <c r="CE35" s="29">
        <f>COUNTIF($BD35:$CB35,1)</f>
        <v>7</v>
      </c>
      <c r="CF35" s="52">
        <f>CE35/COUNTA($BD35:$CB35)</f>
        <v>0.28000000000000003</v>
      </c>
      <c r="CG35" s="29">
        <f>COUNTIF($BD35:$CB35,0)</f>
        <v>0</v>
      </c>
      <c r="CH35" s="52">
        <f>CG35/COUNTA($BD35:$CB35)</f>
        <v>0</v>
      </c>
      <c r="CI35" s="29">
        <f>(((CC35*2)+(CE35*1)+(CG35*0)))/COUNTA($BD35:$CB35)</f>
        <v>1.72</v>
      </c>
      <c r="CJ35" s="29" t="str">
        <f>IF(CI35&gt;=1.6,"Đạt mục tiêu",IF(CI35&gt;=1,"Cần cố gắng","Chưa đạt"))</f>
        <v>Đạt mục tiêu</v>
      </c>
    </row>
    <row r="36" spans="1:88" ht="15.75" hidden="1" customHeight="1" x14ac:dyDescent="0.25">
      <c r="A36" s="26">
        <v>31</v>
      </c>
      <c r="B36" s="57">
        <v>56</v>
      </c>
      <c r="C36" s="13" t="s">
        <v>451</v>
      </c>
      <c r="D36" s="9" t="s">
        <v>16</v>
      </c>
      <c r="E36" s="13" t="s">
        <v>449</v>
      </c>
      <c r="F36" s="9" t="s">
        <v>9</v>
      </c>
      <c r="G36" s="13" t="s">
        <v>452</v>
      </c>
      <c r="H36" s="2" t="s">
        <v>453</v>
      </c>
      <c r="I36" s="19" t="s">
        <v>430</v>
      </c>
      <c r="J36" s="12" t="s">
        <v>10</v>
      </c>
      <c r="K36" s="19"/>
      <c r="L36" s="19"/>
      <c r="M36" s="19"/>
      <c r="N36" s="29"/>
      <c r="O36" s="19"/>
      <c r="P36" s="19"/>
      <c r="Q36" s="1"/>
      <c r="R36" s="29"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433</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9"/>
      <c r="CD36" s="52"/>
      <c r="CE36" s="29"/>
      <c r="CF36" s="52"/>
      <c r="CG36" s="29"/>
      <c r="CH36" s="52"/>
      <c r="CI36" s="29"/>
      <c r="CJ36" s="29"/>
    </row>
    <row r="37" spans="1:88" ht="15.75" hidden="1" customHeight="1" x14ac:dyDescent="0.25">
      <c r="A37" s="26">
        <v>32</v>
      </c>
      <c r="B37" s="14">
        <v>59</v>
      </c>
      <c r="C37" s="13" t="s">
        <v>39</v>
      </c>
      <c r="D37" s="9" t="s">
        <v>16</v>
      </c>
      <c r="E37" s="13" t="s">
        <v>40</v>
      </c>
      <c r="F37" s="9" t="s">
        <v>16</v>
      </c>
      <c r="G37" s="13" t="s">
        <v>40</v>
      </c>
      <c r="H37" s="13" t="s">
        <v>454</v>
      </c>
      <c r="I37" s="19" t="s">
        <v>430</v>
      </c>
      <c r="J37" s="12" t="s">
        <v>10</v>
      </c>
      <c r="K37" s="19"/>
      <c r="L37" s="19"/>
      <c r="M37" s="19"/>
      <c r="N37" s="19"/>
      <c r="O37" s="29"/>
      <c r="P37" s="29" t="s">
        <v>11</v>
      </c>
      <c r="Q37" s="19"/>
      <c r="R37" s="19"/>
      <c r="S37" s="19"/>
      <c r="T37" s="19">
        <f t="shared" si="0"/>
        <v>1</v>
      </c>
      <c r="U37" s="19"/>
      <c r="V37" s="19"/>
      <c r="W37" s="19"/>
      <c r="X37" s="19"/>
      <c r="Y37" s="19"/>
      <c r="Z37" s="19"/>
      <c r="AA37" s="19"/>
      <c r="AB37" s="19"/>
      <c r="AC37" s="19"/>
      <c r="AD37" s="19"/>
      <c r="AE37" s="19"/>
      <c r="AF37" s="19"/>
      <c r="AG37" s="19"/>
      <c r="AH37" s="19"/>
      <c r="AI37" s="19"/>
      <c r="AJ37" s="19"/>
      <c r="AK37" s="19"/>
      <c r="AL37" s="19"/>
      <c r="AM37" s="19" t="s">
        <v>433</v>
      </c>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9">
        <f>COUNTIF($BD37:$CB37,2)</f>
        <v>0</v>
      </c>
      <c r="CD37" s="52" t="e">
        <f>CC37/COUNTA($BD37:$CB37)</f>
        <v>#DIV/0!</v>
      </c>
      <c r="CE37" s="29">
        <f>COUNTIF($BD37:$CB37,1)</f>
        <v>0</v>
      </c>
      <c r="CF37" s="52" t="e">
        <f>CE37/COUNTA($BD37:$CB37)</f>
        <v>#DIV/0!</v>
      </c>
      <c r="CG37" s="29">
        <f>COUNTIF($BD37:$CB37,0)</f>
        <v>0</v>
      </c>
      <c r="CH37" s="52" t="e">
        <f>CG37/COUNTA($BD37:$CB37)</f>
        <v>#DIV/0!</v>
      </c>
      <c r="CI37" s="29" t="e">
        <f>(((CC37*2)+(CE37*1)+(CG37*0)))/COUNTA($BD37:$CB37)</f>
        <v>#DIV/0!</v>
      </c>
      <c r="CJ37" s="29" t="e">
        <f>IF(CI37&gt;=1.6,"Đạt mục tiêu",IF(CI37&gt;=1,"Cần cố gắng","Chưa đạt"))</f>
        <v>#DIV/0!</v>
      </c>
    </row>
    <row r="38" spans="1:88" ht="26.25" customHeight="1" x14ac:dyDescent="0.25">
      <c r="A38" s="26">
        <v>33</v>
      </c>
      <c r="B38" s="46">
        <v>65</v>
      </c>
      <c r="C38" s="151" t="s">
        <v>41</v>
      </c>
      <c r="D38" s="152"/>
      <c r="E38" s="144"/>
      <c r="F38" s="7" t="s">
        <v>416</v>
      </c>
      <c r="G38" s="7" t="s">
        <v>416</v>
      </c>
      <c r="H38" s="7" t="s">
        <v>416</v>
      </c>
      <c r="I38" s="7" t="s">
        <v>416</v>
      </c>
      <c r="J38" s="7" t="s">
        <v>416</v>
      </c>
      <c r="K38" s="7" t="s">
        <v>416</v>
      </c>
      <c r="L38" s="7" t="s">
        <v>416</v>
      </c>
      <c r="M38" s="7" t="s">
        <v>416</v>
      </c>
      <c r="N38" s="7" t="s">
        <v>416</v>
      </c>
      <c r="O38" s="7" t="s">
        <v>416</v>
      </c>
      <c r="P38" s="7" t="s">
        <v>416</v>
      </c>
      <c r="Q38" s="7" t="s">
        <v>416</v>
      </c>
      <c r="R38" s="7" t="s">
        <v>416</v>
      </c>
      <c r="S38" s="7" t="s">
        <v>416</v>
      </c>
      <c r="T38" s="19">
        <f t="shared" si="0"/>
        <v>0</v>
      </c>
      <c r="U38" s="7" t="s">
        <v>416</v>
      </c>
      <c r="V38" s="7" t="s">
        <v>416</v>
      </c>
      <c r="W38" s="7" t="s">
        <v>416</v>
      </c>
      <c r="X38" s="7" t="s">
        <v>416</v>
      </c>
      <c r="Y38" s="7" t="s">
        <v>416</v>
      </c>
      <c r="Z38" s="7" t="s">
        <v>416</v>
      </c>
      <c r="AA38" s="7" t="s">
        <v>416</v>
      </c>
      <c r="AB38" s="7" t="s">
        <v>416</v>
      </c>
      <c r="AC38" s="7" t="s">
        <v>416</v>
      </c>
      <c r="AD38" s="7" t="s">
        <v>416</v>
      </c>
      <c r="AE38" s="7" t="s">
        <v>416</v>
      </c>
      <c r="AF38" s="7" t="s">
        <v>416</v>
      </c>
      <c r="AG38" s="7" t="s">
        <v>416</v>
      </c>
      <c r="AH38" s="7" t="s">
        <v>416</v>
      </c>
      <c r="AI38" s="7" t="s">
        <v>416</v>
      </c>
      <c r="AJ38" s="7" t="s">
        <v>416</v>
      </c>
      <c r="AK38" s="7" t="s">
        <v>416</v>
      </c>
      <c r="AL38" s="7" t="s">
        <v>416</v>
      </c>
      <c r="AM38" s="7" t="s">
        <v>416</v>
      </c>
      <c r="AN38" s="7" t="s">
        <v>416</v>
      </c>
      <c r="AO38" s="7" t="s">
        <v>416</v>
      </c>
      <c r="AP38" s="7" t="s">
        <v>416</v>
      </c>
      <c r="AQ38" s="7" t="s">
        <v>416</v>
      </c>
      <c r="AR38" s="7" t="s">
        <v>416</v>
      </c>
      <c r="AS38" s="7" t="s">
        <v>416</v>
      </c>
      <c r="AT38" s="7" t="s">
        <v>416</v>
      </c>
      <c r="AU38" s="7" t="s">
        <v>416</v>
      </c>
      <c r="AV38" s="7" t="s">
        <v>416</v>
      </c>
      <c r="AW38" s="7" t="s">
        <v>416</v>
      </c>
      <c r="AX38" s="7" t="s">
        <v>416</v>
      </c>
      <c r="AY38" s="7" t="s">
        <v>416</v>
      </c>
      <c r="AZ38" s="7" t="s">
        <v>416</v>
      </c>
      <c r="BA38" s="7" t="s">
        <v>416</v>
      </c>
      <c r="BB38" s="7" t="s">
        <v>416</v>
      </c>
      <c r="BC38" s="7" t="s">
        <v>416</v>
      </c>
      <c r="BD38" s="7" t="s">
        <v>416</v>
      </c>
      <c r="BE38" s="7" t="s">
        <v>416</v>
      </c>
      <c r="BF38" s="7" t="s">
        <v>416</v>
      </c>
      <c r="BG38" s="7" t="s">
        <v>416</v>
      </c>
      <c r="BH38" s="7" t="s">
        <v>416</v>
      </c>
      <c r="BI38" s="7" t="s">
        <v>416</v>
      </c>
      <c r="BJ38" s="7" t="s">
        <v>416</v>
      </c>
      <c r="BK38" s="7" t="s">
        <v>416</v>
      </c>
      <c r="BL38" s="7" t="s">
        <v>416</v>
      </c>
      <c r="BM38" s="7" t="s">
        <v>416</v>
      </c>
      <c r="BN38" s="7" t="s">
        <v>416</v>
      </c>
      <c r="BO38" s="7" t="s">
        <v>416</v>
      </c>
      <c r="BP38" s="7" t="s">
        <v>416</v>
      </c>
      <c r="BQ38" s="7" t="s">
        <v>416</v>
      </c>
      <c r="BR38" s="7" t="s">
        <v>416</v>
      </c>
      <c r="BS38" s="7" t="s">
        <v>416</v>
      </c>
      <c r="BT38" s="7" t="s">
        <v>416</v>
      </c>
      <c r="BU38" s="7" t="s">
        <v>416</v>
      </c>
      <c r="BV38" s="7" t="s">
        <v>416</v>
      </c>
      <c r="BW38" s="7" t="s">
        <v>416</v>
      </c>
      <c r="BX38" s="7" t="s">
        <v>416</v>
      </c>
      <c r="BY38" s="7" t="s">
        <v>416</v>
      </c>
      <c r="BZ38" s="7" t="s">
        <v>416</v>
      </c>
      <c r="CA38" s="7" t="s">
        <v>416</v>
      </c>
      <c r="CB38" s="7" t="s">
        <v>416</v>
      </c>
      <c r="CC38" s="7" t="s">
        <v>416</v>
      </c>
      <c r="CD38" s="7" t="s">
        <v>416</v>
      </c>
      <c r="CE38" s="7" t="s">
        <v>416</v>
      </c>
      <c r="CF38" s="7" t="s">
        <v>416</v>
      </c>
      <c r="CG38" s="7" t="s">
        <v>416</v>
      </c>
      <c r="CH38" s="7" t="s">
        <v>416</v>
      </c>
      <c r="CI38" s="7" t="s">
        <v>416</v>
      </c>
      <c r="CJ38" s="7" t="s">
        <v>416</v>
      </c>
    </row>
    <row r="39" spans="1:88" ht="15.75" hidden="1" customHeight="1" x14ac:dyDescent="0.25">
      <c r="A39" s="26">
        <v>34</v>
      </c>
      <c r="B39" s="58">
        <v>66</v>
      </c>
      <c r="C39" s="13" t="s">
        <v>42</v>
      </c>
      <c r="D39" s="9" t="s">
        <v>7</v>
      </c>
      <c r="E39" s="13" t="s">
        <v>43</v>
      </c>
      <c r="F39" s="9" t="s">
        <v>16</v>
      </c>
      <c r="G39" s="13" t="s">
        <v>43</v>
      </c>
      <c r="H39" s="19" t="s">
        <v>455</v>
      </c>
      <c r="I39" s="19" t="s">
        <v>419</v>
      </c>
      <c r="J39" s="12" t="s">
        <v>10</v>
      </c>
      <c r="K39" s="29"/>
      <c r="L39" s="29"/>
      <c r="M39" s="29" t="s">
        <v>11</v>
      </c>
      <c r="N39" s="29"/>
      <c r="O39" s="29"/>
      <c r="P39" s="29"/>
      <c r="Q39" s="29"/>
      <c r="R39" s="29"/>
      <c r="S39" s="29"/>
      <c r="T39" s="19">
        <f t="shared" si="0"/>
        <v>1</v>
      </c>
      <c r="U39" s="19"/>
      <c r="V39" s="19"/>
      <c r="W39" s="19"/>
      <c r="X39" s="19"/>
      <c r="Y39" s="19"/>
      <c r="Z39" s="19"/>
      <c r="AA39" s="19"/>
      <c r="AB39" s="19"/>
      <c r="AC39" s="19"/>
      <c r="AD39" s="19" t="s">
        <v>441</v>
      </c>
      <c r="AE39" s="19" t="s">
        <v>431</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9">
        <f>COUNTIF($BD39:$CB39,2)</f>
        <v>18</v>
      </c>
      <c r="CD39" s="52">
        <f>CC39/COUNTA($BD39:$CB39)</f>
        <v>0.72</v>
      </c>
      <c r="CE39" s="29">
        <f>COUNTIF($BD39:$CB39,1)</f>
        <v>7</v>
      </c>
      <c r="CF39" s="52">
        <f>CE39/COUNTA($BD39:$CB39)</f>
        <v>0.28000000000000003</v>
      </c>
      <c r="CG39" s="29">
        <f>COUNTIF($BD39:$CB39,0)</f>
        <v>0</v>
      </c>
      <c r="CH39" s="52">
        <f>CG39/COUNTA($BD39:$CB39)</f>
        <v>0</v>
      </c>
      <c r="CI39" s="29">
        <f>(((CC39*2)+(CE39*1)+(CG39*0)))/COUNTA($BD39:$CB39)</f>
        <v>1.72</v>
      </c>
      <c r="CJ39" s="29" t="str">
        <f>IF(CI39&gt;=1.6,"Đạt mục tiêu",IF(CI39&gt;=1,"Cần cố gắng","Chưa đạt"))</f>
        <v>Đạt mục tiêu</v>
      </c>
    </row>
    <row r="40" spans="1:88" ht="31.5" x14ac:dyDescent="0.25">
      <c r="A40" s="26">
        <v>35</v>
      </c>
      <c r="B40" s="58">
        <v>66</v>
      </c>
      <c r="C40" s="13" t="s">
        <v>42</v>
      </c>
      <c r="D40" s="9" t="s">
        <v>7</v>
      </c>
      <c r="E40" s="13" t="s">
        <v>43</v>
      </c>
      <c r="F40" s="9" t="s">
        <v>16</v>
      </c>
      <c r="G40" s="13" t="s">
        <v>43</v>
      </c>
      <c r="H40" s="19" t="s">
        <v>456</v>
      </c>
      <c r="I40" s="19" t="s">
        <v>419</v>
      </c>
      <c r="J40" s="12" t="s">
        <v>10</v>
      </c>
      <c r="K40" s="29"/>
      <c r="L40" s="29"/>
      <c r="M40" s="29"/>
      <c r="N40" s="29" t="s">
        <v>11</v>
      </c>
      <c r="O40" s="29"/>
      <c r="P40" s="29"/>
      <c r="Q40" s="29"/>
      <c r="R40" s="29"/>
      <c r="S40" s="29"/>
      <c r="T40" s="19">
        <f t="shared" si="0"/>
        <v>1</v>
      </c>
      <c r="U40" s="19"/>
      <c r="V40" s="19"/>
      <c r="W40" s="19"/>
      <c r="X40" s="19"/>
      <c r="Y40" s="19"/>
      <c r="Z40" s="19"/>
      <c r="AA40" s="19"/>
      <c r="AB40" s="19"/>
      <c r="AC40" s="19"/>
      <c r="AD40" s="19"/>
      <c r="AE40" s="19"/>
      <c r="AF40" s="19"/>
      <c r="AG40" s="19"/>
      <c r="AH40" s="19" t="s">
        <v>441</v>
      </c>
      <c r="AI40" s="19" t="s">
        <v>431</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9"/>
      <c r="CD40" s="52"/>
      <c r="CE40" s="29"/>
      <c r="CF40" s="52"/>
      <c r="CG40" s="29"/>
      <c r="CH40" s="52"/>
      <c r="CI40" s="29"/>
      <c r="CJ40" s="29"/>
    </row>
    <row r="41" spans="1:88" ht="15.75" hidden="1" customHeight="1" x14ac:dyDescent="0.25">
      <c r="A41" s="26">
        <v>36</v>
      </c>
      <c r="B41" s="14">
        <v>69</v>
      </c>
      <c r="C41" s="13" t="s">
        <v>44</v>
      </c>
      <c r="D41" s="9" t="s">
        <v>7</v>
      </c>
      <c r="E41" s="13" t="s">
        <v>45</v>
      </c>
      <c r="F41" s="9" t="s">
        <v>16</v>
      </c>
      <c r="G41" s="13" t="s">
        <v>44</v>
      </c>
      <c r="H41" s="13" t="s">
        <v>457</v>
      </c>
      <c r="I41" s="19" t="s">
        <v>419</v>
      </c>
      <c r="J41" s="12" t="s">
        <v>10</v>
      </c>
      <c r="K41" s="19"/>
      <c r="L41" s="19"/>
      <c r="M41" s="19"/>
      <c r="N41" s="29"/>
      <c r="O41" s="19"/>
      <c r="P41" s="19"/>
      <c r="Q41" s="19"/>
      <c r="R41" s="29"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433</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9">
        <f t="shared" ref="CC41:CC45" si="24">COUNTIF($BD41:$CB41,2)</f>
        <v>0</v>
      </c>
      <c r="CD41" s="52" t="e">
        <f t="shared" ref="CD41:CD45" si="25">CC41/COUNTA($BD41:$CB41)</f>
        <v>#DIV/0!</v>
      </c>
      <c r="CE41" s="29">
        <f t="shared" ref="CE41:CE45" si="26">COUNTIF($BD41:$CB41,1)</f>
        <v>0</v>
      </c>
      <c r="CF41" s="52" t="e">
        <f t="shared" ref="CF41:CF45" si="27">CE41/COUNTA($BD41:$CB41)</f>
        <v>#DIV/0!</v>
      </c>
      <c r="CG41" s="29">
        <f t="shared" ref="CG41:CG45" si="28">COUNTIF($BD41:$CB41,0)</f>
        <v>0</v>
      </c>
      <c r="CH41" s="52" t="e">
        <f t="shared" ref="CH41:CH45" si="29">CG41/COUNTA($BD41:$CB41)</f>
        <v>#DIV/0!</v>
      </c>
      <c r="CI41" s="29" t="e">
        <f t="shared" ref="CI41:CI45" si="30">(((CC41*2)+(CE41*1)+(CG41*0)))/COUNTA($BD41:$CB41)</f>
        <v>#DIV/0!</v>
      </c>
      <c r="CJ41" s="29" t="e">
        <f t="shared" ref="CJ41:CJ45" si="31">IF(CI41&gt;=1.6,"Đạt mục tiêu",IF(CI41&gt;=1,"Cần cố gắng","Chưa đạt"))</f>
        <v>#DIV/0!</v>
      </c>
    </row>
    <row r="42" spans="1:88" ht="15.75" hidden="1" customHeight="1" x14ac:dyDescent="0.25">
      <c r="A42" s="26">
        <v>37</v>
      </c>
      <c r="B42" s="14">
        <v>72</v>
      </c>
      <c r="C42" s="13" t="s">
        <v>46</v>
      </c>
      <c r="D42" s="9" t="s">
        <v>7</v>
      </c>
      <c r="E42" s="13" t="s">
        <v>47</v>
      </c>
      <c r="F42" s="9" t="s">
        <v>16</v>
      </c>
      <c r="G42" s="13" t="s">
        <v>47</v>
      </c>
      <c r="H42" s="21" t="s">
        <v>458</v>
      </c>
      <c r="I42" s="19" t="s">
        <v>430</v>
      </c>
      <c r="J42" s="12" t="s">
        <v>10</v>
      </c>
      <c r="K42" s="19"/>
      <c r="L42" s="19"/>
      <c r="M42" s="19"/>
      <c r="N42" s="19"/>
      <c r="O42" s="19"/>
      <c r="P42" s="19"/>
      <c r="Q42" s="29" t="s">
        <v>11</v>
      </c>
      <c r="R42" s="29"/>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441</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9">
        <f t="shared" si="24"/>
        <v>0</v>
      </c>
      <c r="CD42" s="52" t="e">
        <f t="shared" si="25"/>
        <v>#DIV/0!</v>
      </c>
      <c r="CE42" s="29">
        <f t="shared" si="26"/>
        <v>0</v>
      </c>
      <c r="CF42" s="52" t="e">
        <f t="shared" si="27"/>
        <v>#DIV/0!</v>
      </c>
      <c r="CG42" s="29">
        <f t="shared" si="28"/>
        <v>0</v>
      </c>
      <c r="CH42" s="52" t="e">
        <f t="shared" si="29"/>
        <v>#DIV/0!</v>
      </c>
      <c r="CI42" s="29" t="e">
        <f t="shared" si="30"/>
        <v>#DIV/0!</v>
      </c>
      <c r="CJ42" s="29" t="e">
        <f t="shared" si="31"/>
        <v>#DIV/0!</v>
      </c>
    </row>
    <row r="43" spans="1:88" ht="15.75" hidden="1" customHeight="1" x14ac:dyDescent="0.25">
      <c r="A43" s="26">
        <v>38</v>
      </c>
      <c r="B43" s="59">
        <v>73</v>
      </c>
      <c r="C43" s="13" t="s">
        <v>48</v>
      </c>
      <c r="D43" s="9" t="s">
        <v>9</v>
      </c>
      <c r="E43" s="13" t="s">
        <v>49</v>
      </c>
      <c r="F43" s="9" t="s">
        <v>9</v>
      </c>
      <c r="G43" s="13" t="s">
        <v>48</v>
      </c>
      <c r="H43" s="21" t="s">
        <v>459</v>
      </c>
      <c r="I43" s="19" t="s">
        <v>430</v>
      </c>
      <c r="J43" s="12" t="s">
        <v>10</v>
      </c>
      <c r="K43" s="19"/>
      <c r="L43" s="19"/>
      <c r="M43" s="29" t="s">
        <v>11</v>
      </c>
      <c r="N43" s="19"/>
      <c r="O43" s="19"/>
      <c r="P43" s="19"/>
      <c r="Q43" s="29"/>
      <c r="R43" s="29"/>
      <c r="S43" s="19"/>
      <c r="T43" s="19">
        <f t="shared" si="0"/>
        <v>1</v>
      </c>
      <c r="U43" s="19"/>
      <c r="V43" s="19"/>
      <c r="W43" s="19"/>
      <c r="X43" s="19"/>
      <c r="Y43" s="19"/>
      <c r="Z43" s="19"/>
      <c r="AA43" s="19"/>
      <c r="AB43" s="19"/>
      <c r="AC43" s="19"/>
      <c r="AD43" s="19"/>
      <c r="AE43" s="19"/>
      <c r="AF43" s="19" t="s">
        <v>441</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9">
        <f t="shared" si="24"/>
        <v>19</v>
      </c>
      <c r="CD43" s="52">
        <f t="shared" si="25"/>
        <v>0.76</v>
      </c>
      <c r="CE43" s="29">
        <f t="shared" si="26"/>
        <v>6</v>
      </c>
      <c r="CF43" s="52">
        <f t="shared" si="27"/>
        <v>0.24</v>
      </c>
      <c r="CG43" s="29">
        <f t="shared" si="28"/>
        <v>0</v>
      </c>
      <c r="CH43" s="52">
        <f t="shared" si="29"/>
        <v>0</v>
      </c>
      <c r="CI43" s="29">
        <f t="shared" si="30"/>
        <v>1.76</v>
      </c>
      <c r="CJ43" s="29" t="str">
        <f t="shared" si="31"/>
        <v>Đạt mục tiêu</v>
      </c>
    </row>
    <row r="44" spans="1:88" ht="15.75" hidden="1" customHeight="1" x14ac:dyDescent="0.25">
      <c r="A44" s="26">
        <v>39</v>
      </c>
      <c r="B44" s="59">
        <v>73</v>
      </c>
      <c r="C44" s="13" t="s">
        <v>50</v>
      </c>
      <c r="D44" s="9" t="s">
        <v>9</v>
      </c>
      <c r="E44" s="13" t="s">
        <v>51</v>
      </c>
      <c r="F44" s="9" t="s">
        <v>9</v>
      </c>
      <c r="G44" s="13" t="s">
        <v>50</v>
      </c>
      <c r="H44" s="13" t="s">
        <v>460</v>
      </c>
      <c r="I44" s="19" t="s">
        <v>419</v>
      </c>
      <c r="J44" s="12" t="s">
        <v>10</v>
      </c>
      <c r="K44" s="19"/>
      <c r="L44" s="19"/>
      <c r="M44" s="19"/>
      <c r="N44" s="19"/>
      <c r="O44" s="29" t="s">
        <v>11</v>
      </c>
      <c r="P44" s="29"/>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t="s">
        <v>433</v>
      </c>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9">
        <f t="shared" si="24"/>
        <v>0</v>
      </c>
      <c r="CD44" s="52" t="e">
        <f t="shared" si="25"/>
        <v>#DIV/0!</v>
      </c>
      <c r="CE44" s="29">
        <f t="shared" si="26"/>
        <v>0</v>
      </c>
      <c r="CF44" s="52" t="e">
        <f t="shared" si="27"/>
        <v>#DIV/0!</v>
      </c>
      <c r="CG44" s="29">
        <f t="shared" si="28"/>
        <v>0</v>
      </c>
      <c r="CH44" s="52" t="e">
        <f t="shared" si="29"/>
        <v>#DIV/0!</v>
      </c>
      <c r="CI44" s="29" t="e">
        <f t="shared" si="30"/>
        <v>#DIV/0!</v>
      </c>
      <c r="CJ44" s="29" t="e">
        <f t="shared" si="31"/>
        <v>#DIV/0!</v>
      </c>
    </row>
    <row r="45" spans="1:88" ht="15.75" hidden="1" customHeight="1" x14ac:dyDescent="0.25">
      <c r="A45" s="26">
        <v>40</v>
      </c>
      <c r="B45" s="60">
        <v>80</v>
      </c>
      <c r="C45" s="13" t="s">
        <v>52</v>
      </c>
      <c r="D45" s="9" t="s">
        <v>16</v>
      </c>
      <c r="E45" s="13" t="s">
        <v>53</v>
      </c>
      <c r="F45" s="9" t="s">
        <v>16</v>
      </c>
      <c r="G45" s="13" t="s">
        <v>53</v>
      </c>
      <c r="H45" s="13" t="s">
        <v>461</v>
      </c>
      <c r="I45" s="19" t="s">
        <v>419</v>
      </c>
      <c r="J45" s="12" t="s">
        <v>10</v>
      </c>
      <c r="K45" s="19"/>
      <c r="L45" s="19"/>
      <c r="M45" s="19"/>
      <c r="N45" s="19"/>
      <c r="O45" s="29" t="s">
        <v>11</v>
      </c>
      <c r="P45" s="29"/>
      <c r="Q45" s="29"/>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9">
        <f t="shared" si="24"/>
        <v>0</v>
      </c>
      <c r="CD45" s="52" t="e">
        <f t="shared" si="25"/>
        <v>#DIV/0!</v>
      </c>
      <c r="CE45" s="29">
        <f t="shared" si="26"/>
        <v>0</v>
      </c>
      <c r="CF45" s="52" t="e">
        <f t="shared" si="27"/>
        <v>#DIV/0!</v>
      </c>
      <c r="CG45" s="29">
        <f t="shared" si="28"/>
        <v>0</v>
      </c>
      <c r="CH45" s="52" t="e">
        <f t="shared" si="29"/>
        <v>#DIV/0!</v>
      </c>
      <c r="CI45" s="29" t="e">
        <f t="shared" si="30"/>
        <v>#DIV/0!</v>
      </c>
      <c r="CJ45" s="29" t="e">
        <f t="shared" si="31"/>
        <v>#DIV/0!</v>
      </c>
    </row>
    <row r="46" spans="1:88" ht="15.75" hidden="1" customHeight="1" x14ac:dyDescent="0.25">
      <c r="A46" s="26">
        <v>41</v>
      </c>
      <c r="B46" s="60">
        <v>80</v>
      </c>
      <c r="C46" s="13" t="s">
        <v>54</v>
      </c>
      <c r="D46" s="9" t="s">
        <v>16</v>
      </c>
      <c r="E46" s="13" t="s">
        <v>55</v>
      </c>
      <c r="F46" s="9" t="s">
        <v>16</v>
      </c>
      <c r="G46" s="13" t="s">
        <v>55</v>
      </c>
      <c r="H46" s="13" t="s">
        <v>462</v>
      </c>
      <c r="I46" s="19" t="s">
        <v>419</v>
      </c>
      <c r="J46" s="12" t="s">
        <v>10</v>
      </c>
      <c r="K46" s="19"/>
      <c r="L46" s="19"/>
      <c r="M46" s="19"/>
      <c r="N46" s="19"/>
      <c r="O46" s="29"/>
      <c r="P46" s="29" t="s">
        <v>11</v>
      </c>
      <c r="Q46" s="29"/>
      <c r="R46" s="19"/>
      <c r="S46" s="19"/>
      <c r="T46" s="19">
        <f t="shared" si="0"/>
        <v>1</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9"/>
      <c r="CD46" s="52"/>
      <c r="CE46" s="29"/>
      <c r="CF46" s="52"/>
      <c r="CG46" s="29"/>
      <c r="CH46" s="52"/>
      <c r="CI46" s="29"/>
      <c r="CJ46" s="29"/>
    </row>
    <row r="47" spans="1:88" ht="15.75" hidden="1" customHeight="1" x14ac:dyDescent="0.25">
      <c r="A47" s="26">
        <v>42</v>
      </c>
      <c r="B47" s="46">
        <v>90</v>
      </c>
      <c r="C47" s="151" t="s">
        <v>56</v>
      </c>
      <c r="D47" s="152"/>
      <c r="E47" s="144"/>
      <c r="F47" s="7" t="s">
        <v>416</v>
      </c>
      <c r="G47" s="7" t="s">
        <v>416</v>
      </c>
      <c r="H47" s="7" t="s">
        <v>416</v>
      </c>
      <c r="I47" s="7" t="s">
        <v>416</v>
      </c>
      <c r="J47" s="7" t="s">
        <v>416</v>
      </c>
      <c r="K47" s="7" t="s">
        <v>416</v>
      </c>
      <c r="L47" s="7" t="s">
        <v>416</v>
      </c>
      <c r="M47" s="7" t="s">
        <v>416</v>
      </c>
      <c r="N47" s="7" t="s">
        <v>416</v>
      </c>
      <c r="O47" s="7" t="s">
        <v>416</v>
      </c>
      <c r="P47" s="7" t="s">
        <v>416</v>
      </c>
      <c r="Q47" s="7" t="s">
        <v>416</v>
      </c>
      <c r="R47" s="7" t="s">
        <v>416</v>
      </c>
      <c r="S47" s="7" t="s">
        <v>416</v>
      </c>
      <c r="T47" s="19">
        <f t="shared" si="0"/>
        <v>0</v>
      </c>
      <c r="U47" s="7" t="s">
        <v>416</v>
      </c>
      <c r="V47" s="7" t="s">
        <v>416</v>
      </c>
      <c r="W47" s="7" t="s">
        <v>416</v>
      </c>
      <c r="X47" s="7" t="s">
        <v>416</v>
      </c>
      <c r="Y47" s="7" t="s">
        <v>416</v>
      </c>
      <c r="Z47" s="7" t="s">
        <v>416</v>
      </c>
      <c r="AA47" s="7" t="s">
        <v>416</v>
      </c>
      <c r="AB47" s="7" t="s">
        <v>416</v>
      </c>
      <c r="AC47" s="7" t="s">
        <v>416</v>
      </c>
      <c r="AD47" s="7" t="s">
        <v>416</v>
      </c>
      <c r="AE47" s="7" t="s">
        <v>416</v>
      </c>
      <c r="AF47" s="7" t="s">
        <v>416</v>
      </c>
      <c r="AG47" s="7" t="s">
        <v>416</v>
      </c>
      <c r="AH47" s="7" t="s">
        <v>416</v>
      </c>
      <c r="AI47" s="7" t="s">
        <v>416</v>
      </c>
      <c r="AJ47" s="7" t="s">
        <v>416</v>
      </c>
      <c r="AK47" s="7" t="s">
        <v>416</v>
      </c>
      <c r="AL47" s="7" t="s">
        <v>416</v>
      </c>
      <c r="AM47" s="7" t="s">
        <v>416</v>
      </c>
      <c r="AN47" s="7" t="s">
        <v>416</v>
      </c>
      <c r="AO47" s="7" t="s">
        <v>416</v>
      </c>
      <c r="AP47" s="7" t="s">
        <v>416</v>
      </c>
      <c r="AQ47" s="7" t="s">
        <v>416</v>
      </c>
      <c r="AR47" s="7" t="s">
        <v>416</v>
      </c>
      <c r="AS47" s="7" t="s">
        <v>416</v>
      </c>
      <c r="AT47" s="7" t="s">
        <v>416</v>
      </c>
      <c r="AU47" s="7" t="s">
        <v>416</v>
      </c>
      <c r="AV47" s="7" t="s">
        <v>416</v>
      </c>
      <c r="AW47" s="7" t="s">
        <v>416</v>
      </c>
      <c r="AX47" s="7" t="s">
        <v>416</v>
      </c>
      <c r="AY47" s="7" t="s">
        <v>416</v>
      </c>
      <c r="AZ47" s="7" t="s">
        <v>416</v>
      </c>
      <c r="BA47" s="7" t="s">
        <v>416</v>
      </c>
      <c r="BB47" s="7" t="s">
        <v>416</v>
      </c>
      <c r="BC47" s="7" t="s">
        <v>416</v>
      </c>
      <c r="BD47" s="7" t="s">
        <v>416</v>
      </c>
      <c r="BE47" s="7" t="s">
        <v>416</v>
      </c>
      <c r="BF47" s="7" t="s">
        <v>416</v>
      </c>
      <c r="BG47" s="7" t="s">
        <v>416</v>
      </c>
      <c r="BH47" s="7" t="s">
        <v>416</v>
      </c>
      <c r="BI47" s="7" t="s">
        <v>416</v>
      </c>
      <c r="BJ47" s="7" t="s">
        <v>416</v>
      </c>
      <c r="BK47" s="7" t="s">
        <v>416</v>
      </c>
      <c r="BL47" s="7" t="s">
        <v>416</v>
      </c>
      <c r="BM47" s="7" t="s">
        <v>416</v>
      </c>
      <c r="BN47" s="7" t="s">
        <v>416</v>
      </c>
      <c r="BO47" s="7" t="s">
        <v>416</v>
      </c>
      <c r="BP47" s="7" t="s">
        <v>416</v>
      </c>
      <c r="BQ47" s="7" t="s">
        <v>416</v>
      </c>
      <c r="BR47" s="7" t="s">
        <v>416</v>
      </c>
      <c r="BS47" s="7" t="s">
        <v>416</v>
      </c>
      <c r="BT47" s="7" t="s">
        <v>416</v>
      </c>
      <c r="BU47" s="7" t="s">
        <v>416</v>
      </c>
      <c r="BV47" s="7" t="s">
        <v>416</v>
      </c>
      <c r="BW47" s="7" t="s">
        <v>416</v>
      </c>
      <c r="BX47" s="7" t="s">
        <v>416</v>
      </c>
      <c r="BY47" s="7" t="s">
        <v>416</v>
      </c>
      <c r="BZ47" s="7" t="s">
        <v>416</v>
      </c>
      <c r="CA47" s="7" t="s">
        <v>416</v>
      </c>
      <c r="CB47" s="7" t="s">
        <v>416</v>
      </c>
      <c r="CC47" s="7" t="s">
        <v>416</v>
      </c>
      <c r="CD47" s="7" t="s">
        <v>416</v>
      </c>
      <c r="CE47" s="7" t="s">
        <v>416</v>
      </c>
      <c r="CF47" s="7" t="s">
        <v>416</v>
      </c>
      <c r="CG47" s="7" t="s">
        <v>416</v>
      </c>
      <c r="CH47" s="7" t="s">
        <v>416</v>
      </c>
      <c r="CI47" s="7" t="s">
        <v>416</v>
      </c>
      <c r="CJ47" s="7" t="s">
        <v>416</v>
      </c>
    </row>
    <row r="48" spans="1:88" ht="15.75" hidden="1" customHeight="1" x14ac:dyDescent="0.25">
      <c r="A48" s="26">
        <v>43</v>
      </c>
      <c r="B48" s="19">
        <v>91</v>
      </c>
      <c r="C48" s="50" t="s">
        <v>57</v>
      </c>
      <c r="D48" s="9" t="s">
        <v>9</v>
      </c>
      <c r="E48" s="13" t="s">
        <v>58</v>
      </c>
      <c r="F48" s="9" t="s">
        <v>16</v>
      </c>
      <c r="G48" s="13" t="s">
        <v>58</v>
      </c>
      <c r="H48" s="13" t="s">
        <v>463</v>
      </c>
      <c r="I48" s="19" t="s">
        <v>419</v>
      </c>
      <c r="J48" s="12" t="s">
        <v>10</v>
      </c>
      <c r="K48" s="26" t="s">
        <v>11</v>
      </c>
      <c r="L48" s="26"/>
      <c r="M48" s="19"/>
      <c r="N48" s="19"/>
      <c r="O48" s="19"/>
      <c r="P48" s="19"/>
      <c r="Q48" s="19"/>
      <c r="R48" s="19"/>
      <c r="S48" s="19"/>
      <c r="T48" s="19">
        <f t="shared" si="0"/>
        <v>1</v>
      </c>
      <c r="U48" s="19"/>
      <c r="V48" s="19" t="s">
        <v>431</v>
      </c>
      <c r="W48" s="1" t="s">
        <v>431</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9">
        <f t="shared" ref="CC48:CC50" si="32">COUNTIF($BD48:$CB48,2)</f>
        <v>20</v>
      </c>
      <c r="CD48" s="52">
        <f t="shared" ref="CD48:CD50" si="33">CC48/COUNTA($BD48:$CB48)</f>
        <v>0.8</v>
      </c>
      <c r="CE48" s="29">
        <f t="shared" ref="CE48:CE50" si="34">COUNTIF($BD48:$CB48,1)</f>
        <v>3</v>
      </c>
      <c r="CF48" s="52">
        <f t="shared" ref="CF48:CF50" si="35">CE48/COUNTA($BD48:$CB48)</f>
        <v>0.12</v>
      </c>
      <c r="CG48" s="29">
        <f t="shared" ref="CG48:CG50" si="36">COUNTIF($BD48:$CB48,0)</f>
        <v>2</v>
      </c>
      <c r="CH48" s="52">
        <f t="shared" ref="CH48:CH50" si="37">CG48/COUNTA($BD48:$CB48)</f>
        <v>0.08</v>
      </c>
      <c r="CI48" s="29">
        <f t="shared" ref="CI48:CI50" si="38">(((CC48*2)+(CE48*1)+(CG48*0)))/COUNTA($BD48:$CB48)</f>
        <v>1.72</v>
      </c>
      <c r="CJ48" s="29" t="str">
        <f t="shared" ref="CJ48:CJ50" si="39">IF(CI48&gt;=1.6,"Đạt mục tiêu",IF(CI48&gt;=1,"Cần cố gắng","Chưa đạt"))</f>
        <v>Đạt mục tiêu</v>
      </c>
    </row>
    <row r="49" spans="1:88" ht="15.75" hidden="1" customHeight="1" x14ac:dyDescent="0.25">
      <c r="A49" s="26">
        <v>44</v>
      </c>
      <c r="B49" s="19">
        <v>92</v>
      </c>
      <c r="C49" s="50" t="s">
        <v>59</v>
      </c>
      <c r="D49" s="9" t="s">
        <v>16</v>
      </c>
      <c r="E49" s="13" t="s">
        <v>60</v>
      </c>
      <c r="F49" s="9" t="s">
        <v>16</v>
      </c>
      <c r="G49" s="13" t="s">
        <v>60</v>
      </c>
      <c r="H49" s="13" t="s">
        <v>464</v>
      </c>
      <c r="I49" s="19" t="s">
        <v>419</v>
      </c>
      <c r="J49" s="12" t="s">
        <v>10</v>
      </c>
      <c r="K49" s="26" t="s">
        <v>11</v>
      </c>
      <c r="L49" s="26"/>
      <c r="M49" s="19"/>
      <c r="N49" s="19"/>
      <c r="O49" s="19"/>
      <c r="P49" s="19"/>
      <c r="Q49" s="19"/>
      <c r="R49" s="19"/>
      <c r="S49" s="19"/>
      <c r="T49" s="19">
        <f t="shared" si="0"/>
        <v>1</v>
      </c>
      <c r="U49" s="19" t="s">
        <v>431</v>
      </c>
      <c r="V49" s="19"/>
      <c r="W49" s="19"/>
      <c r="X49" s="19" t="s">
        <v>431</v>
      </c>
      <c r="Y49" s="19"/>
      <c r="Z49" s="19"/>
      <c r="AA49" s="19"/>
      <c r="AB49" s="19" t="s">
        <v>431</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9">
        <f t="shared" si="32"/>
        <v>20</v>
      </c>
      <c r="CD49" s="52">
        <f t="shared" si="33"/>
        <v>0.8</v>
      </c>
      <c r="CE49" s="29">
        <f t="shared" si="34"/>
        <v>4</v>
      </c>
      <c r="CF49" s="52">
        <f t="shared" si="35"/>
        <v>0.16</v>
      </c>
      <c r="CG49" s="29">
        <f t="shared" si="36"/>
        <v>1</v>
      </c>
      <c r="CH49" s="52">
        <f t="shared" si="37"/>
        <v>0.04</v>
      </c>
      <c r="CI49" s="29">
        <f t="shared" si="38"/>
        <v>1.76</v>
      </c>
      <c r="CJ49" s="29" t="str">
        <f t="shared" si="39"/>
        <v>Đạt mục tiêu</v>
      </c>
    </row>
    <row r="50" spans="1:88" ht="15.75" hidden="1" customHeight="1" x14ac:dyDescent="0.25">
      <c r="A50" s="26">
        <v>45</v>
      </c>
      <c r="B50" s="14">
        <v>94</v>
      </c>
      <c r="C50" s="13" t="s">
        <v>61</v>
      </c>
      <c r="D50" s="9" t="s">
        <v>16</v>
      </c>
      <c r="E50" s="13" t="s">
        <v>62</v>
      </c>
      <c r="F50" s="9" t="s">
        <v>16</v>
      </c>
      <c r="G50" s="13" t="s">
        <v>62</v>
      </c>
      <c r="H50" s="13" t="s">
        <v>465</v>
      </c>
      <c r="I50" s="19" t="s">
        <v>430</v>
      </c>
      <c r="J50" s="12" t="s">
        <v>10</v>
      </c>
      <c r="K50" s="19"/>
      <c r="L50" s="29" t="s">
        <v>11</v>
      </c>
      <c r="M50" s="19"/>
      <c r="N50" s="19"/>
      <c r="O50" s="29"/>
      <c r="P50" s="19"/>
      <c r="Q50" s="19"/>
      <c r="R50" s="19"/>
      <c r="S50" s="19"/>
      <c r="T50" s="19">
        <f t="shared" si="0"/>
        <v>1</v>
      </c>
      <c r="U50" s="19"/>
      <c r="V50" s="19"/>
      <c r="W50" s="19"/>
      <c r="X50" s="19"/>
      <c r="Y50" s="19"/>
      <c r="Z50" s="19"/>
      <c r="AA50" s="19"/>
      <c r="AB50" s="19" t="s">
        <v>441</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9">
        <f t="shared" si="32"/>
        <v>19</v>
      </c>
      <c r="CD50" s="52">
        <f t="shared" si="33"/>
        <v>0.76</v>
      </c>
      <c r="CE50" s="29">
        <f t="shared" si="34"/>
        <v>4</v>
      </c>
      <c r="CF50" s="52">
        <f t="shared" si="35"/>
        <v>0.16</v>
      </c>
      <c r="CG50" s="29">
        <f t="shared" si="36"/>
        <v>2</v>
      </c>
      <c r="CH50" s="52">
        <f t="shared" si="37"/>
        <v>0.08</v>
      </c>
      <c r="CI50" s="29">
        <f t="shared" si="38"/>
        <v>1.68</v>
      </c>
      <c r="CJ50" s="29" t="str">
        <f t="shared" si="39"/>
        <v>Đạt mục tiêu</v>
      </c>
    </row>
    <row r="51" spans="1:88" ht="33.75" customHeight="1" x14ac:dyDescent="0.25">
      <c r="A51" s="26">
        <v>46</v>
      </c>
      <c r="B51" s="46">
        <v>107</v>
      </c>
      <c r="C51" s="151" t="s">
        <v>63</v>
      </c>
      <c r="D51" s="152"/>
      <c r="E51" s="144"/>
      <c r="F51" s="7" t="s">
        <v>416</v>
      </c>
      <c r="G51" s="7" t="s">
        <v>416</v>
      </c>
      <c r="H51" s="7" t="s">
        <v>416</v>
      </c>
      <c r="I51" s="7" t="s">
        <v>416</v>
      </c>
      <c r="J51" s="7" t="s">
        <v>416</v>
      </c>
      <c r="K51" s="7" t="s">
        <v>416</v>
      </c>
      <c r="L51" s="7" t="s">
        <v>416</v>
      </c>
      <c r="M51" s="7" t="s">
        <v>416</v>
      </c>
      <c r="N51" s="7" t="s">
        <v>416</v>
      </c>
      <c r="O51" s="7" t="s">
        <v>416</v>
      </c>
      <c r="P51" s="7" t="s">
        <v>416</v>
      </c>
      <c r="Q51" s="7" t="s">
        <v>416</v>
      </c>
      <c r="R51" s="7" t="s">
        <v>416</v>
      </c>
      <c r="S51" s="7" t="s">
        <v>416</v>
      </c>
      <c r="T51" s="19">
        <f t="shared" si="0"/>
        <v>0</v>
      </c>
      <c r="U51" s="7" t="s">
        <v>416</v>
      </c>
      <c r="V51" s="7" t="s">
        <v>416</v>
      </c>
      <c r="W51" s="7" t="s">
        <v>416</v>
      </c>
      <c r="X51" s="7" t="s">
        <v>416</v>
      </c>
      <c r="Y51" s="7" t="s">
        <v>416</v>
      </c>
      <c r="Z51" s="7" t="s">
        <v>416</v>
      </c>
      <c r="AA51" s="7" t="s">
        <v>416</v>
      </c>
      <c r="AB51" s="7" t="s">
        <v>416</v>
      </c>
      <c r="AC51" s="7" t="s">
        <v>416</v>
      </c>
      <c r="AD51" s="7" t="s">
        <v>416</v>
      </c>
      <c r="AE51" s="7" t="s">
        <v>416</v>
      </c>
      <c r="AF51" s="7" t="s">
        <v>416</v>
      </c>
      <c r="AG51" s="7" t="s">
        <v>416</v>
      </c>
      <c r="AH51" s="7" t="s">
        <v>416</v>
      </c>
      <c r="AI51" s="7" t="s">
        <v>416</v>
      </c>
      <c r="AJ51" s="7" t="s">
        <v>416</v>
      </c>
      <c r="AK51" s="7" t="s">
        <v>416</v>
      </c>
      <c r="AL51" s="7" t="s">
        <v>416</v>
      </c>
      <c r="AM51" s="7" t="s">
        <v>416</v>
      </c>
      <c r="AN51" s="7" t="s">
        <v>416</v>
      </c>
      <c r="AO51" s="7" t="s">
        <v>416</v>
      </c>
      <c r="AP51" s="7" t="s">
        <v>416</v>
      </c>
      <c r="AQ51" s="7" t="s">
        <v>416</v>
      </c>
      <c r="AR51" s="7" t="s">
        <v>416</v>
      </c>
      <c r="AS51" s="7" t="s">
        <v>416</v>
      </c>
      <c r="AT51" s="7" t="s">
        <v>416</v>
      </c>
      <c r="AU51" s="7" t="s">
        <v>416</v>
      </c>
      <c r="AV51" s="7" t="s">
        <v>416</v>
      </c>
      <c r="AW51" s="7" t="s">
        <v>416</v>
      </c>
      <c r="AX51" s="7" t="s">
        <v>416</v>
      </c>
      <c r="AY51" s="7" t="s">
        <v>416</v>
      </c>
      <c r="AZ51" s="7" t="s">
        <v>416</v>
      </c>
      <c r="BA51" s="7" t="s">
        <v>416</v>
      </c>
      <c r="BB51" s="7" t="s">
        <v>416</v>
      </c>
      <c r="BC51" s="7" t="s">
        <v>416</v>
      </c>
      <c r="BD51" s="7" t="s">
        <v>416</v>
      </c>
      <c r="BE51" s="7" t="s">
        <v>416</v>
      </c>
      <c r="BF51" s="7" t="s">
        <v>416</v>
      </c>
      <c r="BG51" s="7" t="s">
        <v>416</v>
      </c>
      <c r="BH51" s="7" t="s">
        <v>416</v>
      </c>
      <c r="BI51" s="7" t="s">
        <v>416</v>
      </c>
      <c r="BJ51" s="7" t="s">
        <v>416</v>
      </c>
      <c r="BK51" s="7" t="s">
        <v>416</v>
      </c>
      <c r="BL51" s="7" t="s">
        <v>416</v>
      </c>
      <c r="BM51" s="7" t="s">
        <v>416</v>
      </c>
      <c r="BN51" s="7" t="s">
        <v>416</v>
      </c>
      <c r="BO51" s="7" t="s">
        <v>416</v>
      </c>
      <c r="BP51" s="7" t="s">
        <v>416</v>
      </c>
      <c r="BQ51" s="7" t="s">
        <v>416</v>
      </c>
      <c r="BR51" s="7" t="s">
        <v>416</v>
      </c>
      <c r="BS51" s="7" t="s">
        <v>416</v>
      </c>
      <c r="BT51" s="7" t="s">
        <v>416</v>
      </c>
      <c r="BU51" s="7" t="s">
        <v>416</v>
      </c>
      <c r="BV51" s="7" t="s">
        <v>416</v>
      </c>
      <c r="BW51" s="7" t="s">
        <v>416</v>
      </c>
      <c r="BX51" s="7" t="s">
        <v>416</v>
      </c>
      <c r="BY51" s="7" t="s">
        <v>416</v>
      </c>
      <c r="BZ51" s="7" t="s">
        <v>416</v>
      </c>
      <c r="CA51" s="7" t="s">
        <v>416</v>
      </c>
      <c r="CB51" s="7" t="s">
        <v>416</v>
      </c>
      <c r="CC51" s="7" t="s">
        <v>416</v>
      </c>
      <c r="CD51" s="7" t="s">
        <v>416</v>
      </c>
      <c r="CE51" s="7" t="s">
        <v>416</v>
      </c>
      <c r="CF51" s="7" t="s">
        <v>416</v>
      </c>
      <c r="CG51" s="7" t="s">
        <v>416</v>
      </c>
      <c r="CH51" s="7" t="s">
        <v>416</v>
      </c>
      <c r="CI51" s="7" t="s">
        <v>416</v>
      </c>
      <c r="CJ51" s="7" t="s">
        <v>416</v>
      </c>
    </row>
    <row r="52" spans="1:88" ht="15.75" hidden="1" customHeight="1" x14ac:dyDescent="0.25">
      <c r="A52" s="26">
        <v>47</v>
      </c>
      <c r="B52" s="14">
        <v>108</v>
      </c>
      <c r="C52" s="13" t="s">
        <v>64</v>
      </c>
      <c r="D52" s="9" t="s">
        <v>7</v>
      </c>
      <c r="E52" s="13" t="s">
        <v>65</v>
      </c>
      <c r="F52" s="9" t="s">
        <v>16</v>
      </c>
      <c r="G52" s="13" t="s">
        <v>65</v>
      </c>
      <c r="H52" s="13" t="s">
        <v>466</v>
      </c>
      <c r="I52" s="19" t="s">
        <v>419</v>
      </c>
      <c r="J52" s="12" t="s">
        <v>10</v>
      </c>
      <c r="K52" s="19"/>
      <c r="L52" s="19" t="s">
        <v>11</v>
      </c>
      <c r="M52" s="19"/>
      <c r="N52" s="19"/>
      <c r="O52" s="19"/>
      <c r="P52" s="19"/>
      <c r="Q52" s="19"/>
      <c r="R52" s="19"/>
      <c r="S52" s="19"/>
      <c r="T52" s="19">
        <f t="shared" si="0"/>
        <v>1</v>
      </c>
      <c r="U52" s="19"/>
      <c r="V52" s="19"/>
      <c r="W52" s="19"/>
      <c r="X52" s="19"/>
      <c r="Y52" s="19" t="s">
        <v>431</v>
      </c>
      <c r="Z52" s="19" t="s">
        <v>431</v>
      </c>
      <c r="AA52" s="19" t="s">
        <v>434</v>
      </c>
      <c r="AB52" s="19" t="s">
        <v>431</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9">
        <f t="shared" ref="CC52:CC53" si="40">COUNTIF($BD52:$CB52,2)</f>
        <v>19</v>
      </c>
      <c r="CD52" s="52">
        <f t="shared" ref="CD52:CD53" si="41">CC52/COUNTA($BD52:$CB52)</f>
        <v>0.76</v>
      </c>
      <c r="CE52" s="29">
        <f t="shared" ref="CE52:CE53" si="42">COUNTIF($BD52:$CB52,1)</f>
        <v>6</v>
      </c>
      <c r="CF52" s="52">
        <f t="shared" ref="CF52:CF53" si="43">CE52/COUNTA($BD52:$CB52)</f>
        <v>0.24</v>
      </c>
      <c r="CG52" s="29">
        <f t="shared" ref="CG52:CG53" si="44">COUNTIF($BD52:$CB52,0)</f>
        <v>0</v>
      </c>
      <c r="CH52" s="52">
        <f t="shared" ref="CH52:CH53" si="45">CG52/COUNTA($BD52:$CB52)</f>
        <v>0</v>
      </c>
      <c r="CI52" s="29">
        <f t="shared" ref="CI52:CI53" si="46">(((CC52*2)+(CE52*1)+(CG52*0)))/COUNTA($BD52:$CB52)</f>
        <v>1.76</v>
      </c>
      <c r="CJ52" s="29" t="str">
        <f t="shared" ref="CJ52:CJ53" si="47">IF(CI52&gt;=1.6,"Đạt mục tiêu",IF(CI52&gt;=1,"Cần cố gắng","Chưa đạt"))</f>
        <v>Đạt mục tiêu</v>
      </c>
    </row>
    <row r="53" spans="1:88" ht="15.75" hidden="1" customHeight="1" x14ac:dyDescent="0.25">
      <c r="A53" s="26">
        <v>49</v>
      </c>
      <c r="B53" s="60">
        <v>111</v>
      </c>
      <c r="C53" s="13" t="s">
        <v>66</v>
      </c>
      <c r="D53" s="9" t="s">
        <v>7</v>
      </c>
      <c r="E53" s="13" t="s">
        <v>467</v>
      </c>
      <c r="F53" s="9" t="s">
        <v>16</v>
      </c>
      <c r="G53" s="13" t="s">
        <v>468</v>
      </c>
      <c r="H53" s="2" t="s">
        <v>812</v>
      </c>
      <c r="I53" s="19" t="s">
        <v>430</v>
      </c>
      <c r="J53" s="12" t="s">
        <v>10</v>
      </c>
      <c r="K53" s="19"/>
      <c r="L53" s="26" t="s">
        <v>11</v>
      </c>
      <c r="M53" s="19"/>
      <c r="N53" s="19"/>
      <c r="O53" s="19"/>
      <c r="P53" s="19"/>
      <c r="Q53" s="19"/>
      <c r="R53" s="19"/>
      <c r="S53" s="19"/>
      <c r="T53" s="19">
        <f t="shared" si="0"/>
        <v>1</v>
      </c>
      <c r="U53" s="19"/>
      <c r="V53" s="19"/>
      <c r="W53" s="19"/>
      <c r="X53" s="19"/>
      <c r="Y53" s="19" t="s">
        <v>471</v>
      </c>
      <c r="Z53" s="19" t="s">
        <v>431</v>
      </c>
      <c r="AA53" s="19" t="s">
        <v>431</v>
      </c>
      <c r="AB53" s="19" t="s">
        <v>434</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6">
        <f t="shared" si="40"/>
        <v>18</v>
      </c>
      <c r="CD53" s="61">
        <f t="shared" si="41"/>
        <v>0.72</v>
      </c>
      <c r="CE53" s="26">
        <f t="shared" si="42"/>
        <v>7</v>
      </c>
      <c r="CF53" s="61">
        <f t="shared" si="43"/>
        <v>0.28000000000000003</v>
      </c>
      <c r="CG53" s="26">
        <f t="shared" si="44"/>
        <v>0</v>
      </c>
      <c r="CH53" s="61">
        <f t="shared" si="45"/>
        <v>0</v>
      </c>
      <c r="CI53" s="26">
        <f t="shared" si="46"/>
        <v>1.72</v>
      </c>
      <c r="CJ53" s="26" t="str">
        <f t="shared" si="47"/>
        <v>Đạt mục tiêu</v>
      </c>
    </row>
    <row r="54" spans="1:88" ht="36.75" hidden="1" customHeight="1" x14ac:dyDescent="0.25">
      <c r="A54" s="26">
        <v>50</v>
      </c>
      <c r="B54" s="60">
        <v>111</v>
      </c>
      <c r="C54" s="13" t="s">
        <v>66</v>
      </c>
      <c r="D54" s="9" t="s">
        <v>7</v>
      </c>
      <c r="E54" s="13" t="s">
        <v>467</v>
      </c>
      <c r="F54" s="9" t="s">
        <v>16</v>
      </c>
      <c r="G54" s="13" t="s">
        <v>467</v>
      </c>
      <c r="H54" s="21" t="s">
        <v>826</v>
      </c>
      <c r="I54" s="19" t="s">
        <v>430</v>
      </c>
      <c r="J54" s="12" t="s">
        <v>10</v>
      </c>
      <c r="K54" s="29"/>
      <c r="L54" s="19"/>
      <c r="M54" s="19"/>
      <c r="N54" s="19"/>
      <c r="O54" s="29"/>
      <c r="P54" s="26" t="s">
        <v>11</v>
      </c>
      <c r="Q54" s="19"/>
      <c r="R54" s="19"/>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row>
    <row r="55" spans="1:88" ht="33" hidden="1" customHeight="1" x14ac:dyDescent="0.25">
      <c r="A55" s="26">
        <v>51</v>
      </c>
      <c r="B55" s="14">
        <v>114</v>
      </c>
      <c r="C55" s="13" t="s">
        <v>67</v>
      </c>
      <c r="D55" s="9" t="s">
        <v>7</v>
      </c>
      <c r="E55" s="13" t="s">
        <v>68</v>
      </c>
      <c r="F55" s="9" t="s">
        <v>7</v>
      </c>
      <c r="G55" s="13" t="s">
        <v>68</v>
      </c>
      <c r="H55" s="13" t="s">
        <v>470</v>
      </c>
      <c r="I55" s="19" t="s">
        <v>430</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434</v>
      </c>
      <c r="AT55" s="19" t="s">
        <v>471</v>
      </c>
      <c r="AU55" s="19" t="s">
        <v>434</v>
      </c>
      <c r="AV55" s="19" t="s">
        <v>471</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9"/>
      <c r="CD55" s="52"/>
      <c r="CE55" s="29"/>
      <c r="CF55" s="52"/>
      <c r="CG55" s="29"/>
      <c r="CH55" s="52"/>
      <c r="CI55" s="29"/>
      <c r="CJ55" s="29"/>
    </row>
    <row r="56" spans="1:88" ht="47.25" x14ac:dyDescent="0.25">
      <c r="A56" s="26">
        <v>52</v>
      </c>
      <c r="B56" s="14">
        <v>118</v>
      </c>
      <c r="C56" s="13" t="s">
        <v>69</v>
      </c>
      <c r="D56" s="9" t="s">
        <v>7</v>
      </c>
      <c r="E56" s="13" t="s">
        <v>70</v>
      </c>
      <c r="F56" s="9" t="s">
        <v>7</v>
      </c>
      <c r="G56" s="13" t="s">
        <v>70</v>
      </c>
      <c r="H56" s="21" t="s">
        <v>843</v>
      </c>
      <c r="I56" s="19" t="s">
        <v>430</v>
      </c>
      <c r="J56" s="12" t="s">
        <v>10</v>
      </c>
      <c r="K56" s="19"/>
      <c r="L56" s="19"/>
      <c r="M56" s="19"/>
      <c r="N56" s="29" t="s">
        <v>11</v>
      </c>
      <c r="O56" s="19"/>
      <c r="P56" s="19"/>
      <c r="Q56" s="19"/>
      <c r="R56" s="19"/>
      <c r="S56" s="26"/>
      <c r="T56" s="19">
        <f t="shared" si="0"/>
        <v>1</v>
      </c>
      <c r="U56" s="19"/>
      <c r="V56" s="19"/>
      <c r="W56" s="19"/>
      <c r="X56" s="19"/>
      <c r="Y56" s="19"/>
      <c r="Z56" s="19"/>
      <c r="AA56" s="19"/>
      <c r="AB56" s="19"/>
      <c r="AC56" s="19"/>
      <c r="AD56" s="19"/>
      <c r="AE56" s="19"/>
      <c r="AF56" s="19"/>
      <c r="AG56" s="19"/>
      <c r="AH56" s="19" t="s">
        <v>471</v>
      </c>
      <c r="AI56" s="19" t="s">
        <v>469</v>
      </c>
      <c r="AJ56" s="19" t="s">
        <v>434</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9"/>
      <c r="CD56" s="52"/>
      <c r="CE56" s="29"/>
      <c r="CF56" s="52"/>
      <c r="CG56" s="29"/>
      <c r="CH56" s="52"/>
      <c r="CI56" s="29"/>
      <c r="CJ56" s="29"/>
    </row>
    <row r="57" spans="1:88" ht="31.5" x14ac:dyDescent="0.25">
      <c r="A57" s="26">
        <v>53</v>
      </c>
      <c r="B57" s="14">
        <v>121</v>
      </c>
      <c r="C57" s="13" t="s">
        <v>71</v>
      </c>
      <c r="D57" s="9" t="s">
        <v>7</v>
      </c>
      <c r="E57" s="13" t="s">
        <v>72</v>
      </c>
      <c r="F57" s="9" t="s">
        <v>16</v>
      </c>
      <c r="G57" s="13" t="s">
        <v>72</v>
      </c>
      <c r="H57" s="21" t="s">
        <v>472</v>
      </c>
      <c r="I57" s="19" t="s">
        <v>430</v>
      </c>
      <c r="J57" s="12" t="s">
        <v>10</v>
      </c>
      <c r="K57" s="19"/>
      <c r="L57" s="19"/>
      <c r="M57" s="19"/>
      <c r="N57" s="29"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469</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9">
        <f t="shared" ref="CC57:CC61" si="48">COUNTIF($BD57:$CB57,2)</f>
        <v>21</v>
      </c>
      <c r="CD57" s="52">
        <f t="shared" ref="CD57:CD61" si="49">CC57/COUNTA($BD57:$CB57)</f>
        <v>0.84</v>
      </c>
      <c r="CE57" s="29">
        <f t="shared" ref="CE57:CE61" si="50">COUNTIF($BD57:$CB57,1)</f>
        <v>4</v>
      </c>
      <c r="CF57" s="52">
        <f t="shared" ref="CF57:CF61" si="51">CE57/COUNTA($BD57:$CB57)</f>
        <v>0.16</v>
      </c>
      <c r="CG57" s="29">
        <f t="shared" ref="CG57:CG61" si="52">COUNTIF($BD57:$CB57,0)</f>
        <v>0</v>
      </c>
      <c r="CH57" s="52">
        <f t="shared" ref="CH57:CH61" si="53">CG57/COUNTA($BD57:$CB57)</f>
        <v>0</v>
      </c>
      <c r="CI57" s="29">
        <f t="shared" ref="CI57:CI61" si="54">(((CC57*2)+(CE57*1)+(CG57*0)))/COUNTA($BD57:$CB57)</f>
        <v>1.84</v>
      </c>
      <c r="CJ57" s="29" t="str">
        <f t="shared" ref="CJ57:CJ61" si="55">IF(CI57&gt;=1.6,"Đạt mục tiêu",IF(CI57&gt;=1,"Cần cố gắng","Chưa đạt"))</f>
        <v>Đạt mục tiêu</v>
      </c>
    </row>
    <row r="58" spans="1:88" ht="15.75" hidden="1" customHeight="1" x14ac:dyDescent="0.25">
      <c r="A58" s="26">
        <v>54</v>
      </c>
      <c r="B58" s="14">
        <v>124</v>
      </c>
      <c r="C58" s="13" t="s">
        <v>73</v>
      </c>
      <c r="D58" s="9" t="s">
        <v>7</v>
      </c>
      <c r="E58" s="13" t="s">
        <v>74</v>
      </c>
      <c r="F58" s="9" t="s">
        <v>16</v>
      </c>
      <c r="G58" s="13" t="s">
        <v>74</v>
      </c>
      <c r="H58" s="21" t="s">
        <v>473</v>
      </c>
      <c r="I58" s="19" t="s">
        <v>430</v>
      </c>
      <c r="J58" s="12" t="s">
        <v>10</v>
      </c>
      <c r="K58" s="19"/>
      <c r="L58" s="19"/>
      <c r="M58" s="29" t="s">
        <v>11</v>
      </c>
      <c r="N58" s="19"/>
      <c r="O58" s="19"/>
      <c r="P58" s="19"/>
      <c r="Q58" s="19"/>
      <c r="R58" s="19"/>
      <c r="S58" s="19"/>
      <c r="T58" s="19">
        <f t="shared" si="0"/>
        <v>1</v>
      </c>
      <c r="U58" s="19"/>
      <c r="V58" s="19"/>
      <c r="W58" s="19"/>
      <c r="X58" s="19"/>
      <c r="Y58" s="19"/>
      <c r="Z58" s="19"/>
      <c r="AA58" s="19"/>
      <c r="AB58" s="19"/>
      <c r="AC58" s="19"/>
      <c r="AD58" s="19"/>
      <c r="AE58" s="19" t="s">
        <v>469</v>
      </c>
      <c r="AF58" s="19" t="s">
        <v>434</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9">
        <f t="shared" si="48"/>
        <v>18</v>
      </c>
      <c r="CD58" s="52">
        <f t="shared" si="49"/>
        <v>0.72</v>
      </c>
      <c r="CE58" s="29">
        <f t="shared" si="50"/>
        <v>6</v>
      </c>
      <c r="CF58" s="52">
        <f t="shared" si="51"/>
        <v>0.24</v>
      </c>
      <c r="CG58" s="29">
        <f t="shared" si="52"/>
        <v>1</v>
      </c>
      <c r="CH58" s="52">
        <f t="shared" si="53"/>
        <v>0.04</v>
      </c>
      <c r="CI58" s="29">
        <f t="shared" si="54"/>
        <v>1.68</v>
      </c>
      <c r="CJ58" s="29" t="str">
        <f t="shared" si="55"/>
        <v>Đạt mục tiêu</v>
      </c>
    </row>
    <row r="59" spans="1:88" ht="15.75" hidden="1" customHeight="1" x14ac:dyDescent="0.25">
      <c r="A59" s="26">
        <v>55</v>
      </c>
      <c r="B59" s="14">
        <v>128</v>
      </c>
      <c r="C59" s="13" t="s">
        <v>75</v>
      </c>
      <c r="D59" s="9" t="s">
        <v>16</v>
      </c>
      <c r="E59" s="13" t="s">
        <v>76</v>
      </c>
      <c r="F59" s="9" t="s">
        <v>16</v>
      </c>
      <c r="G59" s="13" t="s">
        <v>76</v>
      </c>
      <c r="H59" s="13" t="s">
        <v>474</v>
      </c>
      <c r="I59" s="19" t="s">
        <v>430</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434</v>
      </c>
      <c r="BB59" s="19" t="s">
        <v>434</v>
      </c>
      <c r="BC59" s="19" t="s">
        <v>434</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9">
        <f t="shared" si="48"/>
        <v>20</v>
      </c>
      <c r="CD59" s="52">
        <f t="shared" si="49"/>
        <v>0.8</v>
      </c>
      <c r="CE59" s="29">
        <f t="shared" si="50"/>
        <v>5</v>
      </c>
      <c r="CF59" s="52">
        <f t="shared" si="51"/>
        <v>0.2</v>
      </c>
      <c r="CG59" s="29">
        <f t="shared" si="52"/>
        <v>0</v>
      </c>
      <c r="CH59" s="52">
        <f t="shared" si="53"/>
        <v>0</v>
      </c>
      <c r="CI59" s="29">
        <f t="shared" si="54"/>
        <v>1.8</v>
      </c>
      <c r="CJ59" s="29" t="str">
        <f t="shared" si="55"/>
        <v>Đạt mục tiêu</v>
      </c>
    </row>
    <row r="60" spans="1:88" ht="25.5" hidden="1" customHeight="1" x14ac:dyDescent="0.25">
      <c r="A60" s="26">
        <v>56</v>
      </c>
      <c r="B60" s="14">
        <v>129</v>
      </c>
      <c r="C60" s="13" t="s">
        <v>77</v>
      </c>
      <c r="D60" s="9" t="s">
        <v>16</v>
      </c>
      <c r="E60" s="13" t="s">
        <v>78</v>
      </c>
      <c r="F60" s="9" t="s">
        <v>16</v>
      </c>
      <c r="G60" s="13" t="s">
        <v>78</v>
      </c>
      <c r="H60" s="21" t="s">
        <v>475</v>
      </c>
      <c r="I60" s="19" t="s">
        <v>430</v>
      </c>
      <c r="J60" s="12" t="s">
        <v>10</v>
      </c>
      <c r="K60" s="19"/>
      <c r="L60" s="19"/>
      <c r="M60" s="19"/>
      <c r="N60" s="19"/>
      <c r="O60" s="26" t="s">
        <v>11</v>
      </c>
      <c r="P60" s="26"/>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471</v>
      </c>
      <c r="AP60" s="19"/>
      <c r="AQ60" s="19" t="s">
        <v>434</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9">
        <f t="shared" si="48"/>
        <v>0</v>
      </c>
      <c r="CD60" s="52" t="e">
        <f t="shared" si="49"/>
        <v>#DIV/0!</v>
      </c>
      <c r="CE60" s="29">
        <f t="shared" si="50"/>
        <v>0</v>
      </c>
      <c r="CF60" s="52" t="e">
        <f t="shared" si="51"/>
        <v>#DIV/0!</v>
      </c>
      <c r="CG60" s="29">
        <f t="shared" si="52"/>
        <v>0</v>
      </c>
      <c r="CH60" s="52" t="e">
        <f t="shared" si="53"/>
        <v>#DIV/0!</v>
      </c>
      <c r="CI60" s="29" t="e">
        <f t="shared" si="54"/>
        <v>#DIV/0!</v>
      </c>
      <c r="CJ60" s="29" t="e">
        <f t="shared" si="55"/>
        <v>#DIV/0!</v>
      </c>
    </row>
    <row r="61" spans="1:88" ht="15.75" hidden="1" customHeight="1" x14ac:dyDescent="0.25">
      <c r="A61" s="26">
        <v>57</v>
      </c>
      <c r="B61" s="14">
        <v>132</v>
      </c>
      <c r="C61" s="10" t="s">
        <v>79</v>
      </c>
      <c r="D61" s="9" t="s">
        <v>25</v>
      </c>
      <c r="E61" s="13" t="s">
        <v>80</v>
      </c>
      <c r="F61" s="9" t="s">
        <v>25</v>
      </c>
      <c r="G61" s="13" t="s">
        <v>80</v>
      </c>
      <c r="H61" s="28" t="s">
        <v>330</v>
      </c>
      <c r="I61" s="19" t="s">
        <v>430</v>
      </c>
      <c r="J61" s="12" t="s">
        <v>10</v>
      </c>
      <c r="K61" s="19"/>
      <c r="L61" s="19"/>
      <c r="M61" s="19"/>
      <c r="N61" s="19"/>
      <c r="O61" s="19"/>
      <c r="P61" s="29" t="s">
        <v>11</v>
      </c>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t="s">
        <v>434</v>
      </c>
      <c r="AY61" s="19"/>
      <c r="AZ61" s="19" t="s">
        <v>434</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9">
        <f t="shared" si="48"/>
        <v>0</v>
      </c>
      <c r="CD61" s="52" t="e">
        <f t="shared" si="49"/>
        <v>#DIV/0!</v>
      </c>
      <c r="CE61" s="29">
        <f t="shared" si="50"/>
        <v>0</v>
      </c>
      <c r="CF61" s="52" t="e">
        <f t="shared" si="51"/>
        <v>#DIV/0!</v>
      </c>
      <c r="CG61" s="29">
        <f t="shared" si="52"/>
        <v>0</v>
      </c>
      <c r="CH61" s="52" t="e">
        <f t="shared" si="53"/>
        <v>#DIV/0!</v>
      </c>
      <c r="CI61" s="29" t="e">
        <f t="shared" si="54"/>
        <v>#DIV/0!</v>
      </c>
      <c r="CJ61" s="29" t="e">
        <f t="shared" si="55"/>
        <v>#DIV/0!</v>
      </c>
    </row>
    <row r="62" spans="1:88" ht="33.75" customHeight="1" x14ac:dyDescent="0.25">
      <c r="A62" s="26">
        <v>58</v>
      </c>
      <c r="B62" s="46">
        <v>135</v>
      </c>
      <c r="C62" s="151" t="s">
        <v>81</v>
      </c>
      <c r="D62" s="152"/>
      <c r="E62" s="144"/>
      <c r="F62" s="7" t="s">
        <v>416</v>
      </c>
      <c r="G62" s="7" t="s">
        <v>416</v>
      </c>
      <c r="H62" s="7" t="s">
        <v>416</v>
      </c>
      <c r="I62" s="7" t="s">
        <v>416</v>
      </c>
      <c r="J62" s="7" t="s">
        <v>416</v>
      </c>
      <c r="K62" s="7" t="s">
        <v>416</v>
      </c>
      <c r="L62" s="7" t="s">
        <v>416</v>
      </c>
      <c r="M62" s="7" t="s">
        <v>416</v>
      </c>
      <c r="N62" s="7" t="s">
        <v>416</v>
      </c>
      <c r="O62" s="7" t="s">
        <v>416</v>
      </c>
      <c r="P62" s="7" t="s">
        <v>416</v>
      </c>
      <c r="Q62" s="7" t="s">
        <v>416</v>
      </c>
      <c r="R62" s="7" t="s">
        <v>416</v>
      </c>
      <c r="S62" s="7" t="s">
        <v>416</v>
      </c>
      <c r="T62" s="19">
        <f t="shared" si="0"/>
        <v>0</v>
      </c>
      <c r="U62" s="7" t="s">
        <v>416</v>
      </c>
      <c r="V62" s="7" t="s">
        <v>416</v>
      </c>
      <c r="W62" s="7" t="s">
        <v>416</v>
      </c>
      <c r="X62" s="7" t="s">
        <v>416</v>
      </c>
      <c r="Y62" s="7" t="s">
        <v>416</v>
      </c>
      <c r="Z62" s="7" t="s">
        <v>416</v>
      </c>
      <c r="AA62" s="7" t="s">
        <v>416</v>
      </c>
      <c r="AB62" s="7" t="s">
        <v>416</v>
      </c>
      <c r="AC62" s="7" t="s">
        <v>416</v>
      </c>
      <c r="AD62" s="7" t="s">
        <v>416</v>
      </c>
      <c r="AE62" s="7" t="s">
        <v>416</v>
      </c>
      <c r="AF62" s="7" t="s">
        <v>416</v>
      </c>
      <c r="AG62" s="7" t="s">
        <v>416</v>
      </c>
      <c r="AH62" s="7" t="s">
        <v>416</v>
      </c>
      <c r="AI62" s="7" t="s">
        <v>416</v>
      </c>
      <c r="AJ62" s="7" t="s">
        <v>416</v>
      </c>
      <c r="AK62" s="7" t="s">
        <v>416</v>
      </c>
      <c r="AL62" s="7" t="s">
        <v>416</v>
      </c>
      <c r="AM62" s="7" t="s">
        <v>416</v>
      </c>
      <c r="AN62" s="7" t="s">
        <v>416</v>
      </c>
      <c r="AO62" s="7" t="s">
        <v>416</v>
      </c>
      <c r="AP62" s="7" t="s">
        <v>416</v>
      </c>
      <c r="AQ62" s="7" t="s">
        <v>416</v>
      </c>
      <c r="AR62" s="7" t="s">
        <v>416</v>
      </c>
      <c r="AS62" s="7" t="s">
        <v>416</v>
      </c>
      <c r="AT62" s="7" t="s">
        <v>416</v>
      </c>
      <c r="AU62" s="7" t="s">
        <v>416</v>
      </c>
      <c r="AV62" s="7" t="s">
        <v>416</v>
      </c>
      <c r="AW62" s="7" t="s">
        <v>416</v>
      </c>
      <c r="AX62" s="7" t="s">
        <v>416</v>
      </c>
      <c r="AY62" s="7" t="s">
        <v>416</v>
      </c>
      <c r="AZ62" s="7" t="s">
        <v>416</v>
      </c>
      <c r="BA62" s="7" t="s">
        <v>416</v>
      </c>
      <c r="BB62" s="7" t="s">
        <v>416</v>
      </c>
      <c r="BC62" s="7" t="s">
        <v>416</v>
      </c>
      <c r="BD62" s="7" t="s">
        <v>416</v>
      </c>
      <c r="BE62" s="7" t="s">
        <v>416</v>
      </c>
      <c r="BF62" s="7" t="s">
        <v>416</v>
      </c>
      <c r="BG62" s="7" t="s">
        <v>416</v>
      </c>
      <c r="BH62" s="7" t="s">
        <v>416</v>
      </c>
      <c r="BI62" s="7" t="s">
        <v>416</v>
      </c>
      <c r="BJ62" s="7" t="s">
        <v>416</v>
      </c>
      <c r="BK62" s="7" t="s">
        <v>416</v>
      </c>
      <c r="BL62" s="7" t="s">
        <v>416</v>
      </c>
      <c r="BM62" s="7" t="s">
        <v>416</v>
      </c>
      <c r="BN62" s="7" t="s">
        <v>416</v>
      </c>
      <c r="BO62" s="7" t="s">
        <v>416</v>
      </c>
      <c r="BP62" s="7" t="s">
        <v>416</v>
      </c>
      <c r="BQ62" s="7" t="s">
        <v>416</v>
      </c>
      <c r="BR62" s="7" t="s">
        <v>416</v>
      </c>
      <c r="BS62" s="7" t="s">
        <v>416</v>
      </c>
      <c r="BT62" s="7" t="s">
        <v>416</v>
      </c>
      <c r="BU62" s="7" t="s">
        <v>416</v>
      </c>
      <c r="BV62" s="7" t="s">
        <v>416</v>
      </c>
      <c r="BW62" s="7" t="s">
        <v>416</v>
      </c>
      <c r="BX62" s="7" t="s">
        <v>416</v>
      </c>
      <c r="BY62" s="7" t="s">
        <v>416</v>
      </c>
      <c r="BZ62" s="7" t="s">
        <v>416</v>
      </c>
      <c r="CA62" s="7" t="s">
        <v>416</v>
      </c>
      <c r="CB62" s="7" t="s">
        <v>416</v>
      </c>
      <c r="CC62" s="7" t="s">
        <v>416</v>
      </c>
      <c r="CD62" s="7" t="s">
        <v>416</v>
      </c>
      <c r="CE62" s="7" t="s">
        <v>416</v>
      </c>
      <c r="CF62" s="7" t="s">
        <v>416</v>
      </c>
      <c r="CG62" s="7" t="s">
        <v>416</v>
      </c>
      <c r="CH62" s="7" t="s">
        <v>416</v>
      </c>
      <c r="CI62" s="7" t="s">
        <v>416</v>
      </c>
      <c r="CJ62" s="7" t="s">
        <v>416</v>
      </c>
    </row>
    <row r="63" spans="1:88" ht="61.5" customHeight="1" x14ac:dyDescent="0.25">
      <c r="A63" s="26">
        <v>59</v>
      </c>
      <c r="B63" s="46">
        <v>136</v>
      </c>
      <c r="C63" s="151" t="s">
        <v>82</v>
      </c>
      <c r="D63" s="152"/>
      <c r="E63" s="144"/>
      <c r="F63" s="7" t="s">
        <v>416</v>
      </c>
      <c r="G63" s="7" t="s">
        <v>416</v>
      </c>
      <c r="H63" s="7" t="s">
        <v>416</v>
      </c>
      <c r="I63" s="7" t="s">
        <v>416</v>
      </c>
      <c r="J63" s="7" t="s">
        <v>416</v>
      </c>
      <c r="K63" s="7" t="s">
        <v>416</v>
      </c>
      <c r="L63" s="7" t="s">
        <v>416</v>
      </c>
      <c r="M63" s="7" t="s">
        <v>416</v>
      </c>
      <c r="N63" s="7" t="s">
        <v>416</v>
      </c>
      <c r="O63" s="7" t="s">
        <v>416</v>
      </c>
      <c r="P63" s="7" t="s">
        <v>416</v>
      </c>
      <c r="Q63" s="7" t="s">
        <v>416</v>
      </c>
      <c r="R63" s="7" t="s">
        <v>416</v>
      </c>
      <c r="S63" s="7" t="s">
        <v>416</v>
      </c>
      <c r="T63" s="19">
        <f t="shared" si="0"/>
        <v>0</v>
      </c>
      <c r="U63" s="7" t="s">
        <v>416</v>
      </c>
      <c r="V63" s="7" t="s">
        <v>416</v>
      </c>
      <c r="W63" s="7" t="s">
        <v>416</v>
      </c>
      <c r="X63" s="7" t="s">
        <v>416</v>
      </c>
      <c r="Y63" s="7" t="s">
        <v>416</v>
      </c>
      <c r="Z63" s="7" t="s">
        <v>416</v>
      </c>
      <c r="AA63" s="7" t="s">
        <v>416</v>
      </c>
      <c r="AB63" s="7" t="s">
        <v>416</v>
      </c>
      <c r="AC63" s="7" t="s">
        <v>416</v>
      </c>
      <c r="AD63" s="7" t="s">
        <v>416</v>
      </c>
      <c r="AE63" s="7" t="s">
        <v>416</v>
      </c>
      <c r="AF63" s="7" t="s">
        <v>416</v>
      </c>
      <c r="AG63" s="7" t="s">
        <v>416</v>
      </c>
      <c r="AH63" s="7" t="s">
        <v>416</v>
      </c>
      <c r="AI63" s="7" t="s">
        <v>416</v>
      </c>
      <c r="AJ63" s="7" t="s">
        <v>416</v>
      </c>
      <c r="AK63" s="7" t="s">
        <v>416</v>
      </c>
      <c r="AL63" s="7" t="s">
        <v>416</v>
      </c>
      <c r="AM63" s="7" t="s">
        <v>416</v>
      </c>
      <c r="AN63" s="7" t="s">
        <v>416</v>
      </c>
      <c r="AO63" s="7" t="s">
        <v>416</v>
      </c>
      <c r="AP63" s="7" t="s">
        <v>416</v>
      </c>
      <c r="AQ63" s="7" t="s">
        <v>416</v>
      </c>
      <c r="AR63" s="7" t="s">
        <v>416</v>
      </c>
      <c r="AS63" s="7" t="s">
        <v>416</v>
      </c>
      <c r="AT63" s="7" t="s">
        <v>416</v>
      </c>
      <c r="AU63" s="7" t="s">
        <v>416</v>
      </c>
      <c r="AV63" s="7" t="s">
        <v>416</v>
      </c>
      <c r="AW63" s="7" t="s">
        <v>416</v>
      </c>
      <c r="AX63" s="7" t="s">
        <v>416</v>
      </c>
      <c r="AY63" s="7" t="s">
        <v>416</v>
      </c>
      <c r="AZ63" s="7" t="s">
        <v>416</v>
      </c>
      <c r="BA63" s="7" t="s">
        <v>416</v>
      </c>
      <c r="BB63" s="7" t="s">
        <v>416</v>
      </c>
      <c r="BC63" s="7" t="s">
        <v>416</v>
      </c>
      <c r="BD63" s="7" t="s">
        <v>416</v>
      </c>
      <c r="BE63" s="7" t="s">
        <v>416</v>
      </c>
      <c r="BF63" s="7" t="s">
        <v>416</v>
      </c>
      <c r="BG63" s="7" t="s">
        <v>416</v>
      </c>
      <c r="BH63" s="7" t="s">
        <v>416</v>
      </c>
      <c r="BI63" s="7" t="s">
        <v>416</v>
      </c>
      <c r="BJ63" s="7" t="s">
        <v>416</v>
      </c>
      <c r="BK63" s="7" t="s">
        <v>416</v>
      </c>
      <c r="BL63" s="7" t="s">
        <v>416</v>
      </c>
      <c r="BM63" s="7" t="s">
        <v>416</v>
      </c>
      <c r="BN63" s="7" t="s">
        <v>416</v>
      </c>
      <c r="BO63" s="7" t="s">
        <v>416</v>
      </c>
      <c r="BP63" s="7" t="s">
        <v>416</v>
      </c>
      <c r="BQ63" s="7" t="s">
        <v>416</v>
      </c>
      <c r="BR63" s="7" t="s">
        <v>416</v>
      </c>
      <c r="BS63" s="7" t="s">
        <v>416</v>
      </c>
      <c r="BT63" s="7" t="s">
        <v>416</v>
      </c>
      <c r="BU63" s="7" t="s">
        <v>416</v>
      </c>
      <c r="BV63" s="7" t="s">
        <v>416</v>
      </c>
      <c r="BW63" s="7" t="s">
        <v>416</v>
      </c>
      <c r="BX63" s="7" t="s">
        <v>416</v>
      </c>
      <c r="BY63" s="7" t="s">
        <v>416</v>
      </c>
      <c r="BZ63" s="7" t="s">
        <v>416</v>
      </c>
      <c r="CA63" s="7" t="s">
        <v>416</v>
      </c>
      <c r="CB63" s="7" t="s">
        <v>416</v>
      </c>
      <c r="CC63" s="7" t="s">
        <v>416</v>
      </c>
      <c r="CD63" s="7" t="s">
        <v>416</v>
      </c>
      <c r="CE63" s="7" t="s">
        <v>416</v>
      </c>
      <c r="CF63" s="7" t="s">
        <v>416</v>
      </c>
      <c r="CG63" s="7" t="s">
        <v>416</v>
      </c>
      <c r="CH63" s="7" t="s">
        <v>416</v>
      </c>
      <c r="CI63" s="7" t="s">
        <v>416</v>
      </c>
      <c r="CJ63" s="7" t="s">
        <v>416</v>
      </c>
    </row>
    <row r="64" spans="1:88" ht="63" hidden="1" customHeight="1" x14ac:dyDescent="0.25">
      <c r="A64" s="26">
        <v>60</v>
      </c>
      <c r="B64" s="15">
        <v>137</v>
      </c>
      <c r="C64" s="13" t="s">
        <v>83</v>
      </c>
      <c r="D64" s="9" t="s">
        <v>9</v>
      </c>
      <c r="E64" s="13" t="s">
        <v>84</v>
      </c>
      <c r="F64" s="9" t="s">
        <v>9</v>
      </c>
      <c r="G64" s="13" t="s">
        <v>84</v>
      </c>
      <c r="H64" s="62" t="s">
        <v>476</v>
      </c>
      <c r="I64" s="29" t="s">
        <v>430</v>
      </c>
      <c r="J64" s="63" t="s">
        <v>10</v>
      </c>
      <c r="K64" s="29"/>
      <c r="L64" s="16"/>
      <c r="M64" s="29"/>
      <c r="N64" s="29"/>
      <c r="O64" s="29"/>
      <c r="P64" s="26" t="s">
        <v>11</v>
      </c>
      <c r="Q64" s="29"/>
      <c r="R64" s="29"/>
      <c r="S64" s="29"/>
      <c r="T64" s="19">
        <f t="shared" si="0"/>
        <v>1</v>
      </c>
      <c r="U64" s="29"/>
      <c r="V64" s="29"/>
      <c r="W64" s="29"/>
      <c r="X64" s="29"/>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6">
        <f>COUNTIF($BD64:$CB64,2)</f>
        <v>22</v>
      </c>
      <c r="CD64" s="61">
        <f>CC64/COUNTA($BD64:$CB64)</f>
        <v>0.88</v>
      </c>
      <c r="CE64" s="26">
        <f>COUNTIF($BD64:$CB64,1)</f>
        <v>0</v>
      </c>
      <c r="CF64" s="61">
        <f>CE64/COUNTA($BD64:$CB64)</f>
        <v>0</v>
      </c>
      <c r="CG64" s="26">
        <f>COUNTIF($BD64:$CB64,0)</f>
        <v>3</v>
      </c>
      <c r="CH64" s="61">
        <f>CG64/COUNTA($BD64:$CB64)</f>
        <v>0.12</v>
      </c>
      <c r="CI64" s="26">
        <f>(((CC64*2)+(CE64*1)+(CG64*0)))/COUNTA($BD64:$CB64)</f>
        <v>1.76</v>
      </c>
      <c r="CJ64" s="26" t="str">
        <f>IF(CI64&gt;=1.6,"Đạt mục tiêu",IF(CI64&gt;=1,"Cần cố gắng","Chưa đạt"))</f>
        <v>Đạt mục tiêu</v>
      </c>
    </row>
    <row r="65" spans="1:88" ht="63" hidden="1" customHeight="1" x14ac:dyDescent="0.25">
      <c r="A65" s="26"/>
      <c r="B65" s="15">
        <v>137</v>
      </c>
      <c r="C65" s="13" t="s">
        <v>83</v>
      </c>
      <c r="D65" s="9" t="s">
        <v>9</v>
      </c>
      <c r="E65" s="13" t="s">
        <v>84</v>
      </c>
      <c r="F65" s="9" t="s">
        <v>9</v>
      </c>
      <c r="G65" s="13" t="s">
        <v>84</v>
      </c>
      <c r="H65" s="62" t="s">
        <v>479</v>
      </c>
      <c r="I65" s="29" t="s">
        <v>430</v>
      </c>
      <c r="J65" s="63" t="s">
        <v>10</v>
      </c>
      <c r="K65" s="26" t="s">
        <v>11</v>
      </c>
      <c r="L65" s="26"/>
      <c r="M65" s="29"/>
      <c r="N65" s="29"/>
      <c r="O65" s="29"/>
      <c r="P65" s="29"/>
      <c r="Q65" s="29"/>
      <c r="R65" s="29"/>
      <c r="S65" s="26"/>
      <c r="T65" s="19">
        <f t="shared" si="0"/>
        <v>1</v>
      </c>
      <c r="U65" s="29" t="s">
        <v>478</v>
      </c>
      <c r="V65" s="29" t="s">
        <v>478</v>
      </c>
      <c r="W65" s="29" t="s">
        <v>478</v>
      </c>
      <c r="X65" s="29" t="s">
        <v>478</v>
      </c>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6"/>
      <c r="CD65" s="61"/>
      <c r="CE65" s="26"/>
      <c r="CF65" s="61"/>
      <c r="CG65" s="26"/>
      <c r="CH65" s="61"/>
      <c r="CI65" s="26"/>
      <c r="CJ65" s="26"/>
    </row>
    <row r="66" spans="1:88" ht="15.75" hidden="1" customHeight="1" x14ac:dyDescent="0.25">
      <c r="A66" s="26">
        <v>61</v>
      </c>
      <c r="B66" s="14">
        <v>142</v>
      </c>
      <c r="C66" s="13" t="s">
        <v>85</v>
      </c>
      <c r="D66" s="9" t="s">
        <v>16</v>
      </c>
      <c r="E66" s="13" t="s">
        <v>86</v>
      </c>
      <c r="F66" s="9" t="s">
        <v>9</v>
      </c>
      <c r="G66" s="13" t="s">
        <v>86</v>
      </c>
      <c r="H66" s="13" t="s">
        <v>480</v>
      </c>
      <c r="I66" s="19" t="s">
        <v>430</v>
      </c>
      <c r="J66" s="12" t="s">
        <v>10</v>
      </c>
      <c r="K66" s="19"/>
      <c r="L66" s="29" t="s">
        <v>11</v>
      </c>
      <c r="M66" s="19"/>
      <c r="N66" s="19"/>
      <c r="O66" s="19"/>
      <c r="P66" s="26"/>
      <c r="Q66" s="19"/>
      <c r="R66" s="19"/>
      <c r="S66" s="19"/>
      <c r="T66" s="19">
        <f t="shared" si="0"/>
        <v>1</v>
      </c>
      <c r="U66" s="19"/>
      <c r="V66" s="19"/>
      <c r="W66" s="19"/>
      <c r="X66" s="19"/>
      <c r="Y66" s="19" t="s">
        <v>433</v>
      </c>
      <c r="Z66" s="19" t="s">
        <v>434</v>
      </c>
      <c r="AA66" s="19" t="s">
        <v>434</v>
      </c>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v>1</v>
      </c>
      <c r="BE66" s="19">
        <v>2</v>
      </c>
      <c r="BF66" s="19">
        <v>1</v>
      </c>
      <c r="BG66" s="19">
        <v>2</v>
      </c>
      <c r="BH66" s="19">
        <v>2</v>
      </c>
      <c r="BI66" s="19">
        <v>2</v>
      </c>
      <c r="BJ66" s="19">
        <v>2</v>
      </c>
      <c r="BK66" s="19">
        <v>2</v>
      </c>
      <c r="BL66" s="19">
        <v>2</v>
      </c>
      <c r="BM66" s="19">
        <v>1</v>
      </c>
      <c r="BN66" s="19">
        <v>2</v>
      </c>
      <c r="BO66" s="19">
        <v>2</v>
      </c>
      <c r="BP66" s="19">
        <v>2</v>
      </c>
      <c r="BQ66" s="19">
        <v>2</v>
      </c>
      <c r="BR66" s="19">
        <v>2</v>
      </c>
      <c r="BS66" s="19">
        <v>2</v>
      </c>
      <c r="BT66" s="19">
        <v>2</v>
      </c>
      <c r="BU66" s="19">
        <v>2</v>
      </c>
      <c r="BV66" s="19">
        <v>2</v>
      </c>
      <c r="BW66" s="19">
        <v>2</v>
      </c>
      <c r="BX66" s="19">
        <v>2</v>
      </c>
      <c r="BY66" s="19">
        <v>1</v>
      </c>
      <c r="BZ66" s="19">
        <v>0</v>
      </c>
      <c r="CA66" s="19">
        <v>2</v>
      </c>
      <c r="CB66" s="19">
        <v>1</v>
      </c>
      <c r="CC66" s="29">
        <f>COUNTIF($BD66:$CB66,2)</f>
        <v>19</v>
      </c>
      <c r="CD66" s="52">
        <f>CC66/COUNTA($BD66:$CB66)</f>
        <v>0.76</v>
      </c>
      <c r="CE66" s="29">
        <f>COUNTIF($BD66:$CB66,1)</f>
        <v>5</v>
      </c>
      <c r="CF66" s="52">
        <f>CE66/COUNTA($BD66:$CB66)</f>
        <v>0.2</v>
      </c>
      <c r="CG66" s="29">
        <f>COUNTIF($BD66:$CB66,0)</f>
        <v>1</v>
      </c>
      <c r="CH66" s="52">
        <f>CG66/COUNTA($BD66:$CB66)</f>
        <v>0.04</v>
      </c>
      <c r="CI66" s="29">
        <f>(((CC66*2)+(CE66*1)+(CG66*0)))/COUNTA($BD66:$CB66)</f>
        <v>1.72</v>
      </c>
      <c r="CJ66" s="29" t="str">
        <f>IF(CI66&gt;=1.6,"Đạt mục tiêu",IF(CI66&gt;=1,"Cần cố gắng","Chưa đạt"))</f>
        <v>Đạt mục tiêu</v>
      </c>
    </row>
    <row r="67" spans="1:88" ht="15.75" hidden="1" customHeight="1" x14ac:dyDescent="0.25">
      <c r="A67" s="26">
        <v>61</v>
      </c>
      <c r="B67" s="14">
        <v>142</v>
      </c>
      <c r="C67" s="13" t="s">
        <v>85</v>
      </c>
      <c r="D67" s="9" t="s">
        <v>16</v>
      </c>
      <c r="E67" s="13" t="s">
        <v>86</v>
      </c>
      <c r="F67" s="9" t="s">
        <v>9</v>
      </c>
      <c r="G67" s="13" t="s">
        <v>86</v>
      </c>
      <c r="H67" s="64" t="s">
        <v>481</v>
      </c>
      <c r="I67" s="19" t="s">
        <v>430</v>
      </c>
      <c r="J67" s="12" t="s">
        <v>10</v>
      </c>
      <c r="K67" s="19"/>
      <c r="L67" s="19"/>
      <c r="M67" s="19"/>
      <c r="N67" s="19"/>
      <c r="O67" s="29" t="s">
        <v>11</v>
      </c>
      <c r="P67" s="29"/>
      <c r="Q67" s="19"/>
      <c r="R67" s="19"/>
      <c r="S67" s="19"/>
      <c r="T67" s="19">
        <f t="shared" si="0"/>
        <v>1</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29"/>
      <c r="CD67" s="52"/>
      <c r="CE67" s="29"/>
      <c r="CF67" s="52"/>
      <c r="CG67" s="29"/>
      <c r="CH67" s="52"/>
      <c r="CI67" s="29"/>
      <c r="CJ67" s="29"/>
    </row>
    <row r="68" spans="1:88" ht="15.75" hidden="1" customHeight="1" x14ac:dyDescent="0.25">
      <c r="A68" s="26">
        <v>62</v>
      </c>
      <c r="B68" s="14">
        <v>148</v>
      </c>
      <c r="C68" s="13" t="s">
        <v>87</v>
      </c>
      <c r="D68" s="9" t="s">
        <v>9</v>
      </c>
      <c r="E68" s="13" t="s">
        <v>88</v>
      </c>
      <c r="F68" s="9" t="s">
        <v>9</v>
      </c>
      <c r="G68" s="13" t="s">
        <v>88</v>
      </c>
      <c r="H68" s="21" t="s">
        <v>482</v>
      </c>
      <c r="I68" s="19" t="s">
        <v>430</v>
      </c>
      <c r="J68" s="12" t="s">
        <v>10</v>
      </c>
      <c r="K68" s="19"/>
      <c r="L68" s="29"/>
      <c r="M68" s="29"/>
      <c r="N68" s="19"/>
      <c r="O68" s="29"/>
      <c r="P68" s="26" t="s">
        <v>11</v>
      </c>
      <c r="Q68" s="19"/>
      <c r="R68" s="19"/>
      <c r="S68" s="19"/>
      <c r="T68" s="19">
        <f t="shared" si="0"/>
        <v>1</v>
      </c>
      <c r="U68" s="19"/>
      <c r="V68" s="19"/>
      <c r="W68" s="19"/>
      <c r="X68" s="19"/>
      <c r="Y68" s="19"/>
      <c r="Z68" s="19"/>
      <c r="AA68" s="19"/>
      <c r="AB68" s="19"/>
      <c r="AC68" s="19"/>
      <c r="AD68" s="19"/>
      <c r="AE68" s="19"/>
      <c r="AF68" s="19"/>
      <c r="AG68" s="19"/>
      <c r="AH68" s="19"/>
      <c r="AI68" s="19"/>
      <c r="AJ68" s="19"/>
      <c r="AK68" s="19" t="s">
        <v>433</v>
      </c>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9">
        <f t="shared" ref="CC68" si="56">COUNTIF($BD68:$CB68,2)</f>
        <v>0</v>
      </c>
      <c r="CD68" s="52" t="e">
        <f t="shared" ref="CD68" si="57">CC68/COUNTA($BD68:$CB68)</f>
        <v>#DIV/0!</v>
      </c>
      <c r="CE68" s="29">
        <f t="shared" ref="CE68" si="58">COUNTIF($BD68:$CB68,1)</f>
        <v>0</v>
      </c>
      <c r="CF68" s="52" t="e">
        <f t="shared" ref="CF68" si="59">CE68/COUNTA($BD68:$CB68)</f>
        <v>#DIV/0!</v>
      </c>
      <c r="CG68" s="29">
        <f t="shared" ref="CG68" si="60">COUNTIF($BD68:$CB68,0)</f>
        <v>0</v>
      </c>
      <c r="CH68" s="52" t="e">
        <f t="shared" ref="CH68" si="61">CG68/COUNTA($BD68:$CB68)</f>
        <v>#DIV/0!</v>
      </c>
      <c r="CI68" s="29" t="e">
        <f t="shared" ref="CI68" si="62">(((CC68*2)+(CE68*1)+(CG68*0)))/COUNTA($BD68:$CB68)</f>
        <v>#DIV/0!</v>
      </c>
      <c r="CJ68" s="29" t="e">
        <f t="shared" ref="CJ68" si="63">IF(CI68&gt;=1.6,"Đạt mục tiêu",IF(CI68&gt;=1,"Cần cố gắng","Chưa đạt"))</f>
        <v>#DIV/0!</v>
      </c>
    </row>
    <row r="69" spans="1:88" ht="86.25" customHeight="1" x14ac:dyDescent="0.25">
      <c r="A69" s="26">
        <v>62</v>
      </c>
      <c r="B69" s="14">
        <v>148</v>
      </c>
      <c r="C69" s="13" t="s">
        <v>87</v>
      </c>
      <c r="D69" s="9" t="s">
        <v>9</v>
      </c>
      <c r="E69" s="13" t="s">
        <v>88</v>
      </c>
      <c r="F69" s="9" t="s">
        <v>9</v>
      </c>
      <c r="G69" s="13" t="s">
        <v>88</v>
      </c>
      <c r="H69" s="21" t="s">
        <v>835</v>
      </c>
      <c r="I69" s="19" t="s">
        <v>430</v>
      </c>
      <c r="J69" s="12" t="s">
        <v>10</v>
      </c>
      <c r="K69" s="19"/>
      <c r="L69" s="29"/>
      <c r="M69" s="29"/>
      <c r="N69" s="19" t="s">
        <v>11</v>
      </c>
      <c r="O69" s="26"/>
      <c r="P69" s="29"/>
      <c r="Q69" s="19"/>
      <c r="R69" s="19"/>
      <c r="S69" s="19"/>
      <c r="T69" s="19">
        <f t="shared" ref="T69" si="64">COUNTIF(K69:S69,"x")</f>
        <v>1</v>
      </c>
      <c r="U69" s="19"/>
      <c r="V69" s="19"/>
      <c r="W69" s="19"/>
      <c r="X69" s="19"/>
      <c r="Y69" s="19"/>
      <c r="Z69" s="19"/>
      <c r="AA69" s="19"/>
      <c r="AB69" s="19"/>
      <c r="AC69" s="19"/>
      <c r="AD69" s="19"/>
      <c r="AE69" s="19"/>
      <c r="AF69" s="19"/>
      <c r="AG69" s="19" t="s">
        <v>478</v>
      </c>
      <c r="AH69" s="19" t="s">
        <v>478</v>
      </c>
      <c r="AI69" s="19" t="s">
        <v>478</v>
      </c>
      <c r="AJ69" s="19" t="s">
        <v>478</v>
      </c>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9"/>
      <c r="CD69" s="52"/>
      <c r="CE69" s="29"/>
      <c r="CF69" s="52"/>
      <c r="CG69" s="29"/>
      <c r="CH69" s="52"/>
      <c r="CI69" s="29"/>
      <c r="CJ69" s="29"/>
    </row>
    <row r="70" spans="1:88" ht="42" customHeight="1" x14ac:dyDescent="0.25">
      <c r="A70" s="26">
        <v>64</v>
      </c>
      <c r="B70" s="46">
        <v>156</v>
      </c>
      <c r="C70" s="151" t="s">
        <v>89</v>
      </c>
      <c r="D70" s="152"/>
      <c r="E70" s="144"/>
      <c r="F70" s="7" t="s">
        <v>416</v>
      </c>
      <c r="G70" s="7" t="s">
        <v>416</v>
      </c>
      <c r="H70" s="7" t="s">
        <v>416</v>
      </c>
      <c r="I70" s="7" t="s">
        <v>416</v>
      </c>
      <c r="J70" s="7" t="s">
        <v>416</v>
      </c>
      <c r="K70" s="7" t="s">
        <v>416</v>
      </c>
      <c r="L70" s="7" t="s">
        <v>416</v>
      </c>
      <c r="M70" s="7" t="s">
        <v>416</v>
      </c>
      <c r="N70" s="7" t="s">
        <v>416</v>
      </c>
      <c r="O70" s="7" t="s">
        <v>416</v>
      </c>
      <c r="P70" s="7" t="s">
        <v>416</v>
      </c>
      <c r="Q70" s="7" t="s">
        <v>416</v>
      </c>
      <c r="R70" s="7" t="s">
        <v>416</v>
      </c>
      <c r="S70" s="7" t="s">
        <v>416</v>
      </c>
      <c r="T70" s="19">
        <f t="shared" si="0"/>
        <v>0</v>
      </c>
      <c r="U70" s="7" t="s">
        <v>416</v>
      </c>
      <c r="V70" s="7" t="s">
        <v>416</v>
      </c>
      <c r="W70" s="7" t="s">
        <v>416</v>
      </c>
      <c r="X70" s="7" t="s">
        <v>416</v>
      </c>
      <c r="Y70" s="7" t="s">
        <v>416</v>
      </c>
      <c r="Z70" s="7" t="s">
        <v>416</v>
      </c>
      <c r="AA70" s="7" t="s">
        <v>416</v>
      </c>
      <c r="AB70" s="7" t="s">
        <v>416</v>
      </c>
      <c r="AC70" s="7" t="s">
        <v>416</v>
      </c>
      <c r="AD70" s="7" t="s">
        <v>416</v>
      </c>
      <c r="AE70" s="7" t="s">
        <v>416</v>
      </c>
      <c r="AF70" s="7" t="s">
        <v>416</v>
      </c>
      <c r="AG70" s="7" t="s">
        <v>416</v>
      </c>
      <c r="AH70" s="7" t="s">
        <v>416</v>
      </c>
      <c r="AI70" s="7" t="s">
        <v>416</v>
      </c>
      <c r="AJ70" s="7" t="s">
        <v>416</v>
      </c>
      <c r="AK70" s="7" t="s">
        <v>416</v>
      </c>
      <c r="AL70" s="7" t="s">
        <v>416</v>
      </c>
      <c r="AM70" s="7" t="s">
        <v>416</v>
      </c>
      <c r="AN70" s="7" t="s">
        <v>416</v>
      </c>
      <c r="AO70" s="7" t="s">
        <v>416</v>
      </c>
      <c r="AP70" s="7" t="s">
        <v>416</v>
      </c>
      <c r="AQ70" s="7" t="s">
        <v>416</v>
      </c>
      <c r="AR70" s="7" t="s">
        <v>416</v>
      </c>
      <c r="AS70" s="7" t="s">
        <v>416</v>
      </c>
      <c r="AT70" s="7" t="s">
        <v>416</v>
      </c>
      <c r="AU70" s="7" t="s">
        <v>416</v>
      </c>
      <c r="AV70" s="7" t="s">
        <v>416</v>
      </c>
      <c r="AW70" s="7" t="s">
        <v>416</v>
      </c>
      <c r="AX70" s="7" t="s">
        <v>416</v>
      </c>
      <c r="AY70" s="7" t="s">
        <v>416</v>
      </c>
      <c r="AZ70" s="7" t="s">
        <v>416</v>
      </c>
      <c r="BA70" s="7" t="s">
        <v>416</v>
      </c>
      <c r="BB70" s="7" t="s">
        <v>416</v>
      </c>
      <c r="BC70" s="7" t="s">
        <v>416</v>
      </c>
      <c r="BD70" s="7" t="s">
        <v>416</v>
      </c>
      <c r="BE70" s="7" t="s">
        <v>416</v>
      </c>
      <c r="BF70" s="7" t="s">
        <v>416</v>
      </c>
      <c r="BG70" s="7" t="s">
        <v>416</v>
      </c>
      <c r="BH70" s="7" t="s">
        <v>416</v>
      </c>
      <c r="BI70" s="7" t="s">
        <v>416</v>
      </c>
      <c r="BJ70" s="7" t="s">
        <v>416</v>
      </c>
      <c r="BK70" s="7" t="s">
        <v>416</v>
      </c>
      <c r="BL70" s="7" t="s">
        <v>416</v>
      </c>
      <c r="BM70" s="7" t="s">
        <v>416</v>
      </c>
      <c r="BN70" s="7" t="s">
        <v>416</v>
      </c>
      <c r="BO70" s="7" t="s">
        <v>416</v>
      </c>
      <c r="BP70" s="7" t="s">
        <v>416</v>
      </c>
      <c r="BQ70" s="7" t="s">
        <v>416</v>
      </c>
      <c r="BR70" s="7" t="s">
        <v>416</v>
      </c>
      <c r="BS70" s="7" t="s">
        <v>416</v>
      </c>
      <c r="BT70" s="7" t="s">
        <v>416</v>
      </c>
      <c r="BU70" s="7" t="s">
        <v>416</v>
      </c>
      <c r="BV70" s="7" t="s">
        <v>416</v>
      </c>
      <c r="BW70" s="7" t="s">
        <v>416</v>
      </c>
      <c r="BX70" s="7" t="s">
        <v>416</v>
      </c>
      <c r="BY70" s="7" t="s">
        <v>416</v>
      </c>
      <c r="BZ70" s="7" t="s">
        <v>416</v>
      </c>
      <c r="CA70" s="7" t="s">
        <v>416</v>
      </c>
      <c r="CB70" s="7" t="s">
        <v>416</v>
      </c>
      <c r="CC70" s="7" t="s">
        <v>416</v>
      </c>
      <c r="CD70" s="7" t="s">
        <v>416</v>
      </c>
      <c r="CE70" s="7" t="s">
        <v>416</v>
      </c>
      <c r="CF70" s="7" t="s">
        <v>416</v>
      </c>
      <c r="CG70" s="7" t="s">
        <v>416</v>
      </c>
      <c r="CH70" s="7" t="s">
        <v>416</v>
      </c>
      <c r="CI70" s="7" t="s">
        <v>416</v>
      </c>
      <c r="CJ70" s="7" t="s">
        <v>416</v>
      </c>
    </row>
    <row r="71" spans="1:88" ht="15.75" hidden="1" customHeight="1" x14ac:dyDescent="0.25">
      <c r="A71" s="26">
        <v>65</v>
      </c>
      <c r="B71" s="19">
        <v>157</v>
      </c>
      <c r="C71" s="50" t="s">
        <v>90</v>
      </c>
      <c r="D71" s="9" t="s">
        <v>7</v>
      </c>
      <c r="E71" s="13" t="s">
        <v>91</v>
      </c>
      <c r="F71" s="9" t="s">
        <v>16</v>
      </c>
      <c r="G71" s="13" t="s">
        <v>91</v>
      </c>
      <c r="H71" s="13" t="s">
        <v>483</v>
      </c>
      <c r="I71" s="19" t="s">
        <v>430</v>
      </c>
      <c r="J71" s="12" t="s">
        <v>10</v>
      </c>
      <c r="K71" s="29" t="s">
        <v>11</v>
      </c>
      <c r="L71" s="19"/>
      <c r="M71" s="19"/>
      <c r="N71" s="29"/>
      <c r="O71" s="19"/>
      <c r="P71" s="19"/>
      <c r="Q71" s="19"/>
      <c r="R71" s="19"/>
      <c r="S71" s="19"/>
      <c r="T71" s="19">
        <f t="shared" si="0"/>
        <v>1</v>
      </c>
      <c r="U71" s="19"/>
      <c r="V71" s="19" t="s">
        <v>469</v>
      </c>
      <c r="W71" s="19" t="s">
        <v>478</v>
      </c>
      <c r="X71" s="19" t="s">
        <v>478</v>
      </c>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v>2</v>
      </c>
      <c r="BE71" s="19">
        <v>1</v>
      </c>
      <c r="BF71" s="19">
        <v>2</v>
      </c>
      <c r="BG71" s="19">
        <v>2</v>
      </c>
      <c r="BH71" s="19">
        <v>2</v>
      </c>
      <c r="BI71" s="19">
        <v>2</v>
      </c>
      <c r="BJ71" s="19">
        <v>0</v>
      </c>
      <c r="BK71" s="19">
        <v>1</v>
      </c>
      <c r="BL71" s="19">
        <v>2</v>
      </c>
      <c r="BM71" s="19">
        <v>2</v>
      </c>
      <c r="BN71" s="19">
        <v>2</v>
      </c>
      <c r="BO71" s="19">
        <v>2</v>
      </c>
      <c r="BP71" s="19">
        <v>2</v>
      </c>
      <c r="BQ71" s="19">
        <v>2</v>
      </c>
      <c r="BR71" s="19">
        <v>1</v>
      </c>
      <c r="BS71" s="19">
        <v>1</v>
      </c>
      <c r="BT71" s="19">
        <v>2</v>
      </c>
      <c r="BU71" s="19">
        <v>2</v>
      </c>
      <c r="BV71" s="19">
        <v>2</v>
      </c>
      <c r="BW71" s="19">
        <v>1</v>
      </c>
      <c r="BX71" s="19">
        <v>2</v>
      </c>
      <c r="BY71" s="19">
        <v>2</v>
      </c>
      <c r="BZ71" s="19">
        <v>2</v>
      </c>
      <c r="CA71" s="19">
        <v>2</v>
      </c>
      <c r="CB71" s="19">
        <v>2</v>
      </c>
      <c r="CC71" s="29">
        <f t="shared" ref="CC71:CC74" si="65">COUNTIF($BD71:$CB71,2)</f>
        <v>19</v>
      </c>
      <c r="CD71" s="52">
        <f t="shared" ref="CD71:CD74" si="66">CC71/COUNTA($BD71:$CB71)</f>
        <v>0.76</v>
      </c>
      <c r="CE71" s="29">
        <f t="shared" ref="CE71:CE74" si="67">COUNTIF($BD71:$CB71,1)</f>
        <v>5</v>
      </c>
      <c r="CF71" s="52">
        <f t="shared" ref="CF71:CF74" si="68">CE71/COUNTA($BD71:$CB71)</f>
        <v>0.2</v>
      </c>
      <c r="CG71" s="29">
        <f t="shared" ref="CG71:CG74" si="69">COUNTIF($BD71:$CB71,0)</f>
        <v>1</v>
      </c>
      <c r="CH71" s="52">
        <f t="shared" ref="CH71:CH74" si="70">CG71/COUNTA($BD71:$CB71)</f>
        <v>0.04</v>
      </c>
      <c r="CI71" s="29">
        <f t="shared" ref="CI71:CI74" si="71">(((CC71*2)+(CE71*1)+(CG71*0)))/COUNTA($BD71:$CB71)</f>
        <v>1.72</v>
      </c>
      <c r="CJ71" s="29" t="str">
        <f t="shared" ref="CJ71:CJ74" si="72">IF(CI71&gt;=1.6,"Đạt mục tiêu",IF(CI71&gt;=1,"Cần cố gắng","Chưa đạt"))</f>
        <v>Đạt mục tiêu</v>
      </c>
    </row>
    <row r="72" spans="1:88" ht="15.75" hidden="1" customHeight="1" x14ac:dyDescent="0.25">
      <c r="A72" s="26">
        <v>66</v>
      </c>
      <c r="B72" s="19">
        <v>160</v>
      </c>
      <c r="C72" s="50" t="s">
        <v>92</v>
      </c>
      <c r="D72" s="9" t="s">
        <v>7</v>
      </c>
      <c r="E72" s="13" t="s">
        <v>93</v>
      </c>
      <c r="F72" s="9" t="s">
        <v>16</v>
      </c>
      <c r="G72" s="13" t="s">
        <v>93</v>
      </c>
      <c r="H72" s="13" t="s">
        <v>484</v>
      </c>
      <c r="I72" s="19" t="s">
        <v>430</v>
      </c>
      <c r="J72" s="12" t="s">
        <v>10</v>
      </c>
      <c r="K72" s="19" t="s">
        <v>11</v>
      </c>
      <c r="L72" s="19"/>
      <c r="M72" s="19"/>
      <c r="N72" s="19"/>
      <c r="O72" s="19"/>
      <c r="P72" s="19"/>
      <c r="Q72" s="19"/>
      <c r="R72" s="19"/>
      <c r="S72" s="19"/>
      <c r="T72" s="19">
        <f t="shared" si="0"/>
        <v>1</v>
      </c>
      <c r="U72" s="19" t="s">
        <v>471</v>
      </c>
      <c r="V72" s="19" t="s">
        <v>478</v>
      </c>
      <c r="W72" s="19" t="s">
        <v>478</v>
      </c>
      <c r="X72" s="19" t="s">
        <v>478</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0</v>
      </c>
      <c r="BE72" s="19">
        <v>2</v>
      </c>
      <c r="BF72" s="19">
        <v>2</v>
      </c>
      <c r="BG72" s="19">
        <v>0</v>
      </c>
      <c r="BH72" s="19">
        <v>2</v>
      </c>
      <c r="BI72" s="19">
        <v>2</v>
      </c>
      <c r="BJ72" s="19">
        <v>2</v>
      </c>
      <c r="BK72" s="19">
        <v>2</v>
      </c>
      <c r="BL72" s="19">
        <v>2</v>
      </c>
      <c r="BM72" s="19">
        <v>2</v>
      </c>
      <c r="BN72" s="19">
        <v>2</v>
      </c>
      <c r="BO72" s="19">
        <v>2</v>
      </c>
      <c r="BP72" s="19">
        <v>2</v>
      </c>
      <c r="BQ72" s="19">
        <v>2</v>
      </c>
      <c r="BR72" s="19">
        <v>2</v>
      </c>
      <c r="BS72" s="19">
        <v>2</v>
      </c>
      <c r="BT72" s="19">
        <v>1</v>
      </c>
      <c r="BU72" s="19">
        <v>1</v>
      </c>
      <c r="BV72" s="19">
        <v>2</v>
      </c>
      <c r="BW72" s="19">
        <v>2</v>
      </c>
      <c r="BX72" s="19">
        <v>2</v>
      </c>
      <c r="BY72" s="19">
        <v>2</v>
      </c>
      <c r="BZ72" s="19">
        <v>2</v>
      </c>
      <c r="CA72" s="19">
        <v>1</v>
      </c>
      <c r="CB72" s="19">
        <v>2</v>
      </c>
      <c r="CC72" s="29">
        <f t="shared" si="65"/>
        <v>20</v>
      </c>
      <c r="CD72" s="52">
        <f t="shared" si="66"/>
        <v>0.8</v>
      </c>
      <c r="CE72" s="29">
        <f t="shared" si="67"/>
        <v>3</v>
      </c>
      <c r="CF72" s="52">
        <f t="shared" si="68"/>
        <v>0.12</v>
      </c>
      <c r="CG72" s="29">
        <f t="shared" si="69"/>
        <v>2</v>
      </c>
      <c r="CH72" s="52">
        <f t="shared" si="70"/>
        <v>0.08</v>
      </c>
      <c r="CI72" s="29">
        <f t="shared" si="71"/>
        <v>1.72</v>
      </c>
      <c r="CJ72" s="29" t="str">
        <f t="shared" si="72"/>
        <v>Đạt mục tiêu</v>
      </c>
    </row>
    <row r="73" spans="1:88" ht="35.25" hidden="1" customHeight="1" x14ac:dyDescent="0.25">
      <c r="A73" s="26">
        <v>67</v>
      </c>
      <c r="B73" s="14">
        <v>163</v>
      </c>
      <c r="C73" s="13" t="s">
        <v>94</v>
      </c>
      <c r="D73" s="9" t="s">
        <v>7</v>
      </c>
      <c r="E73" s="13" t="s">
        <v>95</v>
      </c>
      <c r="F73" s="9" t="s">
        <v>16</v>
      </c>
      <c r="G73" s="13" t="s">
        <v>95</v>
      </c>
      <c r="H73" s="13" t="s">
        <v>485</v>
      </c>
      <c r="I73" s="19" t="s">
        <v>430</v>
      </c>
      <c r="J73" s="12" t="s">
        <v>10</v>
      </c>
      <c r="K73" s="19"/>
      <c r="L73" s="19" t="s">
        <v>11</v>
      </c>
      <c r="M73" s="19"/>
      <c r="N73" s="19"/>
      <c r="O73" s="19"/>
      <c r="P73" s="19"/>
      <c r="Q73" s="19"/>
      <c r="R73" s="19"/>
      <c r="S73" s="19"/>
      <c r="T73" s="19">
        <f t="shared" si="0"/>
        <v>1</v>
      </c>
      <c r="U73" s="19"/>
      <c r="V73" s="19"/>
      <c r="W73" s="19"/>
      <c r="X73" s="19"/>
      <c r="Y73" s="19" t="s">
        <v>478</v>
      </c>
      <c r="Z73" s="19" t="s">
        <v>478</v>
      </c>
      <c r="AA73" s="19" t="s">
        <v>431</v>
      </c>
      <c r="AB73" s="19" t="s">
        <v>478</v>
      </c>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2</v>
      </c>
      <c r="BE73" s="19">
        <v>1</v>
      </c>
      <c r="BF73" s="19">
        <v>2</v>
      </c>
      <c r="BG73" s="19">
        <v>2</v>
      </c>
      <c r="BH73" s="19">
        <v>2</v>
      </c>
      <c r="BI73" s="19">
        <v>2</v>
      </c>
      <c r="BJ73" s="19">
        <v>0</v>
      </c>
      <c r="BK73" s="19">
        <v>2</v>
      </c>
      <c r="BL73" s="19">
        <v>2</v>
      </c>
      <c r="BM73" s="19">
        <v>0</v>
      </c>
      <c r="BN73" s="19">
        <v>2</v>
      </c>
      <c r="BO73" s="19">
        <v>2</v>
      </c>
      <c r="BP73" s="19">
        <v>2</v>
      </c>
      <c r="BQ73" s="19">
        <v>2</v>
      </c>
      <c r="BR73" s="19">
        <v>2</v>
      </c>
      <c r="BS73" s="19">
        <v>2</v>
      </c>
      <c r="BT73" s="19">
        <v>1</v>
      </c>
      <c r="BU73" s="19">
        <v>2</v>
      </c>
      <c r="BV73" s="19">
        <v>2</v>
      </c>
      <c r="BW73" s="19">
        <v>2</v>
      </c>
      <c r="BX73" s="19">
        <v>2</v>
      </c>
      <c r="BY73" s="19">
        <v>1</v>
      </c>
      <c r="BZ73" s="19">
        <v>2</v>
      </c>
      <c r="CA73" s="19">
        <v>2</v>
      </c>
      <c r="CB73" s="19">
        <v>2</v>
      </c>
      <c r="CC73" s="29">
        <f t="shared" si="65"/>
        <v>20</v>
      </c>
      <c r="CD73" s="52">
        <f t="shared" si="66"/>
        <v>0.8</v>
      </c>
      <c r="CE73" s="29">
        <f t="shared" si="67"/>
        <v>3</v>
      </c>
      <c r="CF73" s="52">
        <f t="shared" si="68"/>
        <v>0.12</v>
      </c>
      <c r="CG73" s="29">
        <f t="shared" si="69"/>
        <v>2</v>
      </c>
      <c r="CH73" s="52">
        <f t="shared" si="70"/>
        <v>0.08</v>
      </c>
      <c r="CI73" s="29">
        <f t="shared" si="71"/>
        <v>1.72</v>
      </c>
      <c r="CJ73" s="29" t="str">
        <f t="shared" si="72"/>
        <v>Đạt mục tiêu</v>
      </c>
    </row>
    <row r="74" spans="1:88" ht="15.75" hidden="1" customHeight="1" x14ac:dyDescent="0.25">
      <c r="A74" s="26">
        <v>68</v>
      </c>
      <c r="B74" s="14">
        <v>166</v>
      </c>
      <c r="C74" s="13" t="s">
        <v>96</v>
      </c>
      <c r="D74" s="9" t="s">
        <v>7</v>
      </c>
      <c r="E74" s="13" t="s">
        <v>97</v>
      </c>
      <c r="F74" s="9" t="s">
        <v>16</v>
      </c>
      <c r="G74" s="13" t="s">
        <v>486</v>
      </c>
      <c r="H74" s="13" t="s">
        <v>487</v>
      </c>
      <c r="I74" s="19" t="s">
        <v>430</v>
      </c>
      <c r="J74" s="12" t="s">
        <v>10</v>
      </c>
      <c r="K74" s="19"/>
      <c r="L74" s="19" t="s">
        <v>11</v>
      </c>
      <c r="M74" s="19"/>
      <c r="N74" s="19"/>
      <c r="O74" s="19"/>
      <c r="P74" s="26"/>
      <c r="Q74" s="19"/>
      <c r="R74" s="19"/>
      <c r="S74" s="19"/>
      <c r="T74" s="19">
        <f t="shared" si="0"/>
        <v>1</v>
      </c>
      <c r="U74" s="19"/>
      <c r="V74" s="19"/>
      <c r="W74" s="19"/>
      <c r="X74" s="19"/>
      <c r="Y74" s="19" t="s">
        <v>434</v>
      </c>
      <c r="Z74" s="19" t="s">
        <v>434</v>
      </c>
      <c r="AA74" s="19" t="s">
        <v>478</v>
      </c>
      <c r="AB74" s="19" t="s">
        <v>434</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29">
        <f t="shared" si="65"/>
        <v>0</v>
      </c>
      <c r="CD74" s="52" t="e">
        <f t="shared" si="66"/>
        <v>#DIV/0!</v>
      </c>
      <c r="CE74" s="29">
        <f t="shared" si="67"/>
        <v>0</v>
      </c>
      <c r="CF74" s="52" t="e">
        <f t="shared" si="68"/>
        <v>#DIV/0!</v>
      </c>
      <c r="CG74" s="29">
        <f t="shared" si="69"/>
        <v>0</v>
      </c>
      <c r="CH74" s="52" t="e">
        <f t="shared" si="70"/>
        <v>#DIV/0!</v>
      </c>
      <c r="CI74" s="29" t="e">
        <f t="shared" si="71"/>
        <v>#DIV/0!</v>
      </c>
      <c r="CJ74" s="29" t="e">
        <f t="shared" si="72"/>
        <v>#DIV/0!</v>
      </c>
    </row>
    <row r="75" spans="1:88" ht="15.75" hidden="1" customHeight="1" x14ac:dyDescent="0.25">
      <c r="A75" s="26">
        <v>68</v>
      </c>
      <c r="B75" s="14">
        <v>166</v>
      </c>
      <c r="C75" s="13" t="s">
        <v>96</v>
      </c>
      <c r="D75" s="9" t="s">
        <v>7</v>
      </c>
      <c r="E75" s="13" t="s">
        <v>97</v>
      </c>
      <c r="F75" s="9" t="s">
        <v>16</v>
      </c>
      <c r="G75" s="13" t="s">
        <v>488</v>
      </c>
      <c r="H75" s="13" t="s">
        <v>489</v>
      </c>
      <c r="I75" s="19" t="s">
        <v>430</v>
      </c>
      <c r="J75" s="12" t="s">
        <v>10</v>
      </c>
      <c r="K75" s="19"/>
      <c r="L75" s="19"/>
      <c r="M75" s="19" t="s">
        <v>11</v>
      </c>
      <c r="N75" s="19"/>
      <c r="O75" s="19"/>
      <c r="P75" s="26"/>
      <c r="Q75" s="19"/>
      <c r="R75" s="19"/>
      <c r="S75" s="19"/>
      <c r="T75" s="19">
        <f t="shared" si="0"/>
        <v>1</v>
      </c>
      <c r="U75" s="19"/>
      <c r="V75" s="19"/>
      <c r="W75" s="19"/>
      <c r="X75" s="19"/>
      <c r="Y75" s="19"/>
      <c r="Z75" s="19"/>
      <c r="AA75" s="19"/>
      <c r="AB75" s="19"/>
      <c r="AC75" s="19" t="s">
        <v>471</v>
      </c>
      <c r="AD75" s="19" t="s">
        <v>434</v>
      </c>
      <c r="AE75" s="19" t="s">
        <v>471</v>
      </c>
      <c r="AF75" s="19" t="s">
        <v>434</v>
      </c>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9"/>
      <c r="CD75" s="52"/>
      <c r="CE75" s="29"/>
      <c r="CF75" s="52"/>
      <c r="CG75" s="29"/>
      <c r="CH75" s="52"/>
      <c r="CI75" s="29"/>
      <c r="CJ75" s="29"/>
    </row>
    <row r="76" spans="1:88" ht="15.75" hidden="1" customHeight="1" x14ac:dyDescent="0.25">
      <c r="A76" s="26">
        <v>69</v>
      </c>
      <c r="B76" s="14">
        <v>170</v>
      </c>
      <c r="C76" s="13" t="s">
        <v>98</v>
      </c>
      <c r="D76" s="9" t="s">
        <v>16</v>
      </c>
      <c r="E76" s="13" t="s">
        <v>99</v>
      </c>
      <c r="F76" s="9" t="s">
        <v>16</v>
      </c>
      <c r="G76" s="13" t="s">
        <v>99</v>
      </c>
      <c r="H76" s="13" t="s">
        <v>490</v>
      </c>
      <c r="I76" s="19" t="s">
        <v>430</v>
      </c>
      <c r="J76" s="12" t="s">
        <v>10</v>
      </c>
      <c r="K76" s="19"/>
      <c r="L76" s="19"/>
      <c r="M76" s="19" t="s">
        <v>11</v>
      </c>
      <c r="N76" s="19"/>
      <c r="O76" s="19"/>
      <c r="P76" s="19"/>
      <c r="Q76" s="19"/>
      <c r="R76" s="19"/>
      <c r="S76" s="19"/>
      <c r="T76" s="19">
        <f t="shared" si="0"/>
        <v>1</v>
      </c>
      <c r="U76" s="19"/>
      <c r="V76" s="19"/>
      <c r="W76" s="19"/>
      <c r="X76" s="19"/>
      <c r="Y76" s="19"/>
      <c r="Z76" s="19"/>
      <c r="AA76" s="19"/>
      <c r="AB76" s="19"/>
      <c r="AC76" s="19" t="s">
        <v>478</v>
      </c>
      <c r="AD76" s="19" t="s">
        <v>478</v>
      </c>
      <c r="AE76" s="19" t="s">
        <v>478</v>
      </c>
      <c r="AF76" s="19" t="s">
        <v>478</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v>2</v>
      </c>
      <c r="BE76" s="19">
        <v>2</v>
      </c>
      <c r="BF76" s="19">
        <v>2</v>
      </c>
      <c r="BG76" s="19">
        <v>1</v>
      </c>
      <c r="BH76" s="19">
        <v>2</v>
      </c>
      <c r="BI76" s="19">
        <v>2</v>
      </c>
      <c r="BJ76" s="19">
        <v>2</v>
      </c>
      <c r="BK76" s="19">
        <v>2</v>
      </c>
      <c r="BL76" s="19">
        <v>1</v>
      </c>
      <c r="BM76" s="19">
        <v>2</v>
      </c>
      <c r="BN76" s="19">
        <v>2</v>
      </c>
      <c r="BO76" s="19">
        <v>1</v>
      </c>
      <c r="BP76" s="19">
        <v>2</v>
      </c>
      <c r="BQ76" s="19">
        <v>2</v>
      </c>
      <c r="BR76" s="19">
        <v>2</v>
      </c>
      <c r="BS76" s="19">
        <v>1</v>
      </c>
      <c r="BT76" s="19">
        <v>2</v>
      </c>
      <c r="BU76" s="19">
        <v>2</v>
      </c>
      <c r="BV76" s="19">
        <v>1</v>
      </c>
      <c r="BW76" s="19">
        <v>2</v>
      </c>
      <c r="BX76" s="19">
        <v>2</v>
      </c>
      <c r="BY76" s="19">
        <v>2</v>
      </c>
      <c r="BZ76" s="19">
        <v>1</v>
      </c>
      <c r="CA76" s="19">
        <v>2</v>
      </c>
      <c r="CB76" s="19">
        <v>2</v>
      </c>
      <c r="CC76" s="29">
        <f t="shared" ref="CC76:CC78" si="73">COUNTIF($BD76:$CB76,2)</f>
        <v>19</v>
      </c>
      <c r="CD76" s="52">
        <f t="shared" ref="CD76:CD78" si="74">CC76/COUNTA($BD76:$CB76)</f>
        <v>0.76</v>
      </c>
      <c r="CE76" s="29">
        <f t="shared" ref="CE76:CE78" si="75">COUNTIF($BD76:$CB76,1)</f>
        <v>6</v>
      </c>
      <c r="CF76" s="52">
        <f t="shared" ref="CF76:CF78" si="76">CE76/COUNTA($BD76:$CB76)</f>
        <v>0.24</v>
      </c>
      <c r="CG76" s="29">
        <f t="shared" ref="CG76:CG78" si="77">COUNTIF($BD76:$CB76,0)</f>
        <v>0</v>
      </c>
      <c r="CH76" s="52">
        <f t="shared" ref="CH76:CH78" si="78">CG76/COUNTA($BD76:$CB76)</f>
        <v>0</v>
      </c>
      <c r="CI76" s="29">
        <f t="shared" ref="CI76:CI78" si="79">(((CC76*2)+(CE76*1)+(CG76*0)))/COUNTA($BD76:$CB76)</f>
        <v>1.76</v>
      </c>
      <c r="CJ76" s="29" t="str">
        <f t="shared" ref="CJ76:CJ78" si="80">IF(CI76&gt;=1.6,"Đạt mục tiêu",IF(CI76&gt;=1,"Cần cố gắng","Chưa đạt"))</f>
        <v>Đạt mục tiêu</v>
      </c>
    </row>
    <row r="77" spans="1:88" ht="51" customHeight="1" x14ac:dyDescent="0.25">
      <c r="A77" s="26">
        <v>69</v>
      </c>
      <c r="B77" s="14">
        <v>170</v>
      </c>
      <c r="C77" s="13" t="s">
        <v>98</v>
      </c>
      <c r="D77" s="9" t="s">
        <v>16</v>
      </c>
      <c r="E77" s="13" t="s">
        <v>99</v>
      </c>
      <c r="F77" s="9" t="s">
        <v>16</v>
      </c>
      <c r="G77" s="13" t="s">
        <v>836</v>
      </c>
      <c r="H77" s="13" t="s">
        <v>837</v>
      </c>
      <c r="I77" s="19" t="s">
        <v>430</v>
      </c>
      <c r="J77" s="12" t="s">
        <v>10</v>
      </c>
      <c r="K77" s="19"/>
      <c r="L77" s="19"/>
      <c r="M77" s="19"/>
      <c r="N77" s="19" t="s">
        <v>11</v>
      </c>
      <c r="O77" s="19"/>
      <c r="P77" s="19"/>
      <c r="Q77" s="19"/>
      <c r="R77" s="19"/>
      <c r="S77" s="19"/>
      <c r="T77" s="19"/>
      <c r="U77" s="19"/>
      <c r="V77" s="19"/>
      <c r="W77" s="19"/>
      <c r="X77" s="19"/>
      <c r="Y77" s="19"/>
      <c r="Z77" s="19"/>
      <c r="AA77" s="19"/>
      <c r="AB77" s="19"/>
      <c r="AC77" s="19"/>
      <c r="AD77" s="19"/>
      <c r="AE77" s="19"/>
      <c r="AF77" s="19"/>
      <c r="AG77" s="19" t="s">
        <v>478</v>
      </c>
      <c r="AH77" s="19" t="s">
        <v>478</v>
      </c>
      <c r="AI77" s="19" t="s">
        <v>478</v>
      </c>
      <c r="AJ77" s="19" t="s">
        <v>478</v>
      </c>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29"/>
      <c r="CD77" s="52"/>
      <c r="CE77" s="29"/>
      <c r="CF77" s="52"/>
      <c r="CG77" s="29"/>
      <c r="CH77" s="52"/>
      <c r="CI77" s="29"/>
      <c r="CJ77" s="29"/>
    </row>
    <row r="78" spans="1:88" ht="15.75" hidden="1" customHeight="1" x14ac:dyDescent="0.25">
      <c r="A78" s="26">
        <v>71</v>
      </c>
      <c r="B78" s="14">
        <v>172</v>
      </c>
      <c r="C78" s="13" t="s">
        <v>100</v>
      </c>
      <c r="D78" s="9" t="s">
        <v>7</v>
      </c>
      <c r="E78" s="13" t="s">
        <v>101</v>
      </c>
      <c r="F78" s="9" t="s">
        <v>7</v>
      </c>
      <c r="G78" s="13" t="s">
        <v>101</v>
      </c>
      <c r="H78" s="13" t="s">
        <v>491</v>
      </c>
      <c r="I78" s="19" t="s">
        <v>430</v>
      </c>
      <c r="J78" s="12" t="s">
        <v>10</v>
      </c>
      <c r="K78" s="19"/>
      <c r="L78" s="19"/>
      <c r="M78" s="19"/>
      <c r="N78" s="19"/>
      <c r="O78" s="19"/>
      <c r="P78" s="19"/>
      <c r="Q78" s="19" t="s">
        <v>11</v>
      </c>
      <c r="R78" s="19"/>
      <c r="S78" s="19"/>
      <c r="T78" s="19">
        <f t="shared" si="0"/>
        <v>1</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t="s">
        <v>478</v>
      </c>
      <c r="AT78" s="19" t="s">
        <v>478</v>
      </c>
      <c r="AU78" s="19" t="s">
        <v>478</v>
      </c>
      <c r="AV78" s="19" t="s">
        <v>478</v>
      </c>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9">
        <f t="shared" si="73"/>
        <v>0</v>
      </c>
      <c r="CD78" s="52" t="e">
        <f t="shared" si="74"/>
        <v>#DIV/0!</v>
      </c>
      <c r="CE78" s="29">
        <f t="shared" si="75"/>
        <v>0</v>
      </c>
      <c r="CF78" s="52" t="e">
        <f t="shared" si="76"/>
        <v>#DIV/0!</v>
      </c>
      <c r="CG78" s="29">
        <f t="shared" si="77"/>
        <v>0</v>
      </c>
      <c r="CH78" s="52" t="e">
        <f t="shared" si="78"/>
        <v>#DIV/0!</v>
      </c>
      <c r="CI78" s="29" t="e">
        <f t="shared" si="79"/>
        <v>#DIV/0!</v>
      </c>
      <c r="CJ78" s="29" t="e">
        <f t="shared" si="80"/>
        <v>#DIV/0!</v>
      </c>
    </row>
    <row r="79" spans="1:88" ht="15.75" hidden="1" customHeight="1" x14ac:dyDescent="0.25">
      <c r="A79" s="26">
        <v>72</v>
      </c>
      <c r="B79" s="46">
        <v>176</v>
      </c>
      <c r="C79" s="151" t="s">
        <v>102</v>
      </c>
      <c r="D79" s="152"/>
      <c r="E79" s="144"/>
      <c r="F79" s="7" t="s">
        <v>416</v>
      </c>
      <c r="G79" s="7" t="s">
        <v>416</v>
      </c>
      <c r="H79" s="7" t="s">
        <v>416</v>
      </c>
      <c r="I79" s="7" t="s">
        <v>416</v>
      </c>
      <c r="J79" s="7" t="s">
        <v>416</v>
      </c>
      <c r="K79" s="7" t="s">
        <v>416</v>
      </c>
      <c r="L79" s="7" t="s">
        <v>416</v>
      </c>
      <c r="M79" s="7" t="s">
        <v>416</v>
      </c>
      <c r="N79" s="7" t="s">
        <v>416</v>
      </c>
      <c r="O79" s="7" t="s">
        <v>416</v>
      </c>
      <c r="P79" s="7" t="s">
        <v>416</v>
      </c>
      <c r="Q79" s="7" t="s">
        <v>416</v>
      </c>
      <c r="R79" s="7" t="s">
        <v>416</v>
      </c>
      <c r="S79" s="7" t="s">
        <v>416</v>
      </c>
      <c r="T79" s="19">
        <f t="shared" si="0"/>
        <v>0</v>
      </c>
      <c r="U79" s="7" t="s">
        <v>416</v>
      </c>
      <c r="V79" s="7" t="s">
        <v>416</v>
      </c>
      <c r="W79" s="7" t="s">
        <v>416</v>
      </c>
      <c r="X79" s="7" t="s">
        <v>416</v>
      </c>
      <c r="Y79" s="7" t="s">
        <v>416</v>
      </c>
      <c r="Z79" s="7" t="s">
        <v>416</v>
      </c>
      <c r="AA79" s="7" t="s">
        <v>416</v>
      </c>
      <c r="AB79" s="7" t="s">
        <v>416</v>
      </c>
      <c r="AC79" s="7" t="s">
        <v>416</v>
      </c>
      <c r="AD79" s="7" t="s">
        <v>416</v>
      </c>
      <c r="AE79" s="7" t="s">
        <v>416</v>
      </c>
      <c r="AF79" s="7" t="s">
        <v>416</v>
      </c>
      <c r="AG79" s="7" t="s">
        <v>416</v>
      </c>
      <c r="AH79" s="7" t="s">
        <v>416</v>
      </c>
      <c r="AI79" s="7" t="s">
        <v>416</v>
      </c>
      <c r="AJ79" s="7" t="s">
        <v>416</v>
      </c>
      <c r="AK79" s="7" t="s">
        <v>416</v>
      </c>
      <c r="AL79" s="7" t="s">
        <v>416</v>
      </c>
      <c r="AM79" s="7" t="s">
        <v>416</v>
      </c>
      <c r="AN79" s="7" t="s">
        <v>416</v>
      </c>
      <c r="AO79" s="7" t="s">
        <v>416</v>
      </c>
      <c r="AP79" s="7" t="s">
        <v>416</v>
      </c>
      <c r="AQ79" s="7" t="s">
        <v>416</v>
      </c>
      <c r="AR79" s="7" t="s">
        <v>416</v>
      </c>
      <c r="AS79" s="7" t="s">
        <v>416</v>
      </c>
      <c r="AT79" s="7" t="s">
        <v>416</v>
      </c>
      <c r="AU79" s="7" t="s">
        <v>416</v>
      </c>
      <c r="AV79" s="7" t="s">
        <v>416</v>
      </c>
      <c r="AW79" s="7" t="s">
        <v>416</v>
      </c>
      <c r="AX79" s="7" t="s">
        <v>416</v>
      </c>
      <c r="AY79" s="7" t="s">
        <v>416</v>
      </c>
      <c r="AZ79" s="7" t="s">
        <v>416</v>
      </c>
      <c r="BA79" s="7" t="s">
        <v>416</v>
      </c>
      <c r="BB79" s="7" t="s">
        <v>416</v>
      </c>
      <c r="BC79" s="7" t="s">
        <v>416</v>
      </c>
      <c r="BD79" s="7" t="s">
        <v>416</v>
      </c>
      <c r="BE79" s="7" t="s">
        <v>416</v>
      </c>
      <c r="BF79" s="7" t="s">
        <v>416</v>
      </c>
      <c r="BG79" s="7" t="s">
        <v>416</v>
      </c>
      <c r="BH79" s="7" t="s">
        <v>416</v>
      </c>
      <c r="BI79" s="7" t="s">
        <v>416</v>
      </c>
      <c r="BJ79" s="7" t="s">
        <v>416</v>
      </c>
      <c r="BK79" s="7" t="s">
        <v>416</v>
      </c>
      <c r="BL79" s="7" t="s">
        <v>416</v>
      </c>
      <c r="BM79" s="7" t="s">
        <v>416</v>
      </c>
      <c r="BN79" s="7" t="s">
        <v>416</v>
      </c>
      <c r="BO79" s="7" t="s">
        <v>416</v>
      </c>
      <c r="BP79" s="7" t="s">
        <v>416</v>
      </c>
      <c r="BQ79" s="7" t="s">
        <v>416</v>
      </c>
      <c r="BR79" s="7" t="s">
        <v>416</v>
      </c>
      <c r="BS79" s="7" t="s">
        <v>416</v>
      </c>
      <c r="BT79" s="7" t="s">
        <v>416</v>
      </c>
      <c r="BU79" s="7" t="s">
        <v>416</v>
      </c>
      <c r="BV79" s="7" t="s">
        <v>416</v>
      </c>
      <c r="BW79" s="7" t="s">
        <v>416</v>
      </c>
      <c r="BX79" s="7" t="s">
        <v>416</v>
      </c>
      <c r="BY79" s="7" t="s">
        <v>416</v>
      </c>
      <c r="BZ79" s="7" t="s">
        <v>416</v>
      </c>
      <c r="CA79" s="7" t="s">
        <v>416</v>
      </c>
      <c r="CB79" s="7" t="s">
        <v>416</v>
      </c>
      <c r="CC79" s="7" t="s">
        <v>416</v>
      </c>
      <c r="CD79" s="7" t="s">
        <v>416</v>
      </c>
      <c r="CE79" s="7" t="s">
        <v>416</v>
      </c>
      <c r="CF79" s="7" t="s">
        <v>416</v>
      </c>
      <c r="CG79" s="7" t="s">
        <v>416</v>
      </c>
      <c r="CH79" s="7" t="s">
        <v>416</v>
      </c>
      <c r="CI79" s="7" t="s">
        <v>416</v>
      </c>
      <c r="CJ79" s="7" t="s">
        <v>416</v>
      </c>
    </row>
    <row r="80" spans="1:88" ht="46.5" hidden="1" customHeight="1" x14ac:dyDescent="0.25">
      <c r="A80" s="26">
        <v>73</v>
      </c>
      <c r="B80" s="19">
        <v>177</v>
      </c>
      <c r="C80" s="65" t="s">
        <v>103</v>
      </c>
      <c r="D80" s="18" t="s">
        <v>7</v>
      </c>
      <c r="E80" s="13" t="s">
        <v>104</v>
      </c>
      <c r="F80" s="9" t="s">
        <v>7</v>
      </c>
      <c r="G80" s="13" t="s">
        <v>104</v>
      </c>
      <c r="H80" s="13" t="s">
        <v>492</v>
      </c>
      <c r="I80" s="19" t="s">
        <v>430</v>
      </c>
      <c r="J80" s="12" t="s">
        <v>10</v>
      </c>
      <c r="K80" s="19" t="s">
        <v>11</v>
      </c>
      <c r="L80" s="19"/>
      <c r="M80" s="19"/>
      <c r="N80" s="19"/>
      <c r="O80" s="19"/>
      <c r="P80" s="19"/>
      <c r="Q80" s="19"/>
      <c r="R80" s="19"/>
      <c r="S80" s="19"/>
      <c r="T80" s="19">
        <f t="shared" si="0"/>
        <v>1</v>
      </c>
      <c r="U80" s="19" t="s">
        <v>478</v>
      </c>
      <c r="V80" s="19" t="s">
        <v>478</v>
      </c>
      <c r="W80" s="19" t="s">
        <v>478</v>
      </c>
      <c r="X80" s="19" t="s">
        <v>478</v>
      </c>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v>2</v>
      </c>
      <c r="BE80" s="19">
        <v>1</v>
      </c>
      <c r="BF80" s="19">
        <v>2</v>
      </c>
      <c r="BG80" s="19">
        <v>2</v>
      </c>
      <c r="BH80" s="19">
        <v>2</v>
      </c>
      <c r="BI80" s="19">
        <v>2</v>
      </c>
      <c r="BJ80" s="19">
        <v>2</v>
      </c>
      <c r="BK80" s="19">
        <v>2</v>
      </c>
      <c r="BL80" s="19">
        <v>0</v>
      </c>
      <c r="BM80" s="19">
        <v>2</v>
      </c>
      <c r="BN80" s="19">
        <v>2</v>
      </c>
      <c r="BO80" s="19">
        <v>2</v>
      </c>
      <c r="BP80" s="19">
        <v>1</v>
      </c>
      <c r="BQ80" s="19">
        <v>2</v>
      </c>
      <c r="BR80" s="19">
        <v>2</v>
      </c>
      <c r="BS80" s="19">
        <v>2</v>
      </c>
      <c r="BT80" s="19">
        <v>2</v>
      </c>
      <c r="BU80" s="19">
        <v>0</v>
      </c>
      <c r="BV80" s="19">
        <v>2</v>
      </c>
      <c r="BW80" s="19">
        <v>2</v>
      </c>
      <c r="BX80" s="19">
        <v>2</v>
      </c>
      <c r="BY80" s="19">
        <v>2</v>
      </c>
      <c r="BZ80" s="19">
        <v>2</v>
      </c>
      <c r="CA80" s="19">
        <v>2</v>
      </c>
      <c r="CB80" s="19">
        <v>1</v>
      </c>
      <c r="CC80" s="29">
        <f t="shared" ref="CC80:CC89" si="81">COUNTIF($BD80:$CB80,2)</f>
        <v>20</v>
      </c>
      <c r="CD80" s="52">
        <f t="shared" ref="CD80:CD89" si="82">CC80/COUNTA($BD80:$CB80)</f>
        <v>0.8</v>
      </c>
      <c r="CE80" s="29">
        <f t="shared" ref="CE80:CE89" si="83">COUNTIF($BD80:$CB80,1)</f>
        <v>3</v>
      </c>
      <c r="CF80" s="52">
        <f t="shared" ref="CF80:CF89" si="84">CE80/COUNTA($BD80:$CB80)</f>
        <v>0.12</v>
      </c>
      <c r="CG80" s="29">
        <f t="shared" ref="CG80:CG89" si="85">COUNTIF($BD80:$CB80,0)</f>
        <v>2</v>
      </c>
      <c r="CH80" s="52">
        <f t="shared" ref="CH80:CH89" si="86">CG80/COUNTA($BD80:$CB80)</f>
        <v>0.08</v>
      </c>
      <c r="CI80" s="29">
        <f t="shared" ref="CI80:CI89" si="87">(((CC80*2)+(CE80*1)+(CG80*0)))/COUNTA($BD80:$CB80)</f>
        <v>1.72</v>
      </c>
      <c r="CJ80" s="29" t="str">
        <f t="shared" ref="CJ80:CJ89" si="88">IF(CI80&gt;=1.6,"Đạt mục tiêu",IF(CI80&gt;=1,"Cần cố gắng","Chưa đạt"))</f>
        <v>Đạt mục tiêu</v>
      </c>
    </row>
    <row r="81" spans="1:88" ht="15.75" hidden="1" customHeight="1" x14ac:dyDescent="0.25">
      <c r="A81" s="26">
        <v>74</v>
      </c>
      <c r="B81" s="60">
        <v>178</v>
      </c>
      <c r="C81" s="65" t="s">
        <v>103</v>
      </c>
      <c r="D81" s="18" t="s">
        <v>7</v>
      </c>
      <c r="E81" s="13" t="s">
        <v>105</v>
      </c>
      <c r="F81" s="9" t="s">
        <v>25</v>
      </c>
      <c r="G81" s="13" t="s">
        <v>105</v>
      </c>
      <c r="H81" s="13" t="s">
        <v>493</v>
      </c>
      <c r="I81" s="19" t="s">
        <v>430</v>
      </c>
      <c r="J81" s="12" t="s">
        <v>10</v>
      </c>
      <c r="K81" s="19"/>
      <c r="L81" s="19"/>
      <c r="M81" s="19"/>
      <c r="N81" s="19"/>
      <c r="O81" s="19" t="s">
        <v>11</v>
      </c>
      <c r="P81" s="19"/>
      <c r="Q81" s="19"/>
      <c r="R81" s="19"/>
      <c r="S81" s="19"/>
      <c r="T81" s="19">
        <f t="shared" si="0"/>
        <v>1</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v>1</v>
      </c>
      <c r="BE81" s="19">
        <v>1</v>
      </c>
      <c r="BF81" s="19">
        <v>2</v>
      </c>
      <c r="BG81" s="19">
        <v>2</v>
      </c>
      <c r="BH81" s="19">
        <v>2</v>
      </c>
      <c r="BI81" s="19">
        <v>2</v>
      </c>
      <c r="BJ81" s="19">
        <v>1</v>
      </c>
      <c r="BK81" s="19">
        <v>2</v>
      </c>
      <c r="BL81" s="19">
        <v>2</v>
      </c>
      <c r="BM81" s="19">
        <v>2</v>
      </c>
      <c r="BN81" s="19">
        <v>2</v>
      </c>
      <c r="BO81" s="19">
        <v>2</v>
      </c>
      <c r="BP81" s="19">
        <v>2</v>
      </c>
      <c r="BQ81" s="19">
        <v>2</v>
      </c>
      <c r="BR81" s="19">
        <v>2</v>
      </c>
      <c r="BS81" s="19">
        <v>1</v>
      </c>
      <c r="BT81" s="19">
        <v>2</v>
      </c>
      <c r="BU81" s="19">
        <v>2</v>
      </c>
      <c r="BV81" s="19">
        <v>2</v>
      </c>
      <c r="BW81" s="19">
        <v>2</v>
      </c>
      <c r="BX81" s="19">
        <v>2</v>
      </c>
      <c r="BY81" s="19">
        <v>1</v>
      </c>
      <c r="BZ81" s="19">
        <v>2</v>
      </c>
      <c r="CA81" s="19">
        <v>2</v>
      </c>
      <c r="CB81" s="19">
        <v>1</v>
      </c>
      <c r="CC81" s="29">
        <f t="shared" si="81"/>
        <v>19</v>
      </c>
      <c r="CD81" s="52">
        <f t="shared" si="82"/>
        <v>0.76</v>
      </c>
      <c r="CE81" s="29">
        <f t="shared" si="83"/>
        <v>6</v>
      </c>
      <c r="CF81" s="52">
        <f t="shared" si="84"/>
        <v>0.24</v>
      </c>
      <c r="CG81" s="29">
        <f t="shared" si="85"/>
        <v>0</v>
      </c>
      <c r="CH81" s="52">
        <f t="shared" si="86"/>
        <v>0</v>
      </c>
      <c r="CI81" s="29">
        <f t="shared" si="87"/>
        <v>1.76</v>
      </c>
      <c r="CJ81" s="29" t="str">
        <f t="shared" si="88"/>
        <v>Đạt mục tiêu</v>
      </c>
    </row>
    <row r="82" spans="1:88" ht="51.75" hidden="1" customHeight="1" x14ac:dyDescent="0.25">
      <c r="A82" s="26">
        <v>75</v>
      </c>
      <c r="B82" s="60">
        <v>178</v>
      </c>
      <c r="C82" s="65" t="s">
        <v>103</v>
      </c>
      <c r="D82" s="18" t="s">
        <v>7</v>
      </c>
      <c r="E82" s="13" t="s">
        <v>106</v>
      </c>
      <c r="F82" s="9" t="s">
        <v>25</v>
      </c>
      <c r="G82" s="13" t="s">
        <v>106</v>
      </c>
      <c r="H82" s="13" t="s">
        <v>494</v>
      </c>
      <c r="I82" s="19" t="s">
        <v>430</v>
      </c>
      <c r="J82" s="12" t="s">
        <v>10</v>
      </c>
      <c r="K82" s="19"/>
      <c r="L82" s="19"/>
      <c r="M82" s="19"/>
      <c r="N82" s="19"/>
      <c r="O82" s="26"/>
      <c r="P82" s="19" t="s">
        <v>11</v>
      </c>
      <c r="Q82" s="19"/>
      <c r="R82" s="19"/>
      <c r="S82" s="19"/>
      <c r="T82" s="19">
        <f t="shared" si="0"/>
        <v>1</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29">
        <f t="shared" si="81"/>
        <v>0</v>
      </c>
      <c r="CD82" s="52" t="e">
        <f t="shared" si="82"/>
        <v>#DIV/0!</v>
      </c>
      <c r="CE82" s="29">
        <f t="shared" si="83"/>
        <v>0</v>
      </c>
      <c r="CF82" s="52" t="e">
        <f t="shared" si="84"/>
        <v>#DIV/0!</v>
      </c>
      <c r="CG82" s="29">
        <f t="shared" si="85"/>
        <v>0</v>
      </c>
      <c r="CH82" s="52" t="e">
        <f t="shared" si="86"/>
        <v>#DIV/0!</v>
      </c>
      <c r="CI82" s="29" t="e">
        <f t="shared" si="87"/>
        <v>#DIV/0!</v>
      </c>
      <c r="CJ82" s="29" t="e">
        <f t="shared" si="88"/>
        <v>#DIV/0!</v>
      </c>
    </row>
    <row r="83" spans="1:88" ht="44.25" hidden="1" customHeight="1" x14ac:dyDescent="0.25">
      <c r="A83" s="26">
        <v>76</v>
      </c>
      <c r="B83" s="14">
        <v>188</v>
      </c>
      <c r="C83" s="13" t="s">
        <v>107</v>
      </c>
      <c r="D83" s="9" t="s">
        <v>9</v>
      </c>
      <c r="E83" s="13" t="s">
        <v>108</v>
      </c>
      <c r="F83" s="9" t="s">
        <v>9</v>
      </c>
      <c r="G83" s="13" t="s">
        <v>108</v>
      </c>
      <c r="H83" s="13" t="s">
        <v>495</v>
      </c>
      <c r="I83" s="19" t="s">
        <v>430</v>
      </c>
      <c r="J83" s="12" t="s">
        <v>10</v>
      </c>
      <c r="K83" s="19"/>
      <c r="L83" s="19"/>
      <c r="M83" s="19"/>
      <c r="N83" s="19"/>
      <c r="O83" s="19"/>
      <c r="P83" s="19"/>
      <c r="Q83" s="26" t="s">
        <v>11</v>
      </c>
      <c r="R83" s="26"/>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t="s">
        <v>471</v>
      </c>
      <c r="AT83" s="19" t="s">
        <v>434</v>
      </c>
      <c r="AU83" s="19" t="s">
        <v>434</v>
      </c>
      <c r="AV83" s="19" t="s">
        <v>434</v>
      </c>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29">
        <f t="shared" si="81"/>
        <v>0</v>
      </c>
      <c r="CD83" s="52" t="e">
        <f t="shared" si="82"/>
        <v>#DIV/0!</v>
      </c>
      <c r="CE83" s="29">
        <f t="shared" si="83"/>
        <v>0</v>
      </c>
      <c r="CF83" s="52" t="e">
        <f t="shared" si="84"/>
        <v>#DIV/0!</v>
      </c>
      <c r="CG83" s="29">
        <f t="shared" si="85"/>
        <v>0</v>
      </c>
      <c r="CH83" s="52" t="e">
        <f t="shared" si="86"/>
        <v>#DIV/0!</v>
      </c>
      <c r="CI83" s="29" t="e">
        <f t="shared" si="87"/>
        <v>#DIV/0!</v>
      </c>
      <c r="CJ83" s="29" t="e">
        <f t="shared" si="88"/>
        <v>#DIV/0!</v>
      </c>
    </row>
    <row r="84" spans="1:88" ht="37.5" hidden="1" customHeight="1" x14ac:dyDescent="0.25">
      <c r="A84" s="26">
        <v>77</v>
      </c>
      <c r="B84" s="14">
        <v>191</v>
      </c>
      <c r="C84" s="13" t="s">
        <v>109</v>
      </c>
      <c r="D84" s="9" t="s">
        <v>9</v>
      </c>
      <c r="E84" s="13" t="s">
        <v>110</v>
      </c>
      <c r="F84" s="9" t="s">
        <v>9</v>
      </c>
      <c r="G84" s="13" t="s">
        <v>110</v>
      </c>
      <c r="H84" s="13" t="s">
        <v>496</v>
      </c>
      <c r="I84" s="19" t="s">
        <v>430</v>
      </c>
      <c r="J84" s="12" t="s">
        <v>10</v>
      </c>
      <c r="K84" s="19"/>
      <c r="L84" s="19"/>
      <c r="M84" s="19"/>
      <c r="N84" s="19"/>
      <c r="O84" s="19" t="s">
        <v>11</v>
      </c>
      <c r="P84" s="19"/>
      <c r="Q84" s="26"/>
      <c r="R84" s="26"/>
      <c r="S84" s="19"/>
      <c r="T84" s="19">
        <f t="shared" si="0"/>
        <v>1</v>
      </c>
      <c r="U84" s="19"/>
      <c r="V84" s="19"/>
      <c r="W84" s="19"/>
      <c r="X84" s="19"/>
      <c r="Y84" s="19"/>
      <c r="Z84" s="19"/>
      <c r="AA84" s="19"/>
      <c r="AB84" s="19"/>
      <c r="AC84" s="19"/>
      <c r="AD84" s="19"/>
      <c r="AE84" s="19"/>
      <c r="AF84" s="19"/>
      <c r="AG84" s="19"/>
      <c r="AH84" s="19"/>
      <c r="AI84" s="19"/>
      <c r="AJ84" s="19"/>
      <c r="AK84" s="19"/>
      <c r="AL84" s="19"/>
      <c r="AM84" s="19"/>
      <c r="AN84" s="19"/>
      <c r="AO84" s="19"/>
      <c r="AP84" s="19" t="s">
        <v>434</v>
      </c>
      <c r="AQ84" s="19"/>
      <c r="AR84" s="19" t="s">
        <v>434</v>
      </c>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9">
        <f t="shared" si="81"/>
        <v>0</v>
      </c>
      <c r="CD84" s="52" t="e">
        <f t="shared" si="82"/>
        <v>#DIV/0!</v>
      </c>
      <c r="CE84" s="29">
        <f t="shared" si="83"/>
        <v>0</v>
      </c>
      <c r="CF84" s="52" t="e">
        <f t="shared" si="84"/>
        <v>#DIV/0!</v>
      </c>
      <c r="CG84" s="29">
        <f t="shared" si="85"/>
        <v>0</v>
      </c>
      <c r="CH84" s="52" t="e">
        <f t="shared" si="86"/>
        <v>#DIV/0!</v>
      </c>
      <c r="CI84" s="29" t="e">
        <f t="shared" si="87"/>
        <v>#DIV/0!</v>
      </c>
      <c r="CJ84" s="29" t="e">
        <f t="shared" si="88"/>
        <v>#DIV/0!</v>
      </c>
    </row>
    <row r="85" spans="1:88" ht="60" hidden="1" customHeight="1" x14ac:dyDescent="0.25">
      <c r="A85" s="26">
        <v>78</v>
      </c>
      <c r="B85" s="66">
        <v>192</v>
      </c>
      <c r="C85" s="10" t="s">
        <v>111</v>
      </c>
      <c r="D85" s="18" t="s">
        <v>7</v>
      </c>
      <c r="E85" s="13" t="s">
        <v>112</v>
      </c>
      <c r="F85" s="9" t="s">
        <v>16</v>
      </c>
      <c r="G85" s="13" t="s">
        <v>112</v>
      </c>
      <c r="H85" s="13" t="s">
        <v>497</v>
      </c>
      <c r="I85" s="19" t="s">
        <v>419</v>
      </c>
      <c r="J85" s="12" t="s">
        <v>10</v>
      </c>
      <c r="K85" s="19"/>
      <c r="L85" s="19" t="s">
        <v>11</v>
      </c>
      <c r="M85" s="19"/>
      <c r="N85" s="19"/>
      <c r="O85" s="19"/>
      <c r="P85" s="19"/>
      <c r="Q85" s="26"/>
      <c r="R85" s="26"/>
      <c r="S85" s="19"/>
      <c r="T85" s="19">
        <f t="shared" si="0"/>
        <v>1</v>
      </c>
      <c r="U85" s="19"/>
      <c r="V85" s="19"/>
      <c r="W85" s="19"/>
      <c r="X85" s="19"/>
      <c r="Y85" s="19" t="s">
        <v>478</v>
      </c>
      <c r="Z85" s="19" t="s">
        <v>431</v>
      </c>
      <c r="AA85" s="19" t="s">
        <v>477</v>
      </c>
      <c r="AB85" s="19" t="s">
        <v>477</v>
      </c>
      <c r="AC85" s="19"/>
      <c r="AD85" s="19"/>
      <c r="AE85" s="19"/>
      <c r="AF85" s="19"/>
      <c r="AG85" s="19"/>
      <c r="AH85" s="19"/>
      <c r="AI85" s="19"/>
      <c r="AJ85" s="19"/>
      <c r="AK85" s="19"/>
      <c r="AL85" s="19"/>
      <c r="AM85" s="19"/>
      <c r="AN85" s="19"/>
      <c r="AO85" s="19"/>
      <c r="AP85" s="19"/>
      <c r="AQ85" s="19"/>
      <c r="AR85" s="19"/>
      <c r="AS85" s="19"/>
      <c r="AT85" s="19"/>
      <c r="AU85" s="19"/>
      <c r="AV85" s="19"/>
      <c r="AW85" s="19" t="s">
        <v>431</v>
      </c>
      <c r="AX85" s="19" t="s">
        <v>431</v>
      </c>
      <c r="AY85" s="19"/>
      <c r="AZ85" s="19" t="s">
        <v>431</v>
      </c>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9">
        <f t="shared" si="81"/>
        <v>0</v>
      </c>
      <c r="CD85" s="52" t="e">
        <f t="shared" si="82"/>
        <v>#DIV/0!</v>
      </c>
      <c r="CE85" s="29">
        <f t="shared" si="83"/>
        <v>0</v>
      </c>
      <c r="CF85" s="52" t="e">
        <f t="shared" si="84"/>
        <v>#DIV/0!</v>
      </c>
      <c r="CG85" s="29">
        <f t="shared" si="85"/>
        <v>0</v>
      </c>
      <c r="CH85" s="52" t="e">
        <f t="shared" si="86"/>
        <v>#DIV/0!</v>
      </c>
      <c r="CI85" s="29" t="e">
        <f t="shared" si="87"/>
        <v>#DIV/0!</v>
      </c>
      <c r="CJ85" s="29" t="e">
        <f t="shared" si="88"/>
        <v>#DIV/0!</v>
      </c>
    </row>
    <row r="86" spans="1:88" ht="61.5" hidden="1" customHeight="1" x14ac:dyDescent="0.25">
      <c r="A86" s="26">
        <v>79</v>
      </c>
      <c r="B86" s="66">
        <v>193</v>
      </c>
      <c r="C86" s="10" t="s">
        <v>111</v>
      </c>
      <c r="D86" s="18" t="s">
        <v>7</v>
      </c>
      <c r="E86" s="13" t="s">
        <v>113</v>
      </c>
      <c r="F86" s="9" t="s">
        <v>25</v>
      </c>
      <c r="G86" s="13" t="s">
        <v>113</v>
      </c>
      <c r="H86" s="13" t="s">
        <v>498</v>
      </c>
      <c r="I86" s="19" t="s">
        <v>430</v>
      </c>
      <c r="J86" s="12" t="s">
        <v>10</v>
      </c>
      <c r="K86" s="19" t="s">
        <v>11</v>
      </c>
      <c r="L86" s="19"/>
      <c r="M86" s="19"/>
      <c r="N86" s="19"/>
      <c r="O86" s="19"/>
      <c r="P86" s="19"/>
      <c r="Q86" s="19"/>
      <c r="R86" s="19"/>
      <c r="S86" s="19"/>
      <c r="T86" s="19">
        <f t="shared" si="0"/>
        <v>1</v>
      </c>
      <c r="U86" s="19" t="s">
        <v>478</v>
      </c>
      <c r="V86" s="19" t="s">
        <v>478</v>
      </c>
      <c r="W86" s="19" t="s">
        <v>478</v>
      </c>
      <c r="X86" s="19" t="s">
        <v>478</v>
      </c>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v>2</v>
      </c>
      <c r="BE86" s="19">
        <v>1</v>
      </c>
      <c r="BF86" s="19">
        <v>2</v>
      </c>
      <c r="BG86" s="19">
        <v>2</v>
      </c>
      <c r="BH86" s="19">
        <v>2</v>
      </c>
      <c r="BI86" s="19">
        <v>2</v>
      </c>
      <c r="BJ86" s="19">
        <v>2</v>
      </c>
      <c r="BK86" s="19">
        <v>0</v>
      </c>
      <c r="BL86" s="19">
        <v>2</v>
      </c>
      <c r="BM86" s="19">
        <v>2</v>
      </c>
      <c r="BN86" s="19">
        <v>1</v>
      </c>
      <c r="BO86" s="19">
        <v>0</v>
      </c>
      <c r="BP86" s="19">
        <v>2</v>
      </c>
      <c r="BQ86" s="19">
        <v>1</v>
      </c>
      <c r="BR86" s="19">
        <v>2</v>
      </c>
      <c r="BS86" s="19">
        <v>2</v>
      </c>
      <c r="BT86" s="19">
        <v>2</v>
      </c>
      <c r="BU86" s="19">
        <v>2</v>
      </c>
      <c r="BV86" s="19">
        <v>2</v>
      </c>
      <c r="BW86" s="19">
        <v>2</v>
      </c>
      <c r="BX86" s="19">
        <v>2</v>
      </c>
      <c r="BY86" s="19">
        <v>2</v>
      </c>
      <c r="BZ86" s="19">
        <v>2</v>
      </c>
      <c r="CA86" s="19">
        <v>2</v>
      </c>
      <c r="CB86" s="19">
        <v>2</v>
      </c>
      <c r="CC86" s="29">
        <f t="shared" si="81"/>
        <v>20</v>
      </c>
      <c r="CD86" s="52">
        <f t="shared" si="82"/>
        <v>0.8</v>
      </c>
      <c r="CE86" s="29">
        <f t="shared" si="83"/>
        <v>3</v>
      </c>
      <c r="CF86" s="52">
        <f t="shared" si="84"/>
        <v>0.12</v>
      </c>
      <c r="CG86" s="29">
        <f t="shared" si="85"/>
        <v>2</v>
      </c>
      <c r="CH86" s="52">
        <f t="shared" si="86"/>
        <v>0.08</v>
      </c>
      <c r="CI86" s="29">
        <f t="shared" si="87"/>
        <v>1.72</v>
      </c>
      <c r="CJ86" s="29" t="str">
        <f t="shared" si="88"/>
        <v>Đạt mục tiêu</v>
      </c>
    </row>
    <row r="87" spans="1:88" ht="66" hidden="1" customHeight="1" x14ac:dyDescent="0.25">
      <c r="A87" s="26">
        <v>80</v>
      </c>
      <c r="B87" s="66">
        <v>194</v>
      </c>
      <c r="C87" s="10" t="s">
        <v>111</v>
      </c>
      <c r="D87" s="18" t="s">
        <v>7</v>
      </c>
      <c r="E87" s="13" t="s">
        <v>114</v>
      </c>
      <c r="F87" s="9" t="s">
        <v>25</v>
      </c>
      <c r="G87" s="13" t="s">
        <v>114</v>
      </c>
      <c r="H87" s="13" t="s">
        <v>499</v>
      </c>
      <c r="I87" s="19" t="s">
        <v>419</v>
      </c>
      <c r="J87" s="12" t="s">
        <v>10</v>
      </c>
      <c r="K87" s="19"/>
      <c r="L87" s="19"/>
      <c r="M87" s="19"/>
      <c r="N87" s="19"/>
      <c r="O87" s="19"/>
      <c r="P87" s="19"/>
      <c r="Q87" s="19"/>
      <c r="R87" s="19" t="s">
        <v>11</v>
      </c>
      <c r="S87" s="19"/>
      <c r="T87" s="19">
        <f t="shared" si="0"/>
        <v>1</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v>2</v>
      </c>
      <c r="BE87" s="19">
        <v>2</v>
      </c>
      <c r="BF87" s="19">
        <v>2</v>
      </c>
      <c r="BG87" s="19">
        <v>2</v>
      </c>
      <c r="BH87" s="19">
        <v>1</v>
      </c>
      <c r="BI87" s="19">
        <v>2</v>
      </c>
      <c r="BJ87" s="19">
        <v>2</v>
      </c>
      <c r="BK87" s="19">
        <v>2</v>
      </c>
      <c r="BL87" s="19">
        <v>1</v>
      </c>
      <c r="BM87" s="19">
        <v>2</v>
      </c>
      <c r="BN87" s="19">
        <v>2</v>
      </c>
      <c r="BO87" s="19">
        <v>2</v>
      </c>
      <c r="BP87" s="19">
        <v>2</v>
      </c>
      <c r="BQ87" s="19">
        <v>2</v>
      </c>
      <c r="BR87" s="19">
        <v>2</v>
      </c>
      <c r="BS87" s="19">
        <v>1</v>
      </c>
      <c r="BT87" s="19">
        <v>2</v>
      </c>
      <c r="BU87" s="19">
        <v>2</v>
      </c>
      <c r="BV87" s="19">
        <v>2</v>
      </c>
      <c r="BW87" s="19">
        <v>2</v>
      </c>
      <c r="BX87" s="19">
        <v>2</v>
      </c>
      <c r="BY87" s="19">
        <v>2</v>
      </c>
      <c r="BZ87" s="19">
        <v>2</v>
      </c>
      <c r="CA87" s="19">
        <v>2</v>
      </c>
      <c r="CB87" s="19">
        <v>1</v>
      </c>
      <c r="CC87" s="29">
        <f t="shared" si="81"/>
        <v>21</v>
      </c>
      <c r="CD87" s="52">
        <f t="shared" si="82"/>
        <v>0.84</v>
      </c>
      <c r="CE87" s="29">
        <f t="shared" si="83"/>
        <v>4</v>
      </c>
      <c r="CF87" s="52">
        <f t="shared" si="84"/>
        <v>0.16</v>
      </c>
      <c r="CG87" s="29">
        <f t="shared" si="85"/>
        <v>0</v>
      </c>
      <c r="CH87" s="52">
        <f t="shared" si="86"/>
        <v>0</v>
      </c>
      <c r="CI87" s="29">
        <f t="shared" si="87"/>
        <v>1.84</v>
      </c>
      <c r="CJ87" s="29" t="str">
        <f t="shared" si="88"/>
        <v>Đạt mục tiêu</v>
      </c>
    </row>
    <row r="88" spans="1:88" ht="15.75" hidden="1" customHeight="1" x14ac:dyDescent="0.25">
      <c r="A88" s="26">
        <v>81</v>
      </c>
      <c r="B88" s="14">
        <v>203</v>
      </c>
      <c r="C88" s="13" t="s">
        <v>115</v>
      </c>
      <c r="D88" s="9" t="s">
        <v>16</v>
      </c>
      <c r="E88" s="13" t="s">
        <v>116</v>
      </c>
      <c r="F88" s="9" t="s">
        <v>16</v>
      </c>
      <c r="G88" s="13" t="s">
        <v>116</v>
      </c>
      <c r="H88" s="13" t="s">
        <v>116</v>
      </c>
      <c r="I88" s="19" t="s">
        <v>430</v>
      </c>
      <c r="J88" s="12" t="s">
        <v>10</v>
      </c>
      <c r="K88" s="19"/>
      <c r="L88" s="1"/>
      <c r="M88" s="19"/>
      <c r="N88" s="19"/>
      <c r="O88" s="19"/>
      <c r="P88" s="19"/>
      <c r="Q88" s="19"/>
      <c r="R88" s="26" t="s">
        <v>11</v>
      </c>
      <c r="S88" s="19"/>
      <c r="T88" s="19">
        <f t="shared" si="0"/>
        <v>1</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t="s">
        <v>431</v>
      </c>
      <c r="AX88" s="19" t="s">
        <v>431</v>
      </c>
      <c r="AY88" s="19"/>
      <c r="AZ88" s="19" t="s">
        <v>471</v>
      </c>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29">
        <f t="shared" si="81"/>
        <v>0</v>
      </c>
      <c r="CD88" s="52" t="e">
        <f t="shared" si="82"/>
        <v>#DIV/0!</v>
      </c>
      <c r="CE88" s="29">
        <f t="shared" si="83"/>
        <v>0</v>
      </c>
      <c r="CF88" s="52" t="e">
        <f t="shared" si="84"/>
        <v>#DIV/0!</v>
      </c>
      <c r="CG88" s="29">
        <f t="shared" si="85"/>
        <v>0</v>
      </c>
      <c r="CH88" s="52" t="e">
        <f t="shared" si="86"/>
        <v>#DIV/0!</v>
      </c>
      <c r="CI88" s="29" t="e">
        <f t="shared" si="87"/>
        <v>#DIV/0!</v>
      </c>
      <c r="CJ88" s="29" t="e">
        <f t="shared" si="88"/>
        <v>#DIV/0!</v>
      </c>
    </row>
    <row r="89" spans="1:88" ht="15.75" hidden="1" customHeight="1" x14ac:dyDescent="0.25">
      <c r="A89" s="26">
        <v>82</v>
      </c>
      <c r="B89" s="14">
        <v>206</v>
      </c>
      <c r="C89" s="13" t="s">
        <v>117</v>
      </c>
      <c r="D89" s="9" t="s">
        <v>7</v>
      </c>
      <c r="E89" s="13" t="s">
        <v>118</v>
      </c>
      <c r="F89" s="9" t="s">
        <v>16</v>
      </c>
      <c r="G89" s="13" t="s">
        <v>118</v>
      </c>
      <c r="H89" s="13" t="s">
        <v>500</v>
      </c>
      <c r="I89" s="19" t="s">
        <v>430</v>
      </c>
      <c r="J89" s="12" t="s">
        <v>10</v>
      </c>
      <c r="K89" s="19"/>
      <c r="L89" s="19"/>
      <c r="M89" s="19"/>
      <c r="N89" s="19"/>
      <c r="O89" s="19"/>
      <c r="P89" s="19" t="s">
        <v>11</v>
      </c>
      <c r="Q89" s="19"/>
      <c r="R89" s="19"/>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29">
        <f t="shared" si="81"/>
        <v>0</v>
      </c>
      <c r="CD89" s="52" t="e">
        <f t="shared" si="82"/>
        <v>#DIV/0!</v>
      </c>
      <c r="CE89" s="29">
        <f t="shared" si="83"/>
        <v>0</v>
      </c>
      <c r="CF89" s="52" t="e">
        <f t="shared" si="84"/>
        <v>#DIV/0!</v>
      </c>
      <c r="CG89" s="29">
        <f t="shared" si="85"/>
        <v>0</v>
      </c>
      <c r="CH89" s="52" t="e">
        <f t="shared" si="86"/>
        <v>#DIV/0!</v>
      </c>
      <c r="CI89" s="29" t="e">
        <f t="shared" si="87"/>
        <v>#DIV/0!</v>
      </c>
      <c r="CJ89" s="29" t="e">
        <f t="shared" si="88"/>
        <v>#DIV/0!</v>
      </c>
    </row>
    <row r="90" spans="1:88" ht="40.5" hidden="1" customHeight="1" x14ac:dyDescent="0.25">
      <c r="A90" s="26">
        <v>83</v>
      </c>
      <c r="B90" s="46">
        <v>208</v>
      </c>
      <c r="C90" s="151" t="s">
        <v>119</v>
      </c>
      <c r="D90" s="152"/>
      <c r="E90" s="144"/>
      <c r="F90" s="7" t="s">
        <v>416</v>
      </c>
      <c r="G90" s="7" t="s">
        <v>416</v>
      </c>
      <c r="H90" s="7" t="s">
        <v>416</v>
      </c>
      <c r="I90" s="7" t="s">
        <v>416</v>
      </c>
      <c r="J90" s="7" t="s">
        <v>416</v>
      </c>
      <c r="K90" s="7" t="s">
        <v>416</v>
      </c>
      <c r="L90" s="7" t="s">
        <v>416</v>
      </c>
      <c r="M90" s="7" t="s">
        <v>416</v>
      </c>
      <c r="N90" s="7" t="s">
        <v>416</v>
      </c>
      <c r="O90" s="7" t="s">
        <v>416</v>
      </c>
      <c r="P90" s="7" t="s">
        <v>416</v>
      </c>
      <c r="Q90" s="7" t="s">
        <v>416</v>
      </c>
      <c r="R90" s="7" t="s">
        <v>416</v>
      </c>
      <c r="S90" s="7" t="s">
        <v>416</v>
      </c>
      <c r="T90" s="19">
        <f t="shared" si="0"/>
        <v>0</v>
      </c>
      <c r="U90" s="7" t="s">
        <v>416</v>
      </c>
      <c r="V90" s="7" t="s">
        <v>416</v>
      </c>
      <c r="W90" s="7" t="s">
        <v>416</v>
      </c>
      <c r="X90" s="7" t="s">
        <v>416</v>
      </c>
      <c r="Y90" s="7" t="s">
        <v>416</v>
      </c>
      <c r="Z90" s="7" t="s">
        <v>416</v>
      </c>
      <c r="AA90" s="7" t="s">
        <v>416</v>
      </c>
      <c r="AB90" s="7" t="s">
        <v>416</v>
      </c>
      <c r="AC90" s="7" t="s">
        <v>416</v>
      </c>
      <c r="AD90" s="7" t="s">
        <v>416</v>
      </c>
      <c r="AE90" s="7" t="s">
        <v>416</v>
      </c>
      <c r="AF90" s="7" t="s">
        <v>416</v>
      </c>
      <c r="AG90" s="7" t="s">
        <v>416</v>
      </c>
      <c r="AH90" s="7" t="s">
        <v>416</v>
      </c>
      <c r="AI90" s="7" t="s">
        <v>416</v>
      </c>
      <c r="AJ90" s="7" t="s">
        <v>416</v>
      </c>
      <c r="AK90" s="7" t="s">
        <v>416</v>
      </c>
      <c r="AL90" s="7" t="s">
        <v>416</v>
      </c>
      <c r="AM90" s="7" t="s">
        <v>416</v>
      </c>
      <c r="AN90" s="7" t="s">
        <v>416</v>
      </c>
      <c r="AO90" s="7" t="s">
        <v>416</v>
      </c>
      <c r="AP90" s="7" t="s">
        <v>416</v>
      </c>
      <c r="AQ90" s="7" t="s">
        <v>416</v>
      </c>
      <c r="AR90" s="7" t="s">
        <v>416</v>
      </c>
      <c r="AS90" s="7" t="s">
        <v>416</v>
      </c>
      <c r="AT90" s="7" t="s">
        <v>416</v>
      </c>
      <c r="AU90" s="7" t="s">
        <v>416</v>
      </c>
      <c r="AV90" s="7" t="s">
        <v>416</v>
      </c>
      <c r="AW90" s="7" t="s">
        <v>416</v>
      </c>
      <c r="AX90" s="7" t="s">
        <v>416</v>
      </c>
      <c r="AY90" s="7" t="s">
        <v>416</v>
      </c>
      <c r="AZ90" s="7" t="s">
        <v>416</v>
      </c>
      <c r="BA90" s="7" t="s">
        <v>416</v>
      </c>
      <c r="BB90" s="7" t="s">
        <v>416</v>
      </c>
      <c r="BC90" s="7" t="s">
        <v>416</v>
      </c>
      <c r="BD90" s="7" t="s">
        <v>416</v>
      </c>
      <c r="BE90" s="7" t="s">
        <v>416</v>
      </c>
      <c r="BF90" s="7" t="s">
        <v>416</v>
      </c>
      <c r="BG90" s="7" t="s">
        <v>416</v>
      </c>
      <c r="BH90" s="7" t="s">
        <v>416</v>
      </c>
      <c r="BI90" s="7" t="s">
        <v>416</v>
      </c>
      <c r="BJ90" s="7" t="s">
        <v>416</v>
      </c>
      <c r="BK90" s="7" t="s">
        <v>416</v>
      </c>
      <c r="BL90" s="7" t="s">
        <v>416</v>
      </c>
      <c r="BM90" s="7" t="s">
        <v>416</v>
      </c>
      <c r="BN90" s="7" t="s">
        <v>416</v>
      </c>
      <c r="BO90" s="7" t="s">
        <v>416</v>
      </c>
      <c r="BP90" s="7" t="s">
        <v>416</v>
      </c>
      <c r="BQ90" s="7" t="s">
        <v>416</v>
      </c>
      <c r="BR90" s="7" t="s">
        <v>416</v>
      </c>
      <c r="BS90" s="7" t="s">
        <v>416</v>
      </c>
      <c r="BT90" s="7" t="s">
        <v>416</v>
      </c>
      <c r="BU90" s="7" t="s">
        <v>416</v>
      </c>
      <c r="BV90" s="7" t="s">
        <v>416</v>
      </c>
      <c r="BW90" s="7" t="s">
        <v>416</v>
      </c>
      <c r="BX90" s="7" t="s">
        <v>416</v>
      </c>
      <c r="BY90" s="7" t="s">
        <v>416</v>
      </c>
      <c r="BZ90" s="7" t="s">
        <v>416</v>
      </c>
      <c r="CA90" s="7" t="s">
        <v>416</v>
      </c>
      <c r="CB90" s="7" t="s">
        <v>416</v>
      </c>
      <c r="CC90" s="7" t="s">
        <v>416</v>
      </c>
      <c r="CD90" s="7" t="s">
        <v>416</v>
      </c>
      <c r="CE90" s="7" t="s">
        <v>416</v>
      </c>
      <c r="CF90" s="7" t="s">
        <v>416</v>
      </c>
      <c r="CG90" s="7" t="s">
        <v>416</v>
      </c>
      <c r="CH90" s="7" t="s">
        <v>416</v>
      </c>
      <c r="CI90" s="7" t="s">
        <v>416</v>
      </c>
      <c r="CJ90" s="7" t="s">
        <v>416</v>
      </c>
    </row>
    <row r="91" spans="1:88" ht="15.75" hidden="1" customHeight="1" x14ac:dyDescent="0.25">
      <c r="A91" s="26">
        <v>84</v>
      </c>
      <c r="B91" s="14">
        <v>209</v>
      </c>
      <c r="C91" s="13" t="s">
        <v>120</v>
      </c>
      <c r="D91" s="18" t="s">
        <v>7</v>
      </c>
      <c r="E91" s="10" t="s">
        <v>121</v>
      </c>
      <c r="F91" s="18" t="s">
        <v>16</v>
      </c>
      <c r="G91" s="10" t="s">
        <v>121</v>
      </c>
      <c r="H91" s="10" t="s">
        <v>501</v>
      </c>
      <c r="I91" s="19" t="s">
        <v>502</v>
      </c>
      <c r="J91" s="12" t="s">
        <v>10</v>
      </c>
      <c r="K91" s="19"/>
      <c r="L91" s="19"/>
      <c r="M91" s="19"/>
      <c r="N91" s="19"/>
      <c r="O91" s="19"/>
      <c r="P91" s="19"/>
      <c r="Q91" s="29" t="s">
        <v>11</v>
      </c>
      <c r="R91" s="19"/>
      <c r="S91" s="19"/>
      <c r="T91" s="19">
        <f t="shared" si="0"/>
        <v>1</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t="s">
        <v>433</v>
      </c>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9">
        <f t="shared" ref="CC91:CC94" si="89">COUNTIF($BD91:$CB91,2)</f>
        <v>0</v>
      </c>
      <c r="CD91" s="52" t="e">
        <f t="shared" ref="CD91:CD94" si="90">CC91/COUNTA($BD91:$CB91)</f>
        <v>#DIV/0!</v>
      </c>
      <c r="CE91" s="29">
        <f t="shared" ref="CE91:CE94" si="91">COUNTIF($BD91:$CB91,1)</f>
        <v>0</v>
      </c>
      <c r="CF91" s="52" t="e">
        <f t="shared" ref="CF91:CF94" si="92">CE91/COUNTA($BD91:$CB91)</f>
        <v>#DIV/0!</v>
      </c>
      <c r="CG91" s="29">
        <f t="shared" ref="CG91:CG94" si="93">COUNTIF($BD91:$CB91,0)</f>
        <v>0</v>
      </c>
      <c r="CH91" s="52" t="e">
        <f t="shared" ref="CH91:CH94" si="94">CG91/COUNTA($BD91:$CB91)</f>
        <v>#DIV/0!</v>
      </c>
      <c r="CI91" s="29" t="e">
        <f t="shared" ref="CI91:CI94" si="95">(((CC91*2)+(CE91*1)+(CG91*0)))/COUNTA($BD91:$CB91)</f>
        <v>#DIV/0!</v>
      </c>
      <c r="CJ91" s="29" t="e">
        <f t="shared" ref="CJ91:CJ94" si="96">IF(CI91&gt;=1.6,"Đạt mục tiêu",IF(CI91&gt;=1,"Cần cố gắng","Chưa đạt"))</f>
        <v>#DIV/0!</v>
      </c>
    </row>
    <row r="92" spans="1:88" ht="96" hidden="1" customHeight="1" x14ac:dyDescent="0.25">
      <c r="A92" s="26">
        <v>85</v>
      </c>
      <c r="B92" s="14">
        <v>212</v>
      </c>
      <c r="C92" s="13" t="s">
        <v>503</v>
      </c>
      <c r="D92" s="18" t="s">
        <v>7</v>
      </c>
      <c r="E92" s="10" t="s">
        <v>122</v>
      </c>
      <c r="F92" s="18" t="s">
        <v>16</v>
      </c>
      <c r="G92" s="10" t="s">
        <v>122</v>
      </c>
      <c r="H92" s="10" t="s">
        <v>504</v>
      </c>
      <c r="I92" s="19" t="s">
        <v>430</v>
      </c>
      <c r="J92" s="12" t="s">
        <v>10</v>
      </c>
      <c r="K92" s="29"/>
      <c r="L92" s="19"/>
      <c r="M92" s="19"/>
      <c r="N92" s="19"/>
      <c r="O92" s="29"/>
      <c r="P92" s="29" t="s">
        <v>11</v>
      </c>
      <c r="Q92" s="29"/>
      <c r="R92" s="19"/>
      <c r="S92" s="19"/>
      <c r="T92" s="19">
        <f t="shared" si="0"/>
        <v>1</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29">
        <f t="shared" si="89"/>
        <v>0</v>
      </c>
      <c r="CD92" s="52" t="e">
        <f t="shared" si="90"/>
        <v>#DIV/0!</v>
      </c>
      <c r="CE92" s="29">
        <f t="shared" si="91"/>
        <v>0</v>
      </c>
      <c r="CF92" s="52" t="e">
        <f t="shared" si="92"/>
        <v>#DIV/0!</v>
      </c>
      <c r="CG92" s="29">
        <f t="shared" si="93"/>
        <v>0</v>
      </c>
      <c r="CH92" s="52" t="e">
        <f t="shared" si="94"/>
        <v>#DIV/0!</v>
      </c>
      <c r="CI92" s="29" t="e">
        <f t="shared" si="95"/>
        <v>#DIV/0!</v>
      </c>
      <c r="CJ92" s="29" t="e">
        <f t="shared" si="96"/>
        <v>#DIV/0!</v>
      </c>
    </row>
    <row r="93" spans="1:88" ht="153.75" hidden="1" customHeight="1" x14ac:dyDescent="0.25">
      <c r="A93" s="26">
        <v>86</v>
      </c>
      <c r="B93" s="14">
        <v>215</v>
      </c>
      <c r="C93" s="13" t="s">
        <v>123</v>
      </c>
      <c r="D93" s="9" t="s">
        <v>7</v>
      </c>
      <c r="E93" s="13" t="s">
        <v>124</v>
      </c>
      <c r="F93" s="9" t="s">
        <v>16</v>
      </c>
      <c r="G93" s="67" t="s">
        <v>124</v>
      </c>
      <c r="H93" s="67" t="s">
        <v>505</v>
      </c>
      <c r="I93" s="19" t="s">
        <v>430</v>
      </c>
      <c r="J93" s="12" t="s">
        <v>10</v>
      </c>
      <c r="K93" s="19"/>
      <c r="L93" s="1"/>
      <c r="M93" s="19"/>
      <c r="N93" s="19"/>
      <c r="O93" s="19"/>
      <c r="P93" s="19"/>
      <c r="Q93" s="19"/>
      <c r="R93" s="19"/>
      <c r="S93" s="19" t="s">
        <v>11</v>
      </c>
      <c r="T93" s="19">
        <f t="shared" si="0"/>
        <v>1</v>
      </c>
      <c r="U93" s="19"/>
      <c r="V93" s="19"/>
      <c r="W93" s="19"/>
      <c r="X93" s="19"/>
      <c r="Y93" s="19"/>
      <c r="Z93" s="19"/>
      <c r="AA93" s="19"/>
      <c r="AB93" s="19"/>
      <c r="AC93" s="19" t="s">
        <v>431</v>
      </c>
      <c r="AD93" s="19"/>
      <c r="AE93" s="19"/>
      <c r="AF93" s="19" t="s">
        <v>431</v>
      </c>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v>1</v>
      </c>
      <c r="BE93" s="19">
        <v>2</v>
      </c>
      <c r="BF93" s="19">
        <v>2</v>
      </c>
      <c r="BG93" s="19">
        <v>2</v>
      </c>
      <c r="BH93" s="19">
        <v>2</v>
      </c>
      <c r="BI93" s="19">
        <v>1</v>
      </c>
      <c r="BJ93" s="19">
        <v>2</v>
      </c>
      <c r="BK93" s="19">
        <v>1</v>
      </c>
      <c r="BL93" s="19">
        <v>2</v>
      </c>
      <c r="BM93" s="19">
        <v>2</v>
      </c>
      <c r="BN93" s="19">
        <v>2</v>
      </c>
      <c r="BO93" s="19">
        <v>2</v>
      </c>
      <c r="BP93" s="19">
        <v>2</v>
      </c>
      <c r="BQ93" s="19">
        <v>2</v>
      </c>
      <c r="BR93" s="19">
        <v>2</v>
      </c>
      <c r="BS93" s="19">
        <v>1</v>
      </c>
      <c r="BT93" s="19">
        <v>2</v>
      </c>
      <c r="BU93" s="19">
        <v>1</v>
      </c>
      <c r="BV93" s="19">
        <v>2</v>
      </c>
      <c r="BW93" s="19">
        <v>2</v>
      </c>
      <c r="BX93" s="19">
        <v>2</v>
      </c>
      <c r="BY93" s="19">
        <v>2</v>
      </c>
      <c r="BZ93" s="19">
        <v>2</v>
      </c>
      <c r="CA93" s="19">
        <v>2</v>
      </c>
      <c r="CB93" s="19">
        <v>1</v>
      </c>
      <c r="CC93" s="29">
        <f t="shared" si="89"/>
        <v>19</v>
      </c>
      <c r="CD93" s="52">
        <f t="shared" si="90"/>
        <v>0.76</v>
      </c>
      <c r="CE93" s="29">
        <f t="shared" si="91"/>
        <v>6</v>
      </c>
      <c r="CF93" s="52">
        <f t="shared" si="92"/>
        <v>0.24</v>
      </c>
      <c r="CG93" s="29">
        <f t="shared" si="93"/>
        <v>0</v>
      </c>
      <c r="CH93" s="52">
        <f t="shared" si="94"/>
        <v>0</v>
      </c>
      <c r="CI93" s="29">
        <f t="shared" si="95"/>
        <v>1.76</v>
      </c>
      <c r="CJ93" s="29" t="str">
        <f t="shared" si="96"/>
        <v>Đạt mục tiêu</v>
      </c>
    </row>
    <row r="94" spans="1:88" ht="67.5" hidden="1" customHeight="1" x14ac:dyDescent="0.25">
      <c r="A94" s="26">
        <v>87</v>
      </c>
      <c r="B94" s="14">
        <v>221</v>
      </c>
      <c r="C94" s="13" t="s">
        <v>125</v>
      </c>
      <c r="D94" s="9" t="s">
        <v>25</v>
      </c>
      <c r="E94" s="13" t="s">
        <v>126</v>
      </c>
      <c r="F94" s="9" t="s">
        <v>25</v>
      </c>
      <c r="G94" s="13" t="s">
        <v>126</v>
      </c>
      <c r="H94" s="13" t="s">
        <v>813</v>
      </c>
      <c r="I94" s="19" t="s">
        <v>430</v>
      </c>
      <c r="J94" s="12" t="s">
        <v>10</v>
      </c>
      <c r="K94" s="19"/>
      <c r="L94" s="19"/>
      <c r="M94" s="19" t="s">
        <v>11</v>
      </c>
      <c r="N94" s="19"/>
      <c r="O94" s="19"/>
      <c r="P94" s="19"/>
      <c r="Q94" s="19"/>
      <c r="R94" s="19"/>
      <c r="S94" s="19"/>
      <c r="T94" s="19">
        <f t="shared" si="0"/>
        <v>1</v>
      </c>
      <c r="U94" s="19"/>
      <c r="V94" s="19"/>
      <c r="W94" s="19"/>
      <c r="X94" s="19"/>
      <c r="Y94" s="19"/>
      <c r="Z94" s="19"/>
      <c r="AA94" s="19"/>
      <c r="AB94" s="19"/>
      <c r="AC94" s="19" t="s">
        <v>431</v>
      </c>
      <c r="AD94" s="19" t="s">
        <v>477</v>
      </c>
      <c r="AE94" s="19" t="s">
        <v>431</v>
      </c>
      <c r="AF94" s="19" t="s">
        <v>477</v>
      </c>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v>2</v>
      </c>
      <c r="BE94" s="19">
        <v>2</v>
      </c>
      <c r="BF94" s="19">
        <v>2</v>
      </c>
      <c r="BG94" s="19">
        <v>2</v>
      </c>
      <c r="BH94" s="19">
        <v>2</v>
      </c>
      <c r="BI94" s="19">
        <v>2</v>
      </c>
      <c r="BJ94" s="19">
        <v>0</v>
      </c>
      <c r="BK94" s="19">
        <v>2</v>
      </c>
      <c r="BL94" s="19">
        <v>2</v>
      </c>
      <c r="BM94" s="19">
        <v>2</v>
      </c>
      <c r="BN94" s="19">
        <v>1</v>
      </c>
      <c r="BO94" s="19">
        <v>2</v>
      </c>
      <c r="BP94" s="19">
        <v>2</v>
      </c>
      <c r="BQ94" s="19">
        <v>2</v>
      </c>
      <c r="BR94" s="19">
        <v>1</v>
      </c>
      <c r="BS94" s="19">
        <v>2</v>
      </c>
      <c r="BT94" s="19">
        <v>2</v>
      </c>
      <c r="BU94" s="19">
        <v>2</v>
      </c>
      <c r="BV94" s="19">
        <v>0</v>
      </c>
      <c r="BW94" s="19">
        <v>2</v>
      </c>
      <c r="BX94" s="19">
        <v>2</v>
      </c>
      <c r="BY94" s="19">
        <v>2</v>
      </c>
      <c r="BZ94" s="19">
        <v>1</v>
      </c>
      <c r="CA94" s="19">
        <v>2</v>
      </c>
      <c r="CB94" s="19">
        <v>2</v>
      </c>
      <c r="CC94" s="29">
        <f t="shared" si="89"/>
        <v>20</v>
      </c>
      <c r="CD94" s="52">
        <f t="shared" si="90"/>
        <v>0.8</v>
      </c>
      <c r="CE94" s="29">
        <f t="shared" si="91"/>
        <v>3</v>
      </c>
      <c r="CF94" s="52">
        <f t="shared" si="92"/>
        <v>0.12</v>
      </c>
      <c r="CG94" s="29">
        <f t="shared" si="93"/>
        <v>2</v>
      </c>
      <c r="CH94" s="52">
        <f t="shared" si="94"/>
        <v>0.08</v>
      </c>
      <c r="CI94" s="29">
        <f t="shared" si="95"/>
        <v>1.72</v>
      </c>
      <c r="CJ94" s="29" t="str">
        <f t="shared" si="96"/>
        <v>Đạt mục tiêu</v>
      </c>
    </row>
    <row r="95" spans="1:88" ht="35.25" customHeight="1" x14ac:dyDescent="0.25">
      <c r="A95" s="26">
        <v>88</v>
      </c>
      <c r="B95" s="46">
        <v>225</v>
      </c>
      <c r="C95" s="151" t="s">
        <v>127</v>
      </c>
      <c r="D95" s="152"/>
      <c r="E95" s="152"/>
      <c r="F95" s="152"/>
      <c r="G95" s="152"/>
      <c r="H95" s="144"/>
      <c r="I95" s="7" t="s">
        <v>416</v>
      </c>
      <c r="J95" s="7" t="s">
        <v>416</v>
      </c>
      <c r="K95" s="7" t="s">
        <v>416</v>
      </c>
      <c r="L95" s="7" t="s">
        <v>416</v>
      </c>
      <c r="M95" s="7" t="s">
        <v>416</v>
      </c>
      <c r="N95" s="7" t="s">
        <v>416</v>
      </c>
      <c r="O95" s="7" t="s">
        <v>416</v>
      </c>
      <c r="P95" s="7" t="s">
        <v>416</v>
      </c>
      <c r="Q95" s="7" t="s">
        <v>416</v>
      </c>
      <c r="R95" s="7" t="s">
        <v>416</v>
      </c>
      <c r="S95" s="7" t="s">
        <v>416</v>
      </c>
      <c r="T95" s="19">
        <f t="shared" si="0"/>
        <v>0</v>
      </c>
      <c r="U95" s="7" t="s">
        <v>416</v>
      </c>
      <c r="V95" s="7" t="s">
        <v>416</v>
      </c>
      <c r="W95" s="7" t="s">
        <v>416</v>
      </c>
      <c r="X95" s="7" t="s">
        <v>416</v>
      </c>
      <c r="Y95" s="7" t="s">
        <v>416</v>
      </c>
      <c r="Z95" s="7" t="s">
        <v>416</v>
      </c>
      <c r="AA95" s="7" t="s">
        <v>416</v>
      </c>
      <c r="AB95" s="7" t="s">
        <v>416</v>
      </c>
      <c r="AC95" s="7" t="s">
        <v>416</v>
      </c>
      <c r="AD95" s="7" t="s">
        <v>416</v>
      </c>
      <c r="AE95" s="7" t="s">
        <v>416</v>
      </c>
      <c r="AF95" s="7" t="s">
        <v>416</v>
      </c>
      <c r="AG95" s="7" t="s">
        <v>416</v>
      </c>
      <c r="AH95" s="7" t="s">
        <v>416</v>
      </c>
      <c r="AI95" s="7" t="s">
        <v>416</v>
      </c>
      <c r="AJ95" s="7" t="s">
        <v>416</v>
      </c>
      <c r="AK95" s="7" t="s">
        <v>416</v>
      </c>
      <c r="AL95" s="7" t="s">
        <v>416</v>
      </c>
      <c r="AM95" s="7" t="s">
        <v>416</v>
      </c>
      <c r="AN95" s="7" t="s">
        <v>416</v>
      </c>
      <c r="AO95" s="7" t="s">
        <v>416</v>
      </c>
      <c r="AP95" s="7" t="s">
        <v>416</v>
      </c>
      <c r="AQ95" s="7" t="s">
        <v>416</v>
      </c>
      <c r="AR95" s="7" t="s">
        <v>416</v>
      </c>
      <c r="AS95" s="7" t="s">
        <v>416</v>
      </c>
      <c r="AT95" s="7" t="s">
        <v>416</v>
      </c>
      <c r="AU95" s="7" t="s">
        <v>416</v>
      </c>
      <c r="AV95" s="7" t="s">
        <v>416</v>
      </c>
      <c r="AW95" s="7" t="s">
        <v>416</v>
      </c>
      <c r="AX95" s="7" t="s">
        <v>416</v>
      </c>
      <c r="AY95" s="7" t="s">
        <v>416</v>
      </c>
      <c r="AZ95" s="7" t="s">
        <v>416</v>
      </c>
      <c r="BA95" s="7" t="s">
        <v>416</v>
      </c>
      <c r="BB95" s="7" t="s">
        <v>416</v>
      </c>
      <c r="BC95" s="7" t="s">
        <v>416</v>
      </c>
      <c r="BD95" s="7" t="s">
        <v>416</v>
      </c>
      <c r="BE95" s="7" t="s">
        <v>416</v>
      </c>
      <c r="BF95" s="7" t="s">
        <v>416</v>
      </c>
      <c r="BG95" s="7" t="s">
        <v>416</v>
      </c>
      <c r="BH95" s="7" t="s">
        <v>416</v>
      </c>
      <c r="BI95" s="7" t="s">
        <v>416</v>
      </c>
      <c r="BJ95" s="7" t="s">
        <v>416</v>
      </c>
      <c r="BK95" s="7" t="s">
        <v>416</v>
      </c>
      <c r="BL95" s="7" t="s">
        <v>416</v>
      </c>
      <c r="BM95" s="7" t="s">
        <v>416</v>
      </c>
      <c r="BN95" s="7" t="s">
        <v>416</v>
      </c>
      <c r="BO95" s="7" t="s">
        <v>416</v>
      </c>
      <c r="BP95" s="7" t="s">
        <v>416</v>
      </c>
      <c r="BQ95" s="7" t="s">
        <v>416</v>
      </c>
      <c r="BR95" s="7" t="s">
        <v>416</v>
      </c>
      <c r="BS95" s="7" t="s">
        <v>416</v>
      </c>
      <c r="BT95" s="7" t="s">
        <v>416</v>
      </c>
      <c r="BU95" s="7" t="s">
        <v>416</v>
      </c>
      <c r="BV95" s="7" t="s">
        <v>416</v>
      </c>
      <c r="BW95" s="7" t="s">
        <v>416</v>
      </c>
      <c r="BX95" s="7" t="s">
        <v>416</v>
      </c>
      <c r="BY95" s="7" t="s">
        <v>416</v>
      </c>
      <c r="BZ95" s="7" t="s">
        <v>416</v>
      </c>
      <c r="CA95" s="7" t="s">
        <v>416</v>
      </c>
      <c r="CB95" s="7" t="s">
        <v>416</v>
      </c>
      <c r="CC95" s="7" t="s">
        <v>416</v>
      </c>
      <c r="CD95" s="7" t="s">
        <v>416</v>
      </c>
      <c r="CE95" s="7" t="s">
        <v>416</v>
      </c>
      <c r="CF95" s="7" t="s">
        <v>416</v>
      </c>
      <c r="CG95" s="7" t="s">
        <v>416</v>
      </c>
      <c r="CH95" s="7" t="s">
        <v>416</v>
      </c>
      <c r="CI95" s="7" t="s">
        <v>416</v>
      </c>
      <c r="CJ95" s="7" t="s">
        <v>416</v>
      </c>
    </row>
    <row r="96" spans="1:88" ht="15.75" hidden="1" customHeight="1" x14ac:dyDescent="0.25">
      <c r="A96" s="26">
        <v>89</v>
      </c>
      <c r="B96" s="46">
        <v>226</v>
      </c>
      <c r="C96" s="151" t="s">
        <v>128</v>
      </c>
      <c r="D96" s="152"/>
      <c r="E96" s="144"/>
      <c r="F96" s="7" t="s">
        <v>416</v>
      </c>
      <c r="G96" s="7" t="s">
        <v>416</v>
      </c>
      <c r="H96" s="7" t="s">
        <v>416</v>
      </c>
      <c r="I96" s="7" t="s">
        <v>416</v>
      </c>
      <c r="J96" s="7" t="s">
        <v>416</v>
      </c>
      <c r="K96" s="7" t="s">
        <v>416</v>
      </c>
      <c r="L96" s="7" t="s">
        <v>416</v>
      </c>
      <c r="M96" s="7" t="s">
        <v>416</v>
      </c>
      <c r="N96" s="7" t="s">
        <v>416</v>
      </c>
      <c r="O96" s="7" t="s">
        <v>416</v>
      </c>
      <c r="P96" s="7" t="s">
        <v>416</v>
      </c>
      <c r="Q96" s="7" t="s">
        <v>416</v>
      </c>
      <c r="R96" s="7" t="s">
        <v>416</v>
      </c>
      <c r="S96" s="7" t="s">
        <v>416</v>
      </c>
      <c r="T96" s="19">
        <f t="shared" si="0"/>
        <v>0</v>
      </c>
      <c r="U96" s="7" t="s">
        <v>416</v>
      </c>
      <c r="V96" s="7" t="s">
        <v>416</v>
      </c>
      <c r="W96" s="7" t="s">
        <v>416</v>
      </c>
      <c r="X96" s="7" t="s">
        <v>416</v>
      </c>
      <c r="Y96" s="7" t="s">
        <v>416</v>
      </c>
      <c r="Z96" s="7" t="s">
        <v>416</v>
      </c>
      <c r="AA96" s="7" t="s">
        <v>416</v>
      </c>
      <c r="AB96" s="7" t="s">
        <v>416</v>
      </c>
      <c r="AC96" s="7" t="s">
        <v>416</v>
      </c>
      <c r="AD96" s="7" t="s">
        <v>416</v>
      </c>
      <c r="AE96" s="7" t="s">
        <v>416</v>
      </c>
      <c r="AF96" s="7" t="s">
        <v>416</v>
      </c>
      <c r="AG96" s="7" t="s">
        <v>416</v>
      </c>
      <c r="AH96" s="7" t="s">
        <v>416</v>
      </c>
      <c r="AI96" s="7" t="s">
        <v>416</v>
      </c>
      <c r="AJ96" s="7" t="s">
        <v>416</v>
      </c>
      <c r="AK96" s="7" t="s">
        <v>416</v>
      </c>
      <c r="AL96" s="7" t="s">
        <v>416</v>
      </c>
      <c r="AM96" s="7" t="s">
        <v>416</v>
      </c>
      <c r="AN96" s="7" t="s">
        <v>416</v>
      </c>
      <c r="AO96" s="7" t="s">
        <v>416</v>
      </c>
      <c r="AP96" s="7" t="s">
        <v>416</v>
      </c>
      <c r="AQ96" s="7" t="s">
        <v>416</v>
      </c>
      <c r="AR96" s="7" t="s">
        <v>416</v>
      </c>
      <c r="AS96" s="7" t="s">
        <v>416</v>
      </c>
      <c r="AT96" s="7" t="s">
        <v>416</v>
      </c>
      <c r="AU96" s="7" t="s">
        <v>416</v>
      </c>
      <c r="AV96" s="7" t="s">
        <v>416</v>
      </c>
      <c r="AW96" s="7" t="s">
        <v>416</v>
      </c>
      <c r="AX96" s="7" t="s">
        <v>416</v>
      </c>
      <c r="AY96" s="7" t="s">
        <v>416</v>
      </c>
      <c r="AZ96" s="7" t="s">
        <v>416</v>
      </c>
      <c r="BA96" s="7" t="s">
        <v>416</v>
      </c>
      <c r="BB96" s="7" t="s">
        <v>416</v>
      </c>
      <c r="BC96" s="7" t="s">
        <v>416</v>
      </c>
      <c r="BD96" s="7" t="s">
        <v>416</v>
      </c>
      <c r="BE96" s="7" t="s">
        <v>416</v>
      </c>
      <c r="BF96" s="7" t="s">
        <v>416</v>
      </c>
      <c r="BG96" s="7" t="s">
        <v>416</v>
      </c>
      <c r="BH96" s="7" t="s">
        <v>416</v>
      </c>
      <c r="BI96" s="7" t="s">
        <v>416</v>
      </c>
      <c r="BJ96" s="7" t="s">
        <v>416</v>
      </c>
      <c r="BK96" s="7" t="s">
        <v>416</v>
      </c>
      <c r="BL96" s="7" t="s">
        <v>416</v>
      </c>
      <c r="BM96" s="7" t="s">
        <v>416</v>
      </c>
      <c r="BN96" s="7" t="s">
        <v>416</v>
      </c>
      <c r="BO96" s="7" t="s">
        <v>416</v>
      </c>
      <c r="BP96" s="7" t="s">
        <v>416</v>
      </c>
      <c r="BQ96" s="7" t="s">
        <v>416</v>
      </c>
      <c r="BR96" s="7" t="s">
        <v>416</v>
      </c>
      <c r="BS96" s="7" t="s">
        <v>416</v>
      </c>
      <c r="BT96" s="7" t="s">
        <v>416</v>
      </c>
      <c r="BU96" s="7" t="s">
        <v>416</v>
      </c>
      <c r="BV96" s="7" t="s">
        <v>416</v>
      </c>
      <c r="BW96" s="7" t="s">
        <v>416</v>
      </c>
      <c r="BX96" s="7" t="s">
        <v>416</v>
      </c>
      <c r="BY96" s="7" t="s">
        <v>416</v>
      </c>
      <c r="BZ96" s="7" t="s">
        <v>416</v>
      </c>
      <c r="CA96" s="7" t="s">
        <v>416</v>
      </c>
      <c r="CB96" s="7" t="s">
        <v>416</v>
      </c>
      <c r="CC96" s="7" t="s">
        <v>416</v>
      </c>
      <c r="CD96" s="7" t="s">
        <v>416</v>
      </c>
      <c r="CE96" s="7" t="s">
        <v>416</v>
      </c>
      <c r="CF96" s="7" t="s">
        <v>416</v>
      </c>
      <c r="CG96" s="7" t="s">
        <v>416</v>
      </c>
      <c r="CH96" s="7" t="s">
        <v>416</v>
      </c>
      <c r="CI96" s="7" t="s">
        <v>416</v>
      </c>
      <c r="CJ96" s="7" t="s">
        <v>416</v>
      </c>
    </row>
    <row r="97" spans="1:88" ht="15.75" hidden="1" customHeight="1" x14ac:dyDescent="0.25">
      <c r="A97" s="26">
        <v>90</v>
      </c>
      <c r="B97" s="46">
        <v>227</v>
      </c>
      <c r="C97" s="151" t="s">
        <v>129</v>
      </c>
      <c r="D97" s="152"/>
      <c r="E97" s="144"/>
      <c r="F97" s="7" t="s">
        <v>416</v>
      </c>
      <c r="G97" s="7" t="s">
        <v>416</v>
      </c>
      <c r="H97" s="7" t="s">
        <v>416</v>
      </c>
      <c r="I97" s="7" t="s">
        <v>416</v>
      </c>
      <c r="J97" s="7" t="s">
        <v>416</v>
      </c>
      <c r="K97" s="7" t="s">
        <v>416</v>
      </c>
      <c r="L97" s="7" t="s">
        <v>416</v>
      </c>
      <c r="M97" s="7" t="s">
        <v>416</v>
      </c>
      <c r="N97" s="7" t="s">
        <v>416</v>
      </c>
      <c r="O97" s="7" t="s">
        <v>416</v>
      </c>
      <c r="P97" s="7" t="s">
        <v>416</v>
      </c>
      <c r="Q97" s="7" t="s">
        <v>416</v>
      </c>
      <c r="R97" s="7" t="s">
        <v>416</v>
      </c>
      <c r="S97" s="7" t="s">
        <v>416</v>
      </c>
      <c r="T97" s="19">
        <f t="shared" si="0"/>
        <v>0</v>
      </c>
      <c r="U97" s="7" t="s">
        <v>416</v>
      </c>
      <c r="V97" s="7" t="s">
        <v>416</v>
      </c>
      <c r="W97" s="7" t="s">
        <v>416</v>
      </c>
      <c r="X97" s="7" t="s">
        <v>416</v>
      </c>
      <c r="Y97" s="7" t="s">
        <v>416</v>
      </c>
      <c r="Z97" s="7" t="s">
        <v>416</v>
      </c>
      <c r="AA97" s="7" t="s">
        <v>416</v>
      </c>
      <c r="AB97" s="7" t="s">
        <v>416</v>
      </c>
      <c r="AC97" s="7" t="s">
        <v>416</v>
      </c>
      <c r="AD97" s="7" t="s">
        <v>416</v>
      </c>
      <c r="AE97" s="7" t="s">
        <v>416</v>
      </c>
      <c r="AF97" s="7" t="s">
        <v>416</v>
      </c>
      <c r="AG97" s="7" t="s">
        <v>416</v>
      </c>
      <c r="AH97" s="7" t="s">
        <v>416</v>
      </c>
      <c r="AI97" s="7" t="s">
        <v>416</v>
      </c>
      <c r="AJ97" s="7" t="s">
        <v>416</v>
      </c>
      <c r="AK97" s="7" t="s">
        <v>416</v>
      </c>
      <c r="AL97" s="7" t="s">
        <v>416</v>
      </c>
      <c r="AM97" s="7" t="s">
        <v>416</v>
      </c>
      <c r="AN97" s="7" t="s">
        <v>416</v>
      </c>
      <c r="AO97" s="7" t="s">
        <v>416</v>
      </c>
      <c r="AP97" s="7" t="s">
        <v>416</v>
      </c>
      <c r="AQ97" s="7" t="s">
        <v>416</v>
      </c>
      <c r="AR97" s="7" t="s">
        <v>416</v>
      </c>
      <c r="AS97" s="7" t="s">
        <v>416</v>
      </c>
      <c r="AT97" s="7" t="s">
        <v>416</v>
      </c>
      <c r="AU97" s="7" t="s">
        <v>416</v>
      </c>
      <c r="AV97" s="7" t="s">
        <v>416</v>
      </c>
      <c r="AW97" s="7" t="s">
        <v>416</v>
      </c>
      <c r="AX97" s="7" t="s">
        <v>416</v>
      </c>
      <c r="AY97" s="7" t="s">
        <v>416</v>
      </c>
      <c r="AZ97" s="7" t="s">
        <v>416</v>
      </c>
      <c r="BA97" s="7" t="s">
        <v>416</v>
      </c>
      <c r="BB97" s="7" t="s">
        <v>416</v>
      </c>
      <c r="BC97" s="7" t="s">
        <v>416</v>
      </c>
      <c r="BD97" s="7" t="s">
        <v>416</v>
      </c>
      <c r="BE97" s="7" t="s">
        <v>416</v>
      </c>
      <c r="BF97" s="7" t="s">
        <v>416</v>
      </c>
      <c r="BG97" s="7" t="s">
        <v>416</v>
      </c>
      <c r="BH97" s="7" t="s">
        <v>416</v>
      </c>
      <c r="BI97" s="7" t="s">
        <v>416</v>
      </c>
      <c r="BJ97" s="7" t="s">
        <v>416</v>
      </c>
      <c r="BK97" s="7" t="s">
        <v>416</v>
      </c>
      <c r="BL97" s="7" t="s">
        <v>416</v>
      </c>
      <c r="BM97" s="7" t="s">
        <v>416</v>
      </c>
      <c r="BN97" s="7" t="s">
        <v>416</v>
      </c>
      <c r="BO97" s="7" t="s">
        <v>416</v>
      </c>
      <c r="BP97" s="7" t="s">
        <v>416</v>
      </c>
      <c r="BQ97" s="7" t="s">
        <v>416</v>
      </c>
      <c r="BR97" s="7" t="s">
        <v>416</v>
      </c>
      <c r="BS97" s="7" t="s">
        <v>416</v>
      </c>
      <c r="BT97" s="7" t="s">
        <v>416</v>
      </c>
      <c r="BU97" s="7" t="s">
        <v>416</v>
      </c>
      <c r="BV97" s="7" t="s">
        <v>416</v>
      </c>
      <c r="BW97" s="7" t="s">
        <v>416</v>
      </c>
      <c r="BX97" s="7" t="s">
        <v>416</v>
      </c>
      <c r="BY97" s="7" t="s">
        <v>416</v>
      </c>
      <c r="BZ97" s="7" t="s">
        <v>416</v>
      </c>
      <c r="CA97" s="7" t="s">
        <v>416</v>
      </c>
      <c r="CB97" s="7" t="s">
        <v>416</v>
      </c>
      <c r="CC97" s="7" t="s">
        <v>416</v>
      </c>
      <c r="CD97" s="7" t="s">
        <v>416</v>
      </c>
      <c r="CE97" s="7" t="s">
        <v>416</v>
      </c>
      <c r="CF97" s="7" t="s">
        <v>416</v>
      </c>
      <c r="CG97" s="7" t="s">
        <v>416</v>
      </c>
      <c r="CH97" s="7" t="s">
        <v>416</v>
      </c>
      <c r="CI97" s="7" t="s">
        <v>416</v>
      </c>
      <c r="CJ97" s="7" t="s">
        <v>416</v>
      </c>
    </row>
    <row r="98" spans="1:88" ht="106.5" hidden="1" customHeight="1" x14ac:dyDescent="0.25">
      <c r="A98" s="26">
        <v>91</v>
      </c>
      <c r="B98" s="14">
        <v>228</v>
      </c>
      <c r="C98" s="13" t="s">
        <v>130</v>
      </c>
      <c r="D98" s="9" t="s">
        <v>7</v>
      </c>
      <c r="E98" s="13" t="s">
        <v>131</v>
      </c>
      <c r="F98" s="9" t="s">
        <v>16</v>
      </c>
      <c r="G98" s="13" t="s">
        <v>131</v>
      </c>
      <c r="H98" s="21" t="s">
        <v>506</v>
      </c>
      <c r="I98" s="19" t="s">
        <v>430</v>
      </c>
      <c r="J98" s="12" t="s">
        <v>132</v>
      </c>
      <c r="K98" s="19"/>
      <c r="L98" s="29" t="s">
        <v>11</v>
      </c>
      <c r="M98" s="19"/>
      <c r="N98" s="19"/>
      <c r="O98" s="19"/>
      <c r="P98" s="19"/>
      <c r="Q98" s="19"/>
      <c r="R98" s="19"/>
      <c r="S98" s="19"/>
      <c r="T98" s="19">
        <f t="shared" si="0"/>
        <v>1</v>
      </c>
      <c r="U98" s="19"/>
      <c r="V98" s="19"/>
      <c r="W98" s="19"/>
      <c r="X98" s="19"/>
      <c r="Y98" s="19"/>
      <c r="Z98" s="19"/>
      <c r="AA98" s="19"/>
      <c r="AB98" s="19" t="s">
        <v>469</v>
      </c>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v>2</v>
      </c>
      <c r="BE98" s="19">
        <v>2</v>
      </c>
      <c r="BF98" s="19">
        <v>2</v>
      </c>
      <c r="BG98" s="19">
        <v>1</v>
      </c>
      <c r="BH98" s="19">
        <v>2</v>
      </c>
      <c r="BI98" s="19">
        <v>2</v>
      </c>
      <c r="BJ98" s="19">
        <v>0</v>
      </c>
      <c r="BK98" s="19">
        <v>2</v>
      </c>
      <c r="BL98" s="19">
        <v>2</v>
      </c>
      <c r="BM98" s="19">
        <v>2</v>
      </c>
      <c r="BN98" s="19">
        <v>2</v>
      </c>
      <c r="BO98" s="19">
        <v>2</v>
      </c>
      <c r="BP98" s="19">
        <v>2</v>
      </c>
      <c r="BQ98" s="19">
        <v>1</v>
      </c>
      <c r="BR98" s="19">
        <v>2</v>
      </c>
      <c r="BS98" s="19">
        <v>2</v>
      </c>
      <c r="BT98" s="19">
        <v>2</v>
      </c>
      <c r="BU98" s="19">
        <v>1</v>
      </c>
      <c r="BV98" s="19">
        <v>1</v>
      </c>
      <c r="BW98" s="19">
        <v>2</v>
      </c>
      <c r="BX98" s="19">
        <v>2</v>
      </c>
      <c r="BY98" s="19">
        <v>2</v>
      </c>
      <c r="BZ98" s="19">
        <v>2</v>
      </c>
      <c r="CA98" s="19">
        <v>1</v>
      </c>
      <c r="CB98" s="19">
        <v>2</v>
      </c>
      <c r="CC98" s="29">
        <f t="shared" ref="CC98:CC99" si="97">COUNTIF($BD98:$CB98,2)</f>
        <v>19</v>
      </c>
      <c r="CD98" s="52">
        <f t="shared" ref="CD98:CD99" si="98">CC98/COUNTA($BD98:$CB98)</f>
        <v>0.76</v>
      </c>
      <c r="CE98" s="29">
        <f t="shared" ref="CE98:CE99" si="99">COUNTIF($BD98:$CB98,1)</f>
        <v>5</v>
      </c>
      <c r="CF98" s="52">
        <f t="shared" ref="CF98:CF99" si="100">CE98/COUNTA($BD98:$CB98)</f>
        <v>0.2</v>
      </c>
      <c r="CG98" s="29">
        <f t="shared" ref="CG98:CG99" si="101">COUNTIF($BD98:$CB98,0)</f>
        <v>1</v>
      </c>
      <c r="CH98" s="52">
        <f t="shared" ref="CH98:CH99" si="102">CG98/COUNTA($BD98:$CB98)</f>
        <v>0.04</v>
      </c>
      <c r="CI98" s="29">
        <f t="shared" ref="CI98:CI99" si="103">(((CC98*2)+(CE98*1)+(CG98*0)))/COUNTA($BD98:$CB98)</f>
        <v>1.72</v>
      </c>
      <c r="CJ98" s="29" t="str">
        <f t="shared" ref="CJ98:CJ99" si="104">IF(CI98&gt;=1.6,"Đạt mục tiêu",IF(CI98&gt;=1,"Cần cố gắng","Chưa đạt"))</f>
        <v>Đạt mục tiêu</v>
      </c>
    </row>
    <row r="99" spans="1:88" ht="15.75" hidden="1" customHeight="1" x14ac:dyDescent="0.25">
      <c r="A99" s="26">
        <v>92</v>
      </c>
      <c r="B99" s="14">
        <v>229</v>
      </c>
      <c r="C99" s="13" t="s">
        <v>133</v>
      </c>
      <c r="D99" s="9" t="s">
        <v>9</v>
      </c>
      <c r="E99" s="13" t="s">
        <v>134</v>
      </c>
      <c r="F99" s="9" t="s">
        <v>9</v>
      </c>
      <c r="G99" s="13" t="s">
        <v>134</v>
      </c>
      <c r="H99" s="21" t="s">
        <v>814</v>
      </c>
      <c r="I99" s="19" t="s">
        <v>430</v>
      </c>
      <c r="J99" s="12" t="s">
        <v>132</v>
      </c>
      <c r="K99" s="19"/>
      <c r="L99" s="29" t="s">
        <v>11</v>
      </c>
      <c r="M99" s="19"/>
      <c r="N99" s="19"/>
      <c r="O99" s="19"/>
      <c r="P99" s="19"/>
      <c r="Q99" s="19"/>
      <c r="R99" s="19"/>
      <c r="S99" s="19"/>
      <c r="T99" s="19">
        <f t="shared" si="0"/>
        <v>1</v>
      </c>
      <c r="U99" s="19"/>
      <c r="V99" s="19"/>
      <c r="W99" s="19"/>
      <c r="X99" s="19"/>
      <c r="Y99" s="19"/>
      <c r="Z99" s="19" t="s">
        <v>469</v>
      </c>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v>1</v>
      </c>
      <c r="BE99" s="19">
        <v>2</v>
      </c>
      <c r="BF99" s="19">
        <v>2</v>
      </c>
      <c r="BG99" s="19">
        <v>2</v>
      </c>
      <c r="BH99" s="19">
        <v>2</v>
      </c>
      <c r="BI99" s="19">
        <v>2</v>
      </c>
      <c r="BJ99" s="19">
        <v>2</v>
      </c>
      <c r="BK99" s="19">
        <v>2</v>
      </c>
      <c r="BL99" s="19">
        <v>2</v>
      </c>
      <c r="BM99" s="19">
        <v>1</v>
      </c>
      <c r="BN99" s="19">
        <v>2</v>
      </c>
      <c r="BO99" s="19">
        <v>2</v>
      </c>
      <c r="BP99" s="19">
        <v>2</v>
      </c>
      <c r="BQ99" s="19">
        <v>2</v>
      </c>
      <c r="BR99" s="19">
        <v>2</v>
      </c>
      <c r="BS99" s="19">
        <v>1</v>
      </c>
      <c r="BT99" s="19">
        <v>2</v>
      </c>
      <c r="BU99" s="19">
        <v>2</v>
      </c>
      <c r="BV99" s="19">
        <v>2</v>
      </c>
      <c r="BW99" s="19">
        <v>2</v>
      </c>
      <c r="BX99" s="19">
        <v>2</v>
      </c>
      <c r="BY99" s="19">
        <v>2</v>
      </c>
      <c r="BZ99" s="19">
        <v>2</v>
      </c>
      <c r="CA99" s="19">
        <v>2</v>
      </c>
      <c r="CB99" s="19">
        <v>0</v>
      </c>
      <c r="CC99" s="29">
        <f t="shared" si="97"/>
        <v>21</v>
      </c>
      <c r="CD99" s="52">
        <f t="shared" si="98"/>
        <v>0.84</v>
      </c>
      <c r="CE99" s="29">
        <f t="shared" si="99"/>
        <v>3</v>
      </c>
      <c r="CF99" s="52">
        <f t="shared" si="100"/>
        <v>0.12</v>
      </c>
      <c r="CG99" s="29">
        <f t="shared" si="101"/>
        <v>1</v>
      </c>
      <c r="CH99" s="52">
        <f t="shared" si="102"/>
        <v>0.04</v>
      </c>
      <c r="CI99" s="29">
        <f t="shared" si="103"/>
        <v>1.8</v>
      </c>
      <c r="CJ99" s="29" t="str">
        <f t="shared" si="104"/>
        <v>Đạt mục tiêu</v>
      </c>
    </row>
    <row r="100" spans="1:88" ht="15.75" hidden="1" customHeight="1" x14ac:dyDescent="0.25">
      <c r="A100" s="26">
        <v>93</v>
      </c>
      <c r="B100" s="46">
        <v>232</v>
      </c>
      <c r="C100" s="151" t="s">
        <v>507</v>
      </c>
      <c r="D100" s="152"/>
      <c r="E100" s="144"/>
      <c r="F100" s="7" t="s">
        <v>416</v>
      </c>
      <c r="G100" s="7" t="s">
        <v>416</v>
      </c>
      <c r="H100" s="7" t="s">
        <v>416</v>
      </c>
      <c r="I100" s="7" t="s">
        <v>416</v>
      </c>
      <c r="J100" s="7" t="s">
        <v>416</v>
      </c>
      <c r="K100" s="7" t="s">
        <v>416</v>
      </c>
      <c r="L100" s="7" t="s">
        <v>416</v>
      </c>
      <c r="M100" s="7" t="s">
        <v>416</v>
      </c>
      <c r="N100" s="7" t="s">
        <v>416</v>
      </c>
      <c r="O100" s="7" t="s">
        <v>416</v>
      </c>
      <c r="P100" s="7" t="s">
        <v>416</v>
      </c>
      <c r="Q100" s="7" t="s">
        <v>416</v>
      </c>
      <c r="R100" s="7" t="s">
        <v>416</v>
      </c>
      <c r="S100" s="7" t="s">
        <v>416</v>
      </c>
      <c r="T100" s="19">
        <f t="shared" si="0"/>
        <v>0</v>
      </c>
      <c r="U100" s="7" t="s">
        <v>416</v>
      </c>
      <c r="V100" s="7" t="s">
        <v>416</v>
      </c>
      <c r="W100" s="7" t="s">
        <v>416</v>
      </c>
      <c r="X100" s="7" t="s">
        <v>416</v>
      </c>
      <c r="Y100" s="7" t="s">
        <v>416</v>
      </c>
      <c r="Z100" s="7" t="s">
        <v>416</v>
      </c>
      <c r="AA100" s="7" t="s">
        <v>416</v>
      </c>
      <c r="AB100" s="7" t="s">
        <v>416</v>
      </c>
      <c r="AC100" s="7" t="s">
        <v>416</v>
      </c>
      <c r="AD100" s="7" t="s">
        <v>416</v>
      </c>
      <c r="AE100" s="7" t="s">
        <v>416</v>
      </c>
      <c r="AF100" s="7" t="s">
        <v>416</v>
      </c>
      <c r="AG100" s="7" t="s">
        <v>416</v>
      </c>
      <c r="AH100" s="7" t="s">
        <v>416</v>
      </c>
      <c r="AI100" s="7" t="s">
        <v>416</v>
      </c>
      <c r="AJ100" s="7" t="s">
        <v>416</v>
      </c>
      <c r="AK100" s="7" t="s">
        <v>416</v>
      </c>
      <c r="AL100" s="7" t="s">
        <v>416</v>
      </c>
      <c r="AM100" s="7" t="s">
        <v>416</v>
      </c>
      <c r="AN100" s="7" t="s">
        <v>416</v>
      </c>
      <c r="AO100" s="7" t="s">
        <v>416</v>
      </c>
      <c r="AP100" s="7" t="s">
        <v>416</v>
      </c>
      <c r="AQ100" s="7" t="s">
        <v>416</v>
      </c>
      <c r="AR100" s="7" t="s">
        <v>416</v>
      </c>
      <c r="AS100" s="7" t="s">
        <v>416</v>
      </c>
      <c r="AT100" s="7" t="s">
        <v>416</v>
      </c>
      <c r="AU100" s="7" t="s">
        <v>416</v>
      </c>
      <c r="AV100" s="7" t="s">
        <v>416</v>
      </c>
      <c r="AW100" s="7" t="s">
        <v>416</v>
      </c>
      <c r="AX100" s="7" t="s">
        <v>416</v>
      </c>
      <c r="AY100" s="7" t="s">
        <v>416</v>
      </c>
      <c r="AZ100" s="7" t="s">
        <v>416</v>
      </c>
      <c r="BA100" s="7" t="s">
        <v>416</v>
      </c>
      <c r="BB100" s="7" t="s">
        <v>416</v>
      </c>
      <c r="BC100" s="7" t="s">
        <v>416</v>
      </c>
      <c r="BD100" s="7" t="s">
        <v>416</v>
      </c>
      <c r="BE100" s="7" t="s">
        <v>416</v>
      </c>
      <c r="BF100" s="7" t="s">
        <v>416</v>
      </c>
      <c r="BG100" s="7" t="s">
        <v>416</v>
      </c>
      <c r="BH100" s="7" t="s">
        <v>416</v>
      </c>
      <c r="BI100" s="7" t="s">
        <v>416</v>
      </c>
      <c r="BJ100" s="7" t="s">
        <v>416</v>
      </c>
      <c r="BK100" s="7" t="s">
        <v>416</v>
      </c>
      <c r="BL100" s="7" t="s">
        <v>416</v>
      </c>
      <c r="BM100" s="7" t="s">
        <v>416</v>
      </c>
      <c r="BN100" s="7" t="s">
        <v>416</v>
      </c>
      <c r="BO100" s="7" t="s">
        <v>416</v>
      </c>
      <c r="BP100" s="7" t="s">
        <v>416</v>
      </c>
      <c r="BQ100" s="7" t="s">
        <v>416</v>
      </c>
      <c r="BR100" s="7" t="s">
        <v>416</v>
      </c>
      <c r="BS100" s="7" t="s">
        <v>416</v>
      </c>
      <c r="BT100" s="7" t="s">
        <v>416</v>
      </c>
      <c r="BU100" s="7" t="s">
        <v>416</v>
      </c>
      <c r="BV100" s="7" t="s">
        <v>416</v>
      </c>
      <c r="BW100" s="7" t="s">
        <v>416</v>
      </c>
      <c r="BX100" s="7" t="s">
        <v>416</v>
      </c>
      <c r="BY100" s="7" t="s">
        <v>416</v>
      </c>
      <c r="BZ100" s="7" t="s">
        <v>416</v>
      </c>
      <c r="CA100" s="7" t="s">
        <v>416</v>
      </c>
      <c r="CB100" s="7" t="s">
        <v>416</v>
      </c>
      <c r="CC100" s="7" t="s">
        <v>416</v>
      </c>
      <c r="CD100" s="7" t="s">
        <v>416</v>
      </c>
      <c r="CE100" s="7" t="s">
        <v>416</v>
      </c>
      <c r="CF100" s="7" t="s">
        <v>416</v>
      </c>
      <c r="CG100" s="7" t="s">
        <v>416</v>
      </c>
      <c r="CH100" s="7" t="s">
        <v>416</v>
      </c>
      <c r="CI100" s="7" t="s">
        <v>416</v>
      </c>
      <c r="CJ100" s="7" t="s">
        <v>416</v>
      </c>
    </row>
    <row r="101" spans="1:88" ht="15.75" hidden="1" customHeight="1" x14ac:dyDescent="0.25">
      <c r="A101" s="26">
        <v>94</v>
      </c>
      <c r="B101" s="46">
        <v>233</v>
      </c>
      <c r="C101" s="151" t="s">
        <v>135</v>
      </c>
      <c r="D101" s="152"/>
      <c r="E101" s="144"/>
      <c r="F101" s="7" t="s">
        <v>416</v>
      </c>
      <c r="G101" s="7" t="s">
        <v>416</v>
      </c>
      <c r="H101" s="7" t="s">
        <v>416</v>
      </c>
      <c r="I101" s="7" t="s">
        <v>416</v>
      </c>
      <c r="J101" s="7" t="s">
        <v>416</v>
      </c>
      <c r="K101" s="7" t="s">
        <v>416</v>
      </c>
      <c r="L101" s="7" t="s">
        <v>416</v>
      </c>
      <c r="M101" s="7" t="s">
        <v>416</v>
      </c>
      <c r="N101" s="7" t="s">
        <v>416</v>
      </c>
      <c r="O101" s="7" t="s">
        <v>416</v>
      </c>
      <c r="P101" s="7" t="s">
        <v>416</v>
      </c>
      <c r="Q101" s="7" t="s">
        <v>416</v>
      </c>
      <c r="R101" s="7" t="s">
        <v>416</v>
      </c>
      <c r="S101" s="7" t="s">
        <v>416</v>
      </c>
      <c r="T101" s="19">
        <f t="shared" si="0"/>
        <v>0</v>
      </c>
      <c r="U101" s="7" t="s">
        <v>416</v>
      </c>
      <c r="V101" s="7" t="s">
        <v>416</v>
      </c>
      <c r="W101" s="7" t="s">
        <v>416</v>
      </c>
      <c r="X101" s="7" t="s">
        <v>416</v>
      </c>
      <c r="Y101" s="7" t="s">
        <v>416</v>
      </c>
      <c r="Z101" s="7" t="s">
        <v>416</v>
      </c>
      <c r="AA101" s="7" t="s">
        <v>416</v>
      </c>
      <c r="AB101" s="7" t="s">
        <v>416</v>
      </c>
      <c r="AC101" s="7" t="s">
        <v>416</v>
      </c>
      <c r="AD101" s="7" t="s">
        <v>416</v>
      </c>
      <c r="AE101" s="7" t="s">
        <v>416</v>
      </c>
      <c r="AF101" s="7" t="s">
        <v>416</v>
      </c>
      <c r="AG101" s="7" t="s">
        <v>416</v>
      </c>
      <c r="AH101" s="7" t="s">
        <v>416</v>
      </c>
      <c r="AI101" s="7" t="s">
        <v>416</v>
      </c>
      <c r="AJ101" s="7" t="s">
        <v>416</v>
      </c>
      <c r="AK101" s="7" t="s">
        <v>416</v>
      </c>
      <c r="AL101" s="7" t="s">
        <v>416</v>
      </c>
      <c r="AM101" s="7" t="s">
        <v>416</v>
      </c>
      <c r="AN101" s="7" t="s">
        <v>416</v>
      </c>
      <c r="AO101" s="7" t="s">
        <v>416</v>
      </c>
      <c r="AP101" s="7" t="s">
        <v>416</v>
      </c>
      <c r="AQ101" s="7" t="s">
        <v>416</v>
      </c>
      <c r="AR101" s="7" t="s">
        <v>416</v>
      </c>
      <c r="AS101" s="7" t="s">
        <v>416</v>
      </c>
      <c r="AT101" s="7" t="s">
        <v>416</v>
      </c>
      <c r="AU101" s="7" t="s">
        <v>416</v>
      </c>
      <c r="AV101" s="7" t="s">
        <v>416</v>
      </c>
      <c r="AW101" s="7" t="s">
        <v>416</v>
      </c>
      <c r="AX101" s="7" t="s">
        <v>416</v>
      </c>
      <c r="AY101" s="7" t="s">
        <v>416</v>
      </c>
      <c r="AZ101" s="7" t="s">
        <v>416</v>
      </c>
      <c r="BA101" s="7" t="s">
        <v>416</v>
      </c>
      <c r="BB101" s="7" t="s">
        <v>416</v>
      </c>
      <c r="BC101" s="7" t="s">
        <v>416</v>
      </c>
      <c r="BD101" s="7" t="s">
        <v>416</v>
      </c>
      <c r="BE101" s="7" t="s">
        <v>416</v>
      </c>
      <c r="BF101" s="7" t="s">
        <v>416</v>
      </c>
      <c r="BG101" s="7" t="s">
        <v>416</v>
      </c>
      <c r="BH101" s="7" t="s">
        <v>416</v>
      </c>
      <c r="BI101" s="7" t="s">
        <v>416</v>
      </c>
      <c r="BJ101" s="7" t="s">
        <v>416</v>
      </c>
      <c r="BK101" s="7" t="s">
        <v>416</v>
      </c>
      <c r="BL101" s="7" t="s">
        <v>416</v>
      </c>
      <c r="BM101" s="7" t="s">
        <v>416</v>
      </c>
      <c r="BN101" s="7" t="s">
        <v>416</v>
      </c>
      <c r="BO101" s="7" t="s">
        <v>416</v>
      </c>
      <c r="BP101" s="7" t="s">
        <v>416</v>
      </c>
      <c r="BQ101" s="7" t="s">
        <v>416</v>
      </c>
      <c r="BR101" s="7" t="s">
        <v>416</v>
      </c>
      <c r="BS101" s="7" t="s">
        <v>416</v>
      </c>
      <c r="BT101" s="7" t="s">
        <v>416</v>
      </c>
      <c r="BU101" s="7" t="s">
        <v>416</v>
      </c>
      <c r="BV101" s="7" t="s">
        <v>416</v>
      </c>
      <c r="BW101" s="7" t="s">
        <v>416</v>
      </c>
      <c r="BX101" s="7" t="s">
        <v>416</v>
      </c>
      <c r="BY101" s="7" t="s">
        <v>416</v>
      </c>
      <c r="BZ101" s="7" t="s">
        <v>416</v>
      </c>
      <c r="CA101" s="7" t="s">
        <v>416</v>
      </c>
      <c r="CB101" s="7" t="s">
        <v>416</v>
      </c>
      <c r="CC101" s="7" t="s">
        <v>416</v>
      </c>
      <c r="CD101" s="7" t="s">
        <v>416</v>
      </c>
      <c r="CE101" s="7" t="s">
        <v>416</v>
      </c>
      <c r="CF101" s="7" t="s">
        <v>416</v>
      </c>
      <c r="CG101" s="7" t="s">
        <v>416</v>
      </c>
      <c r="CH101" s="7" t="s">
        <v>416</v>
      </c>
      <c r="CI101" s="7" t="s">
        <v>416</v>
      </c>
      <c r="CJ101" s="7" t="s">
        <v>416</v>
      </c>
    </row>
    <row r="102" spans="1:88" ht="33" hidden="1" customHeight="1" x14ac:dyDescent="0.25">
      <c r="A102" s="26">
        <v>95</v>
      </c>
      <c r="B102" s="14">
        <v>234</v>
      </c>
      <c r="C102" s="13" t="s">
        <v>136</v>
      </c>
      <c r="D102" s="9" t="s">
        <v>16</v>
      </c>
      <c r="E102" s="13" t="s">
        <v>137</v>
      </c>
      <c r="F102" s="9" t="s">
        <v>16</v>
      </c>
      <c r="G102" s="13" t="s">
        <v>137</v>
      </c>
      <c r="H102" s="21" t="s">
        <v>508</v>
      </c>
      <c r="I102" s="19" t="s">
        <v>430</v>
      </c>
      <c r="J102" s="12" t="s">
        <v>132</v>
      </c>
      <c r="K102" s="19"/>
      <c r="L102" s="19"/>
      <c r="M102" s="29" t="s">
        <v>11</v>
      </c>
      <c r="N102" s="19"/>
      <c r="O102" s="19"/>
      <c r="P102" s="19"/>
      <c r="Q102" s="19"/>
      <c r="R102" s="19"/>
      <c r="S102" s="19"/>
      <c r="T102" s="19">
        <f t="shared" si="0"/>
        <v>1</v>
      </c>
      <c r="U102" s="19"/>
      <c r="V102" s="19"/>
      <c r="W102" s="19"/>
      <c r="X102" s="19"/>
      <c r="Y102" s="19"/>
      <c r="Z102" s="19"/>
      <c r="AA102" s="19"/>
      <c r="AB102" s="19"/>
      <c r="AC102" s="19"/>
      <c r="AD102" s="19"/>
      <c r="AE102" s="19"/>
      <c r="AF102" s="19" t="s">
        <v>469</v>
      </c>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v>2</v>
      </c>
      <c r="BE102" s="19">
        <v>2</v>
      </c>
      <c r="BF102" s="19">
        <v>2</v>
      </c>
      <c r="BG102" s="19">
        <v>2</v>
      </c>
      <c r="BH102" s="19">
        <v>1</v>
      </c>
      <c r="BI102" s="19">
        <v>2</v>
      </c>
      <c r="BJ102" s="19">
        <v>2</v>
      </c>
      <c r="BK102" s="19">
        <v>2</v>
      </c>
      <c r="BL102" s="19">
        <v>2</v>
      </c>
      <c r="BM102" s="19">
        <v>1</v>
      </c>
      <c r="BN102" s="19">
        <v>1</v>
      </c>
      <c r="BO102" s="19">
        <v>2</v>
      </c>
      <c r="BP102" s="19">
        <v>2</v>
      </c>
      <c r="BQ102" s="19">
        <v>2</v>
      </c>
      <c r="BR102" s="19">
        <v>2</v>
      </c>
      <c r="BS102" s="19">
        <v>2</v>
      </c>
      <c r="BT102" s="19">
        <v>2</v>
      </c>
      <c r="BU102" s="19">
        <v>2</v>
      </c>
      <c r="BV102" s="19">
        <v>1</v>
      </c>
      <c r="BW102" s="19">
        <v>2</v>
      </c>
      <c r="BX102" s="19">
        <v>1</v>
      </c>
      <c r="BY102" s="19">
        <v>2</v>
      </c>
      <c r="BZ102" s="19">
        <v>2</v>
      </c>
      <c r="CA102" s="19">
        <v>2</v>
      </c>
      <c r="CB102" s="19">
        <v>2</v>
      </c>
      <c r="CC102" s="29">
        <f>COUNTIF($BD102:$CB102,2)</f>
        <v>20</v>
      </c>
      <c r="CD102" s="52">
        <f>CC102/COUNTA($BD102:$CB102)</f>
        <v>0.8</v>
      </c>
      <c r="CE102" s="29">
        <f>COUNTIF($BD102:$CB102,1)</f>
        <v>5</v>
      </c>
      <c r="CF102" s="52">
        <f>CE102/COUNTA($BD102:$CB102)</f>
        <v>0.2</v>
      </c>
      <c r="CG102" s="29">
        <f>COUNTIF($BD102:$CB102,0)</f>
        <v>0</v>
      </c>
      <c r="CH102" s="52">
        <f>CG102/COUNTA($BD102:$CB102)</f>
        <v>0</v>
      </c>
      <c r="CI102" s="29">
        <f>(((CC102*2)+(CE102*1)+(CG102*0)))/COUNTA($BD102:$CB102)</f>
        <v>1.8</v>
      </c>
      <c r="CJ102" s="29" t="str">
        <f>IF(CI102&gt;=1.6,"Đạt mục tiêu",IF(CI102&gt;=1,"Cần cố gắng","Chưa đạt"))</f>
        <v>Đạt mục tiêu</v>
      </c>
    </row>
    <row r="103" spans="1:88" ht="94.5" hidden="1" customHeight="1" x14ac:dyDescent="0.25">
      <c r="A103" s="26"/>
      <c r="B103" s="14"/>
      <c r="C103" s="13" t="s">
        <v>509</v>
      </c>
      <c r="D103" s="9"/>
      <c r="E103" s="13"/>
      <c r="F103" s="9" t="s">
        <v>16</v>
      </c>
      <c r="G103" s="13" t="s">
        <v>510</v>
      </c>
      <c r="H103" s="21" t="s">
        <v>511</v>
      </c>
      <c r="I103" s="19" t="s">
        <v>430</v>
      </c>
      <c r="J103" s="12" t="s">
        <v>132</v>
      </c>
      <c r="K103" s="19"/>
      <c r="L103" s="19"/>
      <c r="M103" s="29"/>
      <c r="N103" s="19"/>
      <c r="O103" s="19"/>
      <c r="P103" s="19"/>
      <c r="Q103" s="19"/>
      <c r="R103" s="29" t="s">
        <v>11</v>
      </c>
      <c r="S103" s="19"/>
      <c r="T103" s="19">
        <f t="shared" si="0"/>
        <v>1</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t="s">
        <v>512</v>
      </c>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29"/>
      <c r="CD103" s="52"/>
      <c r="CE103" s="29"/>
      <c r="CF103" s="52"/>
      <c r="CG103" s="29"/>
      <c r="CH103" s="52"/>
      <c r="CI103" s="29"/>
      <c r="CJ103" s="29"/>
    </row>
    <row r="104" spans="1:88" ht="15.75" hidden="1" customHeight="1" x14ac:dyDescent="0.25">
      <c r="A104" s="26">
        <v>96</v>
      </c>
      <c r="B104" s="46">
        <v>239</v>
      </c>
      <c r="C104" s="151" t="s">
        <v>138</v>
      </c>
      <c r="D104" s="152"/>
      <c r="E104" s="144"/>
      <c r="F104" s="7" t="s">
        <v>416</v>
      </c>
      <c r="G104" s="7" t="s">
        <v>416</v>
      </c>
      <c r="H104" s="7" t="s">
        <v>416</v>
      </c>
      <c r="I104" s="7" t="s">
        <v>416</v>
      </c>
      <c r="J104" s="7" t="s">
        <v>416</v>
      </c>
      <c r="K104" s="7" t="s">
        <v>416</v>
      </c>
      <c r="L104" s="7" t="s">
        <v>416</v>
      </c>
      <c r="M104" s="7" t="s">
        <v>416</v>
      </c>
      <c r="N104" s="7" t="s">
        <v>416</v>
      </c>
      <c r="O104" s="7" t="s">
        <v>416</v>
      </c>
      <c r="P104" s="7" t="s">
        <v>416</v>
      </c>
      <c r="Q104" s="7" t="s">
        <v>416</v>
      </c>
      <c r="R104" s="7" t="s">
        <v>416</v>
      </c>
      <c r="S104" s="7" t="s">
        <v>416</v>
      </c>
      <c r="T104" s="19">
        <f t="shared" si="0"/>
        <v>0</v>
      </c>
      <c r="U104" s="7" t="s">
        <v>416</v>
      </c>
      <c r="V104" s="7" t="s">
        <v>416</v>
      </c>
      <c r="W104" s="7" t="s">
        <v>416</v>
      </c>
      <c r="X104" s="7" t="s">
        <v>416</v>
      </c>
      <c r="Y104" s="7" t="s">
        <v>416</v>
      </c>
      <c r="Z104" s="7" t="s">
        <v>416</v>
      </c>
      <c r="AA104" s="7" t="s">
        <v>416</v>
      </c>
      <c r="AB104" s="7" t="s">
        <v>416</v>
      </c>
      <c r="AC104" s="7" t="s">
        <v>416</v>
      </c>
      <c r="AD104" s="7" t="s">
        <v>416</v>
      </c>
      <c r="AE104" s="7" t="s">
        <v>416</v>
      </c>
      <c r="AF104" s="7" t="s">
        <v>416</v>
      </c>
      <c r="AG104" s="7" t="s">
        <v>416</v>
      </c>
      <c r="AH104" s="7" t="s">
        <v>416</v>
      </c>
      <c r="AI104" s="7" t="s">
        <v>416</v>
      </c>
      <c r="AJ104" s="7" t="s">
        <v>416</v>
      </c>
      <c r="AK104" s="7" t="s">
        <v>416</v>
      </c>
      <c r="AL104" s="7" t="s">
        <v>416</v>
      </c>
      <c r="AM104" s="7" t="s">
        <v>416</v>
      </c>
      <c r="AN104" s="7" t="s">
        <v>416</v>
      </c>
      <c r="AO104" s="7" t="s">
        <v>416</v>
      </c>
      <c r="AP104" s="7" t="s">
        <v>416</v>
      </c>
      <c r="AQ104" s="7" t="s">
        <v>416</v>
      </c>
      <c r="AR104" s="7" t="s">
        <v>416</v>
      </c>
      <c r="AS104" s="7" t="s">
        <v>416</v>
      </c>
      <c r="AT104" s="7" t="s">
        <v>416</v>
      </c>
      <c r="AU104" s="7" t="s">
        <v>416</v>
      </c>
      <c r="AV104" s="7" t="s">
        <v>416</v>
      </c>
      <c r="AW104" s="7" t="s">
        <v>416</v>
      </c>
      <c r="AX104" s="7" t="s">
        <v>416</v>
      </c>
      <c r="AY104" s="7" t="s">
        <v>416</v>
      </c>
      <c r="AZ104" s="7" t="s">
        <v>416</v>
      </c>
      <c r="BA104" s="7" t="s">
        <v>416</v>
      </c>
      <c r="BB104" s="7" t="s">
        <v>416</v>
      </c>
      <c r="BC104" s="7" t="s">
        <v>416</v>
      </c>
      <c r="BD104" s="7" t="s">
        <v>416</v>
      </c>
      <c r="BE104" s="7" t="s">
        <v>416</v>
      </c>
      <c r="BF104" s="7" t="s">
        <v>416</v>
      </c>
      <c r="BG104" s="7" t="s">
        <v>416</v>
      </c>
      <c r="BH104" s="7" t="s">
        <v>416</v>
      </c>
      <c r="BI104" s="7" t="s">
        <v>416</v>
      </c>
      <c r="BJ104" s="7" t="s">
        <v>416</v>
      </c>
      <c r="BK104" s="7" t="s">
        <v>416</v>
      </c>
      <c r="BL104" s="7" t="s">
        <v>416</v>
      </c>
      <c r="BM104" s="7" t="s">
        <v>416</v>
      </c>
      <c r="BN104" s="7" t="s">
        <v>416</v>
      </c>
      <c r="BO104" s="7" t="s">
        <v>416</v>
      </c>
      <c r="BP104" s="7" t="s">
        <v>416</v>
      </c>
      <c r="BQ104" s="7" t="s">
        <v>416</v>
      </c>
      <c r="BR104" s="7" t="s">
        <v>416</v>
      </c>
      <c r="BS104" s="7" t="s">
        <v>416</v>
      </c>
      <c r="BT104" s="7" t="s">
        <v>416</v>
      </c>
      <c r="BU104" s="7" t="s">
        <v>416</v>
      </c>
      <c r="BV104" s="7" t="s">
        <v>416</v>
      </c>
      <c r="BW104" s="7" t="s">
        <v>416</v>
      </c>
      <c r="BX104" s="7" t="s">
        <v>416</v>
      </c>
      <c r="BY104" s="7" t="s">
        <v>416</v>
      </c>
      <c r="BZ104" s="7" t="s">
        <v>416</v>
      </c>
      <c r="CA104" s="7" t="s">
        <v>416</v>
      </c>
      <c r="CB104" s="7" t="s">
        <v>416</v>
      </c>
      <c r="CC104" s="7" t="s">
        <v>416</v>
      </c>
      <c r="CD104" s="7" t="s">
        <v>416</v>
      </c>
      <c r="CE104" s="7" t="s">
        <v>416</v>
      </c>
      <c r="CF104" s="7" t="s">
        <v>416</v>
      </c>
      <c r="CG104" s="7" t="s">
        <v>416</v>
      </c>
      <c r="CH104" s="7" t="s">
        <v>416</v>
      </c>
      <c r="CI104" s="7" t="s">
        <v>416</v>
      </c>
      <c r="CJ104" s="7" t="s">
        <v>416</v>
      </c>
    </row>
    <row r="105" spans="1:88" ht="15.75" hidden="1" customHeight="1" x14ac:dyDescent="0.25">
      <c r="A105" s="26">
        <v>97</v>
      </c>
      <c r="B105" s="66">
        <v>240</v>
      </c>
      <c r="C105" s="13" t="s">
        <v>139</v>
      </c>
      <c r="D105" s="9" t="s">
        <v>16</v>
      </c>
      <c r="E105" s="13" t="s">
        <v>140</v>
      </c>
      <c r="F105" s="9" t="s">
        <v>16</v>
      </c>
      <c r="G105" s="13" t="s">
        <v>140</v>
      </c>
      <c r="H105" s="2" t="s">
        <v>513</v>
      </c>
      <c r="I105" s="19" t="s">
        <v>430</v>
      </c>
      <c r="J105" s="12" t="s">
        <v>132</v>
      </c>
      <c r="K105" s="19"/>
      <c r="L105" s="19"/>
      <c r="M105" s="19"/>
      <c r="N105" s="19"/>
      <c r="O105" s="19"/>
      <c r="P105" s="19"/>
      <c r="Q105" s="29" t="s">
        <v>11</v>
      </c>
      <c r="R105" s="19"/>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t="s">
        <v>469</v>
      </c>
      <c r="AT105" s="19" t="s">
        <v>431</v>
      </c>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9">
        <f>COUNTIF($BD105:$CB105,2)</f>
        <v>0</v>
      </c>
      <c r="CD105" s="52" t="e">
        <f>CC105/COUNTA($BD105:$CB105)</f>
        <v>#DIV/0!</v>
      </c>
      <c r="CE105" s="29">
        <f>COUNTIF($BD105:$CB105,1)</f>
        <v>0</v>
      </c>
      <c r="CF105" s="52" t="e">
        <f>CE105/COUNTA($BD105:$CB105)</f>
        <v>#DIV/0!</v>
      </c>
      <c r="CG105" s="29">
        <f>COUNTIF($BD105:$CB105,0)</f>
        <v>0</v>
      </c>
      <c r="CH105" s="52" t="e">
        <f>CG105/COUNTA($BD105:$CB105)</f>
        <v>#DIV/0!</v>
      </c>
      <c r="CI105" s="29" t="e">
        <f>(((CC105*2)+(CE105*1)+(CG105*0)))/COUNTA($BD105:$CB105)</f>
        <v>#DIV/0!</v>
      </c>
      <c r="CJ105" s="29" t="e">
        <f>IF(CI105&gt;=1.6,"Đạt mục tiêu",IF(CI105&gt;=1,"Cần cố gắng","Chưa đạt"))</f>
        <v>#DIV/0!</v>
      </c>
    </row>
    <row r="106" spans="1:88" ht="15.75" hidden="1" customHeight="1" x14ac:dyDescent="0.25">
      <c r="A106" s="26">
        <v>101</v>
      </c>
      <c r="B106" s="46">
        <v>243</v>
      </c>
      <c r="C106" s="151" t="s">
        <v>141</v>
      </c>
      <c r="D106" s="152"/>
      <c r="E106" s="144"/>
      <c r="F106" s="7" t="s">
        <v>416</v>
      </c>
      <c r="G106" s="7" t="s">
        <v>416</v>
      </c>
      <c r="H106" s="7" t="s">
        <v>416</v>
      </c>
      <c r="I106" s="7" t="s">
        <v>416</v>
      </c>
      <c r="J106" s="7" t="s">
        <v>416</v>
      </c>
      <c r="K106" s="7" t="s">
        <v>416</v>
      </c>
      <c r="L106" s="7" t="s">
        <v>416</v>
      </c>
      <c r="M106" s="7" t="s">
        <v>416</v>
      </c>
      <c r="N106" s="7" t="s">
        <v>416</v>
      </c>
      <c r="O106" s="7" t="s">
        <v>416</v>
      </c>
      <c r="P106" s="7" t="s">
        <v>416</v>
      </c>
      <c r="Q106" s="7" t="s">
        <v>416</v>
      </c>
      <c r="R106" s="7" t="s">
        <v>416</v>
      </c>
      <c r="S106" s="7" t="s">
        <v>416</v>
      </c>
      <c r="T106" s="19">
        <f t="shared" si="0"/>
        <v>0</v>
      </c>
      <c r="U106" s="7" t="s">
        <v>416</v>
      </c>
      <c r="V106" s="7" t="s">
        <v>416</v>
      </c>
      <c r="W106" s="7" t="s">
        <v>416</v>
      </c>
      <c r="X106" s="7" t="s">
        <v>416</v>
      </c>
      <c r="Y106" s="7" t="s">
        <v>416</v>
      </c>
      <c r="Z106" s="7" t="s">
        <v>416</v>
      </c>
      <c r="AA106" s="7" t="s">
        <v>416</v>
      </c>
      <c r="AB106" s="7" t="s">
        <v>416</v>
      </c>
      <c r="AC106" s="7" t="s">
        <v>416</v>
      </c>
      <c r="AD106" s="7" t="s">
        <v>416</v>
      </c>
      <c r="AE106" s="7" t="s">
        <v>416</v>
      </c>
      <c r="AF106" s="7" t="s">
        <v>416</v>
      </c>
      <c r="AG106" s="7" t="s">
        <v>416</v>
      </c>
      <c r="AH106" s="7" t="s">
        <v>416</v>
      </c>
      <c r="AI106" s="7" t="s">
        <v>416</v>
      </c>
      <c r="AJ106" s="7" t="s">
        <v>416</v>
      </c>
      <c r="AK106" s="7" t="s">
        <v>416</v>
      </c>
      <c r="AL106" s="7" t="s">
        <v>416</v>
      </c>
      <c r="AM106" s="7" t="s">
        <v>416</v>
      </c>
      <c r="AN106" s="7" t="s">
        <v>416</v>
      </c>
      <c r="AO106" s="7" t="s">
        <v>416</v>
      </c>
      <c r="AP106" s="7" t="s">
        <v>416</v>
      </c>
      <c r="AQ106" s="7" t="s">
        <v>416</v>
      </c>
      <c r="AR106" s="7" t="s">
        <v>416</v>
      </c>
      <c r="AS106" s="7" t="s">
        <v>416</v>
      </c>
      <c r="AT106" s="7" t="s">
        <v>416</v>
      </c>
      <c r="AU106" s="7" t="s">
        <v>416</v>
      </c>
      <c r="AV106" s="7" t="s">
        <v>416</v>
      </c>
      <c r="AW106" s="7" t="s">
        <v>416</v>
      </c>
      <c r="AX106" s="7" t="s">
        <v>416</v>
      </c>
      <c r="AY106" s="7" t="s">
        <v>416</v>
      </c>
      <c r="AZ106" s="7" t="s">
        <v>416</v>
      </c>
      <c r="BA106" s="7" t="s">
        <v>416</v>
      </c>
      <c r="BB106" s="7" t="s">
        <v>416</v>
      </c>
      <c r="BC106" s="7" t="s">
        <v>416</v>
      </c>
      <c r="BD106" s="7" t="s">
        <v>416</v>
      </c>
      <c r="BE106" s="7" t="s">
        <v>416</v>
      </c>
      <c r="BF106" s="7" t="s">
        <v>416</v>
      </c>
      <c r="BG106" s="7" t="s">
        <v>416</v>
      </c>
      <c r="BH106" s="7" t="s">
        <v>416</v>
      </c>
      <c r="BI106" s="7" t="s">
        <v>416</v>
      </c>
      <c r="BJ106" s="7" t="s">
        <v>416</v>
      </c>
      <c r="BK106" s="7" t="s">
        <v>416</v>
      </c>
      <c r="BL106" s="7" t="s">
        <v>416</v>
      </c>
      <c r="BM106" s="7" t="s">
        <v>416</v>
      </c>
      <c r="BN106" s="7" t="s">
        <v>416</v>
      </c>
      <c r="BO106" s="7" t="s">
        <v>416</v>
      </c>
      <c r="BP106" s="7" t="s">
        <v>416</v>
      </c>
      <c r="BQ106" s="7" t="s">
        <v>416</v>
      </c>
      <c r="BR106" s="7" t="s">
        <v>416</v>
      </c>
      <c r="BS106" s="7" t="s">
        <v>416</v>
      </c>
      <c r="BT106" s="7" t="s">
        <v>416</v>
      </c>
      <c r="BU106" s="7" t="s">
        <v>416</v>
      </c>
      <c r="BV106" s="7" t="s">
        <v>416</v>
      </c>
      <c r="BW106" s="7" t="s">
        <v>416</v>
      </c>
      <c r="BX106" s="7" t="s">
        <v>416</v>
      </c>
      <c r="BY106" s="7" t="s">
        <v>416</v>
      </c>
      <c r="BZ106" s="7" t="s">
        <v>416</v>
      </c>
      <c r="CA106" s="7" t="s">
        <v>416</v>
      </c>
      <c r="CB106" s="7" t="s">
        <v>416</v>
      </c>
      <c r="CC106" s="7" t="s">
        <v>416</v>
      </c>
      <c r="CD106" s="7" t="s">
        <v>416</v>
      </c>
      <c r="CE106" s="7" t="s">
        <v>416</v>
      </c>
      <c r="CF106" s="7" t="s">
        <v>416</v>
      </c>
      <c r="CG106" s="7" t="s">
        <v>416</v>
      </c>
      <c r="CH106" s="7" t="s">
        <v>416</v>
      </c>
      <c r="CI106" s="7" t="s">
        <v>416</v>
      </c>
      <c r="CJ106" s="7" t="s">
        <v>416</v>
      </c>
    </row>
    <row r="107" spans="1:88" ht="15.75" hidden="1" customHeight="1" x14ac:dyDescent="0.25">
      <c r="A107" s="26">
        <v>102</v>
      </c>
      <c r="B107" s="68">
        <v>244</v>
      </c>
      <c r="C107" s="13" t="s">
        <v>514</v>
      </c>
      <c r="D107" s="9" t="s">
        <v>16</v>
      </c>
      <c r="E107" s="13" t="s">
        <v>515</v>
      </c>
      <c r="F107" s="9" t="s">
        <v>16</v>
      </c>
      <c r="G107" s="13" t="s">
        <v>516</v>
      </c>
      <c r="H107" s="21" t="s">
        <v>517</v>
      </c>
      <c r="I107" s="19" t="s">
        <v>430</v>
      </c>
      <c r="J107" s="12" t="s">
        <v>132</v>
      </c>
      <c r="K107" s="19"/>
      <c r="L107" s="19"/>
      <c r="M107" s="19"/>
      <c r="N107" s="19"/>
      <c r="O107" s="29"/>
      <c r="P107" s="29" t="s">
        <v>11</v>
      </c>
      <c r="Q107" s="19"/>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t="s">
        <v>433</v>
      </c>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9">
        <f>COUNTIF($BD107:$CB107,2)</f>
        <v>0</v>
      </c>
      <c r="CD107" s="52" t="e">
        <f>CC107/COUNTA($BD107:$CB107)</f>
        <v>#DIV/0!</v>
      </c>
      <c r="CE107" s="29">
        <f>COUNTIF($BD107:$CB107,1)</f>
        <v>0</v>
      </c>
      <c r="CF107" s="52" t="e">
        <f>CE107/COUNTA($BD107:$CB107)</f>
        <v>#DIV/0!</v>
      </c>
      <c r="CG107" s="29">
        <f>COUNTIF($BD107:$CB107,0)</f>
        <v>0</v>
      </c>
      <c r="CH107" s="52" t="e">
        <f>CG107/COUNTA($BD107:$CB107)</f>
        <v>#DIV/0!</v>
      </c>
      <c r="CI107" s="29" t="e">
        <f>(((CC107*2)+(CE107*1)+(CG107*0)))/COUNTA($BD107:$CB107)</f>
        <v>#DIV/0!</v>
      </c>
      <c r="CJ107" s="29" t="e">
        <f>IF(CI107&gt;=1.6,"Đạt mục tiêu",IF(CI107&gt;=1,"Cần cố gắng","Chưa đạt"))</f>
        <v>#DIV/0!</v>
      </c>
    </row>
    <row r="108" spans="1:88" ht="15.75" hidden="1" customHeight="1" x14ac:dyDescent="0.25">
      <c r="A108" s="26">
        <v>105</v>
      </c>
      <c r="B108" s="68">
        <v>244</v>
      </c>
      <c r="C108" s="13" t="s">
        <v>514</v>
      </c>
      <c r="D108" s="9" t="s">
        <v>16</v>
      </c>
      <c r="E108" s="13" t="s">
        <v>515</v>
      </c>
      <c r="F108" s="9" t="s">
        <v>16</v>
      </c>
      <c r="G108" s="13" t="s">
        <v>518</v>
      </c>
      <c r="H108" s="21" t="s">
        <v>519</v>
      </c>
      <c r="I108" s="19" t="s">
        <v>430</v>
      </c>
      <c r="J108" s="12" t="s">
        <v>132</v>
      </c>
      <c r="K108" s="19"/>
      <c r="L108" s="19"/>
      <c r="M108" s="19"/>
      <c r="N108" s="19"/>
      <c r="O108" s="29" t="s">
        <v>11</v>
      </c>
      <c r="P108" s="29"/>
      <c r="Q108" s="19"/>
      <c r="R108" s="19"/>
      <c r="S108" s="19"/>
      <c r="T108" s="19">
        <f t="shared" si="0"/>
        <v>1</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29"/>
      <c r="CD108" s="52"/>
      <c r="CE108" s="29"/>
      <c r="CF108" s="52"/>
      <c r="CG108" s="29"/>
      <c r="CH108" s="52"/>
      <c r="CI108" s="29"/>
      <c r="CJ108" s="29"/>
    </row>
    <row r="109" spans="1:88" ht="15.75" hidden="1" customHeight="1" x14ac:dyDescent="0.25">
      <c r="A109" s="26">
        <v>108</v>
      </c>
      <c r="B109" s="14">
        <v>249</v>
      </c>
      <c r="C109" s="13" t="s">
        <v>520</v>
      </c>
      <c r="D109" s="9" t="s">
        <v>16</v>
      </c>
      <c r="E109" s="13" t="s">
        <v>521</v>
      </c>
      <c r="F109" s="9" t="s">
        <v>16</v>
      </c>
      <c r="G109" s="13" t="s">
        <v>142</v>
      </c>
      <c r="H109" s="13" t="s">
        <v>522</v>
      </c>
      <c r="I109" s="19" t="s">
        <v>430</v>
      </c>
      <c r="J109" s="12" t="s">
        <v>132</v>
      </c>
      <c r="K109" s="19"/>
      <c r="L109" s="19"/>
      <c r="M109" s="19"/>
      <c r="N109" s="19"/>
      <c r="O109" s="19" t="s">
        <v>11</v>
      </c>
      <c r="P109" s="19"/>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9">
        <f>COUNTIF($BD109:$CB109,2)</f>
        <v>0</v>
      </c>
      <c r="CD109" s="52" t="e">
        <f>CC109/COUNTA($BD109:$CB109)</f>
        <v>#DIV/0!</v>
      </c>
      <c r="CE109" s="29">
        <f>COUNTIF($BD109:$CB109,1)</f>
        <v>0</v>
      </c>
      <c r="CF109" s="52" t="e">
        <f>CE109/COUNTA($BD109:$CB109)</f>
        <v>#DIV/0!</v>
      </c>
      <c r="CG109" s="29">
        <f>COUNTIF($BD109:$CB109,0)</f>
        <v>0</v>
      </c>
      <c r="CH109" s="52" t="e">
        <f>CG109/COUNTA($BD109:$CB109)</f>
        <v>#DIV/0!</v>
      </c>
      <c r="CI109" s="29" t="e">
        <f>(((CC109*2)+(CE109*1)+(CG109*0)))/COUNTA($BD109:$CB109)</f>
        <v>#DIV/0!</v>
      </c>
      <c r="CJ109" s="29" t="e">
        <f>IF(CI109&gt;=1.6,"Đạt mục tiêu",IF(CI109&gt;=1,"Cần cố gắng","Chưa đạt"))</f>
        <v>#DIV/0!</v>
      </c>
    </row>
    <row r="110" spans="1:88" ht="15.75" hidden="1" customHeight="1" x14ac:dyDescent="0.25">
      <c r="A110" s="26">
        <v>109</v>
      </c>
      <c r="B110" s="46">
        <v>253</v>
      </c>
      <c r="C110" s="69" t="s">
        <v>523</v>
      </c>
      <c r="D110" s="70"/>
      <c r="E110" s="70"/>
      <c r="F110" s="7" t="s">
        <v>416</v>
      </c>
      <c r="G110" s="7" t="s">
        <v>416</v>
      </c>
      <c r="H110" s="7" t="s">
        <v>416</v>
      </c>
      <c r="I110" s="7" t="s">
        <v>416</v>
      </c>
      <c r="J110" s="7" t="s">
        <v>416</v>
      </c>
      <c r="K110" s="7" t="s">
        <v>416</v>
      </c>
      <c r="L110" s="7" t="s">
        <v>416</v>
      </c>
      <c r="M110" s="7" t="s">
        <v>416</v>
      </c>
      <c r="N110" s="7" t="s">
        <v>416</v>
      </c>
      <c r="O110" s="7" t="s">
        <v>416</v>
      </c>
      <c r="P110" s="7" t="s">
        <v>416</v>
      </c>
      <c r="Q110" s="7" t="s">
        <v>416</v>
      </c>
      <c r="R110" s="7" t="s">
        <v>416</v>
      </c>
      <c r="S110" s="7" t="s">
        <v>416</v>
      </c>
      <c r="T110" s="19">
        <f t="shared" si="0"/>
        <v>0</v>
      </c>
      <c r="U110" s="7" t="s">
        <v>416</v>
      </c>
      <c r="V110" s="7" t="s">
        <v>416</v>
      </c>
      <c r="W110" s="7" t="s">
        <v>416</v>
      </c>
      <c r="X110" s="7" t="s">
        <v>416</v>
      </c>
      <c r="Y110" s="7" t="s">
        <v>416</v>
      </c>
      <c r="Z110" s="7" t="s">
        <v>416</v>
      </c>
      <c r="AA110" s="7" t="s">
        <v>416</v>
      </c>
      <c r="AB110" s="7" t="s">
        <v>416</v>
      </c>
      <c r="AC110" s="7" t="s">
        <v>416</v>
      </c>
      <c r="AD110" s="7" t="s">
        <v>416</v>
      </c>
      <c r="AE110" s="7" t="s">
        <v>416</v>
      </c>
      <c r="AF110" s="7" t="s">
        <v>416</v>
      </c>
      <c r="AG110" s="7" t="s">
        <v>416</v>
      </c>
      <c r="AH110" s="7" t="s">
        <v>416</v>
      </c>
      <c r="AI110" s="7" t="s">
        <v>416</v>
      </c>
      <c r="AJ110" s="7" t="s">
        <v>416</v>
      </c>
      <c r="AK110" s="7" t="s">
        <v>416</v>
      </c>
      <c r="AL110" s="7" t="s">
        <v>416</v>
      </c>
      <c r="AM110" s="7" t="s">
        <v>416</v>
      </c>
      <c r="AN110" s="7" t="s">
        <v>416</v>
      </c>
      <c r="AO110" s="7" t="s">
        <v>416</v>
      </c>
      <c r="AP110" s="7" t="s">
        <v>416</v>
      </c>
      <c r="AQ110" s="7" t="s">
        <v>416</v>
      </c>
      <c r="AR110" s="7" t="s">
        <v>416</v>
      </c>
      <c r="AS110" s="7" t="s">
        <v>416</v>
      </c>
      <c r="AT110" s="7" t="s">
        <v>416</v>
      </c>
      <c r="AU110" s="7" t="s">
        <v>416</v>
      </c>
      <c r="AV110" s="7" t="s">
        <v>416</v>
      </c>
      <c r="AW110" s="7" t="s">
        <v>416</v>
      </c>
      <c r="AX110" s="7" t="s">
        <v>416</v>
      </c>
      <c r="AY110" s="7" t="s">
        <v>416</v>
      </c>
      <c r="AZ110" s="7" t="s">
        <v>416</v>
      </c>
      <c r="BA110" s="7" t="s">
        <v>416</v>
      </c>
      <c r="BB110" s="7" t="s">
        <v>416</v>
      </c>
      <c r="BC110" s="7" t="s">
        <v>416</v>
      </c>
      <c r="BD110" s="7" t="s">
        <v>416</v>
      </c>
      <c r="BE110" s="7" t="s">
        <v>416</v>
      </c>
      <c r="BF110" s="7" t="s">
        <v>416</v>
      </c>
      <c r="BG110" s="7" t="s">
        <v>416</v>
      </c>
      <c r="BH110" s="7" t="s">
        <v>416</v>
      </c>
      <c r="BI110" s="7" t="s">
        <v>416</v>
      </c>
      <c r="BJ110" s="7" t="s">
        <v>416</v>
      </c>
      <c r="BK110" s="7" t="s">
        <v>416</v>
      </c>
      <c r="BL110" s="7" t="s">
        <v>416</v>
      </c>
      <c r="BM110" s="7" t="s">
        <v>416</v>
      </c>
      <c r="BN110" s="7" t="s">
        <v>416</v>
      </c>
      <c r="BO110" s="7" t="s">
        <v>416</v>
      </c>
      <c r="BP110" s="7" t="s">
        <v>416</v>
      </c>
      <c r="BQ110" s="7" t="s">
        <v>416</v>
      </c>
      <c r="BR110" s="7" t="s">
        <v>416</v>
      </c>
      <c r="BS110" s="7" t="s">
        <v>416</v>
      </c>
      <c r="BT110" s="7" t="s">
        <v>416</v>
      </c>
      <c r="BU110" s="7" t="s">
        <v>416</v>
      </c>
      <c r="BV110" s="7" t="s">
        <v>416</v>
      </c>
      <c r="BW110" s="7" t="s">
        <v>416</v>
      </c>
      <c r="BX110" s="7" t="s">
        <v>416</v>
      </c>
      <c r="BY110" s="7" t="s">
        <v>416</v>
      </c>
      <c r="BZ110" s="7" t="s">
        <v>416</v>
      </c>
      <c r="CA110" s="7" t="s">
        <v>416</v>
      </c>
      <c r="CB110" s="7" t="s">
        <v>416</v>
      </c>
      <c r="CC110" s="7" t="s">
        <v>416</v>
      </c>
      <c r="CD110" s="7" t="s">
        <v>416</v>
      </c>
      <c r="CE110" s="7" t="s">
        <v>416</v>
      </c>
      <c r="CF110" s="7" t="s">
        <v>416</v>
      </c>
      <c r="CG110" s="7" t="s">
        <v>416</v>
      </c>
      <c r="CH110" s="7" t="s">
        <v>416</v>
      </c>
      <c r="CI110" s="7" t="s">
        <v>416</v>
      </c>
      <c r="CJ110" s="7" t="s">
        <v>416</v>
      </c>
    </row>
    <row r="111" spans="1:88" ht="15.75" hidden="1" customHeight="1" x14ac:dyDescent="0.25">
      <c r="A111" s="26">
        <v>110</v>
      </c>
      <c r="B111" s="46">
        <v>254</v>
      </c>
      <c r="C111" s="69" t="s">
        <v>143</v>
      </c>
      <c r="D111" s="70"/>
      <c r="E111" s="70"/>
      <c r="F111" s="7" t="s">
        <v>416</v>
      </c>
      <c r="G111" s="7" t="s">
        <v>416</v>
      </c>
      <c r="H111" s="7" t="s">
        <v>416</v>
      </c>
      <c r="I111" s="7" t="s">
        <v>416</v>
      </c>
      <c r="J111" s="7" t="s">
        <v>416</v>
      </c>
      <c r="K111" s="7" t="s">
        <v>416</v>
      </c>
      <c r="L111" s="7" t="s">
        <v>416</v>
      </c>
      <c r="M111" s="7" t="s">
        <v>416</v>
      </c>
      <c r="N111" s="7" t="s">
        <v>416</v>
      </c>
      <c r="O111" s="7" t="s">
        <v>416</v>
      </c>
      <c r="P111" s="7" t="s">
        <v>416</v>
      </c>
      <c r="Q111" s="7" t="s">
        <v>416</v>
      </c>
      <c r="R111" s="7" t="s">
        <v>416</v>
      </c>
      <c r="S111" s="7" t="s">
        <v>416</v>
      </c>
      <c r="T111" s="19">
        <f t="shared" si="0"/>
        <v>0</v>
      </c>
      <c r="U111" s="7" t="s">
        <v>416</v>
      </c>
      <c r="V111" s="7" t="s">
        <v>416</v>
      </c>
      <c r="W111" s="7" t="s">
        <v>416</v>
      </c>
      <c r="X111" s="7" t="s">
        <v>416</v>
      </c>
      <c r="Y111" s="7" t="s">
        <v>416</v>
      </c>
      <c r="Z111" s="7" t="s">
        <v>416</v>
      </c>
      <c r="AA111" s="7" t="s">
        <v>416</v>
      </c>
      <c r="AB111" s="7" t="s">
        <v>416</v>
      </c>
      <c r="AC111" s="7" t="s">
        <v>416</v>
      </c>
      <c r="AD111" s="7" t="s">
        <v>416</v>
      </c>
      <c r="AE111" s="7" t="s">
        <v>416</v>
      </c>
      <c r="AF111" s="7" t="s">
        <v>416</v>
      </c>
      <c r="AG111" s="7" t="s">
        <v>416</v>
      </c>
      <c r="AH111" s="7" t="s">
        <v>416</v>
      </c>
      <c r="AI111" s="7" t="s">
        <v>416</v>
      </c>
      <c r="AJ111" s="7" t="s">
        <v>416</v>
      </c>
      <c r="AK111" s="7" t="s">
        <v>416</v>
      </c>
      <c r="AL111" s="7" t="s">
        <v>416</v>
      </c>
      <c r="AM111" s="7" t="s">
        <v>416</v>
      </c>
      <c r="AN111" s="7" t="s">
        <v>416</v>
      </c>
      <c r="AO111" s="7" t="s">
        <v>416</v>
      </c>
      <c r="AP111" s="7" t="s">
        <v>416</v>
      </c>
      <c r="AQ111" s="7" t="s">
        <v>416</v>
      </c>
      <c r="AR111" s="7" t="s">
        <v>416</v>
      </c>
      <c r="AS111" s="7" t="s">
        <v>416</v>
      </c>
      <c r="AT111" s="7" t="s">
        <v>416</v>
      </c>
      <c r="AU111" s="7" t="s">
        <v>416</v>
      </c>
      <c r="AV111" s="7" t="s">
        <v>416</v>
      </c>
      <c r="AW111" s="7" t="s">
        <v>416</v>
      </c>
      <c r="AX111" s="7" t="s">
        <v>416</v>
      </c>
      <c r="AY111" s="7" t="s">
        <v>416</v>
      </c>
      <c r="AZ111" s="7" t="s">
        <v>416</v>
      </c>
      <c r="BA111" s="7" t="s">
        <v>416</v>
      </c>
      <c r="BB111" s="7" t="s">
        <v>416</v>
      </c>
      <c r="BC111" s="7" t="s">
        <v>416</v>
      </c>
      <c r="BD111" s="7" t="s">
        <v>416</v>
      </c>
      <c r="BE111" s="7" t="s">
        <v>416</v>
      </c>
      <c r="BF111" s="7" t="s">
        <v>416</v>
      </c>
      <c r="BG111" s="7" t="s">
        <v>416</v>
      </c>
      <c r="BH111" s="7" t="s">
        <v>416</v>
      </c>
      <c r="BI111" s="7" t="s">
        <v>416</v>
      </c>
      <c r="BJ111" s="7" t="s">
        <v>416</v>
      </c>
      <c r="BK111" s="7" t="s">
        <v>416</v>
      </c>
      <c r="BL111" s="7" t="s">
        <v>416</v>
      </c>
      <c r="BM111" s="7" t="s">
        <v>416</v>
      </c>
      <c r="BN111" s="7" t="s">
        <v>416</v>
      </c>
      <c r="BO111" s="7" t="s">
        <v>416</v>
      </c>
      <c r="BP111" s="7" t="s">
        <v>416</v>
      </c>
      <c r="BQ111" s="7" t="s">
        <v>416</v>
      </c>
      <c r="BR111" s="7" t="s">
        <v>416</v>
      </c>
      <c r="BS111" s="7" t="s">
        <v>416</v>
      </c>
      <c r="BT111" s="7" t="s">
        <v>416</v>
      </c>
      <c r="BU111" s="7" t="s">
        <v>416</v>
      </c>
      <c r="BV111" s="7" t="s">
        <v>416</v>
      </c>
      <c r="BW111" s="7" t="s">
        <v>416</v>
      </c>
      <c r="BX111" s="7" t="s">
        <v>416</v>
      </c>
      <c r="BY111" s="7" t="s">
        <v>416</v>
      </c>
      <c r="BZ111" s="7" t="s">
        <v>416</v>
      </c>
      <c r="CA111" s="7" t="s">
        <v>416</v>
      </c>
      <c r="CB111" s="7" t="s">
        <v>416</v>
      </c>
      <c r="CC111" s="7" t="s">
        <v>416</v>
      </c>
      <c r="CD111" s="7" t="s">
        <v>416</v>
      </c>
      <c r="CE111" s="7" t="s">
        <v>416</v>
      </c>
      <c r="CF111" s="7" t="s">
        <v>416</v>
      </c>
      <c r="CG111" s="7" t="s">
        <v>416</v>
      </c>
      <c r="CH111" s="7" t="s">
        <v>416</v>
      </c>
      <c r="CI111" s="7" t="s">
        <v>416</v>
      </c>
      <c r="CJ111" s="7" t="s">
        <v>416</v>
      </c>
    </row>
    <row r="112" spans="1:88" ht="66" hidden="1" customHeight="1" x14ac:dyDescent="0.25">
      <c r="A112" s="26">
        <v>111</v>
      </c>
      <c r="B112" s="14">
        <v>255</v>
      </c>
      <c r="C112" s="13" t="s">
        <v>144</v>
      </c>
      <c r="D112" s="9" t="s">
        <v>16</v>
      </c>
      <c r="E112" s="13" t="s">
        <v>145</v>
      </c>
      <c r="F112" s="9" t="s">
        <v>16</v>
      </c>
      <c r="G112" s="13" t="s">
        <v>145</v>
      </c>
      <c r="H112" s="13" t="s">
        <v>524</v>
      </c>
      <c r="I112" s="19" t="s">
        <v>419</v>
      </c>
      <c r="J112" s="12" t="s">
        <v>132</v>
      </c>
      <c r="K112" s="19"/>
      <c r="L112" s="19"/>
      <c r="M112" s="19"/>
      <c r="N112" s="19"/>
      <c r="O112" s="19"/>
      <c r="P112" s="19"/>
      <c r="Q112" s="19"/>
      <c r="R112" s="19" t="s">
        <v>11</v>
      </c>
      <c r="S112" s="19"/>
      <c r="T112" s="19">
        <f t="shared" si="0"/>
        <v>1</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t="s">
        <v>478</v>
      </c>
      <c r="AX112" s="19" t="s">
        <v>478</v>
      </c>
      <c r="AY112" s="19" t="s">
        <v>478</v>
      </c>
      <c r="AZ112" s="19" t="s">
        <v>478</v>
      </c>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29">
        <f>COUNTIF($BD112:$CB112,2)</f>
        <v>0</v>
      </c>
      <c r="CD112" s="52" t="e">
        <f>CC112/COUNTA($BD112:$CB112)</f>
        <v>#DIV/0!</v>
      </c>
      <c r="CE112" s="29">
        <f>COUNTIF($BD112:$CB112,1)</f>
        <v>0</v>
      </c>
      <c r="CF112" s="52" t="e">
        <f>CE112/COUNTA($BD112:$CB112)</f>
        <v>#DIV/0!</v>
      </c>
      <c r="CG112" s="29">
        <f>COUNTIF($BD112:$CB112,0)</f>
        <v>0</v>
      </c>
      <c r="CH112" s="52" t="e">
        <f>CG112/COUNTA($BD112:$CB112)</f>
        <v>#DIV/0!</v>
      </c>
      <c r="CI112" s="29" t="e">
        <f>(((CC112*2)+(CE112*1)+(CG112*0)))/COUNTA($BD112:$CB112)</f>
        <v>#DIV/0!</v>
      </c>
      <c r="CJ112" s="29" t="e">
        <f>IF(CI112&gt;=1.6,"Đạt mục tiêu",IF(CI112&gt;=1,"Cần cố gắng","Chưa đạt"))</f>
        <v>#DIV/0!</v>
      </c>
    </row>
    <row r="113" spans="1:88" ht="15.75" hidden="1" customHeight="1" x14ac:dyDescent="0.25">
      <c r="A113" s="26">
        <v>112</v>
      </c>
      <c r="B113" s="46">
        <v>261</v>
      </c>
      <c r="C113" s="69" t="s">
        <v>146</v>
      </c>
      <c r="D113" s="70"/>
      <c r="E113" s="70"/>
      <c r="F113" s="7" t="s">
        <v>416</v>
      </c>
      <c r="G113" s="7" t="s">
        <v>416</v>
      </c>
      <c r="H113" s="7" t="s">
        <v>416</v>
      </c>
      <c r="I113" s="7" t="s">
        <v>416</v>
      </c>
      <c r="J113" s="7" t="s">
        <v>416</v>
      </c>
      <c r="K113" s="7" t="s">
        <v>416</v>
      </c>
      <c r="L113" s="7" t="s">
        <v>416</v>
      </c>
      <c r="M113" s="7" t="s">
        <v>416</v>
      </c>
      <c r="N113" s="7" t="s">
        <v>416</v>
      </c>
      <c r="O113" s="7" t="s">
        <v>416</v>
      </c>
      <c r="P113" s="7" t="s">
        <v>416</v>
      </c>
      <c r="Q113" s="7" t="s">
        <v>416</v>
      </c>
      <c r="R113" s="7" t="s">
        <v>416</v>
      </c>
      <c r="S113" s="7" t="s">
        <v>416</v>
      </c>
      <c r="T113" s="19">
        <f t="shared" si="0"/>
        <v>0</v>
      </c>
      <c r="U113" s="7" t="s">
        <v>416</v>
      </c>
      <c r="V113" s="7" t="s">
        <v>416</v>
      </c>
      <c r="W113" s="7" t="s">
        <v>416</v>
      </c>
      <c r="X113" s="7" t="s">
        <v>416</v>
      </c>
      <c r="Y113" s="7" t="s">
        <v>416</v>
      </c>
      <c r="Z113" s="7" t="s">
        <v>416</v>
      </c>
      <c r="AA113" s="7" t="s">
        <v>416</v>
      </c>
      <c r="AB113" s="7" t="s">
        <v>416</v>
      </c>
      <c r="AC113" s="7" t="s">
        <v>416</v>
      </c>
      <c r="AD113" s="7" t="s">
        <v>416</v>
      </c>
      <c r="AE113" s="7" t="s">
        <v>416</v>
      </c>
      <c r="AF113" s="7" t="s">
        <v>416</v>
      </c>
      <c r="AG113" s="7" t="s">
        <v>416</v>
      </c>
      <c r="AH113" s="7" t="s">
        <v>416</v>
      </c>
      <c r="AI113" s="7" t="s">
        <v>416</v>
      </c>
      <c r="AJ113" s="7" t="s">
        <v>416</v>
      </c>
      <c r="AK113" s="7" t="s">
        <v>416</v>
      </c>
      <c r="AL113" s="7" t="s">
        <v>416</v>
      </c>
      <c r="AM113" s="7" t="s">
        <v>416</v>
      </c>
      <c r="AN113" s="7" t="s">
        <v>416</v>
      </c>
      <c r="AO113" s="7" t="s">
        <v>416</v>
      </c>
      <c r="AP113" s="7" t="s">
        <v>416</v>
      </c>
      <c r="AQ113" s="7" t="s">
        <v>416</v>
      </c>
      <c r="AR113" s="7" t="s">
        <v>416</v>
      </c>
      <c r="AS113" s="7" t="s">
        <v>416</v>
      </c>
      <c r="AT113" s="7" t="s">
        <v>416</v>
      </c>
      <c r="AU113" s="7" t="s">
        <v>416</v>
      </c>
      <c r="AV113" s="7" t="s">
        <v>416</v>
      </c>
      <c r="AW113" s="7" t="s">
        <v>416</v>
      </c>
      <c r="AX113" s="7" t="s">
        <v>416</v>
      </c>
      <c r="AY113" s="7" t="s">
        <v>416</v>
      </c>
      <c r="AZ113" s="7" t="s">
        <v>416</v>
      </c>
      <c r="BA113" s="7" t="s">
        <v>416</v>
      </c>
      <c r="BB113" s="7" t="s">
        <v>416</v>
      </c>
      <c r="BC113" s="7" t="s">
        <v>416</v>
      </c>
      <c r="BD113" s="7" t="s">
        <v>416</v>
      </c>
      <c r="BE113" s="7" t="s">
        <v>416</v>
      </c>
      <c r="BF113" s="7" t="s">
        <v>416</v>
      </c>
      <c r="BG113" s="7" t="s">
        <v>416</v>
      </c>
      <c r="BH113" s="7" t="s">
        <v>416</v>
      </c>
      <c r="BI113" s="7" t="s">
        <v>416</v>
      </c>
      <c r="BJ113" s="7" t="s">
        <v>416</v>
      </c>
      <c r="BK113" s="7" t="s">
        <v>416</v>
      </c>
      <c r="BL113" s="7" t="s">
        <v>416</v>
      </c>
      <c r="BM113" s="7" t="s">
        <v>416</v>
      </c>
      <c r="BN113" s="7" t="s">
        <v>416</v>
      </c>
      <c r="BO113" s="7" t="s">
        <v>416</v>
      </c>
      <c r="BP113" s="7" t="s">
        <v>416</v>
      </c>
      <c r="BQ113" s="7" t="s">
        <v>416</v>
      </c>
      <c r="BR113" s="7" t="s">
        <v>416</v>
      </c>
      <c r="BS113" s="7" t="s">
        <v>416</v>
      </c>
      <c r="BT113" s="7" t="s">
        <v>416</v>
      </c>
      <c r="BU113" s="7" t="s">
        <v>416</v>
      </c>
      <c r="BV113" s="7" t="s">
        <v>416</v>
      </c>
      <c r="BW113" s="7" t="s">
        <v>416</v>
      </c>
      <c r="BX113" s="7" t="s">
        <v>416</v>
      </c>
      <c r="BY113" s="7" t="s">
        <v>416</v>
      </c>
      <c r="BZ113" s="7" t="s">
        <v>416</v>
      </c>
      <c r="CA113" s="7" t="s">
        <v>416</v>
      </c>
      <c r="CB113" s="7" t="s">
        <v>416</v>
      </c>
      <c r="CC113" s="7" t="s">
        <v>416</v>
      </c>
      <c r="CD113" s="7" t="s">
        <v>416</v>
      </c>
      <c r="CE113" s="7" t="s">
        <v>416</v>
      </c>
      <c r="CF113" s="7" t="s">
        <v>416</v>
      </c>
      <c r="CG113" s="7" t="s">
        <v>416</v>
      </c>
      <c r="CH113" s="7" t="s">
        <v>416</v>
      </c>
      <c r="CI113" s="7" t="s">
        <v>416</v>
      </c>
      <c r="CJ113" s="7" t="s">
        <v>416</v>
      </c>
    </row>
    <row r="114" spans="1:88" ht="36" hidden="1" customHeight="1" x14ac:dyDescent="0.25">
      <c r="A114" s="26">
        <v>113</v>
      </c>
      <c r="B114" s="14">
        <v>262</v>
      </c>
      <c r="C114" s="13" t="s">
        <v>147</v>
      </c>
      <c r="D114" s="9" t="s">
        <v>16</v>
      </c>
      <c r="E114" s="13" t="s">
        <v>148</v>
      </c>
      <c r="F114" s="9" t="s">
        <v>16</v>
      </c>
      <c r="G114" s="13" t="s">
        <v>148</v>
      </c>
      <c r="H114" s="13" t="s">
        <v>525</v>
      </c>
      <c r="I114" s="19" t="s">
        <v>430</v>
      </c>
      <c r="J114" s="12" t="s">
        <v>132</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t="s">
        <v>471</v>
      </c>
      <c r="AY114" s="19" t="s">
        <v>431</v>
      </c>
      <c r="AZ114" s="19" t="s">
        <v>431</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9">
        <f>COUNTIF($BD114:$CB114,2)</f>
        <v>0</v>
      </c>
      <c r="CD114" s="52" t="e">
        <f>CC114/COUNTA($BD114:$CB114)</f>
        <v>#DIV/0!</v>
      </c>
      <c r="CE114" s="29">
        <f>COUNTIF($BD114:$CB114,1)</f>
        <v>0</v>
      </c>
      <c r="CF114" s="52" t="e">
        <f>CE114/COUNTA($BD114:$CB114)</f>
        <v>#DIV/0!</v>
      </c>
      <c r="CG114" s="29">
        <f>COUNTIF($BD114:$CB114,0)</f>
        <v>0</v>
      </c>
      <c r="CH114" s="52" t="e">
        <f>CG114/COUNTA($BD114:$CB114)</f>
        <v>#DIV/0!</v>
      </c>
      <c r="CI114" s="29" t="e">
        <f>(((CC114*2)+(CE114*1)+(CG114*0)))/COUNTA($BD114:$CB114)</f>
        <v>#DIV/0!</v>
      </c>
      <c r="CJ114" s="29" t="e">
        <f>IF(CI114&gt;=1.6,"Đạt mục tiêu",IF(CI114&gt;=1,"Cần cố gắng","Chưa đạt"))</f>
        <v>#DIV/0!</v>
      </c>
    </row>
    <row r="115" spans="1:88" ht="15.75" hidden="1" customHeight="1" x14ac:dyDescent="0.25">
      <c r="A115" s="26">
        <v>114</v>
      </c>
      <c r="B115" s="46">
        <v>265</v>
      </c>
      <c r="C115" s="69" t="s">
        <v>149</v>
      </c>
      <c r="D115" s="70"/>
      <c r="E115" s="70"/>
      <c r="F115" s="7" t="s">
        <v>416</v>
      </c>
      <c r="G115" s="7" t="s">
        <v>416</v>
      </c>
      <c r="H115" s="7" t="s">
        <v>416</v>
      </c>
      <c r="I115" s="7" t="s">
        <v>416</v>
      </c>
      <c r="J115" s="7" t="s">
        <v>416</v>
      </c>
      <c r="K115" s="7" t="s">
        <v>416</v>
      </c>
      <c r="L115" s="7" t="s">
        <v>416</v>
      </c>
      <c r="M115" s="7" t="s">
        <v>416</v>
      </c>
      <c r="N115" s="7" t="s">
        <v>416</v>
      </c>
      <c r="O115" s="7" t="s">
        <v>416</v>
      </c>
      <c r="P115" s="7" t="s">
        <v>416</v>
      </c>
      <c r="Q115" s="7" t="s">
        <v>416</v>
      </c>
      <c r="R115" s="7" t="s">
        <v>416</v>
      </c>
      <c r="S115" s="7" t="s">
        <v>416</v>
      </c>
      <c r="T115" s="19">
        <f t="shared" si="0"/>
        <v>0</v>
      </c>
      <c r="U115" s="7" t="s">
        <v>416</v>
      </c>
      <c r="V115" s="7" t="s">
        <v>416</v>
      </c>
      <c r="W115" s="7" t="s">
        <v>416</v>
      </c>
      <c r="X115" s="7" t="s">
        <v>416</v>
      </c>
      <c r="Y115" s="7" t="s">
        <v>416</v>
      </c>
      <c r="Z115" s="7" t="s">
        <v>416</v>
      </c>
      <c r="AA115" s="7" t="s">
        <v>416</v>
      </c>
      <c r="AB115" s="7" t="s">
        <v>416</v>
      </c>
      <c r="AC115" s="7" t="s">
        <v>416</v>
      </c>
      <c r="AD115" s="7" t="s">
        <v>416</v>
      </c>
      <c r="AE115" s="7" t="s">
        <v>416</v>
      </c>
      <c r="AF115" s="7" t="s">
        <v>416</v>
      </c>
      <c r="AG115" s="7" t="s">
        <v>416</v>
      </c>
      <c r="AH115" s="7" t="s">
        <v>416</v>
      </c>
      <c r="AI115" s="7" t="s">
        <v>416</v>
      </c>
      <c r="AJ115" s="7" t="s">
        <v>416</v>
      </c>
      <c r="AK115" s="7" t="s">
        <v>416</v>
      </c>
      <c r="AL115" s="7" t="s">
        <v>416</v>
      </c>
      <c r="AM115" s="7" t="s">
        <v>416</v>
      </c>
      <c r="AN115" s="7" t="s">
        <v>416</v>
      </c>
      <c r="AO115" s="7" t="s">
        <v>416</v>
      </c>
      <c r="AP115" s="7" t="s">
        <v>416</v>
      </c>
      <c r="AQ115" s="7" t="s">
        <v>416</v>
      </c>
      <c r="AR115" s="7" t="s">
        <v>416</v>
      </c>
      <c r="AS115" s="7" t="s">
        <v>416</v>
      </c>
      <c r="AT115" s="7" t="s">
        <v>416</v>
      </c>
      <c r="AU115" s="7" t="s">
        <v>416</v>
      </c>
      <c r="AV115" s="7" t="s">
        <v>416</v>
      </c>
      <c r="AW115" s="7" t="s">
        <v>416</v>
      </c>
      <c r="AX115" s="7" t="s">
        <v>416</v>
      </c>
      <c r="AY115" s="7" t="s">
        <v>416</v>
      </c>
      <c r="AZ115" s="7" t="s">
        <v>416</v>
      </c>
      <c r="BA115" s="7" t="s">
        <v>416</v>
      </c>
      <c r="BB115" s="7" t="s">
        <v>416</v>
      </c>
      <c r="BC115" s="7" t="s">
        <v>416</v>
      </c>
      <c r="BD115" s="7" t="s">
        <v>416</v>
      </c>
      <c r="BE115" s="7" t="s">
        <v>416</v>
      </c>
      <c r="BF115" s="7" t="s">
        <v>416</v>
      </c>
      <c r="BG115" s="7" t="s">
        <v>416</v>
      </c>
      <c r="BH115" s="7" t="s">
        <v>416</v>
      </c>
      <c r="BI115" s="7" t="s">
        <v>416</v>
      </c>
      <c r="BJ115" s="7" t="s">
        <v>416</v>
      </c>
      <c r="BK115" s="7" t="s">
        <v>416</v>
      </c>
      <c r="BL115" s="7" t="s">
        <v>416</v>
      </c>
      <c r="BM115" s="7" t="s">
        <v>416</v>
      </c>
      <c r="BN115" s="7" t="s">
        <v>416</v>
      </c>
      <c r="BO115" s="7" t="s">
        <v>416</v>
      </c>
      <c r="BP115" s="7" t="s">
        <v>416</v>
      </c>
      <c r="BQ115" s="7" t="s">
        <v>416</v>
      </c>
      <c r="BR115" s="7" t="s">
        <v>416</v>
      </c>
      <c r="BS115" s="7" t="s">
        <v>416</v>
      </c>
      <c r="BT115" s="7" t="s">
        <v>416</v>
      </c>
      <c r="BU115" s="7" t="s">
        <v>416</v>
      </c>
      <c r="BV115" s="7" t="s">
        <v>416</v>
      </c>
      <c r="BW115" s="7" t="s">
        <v>416</v>
      </c>
      <c r="BX115" s="7" t="s">
        <v>416</v>
      </c>
      <c r="BY115" s="7" t="s">
        <v>416</v>
      </c>
      <c r="BZ115" s="7" t="s">
        <v>416</v>
      </c>
      <c r="CA115" s="7" t="s">
        <v>416</v>
      </c>
      <c r="CB115" s="7" t="s">
        <v>416</v>
      </c>
      <c r="CC115" s="7" t="s">
        <v>416</v>
      </c>
      <c r="CD115" s="7" t="s">
        <v>416</v>
      </c>
      <c r="CE115" s="7" t="s">
        <v>416</v>
      </c>
      <c r="CF115" s="7" t="s">
        <v>416</v>
      </c>
      <c r="CG115" s="7" t="s">
        <v>416</v>
      </c>
      <c r="CH115" s="7" t="s">
        <v>416</v>
      </c>
      <c r="CI115" s="7" t="s">
        <v>416</v>
      </c>
      <c r="CJ115" s="7" t="s">
        <v>416</v>
      </c>
    </row>
    <row r="116" spans="1:88" ht="63" hidden="1" customHeight="1" x14ac:dyDescent="0.25">
      <c r="A116" s="26">
        <v>115</v>
      </c>
      <c r="B116" s="14">
        <v>266</v>
      </c>
      <c r="C116" s="8" t="s">
        <v>150</v>
      </c>
      <c r="D116" s="9" t="s">
        <v>16</v>
      </c>
      <c r="E116" s="13" t="s">
        <v>151</v>
      </c>
      <c r="F116" s="9" t="s">
        <v>16</v>
      </c>
      <c r="G116" s="13" t="s">
        <v>526</v>
      </c>
      <c r="H116" s="21" t="s">
        <v>527</v>
      </c>
      <c r="I116" s="19" t="s">
        <v>430</v>
      </c>
      <c r="J116" s="12" t="s">
        <v>132</v>
      </c>
      <c r="K116" s="19"/>
      <c r="L116" s="19"/>
      <c r="M116" s="19"/>
      <c r="N116" s="19"/>
      <c r="O116" s="19"/>
      <c r="P116" s="19"/>
      <c r="Q116" s="19"/>
      <c r="R116" s="29"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469</v>
      </c>
      <c r="AX116" s="19" t="s">
        <v>431</v>
      </c>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9">
        <f>COUNTIF($BD116:$CB116,2)</f>
        <v>0</v>
      </c>
      <c r="CD116" s="52" t="e">
        <f>CC116/COUNTA($BD116:$CB116)</f>
        <v>#DIV/0!</v>
      </c>
      <c r="CE116" s="29">
        <f>COUNTIF($BD116:$CB116,1)</f>
        <v>0</v>
      </c>
      <c r="CF116" s="52" t="e">
        <f>CE116/COUNTA($BD116:$CB116)</f>
        <v>#DIV/0!</v>
      </c>
      <c r="CG116" s="29">
        <f>COUNTIF($BD116:$CB116,0)</f>
        <v>0</v>
      </c>
      <c r="CH116" s="52" t="e">
        <f>CG116/COUNTA($BD116:$CB116)</f>
        <v>#DIV/0!</v>
      </c>
      <c r="CI116" s="29" t="e">
        <f>(((CC116*2)+(CE116*1)+(CG116*0)))/COUNTA($BD116:$CB116)</f>
        <v>#DIV/0!</v>
      </c>
      <c r="CJ116" s="29" t="e">
        <f>IF(CI116&gt;=1.6,"Đạt mục tiêu",IF(CI116&gt;=1,"Cần cố gắng","Chưa đạt"))</f>
        <v>#DIV/0!</v>
      </c>
    </row>
    <row r="117" spans="1:88" ht="15.75" hidden="1" customHeight="1" x14ac:dyDescent="0.25">
      <c r="A117" s="26">
        <v>117</v>
      </c>
      <c r="B117" s="46">
        <v>276</v>
      </c>
      <c r="C117" s="69" t="s">
        <v>152</v>
      </c>
      <c r="D117" s="70"/>
      <c r="E117" s="70"/>
      <c r="F117" s="7" t="s">
        <v>416</v>
      </c>
      <c r="G117" s="7" t="s">
        <v>416</v>
      </c>
      <c r="H117" s="7" t="s">
        <v>416</v>
      </c>
      <c r="I117" s="7" t="s">
        <v>416</v>
      </c>
      <c r="J117" s="7" t="s">
        <v>416</v>
      </c>
      <c r="K117" s="7" t="s">
        <v>416</v>
      </c>
      <c r="L117" s="7" t="s">
        <v>416</v>
      </c>
      <c r="M117" s="7" t="s">
        <v>416</v>
      </c>
      <c r="N117" s="7" t="s">
        <v>416</v>
      </c>
      <c r="O117" s="7" t="s">
        <v>416</v>
      </c>
      <c r="P117" s="7" t="s">
        <v>416</v>
      </c>
      <c r="Q117" s="7" t="s">
        <v>416</v>
      </c>
      <c r="R117" s="7" t="s">
        <v>416</v>
      </c>
      <c r="S117" s="7" t="s">
        <v>416</v>
      </c>
      <c r="T117" s="19">
        <f t="shared" si="0"/>
        <v>0</v>
      </c>
      <c r="U117" s="7" t="s">
        <v>416</v>
      </c>
      <c r="V117" s="7" t="s">
        <v>416</v>
      </c>
      <c r="W117" s="7" t="s">
        <v>416</v>
      </c>
      <c r="X117" s="7" t="s">
        <v>416</v>
      </c>
      <c r="Y117" s="7" t="s">
        <v>416</v>
      </c>
      <c r="Z117" s="7" t="s">
        <v>416</v>
      </c>
      <c r="AA117" s="7" t="s">
        <v>416</v>
      </c>
      <c r="AB117" s="7" t="s">
        <v>416</v>
      </c>
      <c r="AC117" s="7" t="s">
        <v>416</v>
      </c>
      <c r="AD117" s="7" t="s">
        <v>416</v>
      </c>
      <c r="AE117" s="7" t="s">
        <v>416</v>
      </c>
      <c r="AF117" s="7" t="s">
        <v>416</v>
      </c>
      <c r="AG117" s="7" t="s">
        <v>416</v>
      </c>
      <c r="AH117" s="7" t="s">
        <v>416</v>
      </c>
      <c r="AI117" s="7" t="s">
        <v>416</v>
      </c>
      <c r="AJ117" s="7" t="s">
        <v>416</v>
      </c>
      <c r="AK117" s="7" t="s">
        <v>416</v>
      </c>
      <c r="AL117" s="7" t="s">
        <v>416</v>
      </c>
      <c r="AM117" s="7" t="s">
        <v>416</v>
      </c>
      <c r="AN117" s="7" t="s">
        <v>416</v>
      </c>
      <c r="AO117" s="7" t="s">
        <v>416</v>
      </c>
      <c r="AP117" s="7" t="s">
        <v>416</v>
      </c>
      <c r="AQ117" s="7" t="s">
        <v>416</v>
      </c>
      <c r="AR117" s="7" t="s">
        <v>416</v>
      </c>
      <c r="AS117" s="7" t="s">
        <v>416</v>
      </c>
      <c r="AT117" s="7" t="s">
        <v>416</v>
      </c>
      <c r="AU117" s="7" t="s">
        <v>416</v>
      </c>
      <c r="AV117" s="7" t="s">
        <v>416</v>
      </c>
      <c r="AW117" s="7" t="s">
        <v>416</v>
      </c>
      <c r="AX117" s="7" t="s">
        <v>416</v>
      </c>
      <c r="AY117" s="7" t="s">
        <v>416</v>
      </c>
      <c r="AZ117" s="7" t="s">
        <v>416</v>
      </c>
      <c r="BA117" s="7" t="s">
        <v>416</v>
      </c>
      <c r="BB117" s="7" t="s">
        <v>416</v>
      </c>
      <c r="BC117" s="7" t="s">
        <v>416</v>
      </c>
      <c r="BD117" s="7" t="s">
        <v>416</v>
      </c>
      <c r="BE117" s="7" t="s">
        <v>416</v>
      </c>
      <c r="BF117" s="7" t="s">
        <v>416</v>
      </c>
      <c r="BG117" s="7" t="s">
        <v>416</v>
      </c>
      <c r="BH117" s="7" t="s">
        <v>416</v>
      </c>
      <c r="BI117" s="7" t="s">
        <v>416</v>
      </c>
      <c r="BJ117" s="7" t="s">
        <v>416</v>
      </c>
      <c r="BK117" s="7" t="s">
        <v>416</v>
      </c>
      <c r="BL117" s="7" t="s">
        <v>416</v>
      </c>
      <c r="BM117" s="7" t="s">
        <v>416</v>
      </c>
      <c r="BN117" s="7" t="s">
        <v>416</v>
      </c>
      <c r="BO117" s="7" t="s">
        <v>416</v>
      </c>
      <c r="BP117" s="7" t="s">
        <v>416</v>
      </c>
      <c r="BQ117" s="7" t="s">
        <v>416</v>
      </c>
      <c r="BR117" s="7" t="s">
        <v>416</v>
      </c>
      <c r="BS117" s="7" t="s">
        <v>416</v>
      </c>
      <c r="BT117" s="7" t="s">
        <v>416</v>
      </c>
      <c r="BU117" s="7" t="s">
        <v>416</v>
      </c>
      <c r="BV117" s="7" t="s">
        <v>416</v>
      </c>
      <c r="BW117" s="7" t="s">
        <v>416</v>
      </c>
      <c r="BX117" s="7" t="s">
        <v>416</v>
      </c>
      <c r="BY117" s="7" t="s">
        <v>416</v>
      </c>
      <c r="BZ117" s="7" t="s">
        <v>416</v>
      </c>
      <c r="CA117" s="7" t="s">
        <v>416</v>
      </c>
      <c r="CB117" s="7" t="s">
        <v>416</v>
      </c>
      <c r="CC117" s="7" t="s">
        <v>416</v>
      </c>
      <c r="CD117" s="7" t="s">
        <v>416</v>
      </c>
      <c r="CE117" s="7" t="s">
        <v>416</v>
      </c>
      <c r="CF117" s="7" t="s">
        <v>416</v>
      </c>
      <c r="CG117" s="7" t="s">
        <v>416</v>
      </c>
      <c r="CH117" s="7" t="s">
        <v>416</v>
      </c>
      <c r="CI117" s="7" t="s">
        <v>416</v>
      </c>
      <c r="CJ117" s="7" t="s">
        <v>416</v>
      </c>
    </row>
    <row r="118" spans="1:88" ht="49.5" hidden="1" customHeight="1" x14ac:dyDescent="0.25">
      <c r="A118" s="26">
        <v>118</v>
      </c>
      <c r="B118" s="14">
        <v>277</v>
      </c>
      <c r="C118" s="13" t="s">
        <v>153</v>
      </c>
      <c r="D118" s="9" t="s">
        <v>16</v>
      </c>
      <c r="E118" s="13" t="s">
        <v>154</v>
      </c>
      <c r="F118" s="9" t="s">
        <v>16</v>
      </c>
      <c r="G118" s="13" t="s">
        <v>154</v>
      </c>
      <c r="H118" s="13" t="s">
        <v>528</v>
      </c>
      <c r="I118" s="19" t="s">
        <v>430</v>
      </c>
      <c r="J118" s="12" t="s">
        <v>132</v>
      </c>
      <c r="K118" s="19"/>
      <c r="L118" s="19"/>
      <c r="M118" s="19"/>
      <c r="N118" s="19"/>
      <c r="O118" s="19"/>
      <c r="P118" s="19"/>
      <c r="Q118" s="19"/>
      <c r="R118" s="29"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471</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9">
        <f>COUNTIF($BD118:$CB118,2)</f>
        <v>0</v>
      </c>
      <c r="CD118" s="52" t="e">
        <f>CC118/COUNTA($BD118:$CB118)</f>
        <v>#DIV/0!</v>
      </c>
      <c r="CE118" s="29">
        <f>COUNTIF($BD118:$CB118,1)</f>
        <v>0</v>
      </c>
      <c r="CF118" s="52" t="e">
        <f>CE118/COUNTA($BD118:$CB118)</f>
        <v>#DIV/0!</v>
      </c>
      <c r="CG118" s="29">
        <f>COUNTIF($BD118:$CB118,0)</f>
        <v>0</v>
      </c>
      <c r="CH118" s="52" t="e">
        <f>CG118/COUNTA($BD118:$CB118)</f>
        <v>#DIV/0!</v>
      </c>
      <c r="CI118" s="29" t="e">
        <f>(((CC118*2)+(CE118*1)+(CG118*0)))/COUNTA($BD118:$CB118)</f>
        <v>#DIV/0!</v>
      </c>
      <c r="CJ118" s="29" t="e">
        <f>IF(CI118&gt;=1.6,"Đạt mục tiêu",IF(CI118&gt;=1,"Cần cố gắng","Chưa đạt"))</f>
        <v>#DIV/0!</v>
      </c>
    </row>
    <row r="119" spans="1:88" ht="15.75" hidden="1" customHeight="1" x14ac:dyDescent="0.25">
      <c r="A119" s="26">
        <v>119</v>
      </c>
      <c r="B119" s="46">
        <v>281</v>
      </c>
      <c r="C119" s="69" t="s">
        <v>155</v>
      </c>
      <c r="D119" s="70"/>
      <c r="E119" s="70"/>
      <c r="F119" s="7" t="s">
        <v>416</v>
      </c>
      <c r="G119" s="7" t="s">
        <v>416</v>
      </c>
      <c r="H119" s="7" t="s">
        <v>416</v>
      </c>
      <c r="I119" s="7" t="s">
        <v>416</v>
      </c>
      <c r="J119" s="7" t="s">
        <v>416</v>
      </c>
      <c r="K119" s="7" t="s">
        <v>416</v>
      </c>
      <c r="L119" s="7" t="s">
        <v>416</v>
      </c>
      <c r="M119" s="7" t="s">
        <v>416</v>
      </c>
      <c r="N119" s="7" t="s">
        <v>416</v>
      </c>
      <c r="O119" s="7" t="s">
        <v>416</v>
      </c>
      <c r="P119" s="7" t="s">
        <v>416</v>
      </c>
      <c r="Q119" s="7" t="s">
        <v>416</v>
      </c>
      <c r="R119" s="7" t="s">
        <v>416</v>
      </c>
      <c r="S119" s="7" t="s">
        <v>416</v>
      </c>
      <c r="T119" s="19">
        <f t="shared" si="0"/>
        <v>0</v>
      </c>
      <c r="U119" s="7" t="s">
        <v>416</v>
      </c>
      <c r="V119" s="7" t="s">
        <v>416</v>
      </c>
      <c r="W119" s="7" t="s">
        <v>416</v>
      </c>
      <c r="X119" s="7" t="s">
        <v>416</v>
      </c>
      <c r="Y119" s="7" t="s">
        <v>416</v>
      </c>
      <c r="Z119" s="7" t="s">
        <v>416</v>
      </c>
      <c r="AA119" s="7" t="s">
        <v>416</v>
      </c>
      <c r="AB119" s="7" t="s">
        <v>416</v>
      </c>
      <c r="AC119" s="7" t="s">
        <v>416</v>
      </c>
      <c r="AD119" s="7" t="s">
        <v>416</v>
      </c>
      <c r="AE119" s="7" t="s">
        <v>416</v>
      </c>
      <c r="AF119" s="7" t="s">
        <v>416</v>
      </c>
      <c r="AG119" s="7" t="s">
        <v>416</v>
      </c>
      <c r="AH119" s="7" t="s">
        <v>416</v>
      </c>
      <c r="AI119" s="7" t="s">
        <v>416</v>
      </c>
      <c r="AJ119" s="7" t="s">
        <v>416</v>
      </c>
      <c r="AK119" s="7" t="s">
        <v>416</v>
      </c>
      <c r="AL119" s="7" t="s">
        <v>416</v>
      </c>
      <c r="AM119" s="7" t="s">
        <v>416</v>
      </c>
      <c r="AN119" s="7" t="s">
        <v>416</v>
      </c>
      <c r="AO119" s="7" t="s">
        <v>416</v>
      </c>
      <c r="AP119" s="7" t="s">
        <v>416</v>
      </c>
      <c r="AQ119" s="7" t="s">
        <v>416</v>
      </c>
      <c r="AR119" s="7" t="s">
        <v>416</v>
      </c>
      <c r="AS119" s="7" t="s">
        <v>416</v>
      </c>
      <c r="AT119" s="7" t="s">
        <v>416</v>
      </c>
      <c r="AU119" s="7" t="s">
        <v>416</v>
      </c>
      <c r="AV119" s="7" t="s">
        <v>416</v>
      </c>
      <c r="AW119" s="7" t="s">
        <v>416</v>
      </c>
      <c r="AX119" s="7" t="s">
        <v>416</v>
      </c>
      <c r="AY119" s="7" t="s">
        <v>416</v>
      </c>
      <c r="AZ119" s="7" t="s">
        <v>416</v>
      </c>
      <c r="BA119" s="7" t="s">
        <v>416</v>
      </c>
      <c r="BB119" s="7" t="s">
        <v>416</v>
      </c>
      <c r="BC119" s="7" t="s">
        <v>416</v>
      </c>
      <c r="BD119" s="7" t="s">
        <v>416</v>
      </c>
      <c r="BE119" s="7" t="s">
        <v>416</v>
      </c>
      <c r="BF119" s="7" t="s">
        <v>416</v>
      </c>
      <c r="BG119" s="7" t="s">
        <v>416</v>
      </c>
      <c r="BH119" s="7" t="s">
        <v>416</v>
      </c>
      <c r="BI119" s="7" t="s">
        <v>416</v>
      </c>
      <c r="BJ119" s="7" t="s">
        <v>416</v>
      </c>
      <c r="BK119" s="7" t="s">
        <v>416</v>
      </c>
      <c r="BL119" s="7" t="s">
        <v>416</v>
      </c>
      <c r="BM119" s="7" t="s">
        <v>416</v>
      </c>
      <c r="BN119" s="7" t="s">
        <v>416</v>
      </c>
      <c r="BO119" s="7" t="s">
        <v>416</v>
      </c>
      <c r="BP119" s="7" t="s">
        <v>416</v>
      </c>
      <c r="BQ119" s="7" t="s">
        <v>416</v>
      </c>
      <c r="BR119" s="7" t="s">
        <v>416</v>
      </c>
      <c r="BS119" s="7" t="s">
        <v>416</v>
      </c>
      <c r="BT119" s="7" t="s">
        <v>416</v>
      </c>
      <c r="BU119" s="7" t="s">
        <v>416</v>
      </c>
      <c r="BV119" s="7" t="s">
        <v>416</v>
      </c>
      <c r="BW119" s="7" t="s">
        <v>416</v>
      </c>
      <c r="BX119" s="7" t="s">
        <v>416</v>
      </c>
      <c r="BY119" s="7" t="s">
        <v>416</v>
      </c>
      <c r="BZ119" s="7" t="s">
        <v>416</v>
      </c>
      <c r="CA119" s="7" t="s">
        <v>416</v>
      </c>
      <c r="CB119" s="7" t="s">
        <v>416</v>
      </c>
      <c r="CC119" s="7" t="s">
        <v>416</v>
      </c>
      <c r="CD119" s="7" t="s">
        <v>416</v>
      </c>
      <c r="CE119" s="7" t="s">
        <v>416</v>
      </c>
      <c r="CF119" s="7" t="s">
        <v>416</v>
      </c>
      <c r="CG119" s="7" t="s">
        <v>416</v>
      </c>
      <c r="CH119" s="7" t="s">
        <v>416</v>
      </c>
      <c r="CI119" s="7" t="s">
        <v>416</v>
      </c>
      <c r="CJ119" s="7" t="s">
        <v>416</v>
      </c>
    </row>
    <row r="120" spans="1:88" ht="42.75" hidden="1" customHeight="1" x14ac:dyDescent="0.25">
      <c r="A120" s="26">
        <v>120</v>
      </c>
      <c r="B120" s="14">
        <v>282</v>
      </c>
      <c r="C120" s="13" t="s">
        <v>156</v>
      </c>
      <c r="D120" s="9" t="s">
        <v>16</v>
      </c>
      <c r="E120" s="13" t="s">
        <v>529</v>
      </c>
      <c r="F120" s="9" t="s">
        <v>16</v>
      </c>
      <c r="G120" s="13" t="s">
        <v>529</v>
      </c>
      <c r="H120" s="13" t="s">
        <v>530</v>
      </c>
      <c r="I120" s="19" t="s">
        <v>430</v>
      </c>
      <c r="J120" s="12" t="s">
        <v>132</v>
      </c>
      <c r="K120" s="19"/>
      <c r="L120" s="19"/>
      <c r="M120" s="19"/>
      <c r="N120" s="19"/>
      <c r="O120" s="19"/>
      <c r="P120" s="19"/>
      <c r="Q120" s="19"/>
      <c r="R120" s="19"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434</v>
      </c>
      <c r="AX120" s="19" t="s">
        <v>431</v>
      </c>
      <c r="AY120" s="19" t="s">
        <v>434</v>
      </c>
      <c r="AZ120" s="19" t="s">
        <v>431</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9">
        <f>COUNTIF($BD120:$CB120,2)</f>
        <v>0</v>
      </c>
      <c r="CD120" s="52" t="e">
        <f>CC120/COUNTA($BD120:$CB120)</f>
        <v>#DIV/0!</v>
      </c>
      <c r="CE120" s="29">
        <f>COUNTIF($BD120:$CB120,1)</f>
        <v>0</v>
      </c>
      <c r="CF120" s="52" t="e">
        <f>CE120/COUNTA($BD120:$CB120)</f>
        <v>#DIV/0!</v>
      </c>
      <c r="CG120" s="29">
        <f>COUNTIF($BD120:$CB120,0)</f>
        <v>0</v>
      </c>
      <c r="CH120" s="52" t="e">
        <f>CG120/COUNTA($BD120:$CB120)</f>
        <v>#DIV/0!</v>
      </c>
      <c r="CI120" s="29" t="e">
        <f>(((CC120*2)+(CE120*1)+(CG120*0)))/COUNTA($BD120:$CB120)</f>
        <v>#DIV/0!</v>
      </c>
      <c r="CJ120" s="29" t="e">
        <f>IF(CI120&gt;=1.6,"Đạt mục tiêu",IF(CI120&gt;=1,"Cần cố gắng","Chưa đạt"))</f>
        <v>#DIV/0!</v>
      </c>
    </row>
    <row r="121" spans="1:88" ht="15.75" hidden="1" customHeight="1" x14ac:dyDescent="0.25">
      <c r="A121" s="26">
        <v>121</v>
      </c>
      <c r="B121" s="46">
        <v>285</v>
      </c>
      <c r="C121" s="69" t="s">
        <v>157</v>
      </c>
      <c r="D121" s="70"/>
      <c r="E121" s="70"/>
      <c r="F121" s="7" t="s">
        <v>416</v>
      </c>
      <c r="G121" s="7" t="s">
        <v>416</v>
      </c>
      <c r="H121" s="7" t="s">
        <v>416</v>
      </c>
      <c r="I121" s="7" t="s">
        <v>416</v>
      </c>
      <c r="J121" s="7" t="s">
        <v>416</v>
      </c>
      <c r="K121" s="7" t="s">
        <v>416</v>
      </c>
      <c r="L121" s="7" t="s">
        <v>416</v>
      </c>
      <c r="M121" s="7" t="s">
        <v>416</v>
      </c>
      <c r="N121" s="7" t="s">
        <v>416</v>
      </c>
      <c r="O121" s="7" t="s">
        <v>416</v>
      </c>
      <c r="P121" s="7" t="s">
        <v>416</v>
      </c>
      <c r="Q121" s="7" t="s">
        <v>416</v>
      </c>
      <c r="R121" s="7" t="s">
        <v>416</v>
      </c>
      <c r="S121" s="7" t="s">
        <v>416</v>
      </c>
      <c r="T121" s="19">
        <f t="shared" si="0"/>
        <v>0</v>
      </c>
      <c r="U121" s="7" t="s">
        <v>416</v>
      </c>
      <c r="V121" s="7" t="s">
        <v>416</v>
      </c>
      <c r="W121" s="7" t="s">
        <v>416</v>
      </c>
      <c r="X121" s="7" t="s">
        <v>416</v>
      </c>
      <c r="Y121" s="7" t="s">
        <v>416</v>
      </c>
      <c r="Z121" s="7" t="s">
        <v>416</v>
      </c>
      <c r="AA121" s="7" t="s">
        <v>416</v>
      </c>
      <c r="AB121" s="7" t="s">
        <v>416</v>
      </c>
      <c r="AC121" s="7" t="s">
        <v>416</v>
      </c>
      <c r="AD121" s="7" t="s">
        <v>416</v>
      </c>
      <c r="AE121" s="7" t="s">
        <v>416</v>
      </c>
      <c r="AF121" s="7" t="s">
        <v>416</v>
      </c>
      <c r="AG121" s="7" t="s">
        <v>416</v>
      </c>
      <c r="AH121" s="7" t="s">
        <v>416</v>
      </c>
      <c r="AI121" s="7" t="s">
        <v>416</v>
      </c>
      <c r="AJ121" s="7" t="s">
        <v>416</v>
      </c>
      <c r="AK121" s="7" t="s">
        <v>416</v>
      </c>
      <c r="AL121" s="7" t="s">
        <v>416</v>
      </c>
      <c r="AM121" s="7" t="s">
        <v>416</v>
      </c>
      <c r="AN121" s="7" t="s">
        <v>416</v>
      </c>
      <c r="AO121" s="7" t="s">
        <v>416</v>
      </c>
      <c r="AP121" s="7" t="s">
        <v>416</v>
      </c>
      <c r="AQ121" s="7" t="s">
        <v>416</v>
      </c>
      <c r="AR121" s="7" t="s">
        <v>416</v>
      </c>
      <c r="AS121" s="7" t="s">
        <v>416</v>
      </c>
      <c r="AT121" s="7" t="s">
        <v>416</v>
      </c>
      <c r="AU121" s="7" t="s">
        <v>416</v>
      </c>
      <c r="AV121" s="7" t="s">
        <v>416</v>
      </c>
      <c r="AW121" s="7" t="s">
        <v>416</v>
      </c>
      <c r="AX121" s="7" t="s">
        <v>416</v>
      </c>
      <c r="AY121" s="7" t="s">
        <v>416</v>
      </c>
      <c r="AZ121" s="7" t="s">
        <v>416</v>
      </c>
      <c r="BA121" s="7" t="s">
        <v>416</v>
      </c>
      <c r="BB121" s="7" t="s">
        <v>416</v>
      </c>
      <c r="BC121" s="7" t="s">
        <v>416</v>
      </c>
      <c r="BD121" s="7" t="s">
        <v>416</v>
      </c>
      <c r="BE121" s="7" t="s">
        <v>416</v>
      </c>
      <c r="BF121" s="7" t="s">
        <v>416</v>
      </c>
      <c r="BG121" s="7" t="s">
        <v>416</v>
      </c>
      <c r="BH121" s="7" t="s">
        <v>416</v>
      </c>
      <c r="BI121" s="7" t="s">
        <v>416</v>
      </c>
      <c r="BJ121" s="7" t="s">
        <v>416</v>
      </c>
      <c r="BK121" s="7" t="s">
        <v>416</v>
      </c>
      <c r="BL121" s="7" t="s">
        <v>416</v>
      </c>
      <c r="BM121" s="7" t="s">
        <v>416</v>
      </c>
      <c r="BN121" s="7" t="s">
        <v>416</v>
      </c>
      <c r="BO121" s="7" t="s">
        <v>416</v>
      </c>
      <c r="BP121" s="7" t="s">
        <v>416</v>
      </c>
      <c r="BQ121" s="7" t="s">
        <v>416</v>
      </c>
      <c r="BR121" s="7" t="s">
        <v>416</v>
      </c>
      <c r="BS121" s="7" t="s">
        <v>416</v>
      </c>
      <c r="BT121" s="7" t="s">
        <v>416</v>
      </c>
      <c r="BU121" s="7" t="s">
        <v>416</v>
      </c>
      <c r="BV121" s="7" t="s">
        <v>416</v>
      </c>
      <c r="BW121" s="7" t="s">
        <v>416</v>
      </c>
      <c r="BX121" s="7" t="s">
        <v>416</v>
      </c>
      <c r="BY121" s="7" t="s">
        <v>416</v>
      </c>
      <c r="BZ121" s="7" t="s">
        <v>416</v>
      </c>
      <c r="CA121" s="7" t="s">
        <v>416</v>
      </c>
      <c r="CB121" s="7" t="s">
        <v>416</v>
      </c>
      <c r="CC121" s="7" t="s">
        <v>416</v>
      </c>
      <c r="CD121" s="7" t="s">
        <v>416</v>
      </c>
      <c r="CE121" s="7" t="s">
        <v>416</v>
      </c>
      <c r="CF121" s="7" t="s">
        <v>416</v>
      </c>
      <c r="CG121" s="7" t="s">
        <v>416</v>
      </c>
      <c r="CH121" s="7" t="s">
        <v>416</v>
      </c>
      <c r="CI121" s="7" t="s">
        <v>416</v>
      </c>
      <c r="CJ121" s="7" t="s">
        <v>416</v>
      </c>
    </row>
    <row r="122" spans="1:88" ht="37.5" customHeight="1" x14ac:dyDescent="0.25">
      <c r="A122" s="26">
        <v>122</v>
      </c>
      <c r="B122" s="46">
        <v>289</v>
      </c>
      <c r="C122" s="69" t="s">
        <v>158</v>
      </c>
      <c r="D122" s="70"/>
      <c r="E122" s="70"/>
      <c r="F122" s="7" t="s">
        <v>416</v>
      </c>
      <c r="G122" s="7" t="s">
        <v>416</v>
      </c>
      <c r="H122" s="7" t="s">
        <v>416</v>
      </c>
      <c r="I122" s="7" t="s">
        <v>416</v>
      </c>
      <c r="J122" s="7" t="s">
        <v>416</v>
      </c>
      <c r="K122" s="7" t="s">
        <v>416</v>
      </c>
      <c r="L122" s="7" t="s">
        <v>416</v>
      </c>
      <c r="M122" s="7" t="s">
        <v>416</v>
      </c>
      <c r="N122" s="7" t="s">
        <v>416</v>
      </c>
      <c r="O122" s="7" t="s">
        <v>416</v>
      </c>
      <c r="P122" s="7" t="s">
        <v>416</v>
      </c>
      <c r="Q122" s="7" t="s">
        <v>416</v>
      </c>
      <c r="R122" s="7" t="s">
        <v>416</v>
      </c>
      <c r="S122" s="7" t="s">
        <v>416</v>
      </c>
      <c r="T122" s="19">
        <f t="shared" si="0"/>
        <v>0</v>
      </c>
      <c r="U122" s="7" t="s">
        <v>416</v>
      </c>
      <c r="V122" s="7" t="s">
        <v>416</v>
      </c>
      <c r="W122" s="7" t="s">
        <v>416</v>
      </c>
      <c r="X122" s="7" t="s">
        <v>416</v>
      </c>
      <c r="Y122" s="7" t="s">
        <v>416</v>
      </c>
      <c r="Z122" s="7" t="s">
        <v>416</v>
      </c>
      <c r="AA122" s="7" t="s">
        <v>416</v>
      </c>
      <c r="AB122" s="7" t="s">
        <v>416</v>
      </c>
      <c r="AC122" s="7" t="s">
        <v>416</v>
      </c>
      <c r="AD122" s="7" t="s">
        <v>416</v>
      </c>
      <c r="AE122" s="7" t="s">
        <v>416</v>
      </c>
      <c r="AF122" s="7" t="s">
        <v>416</v>
      </c>
      <c r="AG122" s="7" t="s">
        <v>416</v>
      </c>
      <c r="AH122" s="7" t="s">
        <v>416</v>
      </c>
      <c r="AI122" s="7" t="s">
        <v>416</v>
      </c>
      <c r="AJ122" s="7" t="s">
        <v>416</v>
      </c>
      <c r="AK122" s="7" t="s">
        <v>416</v>
      </c>
      <c r="AL122" s="7" t="s">
        <v>416</v>
      </c>
      <c r="AM122" s="7" t="s">
        <v>416</v>
      </c>
      <c r="AN122" s="7" t="s">
        <v>416</v>
      </c>
      <c r="AO122" s="7" t="s">
        <v>416</v>
      </c>
      <c r="AP122" s="7" t="s">
        <v>416</v>
      </c>
      <c r="AQ122" s="7" t="s">
        <v>416</v>
      </c>
      <c r="AR122" s="7" t="s">
        <v>416</v>
      </c>
      <c r="AS122" s="7" t="s">
        <v>416</v>
      </c>
      <c r="AT122" s="7" t="s">
        <v>416</v>
      </c>
      <c r="AU122" s="7" t="s">
        <v>416</v>
      </c>
      <c r="AV122" s="7" t="s">
        <v>416</v>
      </c>
      <c r="AW122" s="7" t="s">
        <v>416</v>
      </c>
      <c r="AX122" s="7" t="s">
        <v>416</v>
      </c>
      <c r="AY122" s="7" t="s">
        <v>416</v>
      </c>
      <c r="AZ122" s="7" t="s">
        <v>416</v>
      </c>
      <c r="BA122" s="7" t="s">
        <v>416</v>
      </c>
      <c r="BB122" s="7" t="s">
        <v>416</v>
      </c>
      <c r="BC122" s="7" t="s">
        <v>416</v>
      </c>
      <c r="BD122" s="7" t="s">
        <v>416</v>
      </c>
      <c r="BE122" s="7" t="s">
        <v>416</v>
      </c>
      <c r="BF122" s="7" t="s">
        <v>416</v>
      </c>
      <c r="BG122" s="7" t="s">
        <v>416</v>
      </c>
      <c r="BH122" s="7" t="s">
        <v>416</v>
      </c>
      <c r="BI122" s="7" t="s">
        <v>416</v>
      </c>
      <c r="BJ122" s="7" t="s">
        <v>416</v>
      </c>
      <c r="BK122" s="7" t="s">
        <v>416</v>
      </c>
      <c r="BL122" s="7" t="s">
        <v>416</v>
      </c>
      <c r="BM122" s="7" t="s">
        <v>416</v>
      </c>
      <c r="BN122" s="7" t="s">
        <v>416</v>
      </c>
      <c r="BO122" s="7" t="s">
        <v>416</v>
      </c>
      <c r="BP122" s="7" t="s">
        <v>416</v>
      </c>
      <c r="BQ122" s="7" t="s">
        <v>416</v>
      </c>
      <c r="BR122" s="7" t="s">
        <v>416</v>
      </c>
      <c r="BS122" s="7" t="s">
        <v>416</v>
      </c>
      <c r="BT122" s="7" t="s">
        <v>416</v>
      </c>
      <c r="BU122" s="7" t="s">
        <v>416</v>
      </c>
      <c r="BV122" s="7" t="s">
        <v>416</v>
      </c>
      <c r="BW122" s="7" t="s">
        <v>416</v>
      </c>
      <c r="BX122" s="7" t="s">
        <v>416</v>
      </c>
      <c r="BY122" s="7" t="s">
        <v>416</v>
      </c>
      <c r="BZ122" s="7" t="s">
        <v>416</v>
      </c>
      <c r="CA122" s="7" t="s">
        <v>416</v>
      </c>
      <c r="CB122" s="7" t="s">
        <v>416</v>
      </c>
      <c r="CC122" s="7" t="s">
        <v>416</v>
      </c>
      <c r="CD122" s="7" t="s">
        <v>416</v>
      </c>
      <c r="CE122" s="7" t="s">
        <v>416</v>
      </c>
      <c r="CF122" s="7" t="s">
        <v>416</v>
      </c>
      <c r="CG122" s="7" t="s">
        <v>416</v>
      </c>
      <c r="CH122" s="7" t="s">
        <v>416</v>
      </c>
      <c r="CI122" s="7" t="s">
        <v>416</v>
      </c>
      <c r="CJ122" s="7" t="s">
        <v>416</v>
      </c>
    </row>
    <row r="123" spans="1:88" ht="34.5" customHeight="1" x14ac:dyDescent="0.25">
      <c r="A123" s="26">
        <v>123</v>
      </c>
      <c r="B123" s="46">
        <v>290</v>
      </c>
      <c r="C123" s="69" t="s">
        <v>159</v>
      </c>
      <c r="D123" s="70"/>
      <c r="E123" s="70"/>
      <c r="F123" s="7" t="s">
        <v>416</v>
      </c>
      <c r="G123" s="7" t="s">
        <v>416</v>
      </c>
      <c r="H123" s="7" t="s">
        <v>416</v>
      </c>
      <c r="I123" s="7" t="s">
        <v>416</v>
      </c>
      <c r="J123" s="7" t="s">
        <v>416</v>
      </c>
      <c r="K123" s="7" t="s">
        <v>416</v>
      </c>
      <c r="L123" s="7" t="s">
        <v>416</v>
      </c>
      <c r="M123" s="7" t="s">
        <v>416</v>
      </c>
      <c r="N123" s="7" t="s">
        <v>416</v>
      </c>
      <c r="O123" s="7" t="s">
        <v>416</v>
      </c>
      <c r="P123" s="7" t="s">
        <v>416</v>
      </c>
      <c r="Q123" s="7" t="s">
        <v>416</v>
      </c>
      <c r="R123" s="7" t="s">
        <v>416</v>
      </c>
      <c r="S123" s="7" t="s">
        <v>416</v>
      </c>
      <c r="T123" s="19">
        <f t="shared" si="0"/>
        <v>0</v>
      </c>
      <c r="U123" s="7" t="s">
        <v>416</v>
      </c>
      <c r="V123" s="7" t="s">
        <v>416</v>
      </c>
      <c r="W123" s="7" t="s">
        <v>416</v>
      </c>
      <c r="X123" s="7" t="s">
        <v>416</v>
      </c>
      <c r="Y123" s="7" t="s">
        <v>416</v>
      </c>
      <c r="Z123" s="7" t="s">
        <v>416</v>
      </c>
      <c r="AA123" s="7" t="s">
        <v>416</v>
      </c>
      <c r="AB123" s="7" t="s">
        <v>416</v>
      </c>
      <c r="AC123" s="7" t="s">
        <v>416</v>
      </c>
      <c r="AD123" s="7" t="s">
        <v>416</v>
      </c>
      <c r="AE123" s="7" t="s">
        <v>416</v>
      </c>
      <c r="AF123" s="7" t="s">
        <v>416</v>
      </c>
      <c r="AG123" s="7" t="s">
        <v>416</v>
      </c>
      <c r="AH123" s="7" t="s">
        <v>416</v>
      </c>
      <c r="AI123" s="7" t="s">
        <v>416</v>
      </c>
      <c r="AJ123" s="7" t="s">
        <v>416</v>
      </c>
      <c r="AK123" s="7" t="s">
        <v>416</v>
      </c>
      <c r="AL123" s="7" t="s">
        <v>416</v>
      </c>
      <c r="AM123" s="7" t="s">
        <v>416</v>
      </c>
      <c r="AN123" s="7" t="s">
        <v>416</v>
      </c>
      <c r="AO123" s="7" t="s">
        <v>416</v>
      </c>
      <c r="AP123" s="7" t="s">
        <v>416</v>
      </c>
      <c r="AQ123" s="7" t="s">
        <v>416</v>
      </c>
      <c r="AR123" s="7" t="s">
        <v>416</v>
      </c>
      <c r="AS123" s="7" t="s">
        <v>416</v>
      </c>
      <c r="AT123" s="7" t="s">
        <v>416</v>
      </c>
      <c r="AU123" s="7" t="s">
        <v>416</v>
      </c>
      <c r="AV123" s="7" t="s">
        <v>416</v>
      </c>
      <c r="AW123" s="7" t="s">
        <v>416</v>
      </c>
      <c r="AX123" s="7" t="s">
        <v>416</v>
      </c>
      <c r="AY123" s="7" t="s">
        <v>416</v>
      </c>
      <c r="AZ123" s="7" t="s">
        <v>416</v>
      </c>
      <c r="BA123" s="7" t="s">
        <v>416</v>
      </c>
      <c r="BB123" s="7" t="s">
        <v>416</v>
      </c>
      <c r="BC123" s="7" t="s">
        <v>416</v>
      </c>
      <c r="BD123" s="7" t="s">
        <v>416</v>
      </c>
      <c r="BE123" s="7" t="s">
        <v>416</v>
      </c>
      <c r="BF123" s="7" t="s">
        <v>416</v>
      </c>
      <c r="BG123" s="7" t="s">
        <v>416</v>
      </c>
      <c r="BH123" s="7" t="s">
        <v>416</v>
      </c>
      <c r="BI123" s="7" t="s">
        <v>416</v>
      </c>
      <c r="BJ123" s="7" t="s">
        <v>416</v>
      </c>
      <c r="BK123" s="7" t="s">
        <v>416</v>
      </c>
      <c r="BL123" s="7" t="s">
        <v>416</v>
      </c>
      <c r="BM123" s="7" t="s">
        <v>416</v>
      </c>
      <c r="BN123" s="7" t="s">
        <v>416</v>
      </c>
      <c r="BO123" s="7" t="s">
        <v>416</v>
      </c>
      <c r="BP123" s="7" t="s">
        <v>416</v>
      </c>
      <c r="BQ123" s="7" t="s">
        <v>416</v>
      </c>
      <c r="BR123" s="7" t="s">
        <v>416</v>
      </c>
      <c r="BS123" s="7" t="s">
        <v>416</v>
      </c>
      <c r="BT123" s="7" t="s">
        <v>416</v>
      </c>
      <c r="BU123" s="7" t="s">
        <v>416</v>
      </c>
      <c r="BV123" s="7" t="s">
        <v>416</v>
      </c>
      <c r="BW123" s="7" t="s">
        <v>416</v>
      </c>
      <c r="BX123" s="7" t="s">
        <v>416</v>
      </c>
      <c r="BY123" s="7" t="s">
        <v>416</v>
      </c>
      <c r="BZ123" s="7" t="s">
        <v>416</v>
      </c>
      <c r="CA123" s="7" t="s">
        <v>416</v>
      </c>
      <c r="CB123" s="7" t="s">
        <v>416</v>
      </c>
      <c r="CC123" s="7" t="s">
        <v>416</v>
      </c>
      <c r="CD123" s="7" t="s">
        <v>416</v>
      </c>
      <c r="CE123" s="7" t="s">
        <v>416</v>
      </c>
      <c r="CF123" s="7" t="s">
        <v>416</v>
      </c>
      <c r="CG123" s="7" t="s">
        <v>416</v>
      </c>
      <c r="CH123" s="7" t="s">
        <v>416</v>
      </c>
      <c r="CI123" s="7" t="s">
        <v>416</v>
      </c>
      <c r="CJ123" s="7" t="s">
        <v>416</v>
      </c>
    </row>
    <row r="124" spans="1:88" ht="47.25" x14ac:dyDescent="0.25">
      <c r="A124" s="26">
        <v>124</v>
      </c>
      <c r="B124" s="59">
        <v>291</v>
      </c>
      <c r="C124" s="13" t="s">
        <v>160</v>
      </c>
      <c r="D124" s="9" t="s">
        <v>7</v>
      </c>
      <c r="E124" s="13" t="s">
        <v>161</v>
      </c>
      <c r="F124" s="9" t="s">
        <v>16</v>
      </c>
      <c r="G124" s="13" t="s">
        <v>161</v>
      </c>
      <c r="H124" s="19" t="s">
        <v>840</v>
      </c>
      <c r="I124" s="19" t="s">
        <v>430</v>
      </c>
      <c r="J124" s="12" t="s">
        <v>132</v>
      </c>
      <c r="K124" s="29"/>
      <c r="L124" s="29"/>
      <c r="M124" s="29"/>
      <c r="N124" s="29" t="s">
        <v>11</v>
      </c>
      <c r="O124" s="29"/>
      <c r="P124" s="29"/>
      <c r="Q124" s="29"/>
      <c r="R124" s="29"/>
      <c r="S124" s="29"/>
      <c r="T124" s="19">
        <f t="shared" si="0"/>
        <v>1</v>
      </c>
      <c r="U124" s="19"/>
      <c r="V124" s="19"/>
      <c r="W124" s="19"/>
      <c r="X124" s="19"/>
      <c r="Y124" s="19"/>
      <c r="Z124" s="19"/>
      <c r="AA124" s="19"/>
      <c r="AB124" s="19"/>
      <c r="AC124" s="19"/>
      <c r="AD124" s="19"/>
      <c r="AE124" s="19"/>
      <c r="AF124" s="19"/>
      <c r="AG124" s="19" t="s">
        <v>434</v>
      </c>
      <c r="AH124" s="19" t="s">
        <v>434</v>
      </c>
      <c r="AI124" s="19" t="s">
        <v>469</v>
      </c>
      <c r="AJ124" s="19" t="s">
        <v>434</v>
      </c>
      <c r="AK124" s="19"/>
      <c r="AL124" s="19"/>
      <c r="AM124" s="19"/>
      <c r="AN124" s="19"/>
      <c r="AO124" s="19"/>
      <c r="AP124" s="19"/>
      <c r="AQ124" s="19"/>
      <c r="AR124" s="19"/>
      <c r="AS124" s="19"/>
      <c r="AT124" s="19"/>
      <c r="AU124" s="19"/>
      <c r="AV124" s="19"/>
      <c r="AW124" s="19"/>
      <c r="AX124" s="19"/>
      <c r="AY124" s="19"/>
      <c r="AZ124" s="19"/>
      <c r="BA124" s="19"/>
      <c r="BB124" s="19"/>
      <c r="BC124" s="19"/>
      <c r="BD124" s="19">
        <v>2</v>
      </c>
      <c r="BE124" s="19">
        <v>2</v>
      </c>
      <c r="BF124" s="19">
        <v>2</v>
      </c>
      <c r="BG124" s="19">
        <v>1</v>
      </c>
      <c r="BH124" s="19">
        <v>2</v>
      </c>
      <c r="BI124" s="19">
        <v>2</v>
      </c>
      <c r="BJ124" s="19">
        <v>1</v>
      </c>
      <c r="BK124" s="19">
        <v>2</v>
      </c>
      <c r="BL124" s="19">
        <v>2</v>
      </c>
      <c r="BM124" s="19">
        <v>2</v>
      </c>
      <c r="BN124" s="19">
        <v>1</v>
      </c>
      <c r="BO124" s="19">
        <v>2</v>
      </c>
      <c r="BP124" s="19">
        <v>2</v>
      </c>
      <c r="BQ124" s="19">
        <v>1</v>
      </c>
      <c r="BR124" s="19">
        <v>2</v>
      </c>
      <c r="BS124" s="19">
        <v>2</v>
      </c>
      <c r="BT124" s="19">
        <v>2</v>
      </c>
      <c r="BU124" s="19">
        <v>2</v>
      </c>
      <c r="BV124" s="19">
        <v>2</v>
      </c>
      <c r="BW124" s="19">
        <v>2</v>
      </c>
      <c r="BX124" s="19">
        <v>2</v>
      </c>
      <c r="BY124" s="19">
        <v>2</v>
      </c>
      <c r="BZ124" s="19">
        <v>2</v>
      </c>
      <c r="CA124" s="19">
        <v>1</v>
      </c>
      <c r="CB124" s="19">
        <v>2</v>
      </c>
      <c r="CC124" s="29">
        <f t="shared" ref="CC124:CC125" si="105">COUNTIF($BD124:$CB124,2)</f>
        <v>20</v>
      </c>
      <c r="CD124" s="52">
        <f t="shared" ref="CD124:CD125" si="106">CC124/COUNTA($BD124:$CB124)</f>
        <v>0.8</v>
      </c>
      <c r="CE124" s="29">
        <f t="shared" ref="CE124:CE125" si="107">COUNTIF($BD124:$CB124,1)</f>
        <v>5</v>
      </c>
      <c r="CF124" s="52">
        <f t="shared" ref="CF124:CF125" si="108">CE124/COUNTA($BD124:$CB124)</f>
        <v>0.2</v>
      </c>
      <c r="CG124" s="29">
        <f t="shared" ref="CG124:CG125" si="109">COUNTIF($BD124:$CB124,0)</f>
        <v>0</v>
      </c>
      <c r="CH124" s="52">
        <f t="shared" ref="CH124:CH125" si="110">CG124/COUNTA($BD124:$CB124)</f>
        <v>0</v>
      </c>
      <c r="CI124" s="29">
        <f t="shared" ref="CI124:CI125" si="111">(((CC124*2)+(CE124*1)+(CG124*0)))/COUNTA($BD124:$CB124)</f>
        <v>1.8</v>
      </c>
      <c r="CJ124" s="29" t="str">
        <f t="shared" ref="CJ124:CJ125" si="112">IF(CI124&gt;=1.6,"Đạt mục tiêu",IF(CI124&gt;=1,"Cần cố gắng","Chưa đạt"))</f>
        <v>Đạt mục tiêu</v>
      </c>
    </row>
    <row r="125" spans="1:88" ht="15.75" hidden="1" customHeight="1" x14ac:dyDescent="0.25">
      <c r="A125" s="26">
        <v>125</v>
      </c>
      <c r="B125" s="59">
        <v>291</v>
      </c>
      <c r="C125" s="13" t="s">
        <v>160</v>
      </c>
      <c r="D125" s="9" t="s">
        <v>7</v>
      </c>
      <c r="E125" s="13" t="s">
        <v>161</v>
      </c>
      <c r="F125" s="9" t="s">
        <v>16</v>
      </c>
      <c r="G125" s="13" t="s">
        <v>161</v>
      </c>
      <c r="H125" s="19" t="s">
        <v>531</v>
      </c>
      <c r="I125" s="19" t="s">
        <v>430</v>
      </c>
      <c r="J125" s="12" t="s">
        <v>132</v>
      </c>
      <c r="K125" s="29"/>
      <c r="L125" s="29"/>
      <c r="M125" s="29"/>
      <c r="N125" s="29"/>
      <c r="O125" s="29" t="s">
        <v>11</v>
      </c>
      <c r="P125" s="29"/>
      <c r="Q125" s="29"/>
      <c r="R125" s="29"/>
      <c r="S125" s="29"/>
      <c r="T125" s="19">
        <f t="shared" si="0"/>
        <v>1</v>
      </c>
      <c r="U125" s="19"/>
      <c r="V125" s="19"/>
      <c r="W125" s="19"/>
      <c r="X125" s="19"/>
      <c r="Y125" s="19"/>
      <c r="Z125" s="19"/>
      <c r="AA125" s="19"/>
      <c r="AB125" s="19"/>
      <c r="AC125" s="19"/>
      <c r="AD125" s="19"/>
      <c r="AE125" s="19"/>
      <c r="AF125" s="19"/>
      <c r="AG125" s="19"/>
      <c r="AH125" s="19"/>
      <c r="AI125" s="19"/>
      <c r="AJ125" s="19"/>
      <c r="AK125" s="19"/>
      <c r="AL125" s="19" t="s">
        <v>433</v>
      </c>
      <c r="AM125" s="19"/>
      <c r="AN125" s="19"/>
      <c r="AO125" s="19"/>
      <c r="AP125" s="19"/>
      <c r="AQ125" s="19"/>
      <c r="AR125" s="19"/>
      <c r="AS125" s="19"/>
      <c r="AT125" s="19"/>
      <c r="AU125" s="19"/>
      <c r="AV125" s="19"/>
      <c r="AW125" s="19"/>
      <c r="AX125" s="19"/>
      <c r="AY125" s="19"/>
      <c r="AZ125" s="19"/>
      <c r="BA125" s="19"/>
      <c r="BB125" s="19"/>
      <c r="BC125" s="19"/>
      <c r="BD125" s="19">
        <v>2</v>
      </c>
      <c r="BE125" s="19">
        <v>2</v>
      </c>
      <c r="BF125" s="19">
        <v>2</v>
      </c>
      <c r="BG125" s="19">
        <v>2</v>
      </c>
      <c r="BH125" s="19">
        <v>2</v>
      </c>
      <c r="BI125" s="19">
        <v>2</v>
      </c>
      <c r="BJ125" s="19">
        <v>0</v>
      </c>
      <c r="BK125" s="19">
        <v>2</v>
      </c>
      <c r="BL125" s="19">
        <v>2</v>
      </c>
      <c r="BM125" s="19">
        <v>1</v>
      </c>
      <c r="BN125" s="19">
        <v>2</v>
      </c>
      <c r="BO125" s="19">
        <v>2</v>
      </c>
      <c r="BP125" s="19">
        <v>2</v>
      </c>
      <c r="BQ125" s="19">
        <v>2</v>
      </c>
      <c r="BR125" s="19">
        <v>2</v>
      </c>
      <c r="BS125" s="19">
        <v>2</v>
      </c>
      <c r="BT125" s="19">
        <v>2</v>
      </c>
      <c r="BU125" s="19">
        <v>2</v>
      </c>
      <c r="BV125" s="19">
        <v>2</v>
      </c>
      <c r="BW125" s="19">
        <v>1</v>
      </c>
      <c r="BX125" s="19">
        <v>2</v>
      </c>
      <c r="BY125" s="19">
        <v>2</v>
      </c>
      <c r="BZ125" s="19">
        <v>1</v>
      </c>
      <c r="CA125" s="19">
        <v>2</v>
      </c>
      <c r="CB125" s="19">
        <v>1</v>
      </c>
      <c r="CC125" s="29">
        <f t="shared" si="105"/>
        <v>20</v>
      </c>
      <c r="CD125" s="52">
        <f t="shared" si="106"/>
        <v>0.8</v>
      </c>
      <c r="CE125" s="29">
        <f t="shared" si="107"/>
        <v>4</v>
      </c>
      <c r="CF125" s="52">
        <f t="shared" si="108"/>
        <v>0.16</v>
      </c>
      <c r="CG125" s="29">
        <f t="shared" si="109"/>
        <v>1</v>
      </c>
      <c r="CH125" s="52">
        <f t="shared" si="110"/>
        <v>0.04</v>
      </c>
      <c r="CI125" s="29">
        <f t="shared" si="111"/>
        <v>1.76</v>
      </c>
      <c r="CJ125" s="29" t="str">
        <f t="shared" si="112"/>
        <v>Đạt mục tiêu</v>
      </c>
    </row>
    <row r="126" spans="1:88" ht="15.75" hidden="1" customHeight="1" x14ac:dyDescent="0.25">
      <c r="A126" s="26">
        <v>126</v>
      </c>
      <c r="B126" s="59">
        <v>291</v>
      </c>
      <c r="C126" s="13" t="s">
        <v>160</v>
      </c>
      <c r="D126" s="9" t="s">
        <v>7</v>
      </c>
      <c r="E126" s="13" t="s">
        <v>161</v>
      </c>
      <c r="F126" s="9" t="s">
        <v>16</v>
      </c>
      <c r="G126" s="13" t="s">
        <v>161</v>
      </c>
      <c r="H126" s="19" t="s">
        <v>532</v>
      </c>
      <c r="I126" s="19" t="s">
        <v>430</v>
      </c>
      <c r="J126" s="12" t="s">
        <v>132</v>
      </c>
      <c r="K126" s="29"/>
      <c r="L126" s="29"/>
      <c r="M126" s="29"/>
      <c r="N126" s="29"/>
      <c r="O126" s="29"/>
      <c r="P126" s="29" t="s">
        <v>11</v>
      </c>
      <c r="Q126" s="29"/>
      <c r="R126" s="29"/>
      <c r="S126" s="29"/>
      <c r="T126" s="19">
        <f t="shared" si="0"/>
        <v>1</v>
      </c>
      <c r="U126" s="19"/>
      <c r="V126" s="19"/>
      <c r="W126" s="19"/>
      <c r="X126" s="19"/>
      <c r="Y126" s="19"/>
      <c r="Z126" s="19"/>
      <c r="AA126" s="19"/>
      <c r="AB126" s="19"/>
      <c r="AC126" s="19"/>
      <c r="AD126" s="19"/>
      <c r="AE126" s="19"/>
      <c r="AF126" s="19"/>
      <c r="AG126" s="19"/>
      <c r="AH126" s="19"/>
      <c r="AI126" s="19"/>
      <c r="AJ126" s="19"/>
      <c r="AK126" s="19"/>
      <c r="AL126" s="19"/>
      <c r="AM126" s="19" t="s">
        <v>433</v>
      </c>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29"/>
      <c r="CD126" s="52"/>
      <c r="CE126" s="29"/>
      <c r="CF126" s="52"/>
      <c r="CG126" s="29"/>
      <c r="CH126" s="52"/>
      <c r="CI126" s="29"/>
      <c r="CJ126" s="29"/>
    </row>
    <row r="127" spans="1:88" ht="15.75" hidden="1" customHeight="1" x14ac:dyDescent="0.25">
      <c r="A127" s="26">
        <v>127</v>
      </c>
      <c r="B127" s="59">
        <v>291</v>
      </c>
      <c r="C127" s="13" t="s">
        <v>160</v>
      </c>
      <c r="D127" s="9" t="s">
        <v>7</v>
      </c>
      <c r="E127" s="13" t="s">
        <v>161</v>
      </c>
      <c r="F127" s="9" t="s">
        <v>16</v>
      </c>
      <c r="G127" s="13" t="s">
        <v>161</v>
      </c>
      <c r="H127" s="19" t="s">
        <v>533</v>
      </c>
      <c r="I127" s="19" t="s">
        <v>430</v>
      </c>
      <c r="J127" s="12" t="s">
        <v>132</v>
      </c>
      <c r="K127" s="29"/>
      <c r="L127" s="29"/>
      <c r="M127" s="29"/>
      <c r="N127" s="29"/>
      <c r="O127" s="29"/>
      <c r="P127" s="29"/>
      <c r="Q127" s="29" t="s">
        <v>11</v>
      </c>
      <c r="R127" s="29"/>
      <c r="S127" s="29"/>
      <c r="T127" s="19">
        <f t="shared" si="0"/>
        <v>1</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t="s">
        <v>469</v>
      </c>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29"/>
      <c r="CD127" s="52"/>
      <c r="CE127" s="29"/>
      <c r="CF127" s="52"/>
      <c r="CG127" s="29"/>
      <c r="CH127" s="52"/>
      <c r="CI127" s="29"/>
      <c r="CJ127" s="29"/>
    </row>
    <row r="128" spans="1:88" ht="30" hidden="1" customHeight="1" x14ac:dyDescent="0.25">
      <c r="A128" s="26">
        <v>128</v>
      </c>
      <c r="B128" s="14">
        <v>294</v>
      </c>
      <c r="C128" s="51" t="s">
        <v>534</v>
      </c>
      <c r="D128" s="9" t="s">
        <v>16</v>
      </c>
      <c r="E128" s="51" t="s">
        <v>162</v>
      </c>
      <c r="F128" s="9" t="s">
        <v>16</v>
      </c>
      <c r="G128" s="51" t="s">
        <v>162</v>
      </c>
      <c r="H128" s="19" t="s">
        <v>535</v>
      </c>
      <c r="I128" s="19" t="s">
        <v>430</v>
      </c>
      <c r="J128" s="12" t="s">
        <v>132</v>
      </c>
      <c r="K128" s="29"/>
      <c r="L128" s="29"/>
      <c r="M128" s="29" t="s">
        <v>11</v>
      </c>
      <c r="N128" s="29"/>
      <c r="O128" s="29"/>
      <c r="P128" s="29"/>
      <c r="Q128" s="29"/>
      <c r="R128" s="29"/>
      <c r="S128" s="29"/>
      <c r="T128" s="19">
        <f t="shared" si="0"/>
        <v>1</v>
      </c>
      <c r="U128" s="19"/>
      <c r="V128" s="19"/>
      <c r="W128" s="19"/>
      <c r="X128" s="19"/>
      <c r="Y128" s="19"/>
      <c r="Z128" s="19"/>
      <c r="AA128" s="19"/>
      <c r="AB128" s="19"/>
      <c r="AC128" s="19" t="s">
        <v>469</v>
      </c>
      <c r="AD128" s="19" t="s">
        <v>434</v>
      </c>
      <c r="AE128" s="19" t="s">
        <v>434</v>
      </c>
      <c r="AF128" s="19" t="s">
        <v>434</v>
      </c>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v>2</v>
      </c>
      <c r="BE128" s="19">
        <v>2</v>
      </c>
      <c r="BF128" s="19">
        <v>2</v>
      </c>
      <c r="BG128" s="19">
        <v>1</v>
      </c>
      <c r="BH128" s="19">
        <v>2</v>
      </c>
      <c r="BI128" s="19">
        <v>2</v>
      </c>
      <c r="BJ128" s="19">
        <v>1</v>
      </c>
      <c r="BK128" s="19">
        <v>2</v>
      </c>
      <c r="BL128" s="19">
        <v>2</v>
      </c>
      <c r="BM128" s="19">
        <v>2</v>
      </c>
      <c r="BN128" s="19">
        <v>2</v>
      </c>
      <c r="BO128" s="19">
        <v>1</v>
      </c>
      <c r="BP128" s="19">
        <v>2</v>
      </c>
      <c r="BQ128" s="19">
        <v>2</v>
      </c>
      <c r="BR128" s="19">
        <v>2</v>
      </c>
      <c r="BS128" s="19">
        <v>2</v>
      </c>
      <c r="BT128" s="19">
        <v>2</v>
      </c>
      <c r="BU128" s="19">
        <v>1</v>
      </c>
      <c r="BV128" s="19">
        <v>1</v>
      </c>
      <c r="BW128" s="19">
        <v>2</v>
      </c>
      <c r="BX128" s="19">
        <v>2</v>
      </c>
      <c r="BY128" s="19">
        <v>2</v>
      </c>
      <c r="BZ128" s="19">
        <v>2</v>
      </c>
      <c r="CA128" s="19">
        <v>1</v>
      </c>
      <c r="CB128" s="19">
        <v>2</v>
      </c>
      <c r="CC128" s="29">
        <f t="shared" ref="CC128:CC131" si="113">COUNTIF($BD128:$CB128,2)</f>
        <v>19</v>
      </c>
      <c r="CD128" s="52">
        <f t="shared" ref="CD128:CD131" si="114">CC128/COUNTA($BD128:$CB128)</f>
        <v>0.76</v>
      </c>
      <c r="CE128" s="29">
        <f t="shared" ref="CE128:CE131" si="115">COUNTIF($BD128:$CB128,1)</f>
        <v>6</v>
      </c>
      <c r="CF128" s="52">
        <f t="shared" ref="CF128:CF131" si="116">CE128/COUNTA($BD128:$CB128)</f>
        <v>0.24</v>
      </c>
      <c r="CG128" s="29">
        <f t="shared" ref="CG128:CG131" si="117">COUNTIF($BD128:$CB128,0)</f>
        <v>0</v>
      </c>
      <c r="CH128" s="52">
        <f t="shared" ref="CH128:CH131" si="118">CG128/COUNTA($BD128:$CB128)</f>
        <v>0</v>
      </c>
      <c r="CI128" s="29">
        <f t="shared" ref="CI128:CI131" si="119">(((CC128*2)+(CE128*1)+(CG128*0)))/COUNTA($BD128:$CB128)</f>
        <v>1.76</v>
      </c>
      <c r="CJ128" s="29" t="str">
        <f t="shared" ref="CJ128:CJ131" si="120">IF(CI128&gt;=1.6,"Đạt mục tiêu",IF(CI128&gt;=1,"Cần cố gắng","Chưa đạt"))</f>
        <v>Đạt mục tiêu</v>
      </c>
    </row>
    <row r="129" spans="1:88" ht="99.75" hidden="1" customHeight="1" x14ac:dyDescent="0.25">
      <c r="A129" s="26">
        <v>129</v>
      </c>
      <c r="B129" s="14">
        <v>297</v>
      </c>
      <c r="C129" s="13" t="s">
        <v>163</v>
      </c>
      <c r="D129" s="9" t="s">
        <v>7</v>
      </c>
      <c r="E129" s="13" t="s">
        <v>536</v>
      </c>
      <c r="F129" s="9" t="s">
        <v>7</v>
      </c>
      <c r="G129" s="13" t="s">
        <v>536</v>
      </c>
      <c r="H129" s="71" t="s">
        <v>537</v>
      </c>
      <c r="I129" s="19" t="s">
        <v>430</v>
      </c>
      <c r="J129" s="12" t="s">
        <v>132</v>
      </c>
      <c r="K129" s="29"/>
      <c r="L129" s="29"/>
      <c r="M129" s="29"/>
      <c r="N129" s="29"/>
      <c r="O129" s="29"/>
      <c r="P129" s="29"/>
      <c r="Q129" s="29"/>
      <c r="R129" s="29"/>
      <c r="S129" s="29" t="s">
        <v>11</v>
      </c>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t="s">
        <v>469</v>
      </c>
      <c r="BB129" s="19" t="s">
        <v>434</v>
      </c>
      <c r="BC129" s="19" t="s">
        <v>434</v>
      </c>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9">
        <f t="shared" si="113"/>
        <v>0</v>
      </c>
      <c r="CD129" s="52" t="e">
        <f t="shared" si="114"/>
        <v>#DIV/0!</v>
      </c>
      <c r="CE129" s="29">
        <f t="shared" si="115"/>
        <v>0</v>
      </c>
      <c r="CF129" s="52" t="e">
        <f t="shared" si="116"/>
        <v>#DIV/0!</v>
      </c>
      <c r="CG129" s="29">
        <f t="shared" si="117"/>
        <v>0</v>
      </c>
      <c r="CH129" s="52" t="e">
        <f t="shared" si="118"/>
        <v>#DIV/0!</v>
      </c>
      <c r="CI129" s="29" t="e">
        <f t="shared" si="119"/>
        <v>#DIV/0!</v>
      </c>
      <c r="CJ129" s="29" t="e">
        <f t="shared" si="120"/>
        <v>#DIV/0!</v>
      </c>
    </row>
    <row r="130" spans="1:88" ht="51.75" hidden="1" customHeight="1" x14ac:dyDescent="0.25">
      <c r="A130" s="26">
        <v>130</v>
      </c>
      <c r="B130" s="14">
        <v>300</v>
      </c>
      <c r="C130" s="13" t="s">
        <v>538</v>
      </c>
      <c r="D130" s="9" t="s">
        <v>7</v>
      </c>
      <c r="E130" s="13" t="s">
        <v>539</v>
      </c>
      <c r="F130" s="9" t="s">
        <v>16</v>
      </c>
      <c r="G130" s="13" t="s">
        <v>539</v>
      </c>
      <c r="H130" s="17" t="s">
        <v>540</v>
      </c>
      <c r="I130" s="19" t="s">
        <v>430</v>
      </c>
      <c r="J130" s="12" t="s">
        <v>132</v>
      </c>
      <c r="K130" s="29"/>
      <c r="L130" s="29"/>
      <c r="M130" s="29"/>
      <c r="N130" s="29"/>
      <c r="O130" s="29"/>
      <c r="P130" s="29"/>
      <c r="Q130" s="29"/>
      <c r="R130" s="29" t="s">
        <v>11</v>
      </c>
      <c r="S130" s="29"/>
      <c r="T130" s="19">
        <f t="shared" si="0"/>
        <v>1</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t="s">
        <v>469</v>
      </c>
      <c r="AY130" s="19" t="s">
        <v>434</v>
      </c>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29">
        <f t="shared" si="113"/>
        <v>0</v>
      </c>
      <c r="CD130" s="52" t="e">
        <f t="shared" si="114"/>
        <v>#DIV/0!</v>
      </c>
      <c r="CE130" s="29">
        <f t="shared" si="115"/>
        <v>0</v>
      </c>
      <c r="CF130" s="52" t="e">
        <f t="shared" si="116"/>
        <v>#DIV/0!</v>
      </c>
      <c r="CG130" s="29">
        <f t="shared" si="117"/>
        <v>0</v>
      </c>
      <c r="CH130" s="52" t="e">
        <f t="shared" si="118"/>
        <v>#DIV/0!</v>
      </c>
      <c r="CI130" s="29" t="e">
        <f t="shared" si="119"/>
        <v>#DIV/0!</v>
      </c>
      <c r="CJ130" s="29" t="e">
        <f t="shared" si="120"/>
        <v>#DIV/0!</v>
      </c>
    </row>
    <row r="131" spans="1:88" ht="54" hidden="1" customHeight="1" x14ac:dyDescent="0.25">
      <c r="A131" s="26">
        <v>131</v>
      </c>
      <c r="B131" s="14">
        <v>303</v>
      </c>
      <c r="C131" s="13" t="s">
        <v>541</v>
      </c>
      <c r="D131" s="9" t="s">
        <v>7</v>
      </c>
      <c r="E131" s="13" t="s">
        <v>542</v>
      </c>
      <c r="F131" s="9" t="s">
        <v>16</v>
      </c>
      <c r="G131" s="13" t="s">
        <v>542</v>
      </c>
      <c r="H131" s="17" t="s">
        <v>543</v>
      </c>
      <c r="I131" s="19" t="s">
        <v>430</v>
      </c>
      <c r="J131" s="12" t="s">
        <v>132</v>
      </c>
      <c r="K131" s="29"/>
      <c r="L131" s="29"/>
      <c r="M131" s="29"/>
      <c r="N131" s="29"/>
      <c r="O131" s="29"/>
      <c r="P131" s="29"/>
      <c r="Q131" s="29"/>
      <c r="R131" s="29" t="s">
        <v>11</v>
      </c>
      <c r="S131" s="29"/>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t="s">
        <v>469</v>
      </c>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9">
        <f t="shared" si="113"/>
        <v>0</v>
      </c>
      <c r="CD131" s="52" t="e">
        <f t="shared" si="114"/>
        <v>#DIV/0!</v>
      </c>
      <c r="CE131" s="29">
        <f t="shared" si="115"/>
        <v>0</v>
      </c>
      <c r="CF131" s="52" t="e">
        <f t="shared" si="116"/>
        <v>#DIV/0!</v>
      </c>
      <c r="CG131" s="29">
        <f t="shared" si="117"/>
        <v>0</v>
      </c>
      <c r="CH131" s="52" t="e">
        <f t="shared" si="118"/>
        <v>#DIV/0!</v>
      </c>
      <c r="CI131" s="29" t="e">
        <f t="shared" si="119"/>
        <v>#DIV/0!</v>
      </c>
      <c r="CJ131" s="29" t="e">
        <f t="shared" si="120"/>
        <v>#DIV/0!</v>
      </c>
    </row>
    <row r="132" spans="1:88" ht="20.25" customHeight="1" x14ac:dyDescent="0.25">
      <c r="A132" s="26">
        <v>132</v>
      </c>
      <c r="B132" s="46">
        <v>309</v>
      </c>
      <c r="C132" s="69" t="s">
        <v>164</v>
      </c>
      <c r="D132" s="70"/>
      <c r="E132" s="70"/>
      <c r="F132" s="7" t="s">
        <v>416</v>
      </c>
      <c r="G132" s="7" t="s">
        <v>416</v>
      </c>
      <c r="H132" s="7" t="s">
        <v>416</v>
      </c>
      <c r="I132" s="7" t="s">
        <v>416</v>
      </c>
      <c r="J132" s="7" t="s">
        <v>416</v>
      </c>
      <c r="K132" s="7" t="s">
        <v>416</v>
      </c>
      <c r="L132" s="7" t="s">
        <v>416</v>
      </c>
      <c r="M132" s="7" t="s">
        <v>416</v>
      </c>
      <c r="N132" s="7" t="s">
        <v>416</v>
      </c>
      <c r="O132" s="7" t="s">
        <v>416</v>
      </c>
      <c r="P132" s="7" t="s">
        <v>416</v>
      </c>
      <c r="Q132" s="7" t="s">
        <v>416</v>
      </c>
      <c r="R132" s="7" t="s">
        <v>416</v>
      </c>
      <c r="S132" s="7" t="s">
        <v>416</v>
      </c>
      <c r="T132" s="19">
        <f t="shared" si="0"/>
        <v>0</v>
      </c>
      <c r="U132" s="7" t="s">
        <v>416</v>
      </c>
      <c r="V132" s="7" t="s">
        <v>416</v>
      </c>
      <c r="W132" s="7" t="s">
        <v>416</v>
      </c>
      <c r="X132" s="7" t="s">
        <v>416</v>
      </c>
      <c r="Y132" s="7" t="s">
        <v>416</v>
      </c>
      <c r="Z132" s="7" t="s">
        <v>416</v>
      </c>
      <c r="AA132" s="7" t="s">
        <v>416</v>
      </c>
      <c r="AB132" s="7" t="s">
        <v>416</v>
      </c>
      <c r="AC132" s="7" t="s">
        <v>416</v>
      </c>
      <c r="AD132" s="7" t="s">
        <v>416</v>
      </c>
      <c r="AE132" s="7" t="s">
        <v>416</v>
      </c>
      <c r="AF132" s="7" t="s">
        <v>416</v>
      </c>
      <c r="AG132" s="7" t="s">
        <v>416</v>
      </c>
      <c r="AH132" s="7" t="s">
        <v>416</v>
      </c>
      <c r="AI132" s="7" t="s">
        <v>416</v>
      </c>
      <c r="AJ132" s="7" t="s">
        <v>416</v>
      </c>
      <c r="AK132" s="7" t="s">
        <v>416</v>
      </c>
      <c r="AL132" s="7" t="s">
        <v>416</v>
      </c>
      <c r="AM132" s="7" t="s">
        <v>416</v>
      </c>
      <c r="AN132" s="7" t="s">
        <v>416</v>
      </c>
      <c r="AO132" s="7" t="s">
        <v>416</v>
      </c>
      <c r="AP132" s="7" t="s">
        <v>416</v>
      </c>
      <c r="AQ132" s="7" t="s">
        <v>416</v>
      </c>
      <c r="AR132" s="7" t="s">
        <v>416</v>
      </c>
      <c r="AS132" s="7" t="s">
        <v>416</v>
      </c>
      <c r="AT132" s="7" t="s">
        <v>416</v>
      </c>
      <c r="AU132" s="7" t="s">
        <v>416</v>
      </c>
      <c r="AV132" s="7" t="s">
        <v>416</v>
      </c>
      <c r="AW132" s="7" t="s">
        <v>416</v>
      </c>
      <c r="AX132" s="7" t="s">
        <v>416</v>
      </c>
      <c r="AY132" s="7" t="s">
        <v>416</v>
      </c>
      <c r="AZ132" s="7" t="s">
        <v>416</v>
      </c>
      <c r="BA132" s="7" t="s">
        <v>416</v>
      </c>
      <c r="BB132" s="7" t="s">
        <v>416</v>
      </c>
      <c r="BC132" s="7" t="s">
        <v>416</v>
      </c>
      <c r="BD132" s="7" t="s">
        <v>416</v>
      </c>
      <c r="BE132" s="7" t="s">
        <v>416</v>
      </c>
      <c r="BF132" s="7" t="s">
        <v>416</v>
      </c>
      <c r="BG132" s="7" t="s">
        <v>416</v>
      </c>
      <c r="BH132" s="7" t="s">
        <v>416</v>
      </c>
      <c r="BI132" s="7" t="s">
        <v>416</v>
      </c>
      <c r="BJ132" s="7" t="s">
        <v>416</v>
      </c>
      <c r="BK132" s="7" t="s">
        <v>416</v>
      </c>
      <c r="BL132" s="7" t="s">
        <v>416</v>
      </c>
      <c r="BM132" s="7" t="s">
        <v>416</v>
      </c>
      <c r="BN132" s="7" t="s">
        <v>416</v>
      </c>
      <c r="BO132" s="7" t="s">
        <v>416</v>
      </c>
      <c r="BP132" s="7" t="s">
        <v>416</v>
      </c>
      <c r="BQ132" s="7" t="s">
        <v>416</v>
      </c>
      <c r="BR132" s="7" t="s">
        <v>416</v>
      </c>
      <c r="BS132" s="7" t="s">
        <v>416</v>
      </c>
      <c r="BT132" s="7" t="s">
        <v>416</v>
      </c>
      <c r="BU132" s="7" t="s">
        <v>416</v>
      </c>
      <c r="BV132" s="7" t="s">
        <v>416</v>
      </c>
      <c r="BW132" s="7" t="s">
        <v>416</v>
      </c>
      <c r="BX132" s="7" t="s">
        <v>416</v>
      </c>
      <c r="BY132" s="7" t="s">
        <v>416</v>
      </c>
      <c r="BZ132" s="7" t="s">
        <v>416</v>
      </c>
      <c r="CA132" s="7" t="s">
        <v>416</v>
      </c>
      <c r="CB132" s="7" t="s">
        <v>416</v>
      </c>
      <c r="CC132" s="7" t="s">
        <v>416</v>
      </c>
      <c r="CD132" s="7" t="s">
        <v>416</v>
      </c>
      <c r="CE132" s="7" t="s">
        <v>416</v>
      </c>
      <c r="CF132" s="7" t="s">
        <v>416</v>
      </c>
      <c r="CG132" s="7" t="s">
        <v>416</v>
      </c>
      <c r="CH132" s="7" t="s">
        <v>416</v>
      </c>
      <c r="CI132" s="7" t="s">
        <v>416</v>
      </c>
      <c r="CJ132" s="7" t="s">
        <v>416</v>
      </c>
    </row>
    <row r="133" spans="1:88" ht="37.5" customHeight="1" x14ac:dyDescent="0.25">
      <c r="A133" s="26">
        <v>133</v>
      </c>
      <c r="B133" s="59">
        <v>310</v>
      </c>
      <c r="C133" s="13" t="s">
        <v>165</v>
      </c>
      <c r="D133" s="9" t="s">
        <v>16</v>
      </c>
      <c r="E133" s="13" t="s">
        <v>166</v>
      </c>
      <c r="F133" s="9" t="s">
        <v>16</v>
      </c>
      <c r="G133" s="13" t="s">
        <v>544</v>
      </c>
      <c r="H133" s="21" t="s">
        <v>545</v>
      </c>
      <c r="I133" s="19" t="s">
        <v>430</v>
      </c>
      <c r="J133" s="12" t="s">
        <v>132</v>
      </c>
      <c r="K133" s="19"/>
      <c r="L133" s="19"/>
      <c r="M133" s="19"/>
      <c r="N133" s="29" t="s">
        <v>11</v>
      </c>
      <c r="O133" s="19"/>
      <c r="P133" s="19"/>
      <c r="Q133" s="19"/>
      <c r="R133" s="19"/>
      <c r="S133" s="29"/>
      <c r="T133" s="19">
        <f t="shared" si="0"/>
        <v>1</v>
      </c>
      <c r="U133" s="19"/>
      <c r="V133" s="19"/>
      <c r="W133" s="19"/>
      <c r="X133" s="19"/>
      <c r="Y133" s="19"/>
      <c r="Z133" s="19"/>
      <c r="AA133" s="19"/>
      <c r="AB133" s="19"/>
      <c r="AC133" s="19"/>
      <c r="AD133" s="19"/>
      <c r="AE133" s="19"/>
      <c r="AF133" s="19"/>
      <c r="AG133" s="19"/>
      <c r="AH133" s="19"/>
      <c r="AI133" s="19"/>
      <c r="AJ133" s="19" t="s">
        <v>469</v>
      </c>
      <c r="AK133" s="19"/>
      <c r="AL133" s="19"/>
      <c r="AM133" s="19"/>
      <c r="AN133" s="19"/>
      <c r="AO133" s="19"/>
      <c r="AP133" s="19"/>
      <c r="AQ133" s="19"/>
      <c r="AR133" s="19"/>
      <c r="AS133" s="19"/>
      <c r="AT133" s="19"/>
      <c r="AU133" s="19"/>
      <c r="AV133" s="19"/>
      <c r="AW133" s="19"/>
      <c r="AX133" s="19"/>
      <c r="AY133" s="19"/>
      <c r="AZ133" s="19"/>
      <c r="BA133" s="19"/>
      <c r="BB133" s="19"/>
      <c r="BC133" s="19"/>
      <c r="BD133" s="19">
        <v>2</v>
      </c>
      <c r="BE133" s="19">
        <v>2</v>
      </c>
      <c r="BF133" s="19">
        <v>2</v>
      </c>
      <c r="BG133" s="19">
        <v>2</v>
      </c>
      <c r="BH133" s="19">
        <v>2</v>
      </c>
      <c r="BI133" s="19">
        <v>2</v>
      </c>
      <c r="BJ133" s="19">
        <v>2</v>
      </c>
      <c r="BK133" s="19">
        <v>2</v>
      </c>
      <c r="BL133" s="19">
        <v>2</v>
      </c>
      <c r="BM133" s="19">
        <v>2</v>
      </c>
      <c r="BN133" s="19">
        <v>2</v>
      </c>
      <c r="BO133" s="19">
        <v>2</v>
      </c>
      <c r="BP133" s="19">
        <v>2</v>
      </c>
      <c r="BQ133" s="19">
        <v>2</v>
      </c>
      <c r="BR133" s="19">
        <v>2</v>
      </c>
      <c r="BS133" s="19">
        <v>2</v>
      </c>
      <c r="BT133" s="19">
        <v>2</v>
      </c>
      <c r="BU133" s="19">
        <v>1</v>
      </c>
      <c r="BV133" s="19">
        <v>0</v>
      </c>
      <c r="BW133" s="19">
        <v>2</v>
      </c>
      <c r="BX133" s="19">
        <v>2</v>
      </c>
      <c r="BY133" s="19">
        <v>2</v>
      </c>
      <c r="BZ133" s="19">
        <v>2</v>
      </c>
      <c r="CA133" s="19">
        <v>2</v>
      </c>
      <c r="CB133" s="19">
        <v>1</v>
      </c>
      <c r="CC133" s="29">
        <f>COUNTIF($BD133:$CB133,2)</f>
        <v>22</v>
      </c>
      <c r="CD133" s="52">
        <f>CC133/COUNTA($BD133:$CB133)</f>
        <v>0.88</v>
      </c>
      <c r="CE133" s="29">
        <f>COUNTIF($BD133:$CB133,1)</f>
        <v>2</v>
      </c>
      <c r="CF133" s="52">
        <f>CE133/COUNTA($BD133:$CB133)</f>
        <v>0.08</v>
      </c>
      <c r="CG133" s="29">
        <f>COUNTIF($BD133:$CB133,0)</f>
        <v>1</v>
      </c>
      <c r="CH133" s="52">
        <f>CG133/COUNTA($BD133:$CB133)</f>
        <v>0.04</v>
      </c>
      <c r="CI133" s="29">
        <f>(((CC133*2)+(CE133*1)+(CG133*0)))/COUNTA($BD133:$CB133)</f>
        <v>1.84</v>
      </c>
      <c r="CJ133" s="29" t="str">
        <f>IF(CI133&gt;=1.6,"Đạt mục tiêu",IF(CI133&gt;=1,"Cần cố gắng","Chưa đạt"))</f>
        <v>Đạt mục tiêu</v>
      </c>
    </row>
    <row r="134" spans="1:88" ht="15.75" hidden="1" customHeight="1" x14ac:dyDescent="0.25">
      <c r="A134" s="26">
        <v>134</v>
      </c>
      <c r="B134" s="59">
        <v>310</v>
      </c>
      <c r="C134" s="13" t="s">
        <v>165</v>
      </c>
      <c r="D134" s="9" t="s">
        <v>16</v>
      </c>
      <c r="E134" s="13" t="s">
        <v>166</v>
      </c>
      <c r="F134" s="9" t="s">
        <v>16</v>
      </c>
      <c r="G134" s="13" t="s">
        <v>546</v>
      </c>
      <c r="H134" s="21" t="s">
        <v>547</v>
      </c>
      <c r="I134" s="19" t="s">
        <v>430</v>
      </c>
      <c r="J134" s="12" t="s">
        <v>132</v>
      </c>
      <c r="K134" s="19"/>
      <c r="L134" s="19"/>
      <c r="M134" s="19"/>
      <c r="N134" s="29"/>
      <c r="O134" s="19"/>
      <c r="P134" s="19"/>
      <c r="Q134" s="19"/>
      <c r="R134" s="19"/>
      <c r="S134" s="29" t="s">
        <v>11</v>
      </c>
      <c r="T134" s="19">
        <f t="shared" si="0"/>
        <v>1</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t="s">
        <v>469</v>
      </c>
      <c r="BC134" s="19" t="s">
        <v>434</v>
      </c>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29"/>
      <c r="CD134" s="52"/>
      <c r="CE134" s="29"/>
      <c r="CF134" s="52"/>
      <c r="CG134" s="29"/>
      <c r="CH134" s="52"/>
      <c r="CI134" s="29"/>
      <c r="CJ134" s="29"/>
    </row>
    <row r="135" spans="1:88" ht="15.75" hidden="1" customHeight="1" x14ac:dyDescent="0.25">
      <c r="A135" s="26">
        <v>135</v>
      </c>
      <c r="B135" s="46">
        <v>313</v>
      </c>
      <c r="C135" s="69" t="s">
        <v>167</v>
      </c>
      <c r="D135" s="70"/>
      <c r="E135" s="70"/>
      <c r="F135" s="7" t="s">
        <v>416</v>
      </c>
      <c r="G135" s="7" t="s">
        <v>416</v>
      </c>
      <c r="H135" s="7" t="s">
        <v>416</v>
      </c>
      <c r="I135" s="7" t="s">
        <v>416</v>
      </c>
      <c r="J135" s="7" t="s">
        <v>416</v>
      </c>
      <c r="K135" s="7" t="s">
        <v>416</v>
      </c>
      <c r="L135" s="7" t="s">
        <v>416</v>
      </c>
      <c r="M135" s="7" t="s">
        <v>416</v>
      </c>
      <c r="N135" s="7" t="s">
        <v>416</v>
      </c>
      <c r="O135" s="7" t="s">
        <v>416</v>
      </c>
      <c r="P135" s="7" t="s">
        <v>416</v>
      </c>
      <c r="Q135" s="7" t="s">
        <v>416</v>
      </c>
      <c r="R135" s="7" t="s">
        <v>416</v>
      </c>
      <c r="S135" s="7" t="s">
        <v>416</v>
      </c>
      <c r="T135" s="19">
        <f t="shared" si="0"/>
        <v>0</v>
      </c>
      <c r="U135" s="7" t="s">
        <v>416</v>
      </c>
      <c r="V135" s="7" t="s">
        <v>416</v>
      </c>
      <c r="W135" s="7" t="s">
        <v>416</v>
      </c>
      <c r="X135" s="7" t="s">
        <v>416</v>
      </c>
      <c r="Y135" s="7" t="s">
        <v>416</v>
      </c>
      <c r="Z135" s="7" t="s">
        <v>416</v>
      </c>
      <c r="AA135" s="7" t="s">
        <v>416</v>
      </c>
      <c r="AB135" s="7" t="s">
        <v>416</v>
      </c>
      <c r="AC135" s="7" t="s">
        <v>416</v>
      </c>
      <c r="AD135" s="7"/>
      <c r="AE135" s="7" t="s">
        <v>416</v>
      </c>
      <c r="AF135" s="7" t="s">
        <v>416</v>
      </c>
      <c r="AG135" s="7" t="s">
        <v>416</v>
      </c>
      <c r="AH135" s="7" t="s">
        <v>416</v>
      </c>
      <c r="AI135" s="7" t="s">
        <v>416</v>
      </c>
      <c r="AJ135" s="7" t="s">
        <v>416</v>
      </c>
      <c r="AK135" s="7" t="s">
        <v>416</v>
      </c>
      <c r="AL135" s="7" t="s">
        <v>416</v>
      </c>
      <c r="AM135" s="7" t="s">
        <v>416</v>
      </c>
      <c r="AN135" s="7" t="s">
        <v>416</v>
      </c>
      <c r="AO135" s="7" t="s">
        <v>416</v>
      </c>
      <c r="AP135" s="7" t="s">
        <v>416</v>
      </c>
      <c r="AQ135" s="7" t="s">
        <v>416</v>
      </c>
      <c r="AR135" s="7" t="s">
        <v>416</v>
      </c>
      <c r="AS135" s="7" t="s">
        <v>416</v>
      </c>
      <c r="AT135" s="7" t="s">
        <v>416</v>
      </c>
      <c r="AU135" s="7" t="s">
        <v>416</v>
      </c>
      <c r="AV135" s="7" t="s">
        <v>416</v>
      </c>
      <c r="AW135" s="7" t="s">
        <v>416</v>
      </c>
      <c r="AX135" s="7" t="s">
        <v>416</v>
      </c>
      <c r="AY135" s="7" t="s">
        <v>416</v>
      </c>
      <c r="AZ135" s="7" t="s">
        <v>416</v>
      </c>
      <c r="BA135" s="7" t="s">
        <v>416</v>
      </c>
      <c r="BB135" s="7" t="s">
        <v>416</v>
      </c>
      <c r="BC135" s="7" t="s">
        <v>416</v>
      </c>
      <c r="BD135" s="7" t="s">
        <v>416</v>
      </c>
      <c r="BE135" s="7" t="s">
        <v>416</v>
      </c>
      <c r="BF135" s="7" t="s">
        <v>416</v>
      </c>
      <c r="BG135" s="7" t="s">
        <v>416</v>
      </c>
      <c r="BH135" s="7" t="s">
        <v>416</v>
      </c>
      <c r="BI135" s="7" t="s">
        <v>416</v>
      </c>
      <c r="BJ135" s="7" t="s">
        <v>416</v>
      </c>
      <c r="BK135" s="7" t="s">
        <v>416</v>
      </c>
      <c r="BL135" s="7" t="s">
        <v>416</v>
      </c>
      <c r="BM135" s="7" t="s">
        <v>416</v>
      </c>
      <c r="BN135" s="7" t="s">
        <v>416</v>
      </c>
      <c r="BO135" s="7" t="s">
        <v>416</v>
      </c>
      <c r="BP135" s="7" t="s">
        <v>416</v>
      </c>
      <c r="BQ135" s="7" t="s">
        <v>416</v>
      </c>
      <c r="BR135" s="7" t="s">
        <v>416</v>
      </c>
      <c r="BS135" s="7" t="s">
        <v>416</v>
      </c>
      <c r="BT135" s="7" t="s">
        <v>416</v>
      </c>
      <c r="BU135" s="7" t="s">
        <v>416</v>
      </c>
      <c r="BV135" s="7" t="s">
        <v>416</v>
      </c>
      <c r="BW135" s="7" t="s">
        <v>416</v>
      </c>
      <c r="BX135" s="7" t="s">
        <v>416</v>
      </c>
      <c r="BY135" s="7" t="s">
        <v>416</v>
      </c>
      <c r="BZ135" s="7" t="s">
        <v>416</v>
      </c>
      <c r="CA135" s="7" t="s">
        <v>416</v>
      </c>
      <c r="CB135" s="7" t="s">
        <v>416</v>
      </c>
      <c r="CC135" s="7" t="s">
        <v>416</v>
      </c>
      <c r="CD135" s="7" t="s">
        <v>416</v>
      </c>
      <c r="CE135" s="7" t="s">
        <v>416</v>
      </c>
      <c r="CF135" s="7" t="s">
        <v>416</v>
      </c>
      <c r="CG135" s="7" t="s">
        <v>416</v>
      </c>
      <c r="CH135" s="7" t="s">
        <v>416</v>
      </c>
      <c r="CI135" s="7" t="s">
        <v>416</v>
      </c>
      <c r="CJ135" s="7" t="s">
        <v>416</v>
      </c>
    </row>
    <row r="136" spans="1:88" ht="15.75" hidden="1" customHeight="1" x14ac:dyDescent="0.25">
      <c r="A136" s="26">
        <v>136</v>
      </c>
      <c r="B136" s="14">
        <v>314</v>
      </c>
      <c r="C136" s="13" t="s">
        <v>168</v>
      </c>
      <c r="D136" s="9" t="s">
        <v>7</v>
      </c>
      <c r="E136" s="13" t="s">
        <v>169</v>
      </c>
      <c r="F136" s="9" t="s">
        <v>16</v>
      </c>
      <c r="G136" s="13" t="s">
        <v>169</v>
      </c>
      <c r="H136" s="21" t="s">
        <v>548</v>
      </c>
      <c r="I136" s="19" t="s">
        <v>430</v>
      </c>
      <c r="J136" s="12" t="s">
        <v>132</v>
      </c>
      <c r="K136" s="19"/>
      <c r="L136" s="29"/>
      <c r="M136" s="29" t="s">
        <v>11</v>
      </c>
      <c r="N136" s="19"/>
      <c r="O136" s="19"/>
      <c r="P136" s="29"/>
      <c r="Q136" s="19"/>
      <c r="R136" s="19"/>
      <c r="S136" s="19"/>
      <c r="T136" s="19">
        <f t="shared" si="0"/>
        <v>1</v>
      </c>
      <c r="U136" s="19"/>
      <c r="V136" s="19"/>
      <c r="W136" s="19"/>
      <c r="X136" s="19"/>
      <c r="Y136" s="19"/>
      <c r="Z136" s="19"/>
      <c r="AA136" s="19"/>
      <c r="AB136" s="19"/>
      <c r="AC136" s="19"/>
      <c r="AD136" s="19"/>
      <c r="AE136" s="19" t="s">
        <v>469</v>
      </c>
      <c r="AF136" s="19" t="s">
        <v>434</v>
      </c>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v>2</v>
      </c>
      <c r="BE136" s="19">
        <v>1</v>
      </c>
      <c r="BF136" s="19">
        <v>2</v>
      </c>
      <c r="BG136" s="19">
        <v>2</v>
      </c>
      <c r="BH136" s="19">
        <v>2</v>
      </c>
      <c r="BI136" s="19">
        <v>1</v>
      </c>
      <c r="BJ136" s="19">
        <v>2</v>
      </c>
      <c r="BK136" s="19">
        <v>2</v>
      </c>
      <c r="BL136" s="19">
        <v>2</v>
      </c>
      <c r="BM136" s="19">
        <v>2</v>
      </c>
      <c r="BN136" s="19">
        <v>2</v>
      </c>
      <c r="BO136" s="19">
        <v>2</v>
      </c>
      <c r="BP136" s="19">
        <v>2</v>
      </c>
      <c r="BQ136" s="19">
        <v>2</v>
      </c>
      <c r="BR136" s="19">
        <v>2</v>
      </c>
      <c r="BS136" s="19">
        <v>1</v>
      </c>
      <c r="BT136" s="19">
        <v>2</v>
      </c>
      <c r="BU136" s="19">
        <v>2</v>
      </c>
      <c r="BV136" s="19">
        <v>2</v>
      </c>
      <c r="BW136" s="19">
        <v>1</v>
      </c>
      <c r="BX136" s="19">
        <v>2</v>
      </c>
      <c r="BY136" s="19">
        <v>1</v>
      </c>
      <c r="BZ136" s="19">
        <v>2</v>
      </c>
      <c r="CA136" s="19">
        <v>2</v>
      </c>
      <c r="CB136" s="19">
        <v>1</v>
      </c>
      <c r="CC136" s="29">
        <f>COUNTIF($BD136:$CB136,2)</f>
        <v>19</v>
      </c>
      <c r="CD136" s="52">
        <f>CC136/COUNTA($BD136:$CB136)</f>
        <v>0.76</v>
      </c>
      <c r="CE136" s="29">
        <f>COUNTIF($BD136:$CB136,1)</f>
        <v>6</v>
      </c>
      <c r="CF136" s="52">
        <f>CE136/COUNTA($BD136:$CB136)</f>
        <v>0.24</v>
      </c>
      <c r="CG136" s="29">
        <f>COUNTIF($BD136:$CB136,0)</f>
        <v>0</v>
      </c>
      <c r="CH136" s="52">
        <f>CG136/COUNTA($BD136:$CB136)</f>
        <v>0</v>
      </c>
      <c r="CI136" s="29">
        <f>(((CC136*2)+(CE136*1)+(CG136*0)))/COUNTA($BD136:$CB136)</f>
        <v>1.76</v>
      </c>
      <c r="CJ136" s="29" t="str">
        <f>IF(CI136&gt;=1.6,"Đạt mục tiêu",IF(CI136&gt;=1,"Cần cố gắng","Chưa đạt"))</f>
        <v>Đạt mục tiêu</v>
      </c>
    </row>
    <row r="137" spans="1:88" ht="15.75" hidden="1" customHeight="1" x14ac:dyDescent="0.25">
      <c r="A137" s="26">
        <v>137</v>
      </c>
      <c r="B137" s="46">
        <v>318</v>
      </c>
      <c r="C137" s="69" t="s">
        <v>170</v>
      </c>
      <c r="D137" s="70"/>
      <c r="E137" s="70"/>
      <c r="F137" s="7" t="s">
        <v>416</v>
      </c>
      <c r="G137" s="7" t="s">
        <v>416</v>
      </c>
      <c r="H137" s="7" t="s">
        <v>416</v>
      </c>
      <c r="I137" s="7" t="s">
        <v>416</v>
      </c>
      <c r="J137" s="7" t="s">
        <v>416</v>
      </c>
      <c r="K137" s="7" t="s">
        <v>416</v>
      </c>
      <c r="L137" s="7" t="s">
        <v>416</v>
      </c>
      <c r="M137" s="7" t="s">
        <v>416</v>
      </c>
      <c r="N137" s="7" t="s">
        <v>416</v>
      </c>
      <c r="O137" s="7" t="s">
        <v>416</v>
      </c>
      <c r="P137" s="7" t="s">
        <v>416</v>
      </c>
      <c r="Q137" s="7" t="s">
        <v>416</v>
      </c>
      <c r="R137" s="7" t="s">
        <v>416</v>
      </c>
      <c r="S137" s="7" t="s">
        <v>416</v>
      </c>
      <c r="T137" s="19">
        <f t="shared" si="0"/>
        <v>0</v>
      </c>
      <c r="U137" s="7" t="s">
        <v>416</v>
      </c>
      <c r="V137" s="7" t="s">
        <v>416</v>
      </c>
      <c r="W137" s="7" t="s">
        <v>416</v>
      </c>
      <c r="X137" s="7" t="s">
        <v>416</v>
      </c>
      <c r="Y137" s="7" t="s">
        <v>416</v>
      </c>
      <c r="Z137" s="7" t="s">
        <v>416</v>
      </c>
      <c r="AA137" s="7" t="s">
        <v>416</v>
      </c>
      <c r="AB137" s="7" t="s">
        <v>416</v>
      </c>
      <c r="AC137" s="7" t="s">
        <v>416</v>
      </c>
      <c r="AD137" s="7" t="s">
        <v>416</v>
      </c>
      <c r="AE137" s="7" t="s">
        <v>416</v>
      </c>
      <c r="AF137" s="7" t="s">
        <v>416</v>
      </c>
      <c r="AG137" s="7" t="s">
        <v>416</v>
      </c>
      <c r="AH137" s="7" t="s">
        <v>416</v>
      </c>
      <c r="AI137" s="7" t="s">
        <v>416</v>
      </c>
      <c r="AJ137" s="7" t="s">
        <v>416</v>
      </c>
      <c r="AK137" s="7" t="s">
        <v>416</v>
      </c>
      <c r="AL137" s="7" t="s">
        <v>416</v>
      </c>
      <c r="AM137" s="7" t="s">
        <v>416</v>
      </c>
      <c r="AN137" s="7" t="s">
        <v>416</v>
      </c>
      <c r="AO137" s="7" t="s">
        <v>416</v>
      </c>
      <c r="AP137" s="7" t="s">
        <v>416</v>
      </c>
      <c r="AQ137" s="7" t="s">
        <v>416</v>
      </c>
      <c r="AR137" s="7" t="s">
        <v>416</v>
      </c>
      <c r="AS137" s="7" t="s">
        <v>416</v>
      </c>
      <c r="AT137" s="7" t="s">
        <v>416</v>
      </c>
      <c r="AU137" s="7" t="s">
        <v>416</v>
      </c>
      <c r="AV137" s="7" t="s">
        <v>416</v>
      </c>
      <c r="AW137" s="7" t="s">
        <v>416</v>
      </c>
      <c r="AX137" s="7" t="s">
        <v>416</v>
      </c>
      <c r="AY137" s="7" t="s">
        <v>416</v>
      </c>
      <c r="AZ137" s="7" t="s">
        <v>416</v>
      </c>
      <c r="BA137" s="7" t="s">
        <v>416</v>
      </c>
      <c r="BB137" s="7" t="s">
        <v>416</v>
      </c>
      <c r="BC137" s="7" t="s">
        <v>416</v>
      </c>
      <c r="BD137" s="7" t="s">
        <v>416</v>
      </c>
      <c r="BE137" s="7" t="s">
        <v>416</v>
      </c>
      <c r="BF137" s="7" t="s">
        <v>416</v>
      </c>
      <c r="BG137" s="7" t="s">
        <v>416</v>
      </c>
      <c r="BH137" s="7" t="s">
        <v>416</v>
      </c>
      <c r="BI137" s="7" t="s">
        <v>416</v>
      </c>
      <c r="BJ137" s="7" t="s">
        <v>416</v>
      </c>
      <c r="BK137" s="7" t="s">
        <v>416</v>
      </c>
      <c r="BL137" s="7" t="s">
        <v>416</v>
      </c>
      <c r="BM137" s="7" t="s">
        <v>416</v>
      </c>
      <c r="BN137" s="7" t="s">
        <v>416</v>
      </c>
      <c r="BO137" s="7" t="s">
        <v>416</v>
      </c>
      <c r="BP137" s="7" t="s">
        <v>416</v>
      </c>
      <c r="BQ137" s="7" t="s">
        <v>416</v>
      </c>
      <c r="BR137" s="7" t="s">
        <v>416</v>
      </c>
      <c r="BS137" s="7" t="s">
        <v>416</v>
      </c>
      <c r="BT137" s="7" t="s">
        <v>416</v>
      </c>
      <c r="BU137" s="7" t="s">
        <v>416</v>
      </c>
      <c r="BV137" s="7" t="s">
        <v>416</v>
      </c>
      <c r="BW137" s="7" t="s">
        <v>416</v>
      </c>
      <c r="BX137" s="7" t="s">
        <v>416</v>
      </c>
      <c r="BY137" s="7" t="s">
        <v>416</v>
      </c>
      <c r="BZ137" s="7" t="s">
        <v>416</v>
      </c>
      <c r="CA137" s="7" t="s">
        <v>416</v>
      </c>
      <c r="CB137" s="7" t="s">
        <v>416</v>
      </c>
      <c r="CC137" s="7" t="s">
        <v>416</v>
      </c>
      <c r="CD137" s="7" t="s">
        <v>416</v>
      </c>
      <c r="CE137" s="7" t="s">
        <v>416</v>
      </c>
      <c r="CF137" s="7" t="s">
        <v>416</v>
      </c>
      <c r="CG137" s="7" t="s">
        <v>416</v>
      </c>
      <c r="CH137" s="7" t="s">
        <v>416</v>
      </c>
      <c r="CI137" s="7" t="s">
        <v>416</v>
      </c>
      <c r="CJ137" s="7" t="s">
        <v>416</v>
      </c>
    </row>
    <row r="138" spans="1:88" ht="15.75" hidden="1" customHeight="1" x14ac:dyDescent="0.25">
      <c r="A138" s="26">
        <v>138</v>
      </c>
      <c r="B138" s="72">
        <v>319</v>
      </c>
      <c r="C138" s="13" t="s">
        <v>549</v>
      </c>
      <c r="D138" s="9" t="s">
        <v>7</v>
      </c>
      <c r="E138" s="13" t="s">
        <v>550</v>
      </c>
      <c r="F138" s="9" t="s">
        <v>16</v>
      </c>
      <c r="G138" s="13" t="s">
        <v>550</v>
      </c>
      <c r="H138" s="21" t="s">
        <v>551</v>
      </c>
      <c r="I138" s="19" t="s">
        <v>430</v>
      </c>
      <c r="J138" s="12" t="s">
        <v>132</v>
      </c>
      <c r="K138" s="19"/>
      <c r="L138" s="19"/>
      <c r="M138" s="19"/>
      <c r="N138" s="19"/>
      <c r="O138" s="29"/>
      <c r="P138" s="29" t="s">
        <v>11</v>
      </c>
      <c r="Q138" s="29"/>
      <c r="R138" s="19"/>
      <c r="S138" s="19"/>
      <c r="T138" s="19">
        <f t="shared" si="0"/>
        <v>1</v>
      </c>
      <c r="U138" s="19"/>
      <c r="V138" s="19"/>
      <c r="W138" s="19"/>
      <c r="X138" s="19"/>
      <c r="Y138" s="19"/>
      <c r="Z138" s="19"/>
      <c r="AA138" s="19"/>
      <c r="AB138" s="19"/>
      <c r="AC138" s="19"/>
      <c r="AD138" s="19"/>
      <c r="AE138" s="19"/>
      <c r="AF138" s="19"/>
      <c r="AG138" s="19"/>
      <c r="AH138" s="19"/>
      <c r="AI138" s="19"/>
      <c r="AJ138" s="19"/>
      <c r="AK138" s="19" t="s">
        <v>433</v>
      </c>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29">
        <f>COUNTIF($BD138:$CB138,2)</f>
        <v>0</v>
      </c>
      <c r="CD138" s="52" t="e">
        <f>CC138/COUNTA($BD138:$CB138)</f>
        <v>#DIV/0!</v>
      </c>
      <c r="CE138" s="29">
        <f>COUNTIF($BD138:$CB138,1)</f>
        <v>0</v>
      </c>
      <c r="CF138" s="52" t="e">
        <f>CE138/COUNTA($BD138:$CB138)</f>
        <v>#DIV/0!</v>
      </c>
      <c r="CG138" s="29">
        <f>COUNTIF($BD138:$CB138,0)</f>
        <v>0</v>
      </c>
      <c r="CH138" s="52" t="e">
        <f>CG138/COUNTA($BD138:$CB138)</f>
        <v>#DIV/0!</v>
      </c>
      <c r="CI138" s="29" t="e">
        <f>(((CC138*2)+(CE138*1)+(CG138*0)))/COUNTA($BD138:$CB138)</f>
        <v>#DIV/0!</v>
      </c>
      <c r="CJ138" s="29" t="e">
        <f>IF(CI138&gt;=1.6,"Đạt mục tiêu",IF(CI138&gt;=1,"Cần cố gắng","Chưa đạt"))</f>
        <v>#DIV/0!</v>
      </c>
    </row>
    <row r="139" spans="1:88" ht="15.75" hidden="1" customHeight="1" x14ac:dyDescent="0.25">
      <c r="A139" s="26">
        <v>139</v>
      </c>
      <c r="B139" s="72">
        <v>319</v>
      </c>
      <c r="C139" s="13" t="s">
        <v>549</v>
      </c>
      <c r="D139" s="9" t="s">
        <v>7</v>
      </c>
      <c r="E139" s="13" t="s">
        <v>550</v>
      </c>
      <c r="F139" s="9" t="s">
        <v>16</v>
      </c>
      <c r="G139" s="13" t="s">
        <v>550</v>
      </c>
      <c r="H139" s="21" t="s">
        <v>552</v>
      </c>
      <c r="I139" s="19" t="s">
        <v>430</v>
      </c>
      <c r="J139" s="12"/>
      <c r="K139" s="19"/>
      <c r="L139" s="19"/>
      <c r="M139" s="19"/>
      <c r="N139" s="19"/>
      <c r="O139" s="29" t="s">
        <v>11</v>
      </c>
      <c r="P139" s="29"/>
      <c r="Q139" s="29"/>
      <c r="R139" s="19"/>
      <c r="S139" s="19"/>
      <c r="T139" s="19">
        <f t="shared" si="0"/>
        <v>1</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29"/>
      <c r="CD139" s="52"/>
      <c r="CE139" s="29"/>
      <c r="CF139" s="52"/>
      <c r="CG139" s="29"/>
      <c r="CH139" s="52"/>
      <c r="CI139" s="29"/>
      <c r="CJ139" s="29"/>
    </row>
    <row r="140" spans="1:88" ht="15.75" hidden="1" customHeight="1" x14ac:dyDescent="0.25">
      <c r="A140" s="26">
        <v>140</v>
      </c>
      <c r="B140" s="72">
        <v>319</v>
      </c>
      <c r="C140" s="13" t="s">
        <v>549</v>
      </c>
      <c r="D140" s="9" t="s">
        <v>7</v>
      </c>
      <c r="E140" s="13" t="s">
        <v>550</v>
      </c>
      <c r="F140" s="9" t="s">
        <v>16</v>
      </c>
      <c r="G140" s="13" t="s">
        <v>550</v>
      </c>
      <c r="H140" s="21" t="s">
        <v>553</v>
      </c>
      <c r="I140" s="19" t="s">
        <v>430</v>
      </c>
      <c r="J140" s="12" t="s">
        <v>132</v>
      </c>
      <c r="K140" s="19"/>
      <c r="L140" s="19"/>
      <c r="M140" s="19"/>
      <c r="N140" s="19"/>
      <c r="O140" s="29"/>
      <c r="P140" s="19"/>
      <c r="Q140" s="29" t="s">
        <v>11</v>
      </c>
      <c r="R140" s="19"/>
      <c r="S140" s="19"/>
      <c r="T140" s="19">
        <f t="shared" si="0"/>
        <v>1</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t="s">
        <v>469</v>
      </c>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9"/>
      <c r="CD140" s="52"/>
      <c r="CE140" s="29"/>
      <c r="CF140" s="52"/>
      <c r="CG140" s="29"/>
      <c r="CH140" s="52"/>
      <c r="CI140" s="29"/>
      <c r="CJ140" s="29"/>
    </row>
    <row r="141" spans="1:88" ht="24" customHeight="1" x14ac:dyDescent="0.25">
      <c r="A141" s="26">
        <v>141</v>
      </c>
      <c r="B141" s="46">
        <v>326</v>
      </c>
      <c r="C141" s="69" t="s">
        <v>171</v>
      </c>
      <c r="D141" s="70"/>
      <c r="E141" s="70"/>
      <c r="F141" s="7" t="s">
        <v>416</v>
      </c>
      <c r="G141" s="7" t="s">
        <v>416</v>
      </c>
      <c r="H141" s="7" t="s">
        <v>416</v>
      </c>
      <c r="I141" s="7" t="s">
        <v>416</v>
      </c>
      <c r="J141" s="7" t="s">
        <v>416</v>
      </c>
      <c r="K141" s="7" t="s">
        <v>416</v>
      </c>
      <c r="L141" s="7" t="s">
        <v>416</v>
      </c>
      <c r="M141" s="7" t="s">
        <v>416</v>
      </c>
      <c r="N141" s="7" t="s">
        <v>416</v>
      </c>
      <c r="O141" s="7" t="s">
        <v>416</v>
      </c>
      <c r="P141" s="7" t="s">
        <v>416</v>
      </c>
      <c r="Q141" s="7" t="s">
        <v>416</v>
      </c>
      <c r="R141" s="7" t="s">
        <v>416</v>
      </c>
      <c r="S141" s="7" t="s">
        <v>416</v>
      </c>
      <c r="T141" s="19">
        <f t="shared" si="0"/>
        <v>0</v>
      </c>
      <c r="U141" s="7" t="s">
        <v>416</v>
      </c>
      <c r="V141" s="7" t="s">
        <v>416</v>
      </c>
      <c r="W141" s="7" t="s">
        <v>416</v>
      </c>
      <c r="X141" s="7" t="s">
        <v>416</v>
      </c>
      <c r="Y141" s="7" t="s">
        <v>416</v>
      </c>
      <c r="Z141" s="7" t="s">
        <v>416</v>
      </c>
      <c r="AA141" s="7" t="s">
        <v>416</v>
      </c>
      <c r="AB141" s="7" t="s">
        <v>416</v>
      </c>
      <c r="AC141" s="7" t="s">
        <v>416</v>
      </c>
      <c r="AD141" s="7" t="s">
        <v>416</v>
      </c>
      <c r="AE141" s="7" t="s">
        <v>416</v>
      </c>
      <c r="AF141" s="7" t="s">
        <v>416</v>
      </c>
      <c r="AG141" s="7" t="s">
        <v>416</v>
      </c>
      <c r="AH141" s="7" t="s">
        <v>416</v>
      </c>
      <c r="AI141" s="7" t="s">
        <v>416</v>
      </c>
      <c r="AJ141" s="7" t="s">
        <v>416</v>
      </c>
      <c r="AK141" s="7" t="s">
        <v>416</v>
      </c>
      <c r="AL141" s="7" t="s">
        <v>416</v>
      </c>
      <c r="AM141" s="7" t="s">
        <v>416</v>
      </c>
      <c r="AN141" s="7" t="s">
        <v>416</v>
      </c>
      <c r="AO141" s="7" t="s">
        <v>416</v>
      </c>
      <c r="AP141" s="7" t="s">
        <v>416</v>
      </c>
      <c r="AQ141" s="7" t="s">
        <v>416</v>
      </c>
      <c r="AR141" s="7" t="s">
        <v>416</v>
      </c>
      <c r="AS141" s="7" t="s">
        <v>416</v>
      </c>
      <c r="AT141" s="7" t="s">
        <v>416</v>
      </c>
      <c r="AU141" s="7" t="s">
        <v>416</v>
      </c>
      <c r="AV141" s="7" t="s">
        <v>416</v>
      </c>
      <c r="AW141" s="7" t="s">
        <v>416</v>
      </c>
      <c r="AX141" s="7" t="s">
        <v>416</v>
      </c>
      <c r="AY141" s="7" t="s">
        <v>416</v>
      </c>
      <c r="AZ141" s="7" t="s">
        <v>416</v>
      </c>
      <c r="BA141" s="7" t="s">
        <v>416</v>
      </c>
      <c r="BB141" s="7" t="s">
        <v>416</v>
      </c>
      <c r="BC141" s="7" t="s">
        <v>416</v>
      </c>
      <c r="BD141" s="7" t="s">
        <v>416</v>
      </c>
      <c r="BE141" s="7" t="s">
        <v>416</v>
      </c>
      <c r="BF141" s="7" t="s">
        <v>416</v>
      </c>
      <c r="BG141" s="7" t="s">
        <v>416</v>
      </c>
      <c r="BH141" s="7" t="s">
        <v>416</v>
      </c>
      <c r="BI141" s="7" t="s">
        <v>416</v>
      </c>
      <c r="BJ141" s="7" t="s">
        <v>416</v>
      </c>
      <c r="BK141" s="7" t="s">
        <v>416</v>
      </c>
      <c r="BL141" s="7" t="s">
        <v>416</v>
      </c>
      <c r="BM141" s="7" t="s">
        <v>416</v>
      </c>
      <c r="BN141" s="7" t="s">
        <v>416</v>
      </c>
      <c r="BO141" s="7" t="s">
        <v>416</v>
      </c>
      <c r="BP141" s="7" t="s">
        <v>416</v>
      </c>
      <c r="BQ141" s="7" t="s">
        <v>416</v>
      </c>
      <c r="BR141" s="7" t="s">
        <v>416</v>
      </c>
      <c r="BS141" s="7" t="s">
        <v>416</v>
      </c>
      <c r="BT141" s="7" t="s">
        <v>416</v>
      </c>
      <c r="BU141" s="7" t="s">
        <v>416</v>
      </c>
      <c r="BV141" s="7" t="s">
        <v>416</v>
      </c>
      <c r="BW141" s="7" t="s">
        <v>416</v>
      </c>
      <c r="BX141" s="7" t="s">
        <v>416</v>
      </c>
      <c r="BY141" s="7" t="s">
        <v>416</v>
      </c>
      <c r="BZ141" s="7" t="s">
        <v>416</v>
      </c>
      <c r="CA141" s="7" t="s">
        <v>416</v>
      </c>
      <c r="CB141" s="7" t="s">
        <v>416</v>
      </c>
      <c r="CC141" s="7" t="s">
        <v>416</v>
      </c>
      <c r="CD141" s="7" t="s">
        <v>416</v>
      </c>
      <c r="CE141" s="7" t="s">
        <v>416</v>
      </c>
      <c r="CF141" s="7" t="s">
        <v>416</v>
      </c>
      <c r="CG141" s="7" t="s">
        <v>416</v>
      </c>
      <c r="CH141" s="7" t="s">
        <v>416</v>
      </c>
      <c r="CI141" s="7" t="s">
        <v>416</v>
      </c>
      <c r="CJ141" s="7" t="s">
        <v>416</v>
      </c>
    </row>
    <row r="142" spans="1:88" ht="15.75" hidden="1" customHeight="1" x14ac:dyDescent="0.25">
      <c r="A142" s="26">
        <v>142</v>
      </c>
      <c r="B142" s="73">
        <v>327</v>
      </c>
      <c r="C142" s="50" t="s">
        <v>554</v>
      </c>
      <c r="D142" s="9" t="s">
        <v>7</v>
      </c>
      <c r="E142" s="13" t="s">
        <v>555</v>
      </c>
      <c r="F142" s="9" t="s">
        <v>16</v>
      </c>
      <c r="G142" s="21" t="s">
        <v>556</v>
      </c>
      <c r="H142" s="21" t="s">
        <v>557</v>
      </c>
      <c r="I142" s="19" t="s">
        <v>430</v>
      </c>
      <c r="J142" s="12" t="s">
        <v>132</v>
      </c>
      <c r="K142" s="29" t="s">
        <v>11</v>
      </c>
      <c r="L142" s="19"/>
      <c r="M142" s="19"/>
      <c r="N142" s="19"/>
      <c r="O142" s="19"/>
      <c r="P142" s="19"/>
      <c r="Q142" s="19"/>
      <c r="R142" s="19"/>
      <c r="S142" s="19"/>
      <c r="T142" s="19">
        <f t="shared" si="0"/>
        <v>1</v>
      </c>
      <c r="U142" s="19"/>
      <c r="V142" s="19" t="s">
        <v>469</v>
      </c>
      <c r="W142" s="19" t="s">
        <v>469</v>
      </c>
      <c r="X142" s="19" t="s">
        <v>434</v>
      </c>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v>2</v>
      </c>
      <c r="BE142" s="19">
        <v>2</v>
      </c>
      <c r="BF142" s="19">
        <v>2</v>
      </c>
      <c r="BG142" s="19">
        <v>1</v>
      </c>
      <c r="BH142" s="19">
        <v>2</v>
      </c>
      <c r="BI142" s="19">
        <v>2</v>
      </c>
      <c r="BJ142" s="19">
        <v>1</v>
      </c>
      <c r="BK142" s="19">
        <v>2</v>
      </c>
      <c r="BL142" s="19">
        <v>2</v>
      </c>
      <c r="BM142" s="19">
        <v>2</v>
      </c>
      <c r="BN142" s="19">
        <v>2</v>
      </c>
      <c r="BO142" s="19">
        <v>2</v>
      </c>
      <c r="BP142" s="19">
        <v>2</v>
      </c>
      <c r="BQ142" s="19">
        <v>2</v>
      </c>
      <c r="BR142" s="19">
        <v>2</v>
      </c>
      <c r="BS142" s="19">
        <v>2</v>
      </c>
      <c r="BT142" s="19">
        <v>2</v>
      </c>
      <c r="BU142" s="19">
        <v>1</v>
      </c>
      <c r="BV142" s="19">
        <v>0</v>
      </c>
      <c r="BW142" s="19">
        <v>2</v>
      </c>
      <c r="BX142" s="19">
        <v>0</v>
      </c>
      <c r="BY142" s="19">
        <v>2</v>
      </c>
      <c r="BZ142" s="19">
        <v>2</v>
      </c>
      <c r="CA142" s="19">
        <v>2</v>
      </c>
      <c r="CB142" s="19">
        <v>2</v>
      </c>
      <c r="CC142" s="29">
        <f t="shared" ref="CC142:CC143" si="121">COUNTIF($BD142:$CB142,2)</f>
        <v>20</v>
      </c>
      <c r="CD142" s="52">
        <f t="shared" ref="CD142:CD143" si="122">CC142/COUNTA($BD142:$CB142)</f>
        <v>0.8</v>
      </c>
      <c r="CE142" s="29">
        <f t="shared" ref="CE142:CE143" si="123">COUNTIF($BD142:$CB142,1)</f>
        <v>3</v>
      </c>
      <c r="CF142" s="52">
        <f t="shared" ref="CF142:CF143" si="124">CE142/COUNTA($BD142:$CB142)</f>
        <v>0.12</v>
      </c>
      <c r="CG142" s="29">
        <f t="shared" ref="CG142:CG143" si="125">COUNTIF($BD142:$CB142,0)</f>
        <v>2</v>
      </c>
      <c r="CH142" s="52">
        <f t="shared" ref="CH142:CH143" si="126">CG142/COUNTA($BD142:$CB142)</f>
        <v>0.08</v>
      </c>
      <c r="CI142" s="29">
        <f t="shared" ref="CI142:CI143" si="127">(((CC142*2)+(CE142*1)+(CG142*0)))/COUNTA($BD142:$CB142)</f>
        <v>1.72</v>
      </c>
      <c r="CJ142" s="29" t="str">
        <f t="shared" ref="CJ142:CJ143" si="128">IF(CI142&gt;=1.6,"Đạt mục tiêu",IF(CI142&gt;=1,"Cần cố gắng","Chưa đạt"))</f>
        <v>Đạt mục tiêu</v>
      </c>
    </row>
    <row r="143" spans="1:88" ht="36" customHeight="1" x14ac:dyDescent="0.25">
      <c r="A143" s="26">
        <v>144</v>
      </c>
      <c r="B143" s="14">
        <v>332</v>
      </c>
      <c r="C143" s="13" t="s">
        <v>172</v>
      </c>
      <c r="D143" s="9" t="s">
        <v>16</v>
      </c>
      <c r="E143" s="13" t="s">
        <v>173</v>
      </c>
      <c r="F143" s="9" t="s">
        <v>16</v>
      </c>
      <c r="G143" s="13" t="s">
        <v>173</v>
      </c>
      <c r="H143" s="13" t="s">
        <v>558</v>
      </c>
      <c r="I143" s="19" t="s">
        <v>419</v>
      </c>
      <c r="J143" s="12" t="s">
        <v>132</v>
      </c>
      <c r="K143" s="19"/>
      <c r="L143" s="19"/>
      <c r="M143" s="19"/>
      <c r="N143" s="19" t="s">
        <v>11</v>
      </c>
      <c r="O143" s="19"/>
      <c r="P143" s="19"/>
      <c r="Q143" s="19"/>
      <c r="R143" s="19"/>
      <c r="S143" s="19"/>
      <c r="T143" s="19">
        <f t="shared" si="0"/>
        <v>1</v>
      </c>
      <c r="U143" s="19"/>
      <c r="V143" s="19"/>
      <c r="W143" s="19"/>
      <c r="X143" s="19"/>
      <c r="Y143" s="19"/>
      <c r="Z143" s="19"/>
      <c r="AA143" s="19"/>
      <c r="AB143" s="19"/>
      <c r="AC143" s="19"/>
      <c r="AD143" s="19"/>
      <c r="AE143" s="19"/>
      <c r="AF143" s="19"/>
      <c r="AG143" s="19" t="s">
        <v>434</v>
      </c>
      <c r="AH143" s="19" t="s">
        <v>434</v>
      </c>
      <c r="AI143" s="19" t="s">
        <v>434</v>
      </c>
      <c r="AJ143" s="19" t="s">
        <v>434</v>
      </c>
      <c r="AK143" s="19"/>
      <c r="AL143" s="19"/>
      <c r="AM143" s="19"/>
      <c r="AN143" s="19"/>
      <c r="AO143" s="19"/>
      <c r="AP143" s="19"/>
      <c r="AQ143" s="19"/>
      <c r="AR143" s="19"/>
      <c r="AS143" s="19"/>
      <c r="AT143" s="19"/>
      <c r="AU143" s="19"/>
      <c r="AV143" s="19"/>
      <c r="AW143" s="19"/>
      <c r="AX143" s="19"/>
      <c r="AY143" s="19"/>
      <c r="AZ143" s="19"/>
      <c r="BA143" s="19"/>
      <c r="BB143" s="19"/>
      <c r="BC143" s="19"/>
      <c r="BD143" s="19">
        <v>2</v>
      </c>
      <c r="BE143" s="19">
        <v>2</v>
      </c>
      <c r="BF143" s="19">
        <v>1</v>
      </c>
      <c r="BG143" s="19">
        <v>2</v>
      </c>
      <c r="BH143" s="19">
        <v>2</v>
      </c>
      <c r="BI143" s="19">
        <v>2</v>
      </c>
      <c r="BJ143" s="19">
        <v>2</v>
      </c>
      <c r="BK143" s="19">
        <v>2</v>
      </c>
      <c r="BL143" s="19">
        <v>2</v>
      </c>
      <c r="BM143" s="19">
        <v>1</v>
      </c>
      <c r="BN143" s="19">
        <v>2</v>
      </c>
      <c r="BO143" s="19">
        <v>2</v>
      </c>
      <c r="BP143" s="19">
        <v>2</v>
      </c>
      <c r="BQ143" s="19">
        <v>2</v>
      </c>
      <c r="BR143" s="19">
        <v>2</v>
      </c>
      <c r="BS143" s="19">
        <v>1</v>
      </c>
      <c r="BT143" s="19">
        <v>2</v>
      </c>
      <c r="BU143" s="19">
        <v>2</v>
      </c>
      <c r="BV143" s="19">
        <v>2</v>
      </c>
      <c r="BW143" s="19">
        <v>1</v>
      </c>
      <c r="BX143" s="19">
        <v>2</v>
      </c>
      <c r="BY143" s="19">
        <v>2</v>
      </c>
      <c r="BZ143" s="19">
        <v>2</v>
      </c>
      <c r="CA143" s="19">
        <v>1</v>
      </c>
      <c r="CB143" s="19">
        <v>2</v>
      </c>
      <c r="CC143" s="29">
        <f t="shared" si="121"/>
        <v>20</v>
      </c>
      <c r="CD143" s="52">
        <f t="shared" si="122"/>
        <v>0.8</v>
      </c>
      <c r="CE143" s="29">
        <f t="shared" si="123"/>
        <v>5</v>
      </c>
      <c r="CF143" s="52">
        <f t="shared" si="124"/>
        <v>0.2</v>
      </c>
      <c r="CG143" s="29">
        <f t="shared" si="125"/>
        <v>0</v>
      </c>
      <c r="CH143" s="52">
        <f t="shared" si="126"/>
        <v>0</v>
      </c>
      <c r="CI143" s="29">
        <f t="shared" si="127"/>
        <v>1.8</v>
      </c>
      <c r="CJ143" s="29" t="str">
        <f t="shared" si="128"/>
        <v>Đạt mục tiêu</v>
      </c>
    </row>
    <row r="144" spans="1:88" ht="37.5" hidden="1" customHeight="1" x14ac:dyDescent="0.25">
      <c r="A144" s="26">
        <v>145</v>
      </c>
      <c r="B144" s="46">
        <v>336</v>
      </c>
      <c r="C144" s="74" t="s">
        <v>174</v>
      </c>
      <c r="D144" s="75"/>
      <c r="E144" s="75"/>
      <c r="F144" s="75"/>
      <c r="G144" s="76"/>
      <c r="H144" s="7" t="s">
        <v>416</v>
      </c>
      <c r="I144" s="7" t="s">
        <v>416</v>
      </c>
      <c r="J144" s="7" t="s">
        <v>416</v>
      </c>
      <c r="K144" s="7" t="s">
        <v>416</v>
      </c>
      <c r="L144" s="7" t="s">
        <v>416</v>
      </c>
      <c r="M144" s="7" t="s">
        <v>416</v>
      </c>
      <c r="N144" s="7" t="s">
        <v>416</v>
      </c>
      <c r="O144" s="7" t="s">
        <v>416</v>
      </c>
      <c r="P144" s="7" t="s">
        <v>416</v>
      </c>
      <c r="Q144" s="7" t="s">
        <v>416</v>
      </c>
      <c r="R144" s="7" t="s">
        <v>416</v>
      </c>
      <c r="S144" s="7" t="s">
        <v>416</v>
      </c>
      <c r="T144" s="19">
        <f t="shared" si="0"/>
        <v>0</v>
      </c>
      <c r="U144" s="7" t="s">
        <v>416</v>
      </c>
      <c r="V144" s="7" t="s">
        <v>416</v>
      </c>
      <c r="W144" s="7" t="s">
        <v>416</v>
      </c>
      <c r="X144" s="7" t="s">
        <v>416</v>
      </c>
      <c r="Y144" s="7" t="s">
        <v>416</v>
      </c>
      <c r="Z144" s="7" t="s">
        <v>416</v>
      </c>
      <c r="AA144" s="7" t="s">
        <v>416</v>
      </c>
      <c r="AB144" s="7" t="s">
        <v>416</v>
      </c>
      <c r="AC144" s="7" t="s">
        <v>416</v>
      </c>
      <c r="AD144" s="7" t="s">
        <v>416</v>
      </c>
      <c r="AE144" s="7" t="s">
        <v>416</v>
      </c>
      <c r="AF144" s="7" t="s">
        <v>416</v>
      </c>
      <c r="AG144" s="7" t="s">
        <v>416</v>
      </c>
      <c r="AH144" s="7" t="s">
        <v>416</v>
      </c>
      <c r="AI144" s="7" t="s">
        <v>416</v>
      </c>
      <c r="AJ144" s="7" t="s">
        <v>416</v>
      </c>
      <c r="AK144" s="7" t="s">
        <v>416</v>
      </c>
      <c r="AL144" s="7" t="s">
        <v>416</v>
      </c>
      <c r="AM144" s="7" t="s">
        <v>416</v>
      </c>
      <c r="AN144" s="7" t="s">
        <v>416</v>
      </c>
      <c r="AO144" s="7" t="s">
        <v>416</v>
      </c>
      <c r="AP144" s="7" t="s">
        <v>416</v>
      </c>
      <c r="AQ144" s="7" t="s">
        <v>416</v>
      </c>
      <c r="AR144" s="7" t="s">
        <v>416</v>
      </c>
      <c r="AS144" s="7" t="s">
        <v>416</v>
      </c>
      <c r="AT144" s="7" t="s">
        <v>416</v>
      </c>
      <c r="AU144" s="7" t="s">
        <v>416</v>
      </c>
      <c r="AV144" s="7" t="s">
        <v>416</v>
      </c>
      <c r="AW144" s="7" t="s">
        <v>416</v>
      </c>
      <c r="AX144" s="7" t="s">
        <v>416</v>
      </c>
      <c r="AY144" s="7" t="s">
        <v>416</v>
      </c>
      <c r="AZ144" s="7" t="s">
        <v>416</v>
      </c>
      <c r="BA144" s="7" t="s">
        <v>416</v>
      </c>
      <c r="BB144" s="7" t="s">
        <v>416</v>
      </c>
      <c r="BC144" s="7" t="s">
        <v>416</v>
      </c>
      <c r="BD144" s="7" t="s">
        <v>416</v>
      </c>
      <c r="BE144" s="7" t="s">
        <v>416</v>
      </c>
      <c r="BF144" s="7" t="s">
        <v>416</v>
      </c>
      <c r="BG144" s="7" t="s">
        <v>416</v>
      </c>
      <c r="BH144" s="7" t="s">
        <v>416</v>
      </c>
      <c r="BI144" s="7" t="s">
        <v>416</v>
      </c>
      <c r="BJ144" s="7" t="s">
        <v>416</v>
      </c>
      <c r="BK144" s="7" t="s">
        <v>416</v>
      </c>
      <c r="BL144" s="7" t="s">
        <v>416</v>
      </c>
      <c r="BM144" s="7" t="s">
        <v>416</v>
      </c>
      <c r="BN144" s="7" t="s">
        <v>416</v>
      </c>
      <c r="BO144" s="7" t="s">
        <v>416</v>
      </c>
      <c r="BP144" s="7" t="s">
        <v>416</v>
      </c>
      <c r="BQ144" s="7" t="s">
        <v>416</v>
      </c>
      <c r="BR144" s="7" t="s">
        <v>416</v>
      </c>
      <c r="BS144" s="7" t="s">
        <v>416</v>
      </c>
      <c r="BT144" s="7" t="s">
        <v>416</v>
      </c>
      <c r="BU144" s="7" t="s">
        <v>416</v>
      </c>
      <c r="BV144" s="7" t="s">
        <v>416</v>
      </c>
      <c r="BW144" s="7" t="s">
        <v>416</v>
      </c>
      <c r="BX144" s="7" t="s">
        <v>416</v>
      </c>
      <c r="BY144" s="7" t="s">
        <v>416</v>
      </c>
      <c r="BZ144" s="7" t="s">
        <v>416</v>
      </c>
      <c r="CA144" s="7" t="s">
        <v>416</v>
      </c>
      <c r="CB144" s="7" t="s">
        <v>416</v>
      </c>
      <c r="CC144" s="7" t="s">
        <v>416</v>
      </c>
      <c r="CD144" s="7" t="s">
        <v>416</v>
      </c>
      <c r="CE144" s="7" t="s">
        <v>416</v>
      </c>
      <c r="CF144" s="7" t="s">
        <v>416</v>
      </c>
      <c r="CG144" s="7" t="s">
        <v>416</v>
      </c>
      <c r="CH144" s="7" t="s">
        <v>416</v>
      </c>
      <c r="CI144" s="7" t="s">
        <v>416</v>
      </c>
      <c r="CJ144" s="7" t="s">
        <v>416</v>
      </c>
    </row>
    <row r="145" spans="1:88" ht="15.75" hidden="1" customHeight="1" x14ac:dyDescent="0.25">
      <c r="A145" s="26">
        <v>146</v>
      </c>
      <c r="B145" s="77">
        <v>337</v>
      </c>
      <c r="C145" s="13" t="s">
        <v>175</v>
      </c>
      <c r="D145" s="9" t="s">
        <v>16</v>
      </c>
      <c r="E145" s="13" t="s">
        <v>176</v>
      </c>
      <c r="F145" s="9" t="s">
        <v>16</v>
      </c>
      <c r="G145" s="21" t="s">
        <v>559</v>
      </c>
      <c r="H145" s="21" t="s">
        <v>560</v>
      </c>
      <c r="I145" s="19" t="s">
        <v>430</v>
      </c>
      <c r="J145" s="12" t="s">
        <v>132</v>
      </c>
      <c r="K145" s="19"/>
      <c r="L145" s="29" t="s">
        <v>11</v>
      </c>
      <c r="M145" s="19"/>
      <c r="N145" s="19"/>
      <c r="O145" s="19"/>
      <c r="P145" s="19"/>
      <c r="Q145" s="19"/>
      <c r="R145" s="19"/>
      <c r="S145" s="19"/>
      <c r="T145" s="19">
        <f t="shared" si="0"/>
        <v>1</v>
      </c>
      <c r="U145" s="19"/>
      <c r="V145" s="19"/>
      <c r="W145" s="19"/>
      <c r="X145" s="19"/>
      <c r="Y145" s="19" t="s">
        <v>469</v>
      </c>
      <c r="Z145" s="19" t="s">
        <v>469</v>
      </c>
      <c r="AA145" s="19" t="s">
        <v>469</v>
      </c>
      <c r="AB145" s="19" t="s">
        <v>434</v>
      </c>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0</v>
      </c>
      <c r="BG145" s="19">
        <v>2</v>
      </c>
      <c r="BH145" s="19">
        <v>2</v>
      </c>
      <c r="BI145" s="19">
        <v>2</v>
      </c>
      <c r="BJ145" s="19">
        <v>2</v>
      </c>
      <c r="BK145" s="19">
        <v>2</v>
      </c>
      <c r="BL145" s="19">
        <v>2</v>
      </c>
      <c r="BM145" s="19">
        <v>2</v>
      </c>
      <c r="BN145" s="19">
        <v>1</v>
      </c>
      <c r="BO145" s="19">
        <v>2</v>
      </c>
      <c r="BP145" s="19">
        <v>2</v>
      </c>
      <c r="BQ145" s="19">
        <v>2</v>
      </c>
      <c r="BR145" s="19">
        <v>2</v>
      </c>
      <c r="BS145" s="19">
        <v>2</v>
      </c>
      <c r="BT145" s="19">
        <v>2</v>
      </c>
      <c r="BU145" s="19">
        <v>2</v>
      </c>
      <c r="BV145" s="19">
        <v>1</v>
      </c>
      <c r="BW145" s="19">
        <v>2</v>
      </c>
      <c r="BX145" s="19">
        <v>1</v>
      </c>
      <c r="BY145" s="19">
        <v>2</v>
      </c>
      <c r="BZ145" s="19">
        <v>1</v>
      </c>
      <c r="CA145" s="19">
        <v>2</v>
      </c>
      <c r="CB145" s="19">
        <v>2</v>
      </c>
      <c r="CC145" s="29">
        <f>COUNTIF($BD145:$CB145,2)</f>
        <v>20</v>
      </c>
      <c r="CD145" s="52">
        <f>CC145/COUNTA($BD145:$CB145)</f>
        <v>0.8</v>
      </c>
      <c r="CE145" s="29">
        <f>COUNTIF($BD145:$CB145,1)</f>
        <v>4</v>
      </c>
      <c r="CF145" s="52">
        <f>CE145/COUNTA($BD145:$CB145)</f>
        <v>0.16</v>
      </c>
      <c r="CG145" s="29">
        <f>COUNTIF($BD145:$CB145,0)</f>
        <v>1</v>
      </c>
      <c r="CH145" s="52">
        <f>CG145/COUNTA($BD145:$CB145)</f>
        <v>0.04</v>
      </c>
      <c r="CI145" s="29">
        <f>(((CC145*2)+(CE145*1)+(CG145*0)))/COUNTA($BD145:$CB145)</f>
        <v>1.76</v>
      </c>
      <c r="CJ145" s="29" t="str">
        <f>IF(CI145&gt;=1.6,"Đạt mục tiêu",IF(CI145&gt;=1,"Cần cố gắng","Chưa đạt"))</f>
        <v>Đạt mục tiêu</v>
      </c>
    </row>
    <row r="146" spans="1:88" ht="24" customHeight="1" x14ac:dyDescent="0.25">
      <c r="A146" s="26">
        <v>149</v>
      </c>
      <c r="B146" s="46">
        <v>346</v>
      </c>
      <c r="C146" s="69" t="s">
        <v>177</v>
      </c>
      <c r="D146" s="70"/>
      <c r="E146" s="70"/>
      <c r="F146" s="7" t="s">
        <v>416</v>
      </c>
      <c r="G146" s="7" t="s">
        <v>416</v>
      </c>
      <c r="H146" s="7" t="s">
        <v>416</v>
      </c>
      <c r="I146" s="7" t="s">
        <v>416</v>
      </c>
      <c r="J146" s="7" t="s">
        <v>416</v>
      </c>
      <c r="K146" s="7" t="s">
        <v>416</v>
      </c>
      <c r="L146" s="7" t="s">
        <v>416</v>
      </c>
      <c r="M146" s="7" t="s">
        <v>416</v>
      </c>
      <c r="N146" s="7" t="s">
        <v>416</v>
      </c>
      <c r="O146" s="7" t="s">
        <v>416</v>
      </c>
      <c r="P146" s="7" t="s">
        <v>416</v>
      </c>
      <c r="Q146" s="7" t="s">
        <v>416</v>
      </c>
      <c r="R146" s="7" t="s">
        <v>416</v>
      </c>
      <c r="S146" s="7" t="s">
        <v>416</v>
      </c>
      <c r="T146" s="19">
        <f t="shared" si="0"/>
        <v>0</v>
      </c>
      <c r="U146" s="7" t="s">
        <v>416</v>
      </c>
      <c r="V146" s="7" t="s">
        <v>416</v>
      </c>
      <c r="W146" s="7" t="s">
        <v>416</v>
      </c>
      <c r="X146" s="7" t="s">
        <v>416</v>
      </c>
      <c r="Y146" s="7" t="s">
        <v>416</v>
      </c>
      <c r="Z146" s="7" t="s">
        <v>416</v>
      </c>
      <c r="AA146" s="7" t="s">
        <v>416</v>
      </c>
      <c r="AB146" s="7" t="s">
        <v>416</v>
      </c>
      <c r="AC146" s="7" t="s">
        <v>416</v>
      </c>
      <c r="AD146" s="7" t="s">
        <v>416</v>
      </c>
      <c r="AE146" s="7" t="s">
        <v>416</v>
      </c>
      <c r="AF146" s="7" t="s">
        <v>416</v>
      </c>
      <c r="AG146" s="7" t="s">
        <v>416</v>
      </c>
      <c r="AH146" s="7" t="s">
        <v>416</v>
      </c>
      <c r="AI146" s="7" t="s">
        <v>416</v>
      </c>
      <c r="AJ146" s="7" t="s">
        <v>416</v>
      </c>
      <c r="AK146" s="7" t="s">
        <v>416</v>
      </c>
      <c r="AL146" s="7" t="s">
        <v>416</v>
      </c>
      <c r="AM146" s="7" t="s">
        <v>416</v>
      </c>
      <c r="AN146" s="7" t="s">
        <v>416</v>
      </c>
      <c r="AO146" s="7" t="s">
        <v>416</v>
      </c>
      <c r="AP146" s="7" t="s">
        <v>416</v>
      </c>
      <c r="AQ146" s="7" t="s">
        <v>416</v>
      </c>
      <c r="AR146" s="7" t="s">
        <v>416</v>
      </c>
      <c r="AS146" s="7" t="s">
        <v>416</v>
      </c>
      <c r="AT146" s="7" t="s">
        <v>416</v>
      </c>
      <c r="AU146" s="7" t="s">
        <v>416</v>
      </c>
      <c r="AV146" s="7" t="s">
        <v>416</v>
      </c>
      <c r="AW146" s="7" t="s">
        <v>416</v>
      </c>
      <c r="AX146" s="7" t="s">
        <v>416</v>
      </c>
      <c r="AY146" s="7" t="s">
        <v>416</v>
      </c>
      <c r="AZ146" s="7" t="s">
        <v>416</v>
      </c>
      <c r="BA146" s="7" t="s">
        <v>416</v>
      </c>
      <c r="BB146" s="7" t="s">
        <v>416</v>
      </c>
      <c r="BC146" s="7" t="s">
        <v>416</v>
      </c>
      <c r="BD146" s="7" t="s">
        <v>416</v>
      </c>
      <c r="BE146" s="7" t="s">
        <v>416</v>
      </c>
      <c r="BF146" s="7" t="s">
        <v>416</v>
      </c>
      <c r="BG146" s="7" t="s">
        <v>416</v>
      </c>
      <c r="BH146" s="7" t="s">
        <v>416</v>
      </c>
      <c r="BI146" s="7" t="s">
        <v>416</v>
      </c>
      <c r="BJ146" s="7" t="s">
        <v>416</v>
      </c>
      <c r="BK146" s="7" t="s">
        <v>416</v>
      </c>
      <c r="BL146" s="7" t="s">
        <v>416</v>
      </c>
      <c r="BM146" s="7" t="s">
        <v>416</v>
      </c>
      <c r="BN146" s="7" t="s">
        <v>416</v>
      </c>
      <c r="BO146" s="7" t="s">
        <v>416</v>
      </c>
      <c r="BP146" s="7" t="s">
        <v>416</v>
      </c>
      <c r="BQ146" s="7" t="s">
        <v>416</v>
      </c>
      <c r="BR146" s="7" t="s">
        <v>416</v>
      </c>
      <c r="BS146" s="7" t="s">
        <v>416</v>
      </c>
      <c r="BT146" s="7" t="s">
        <v>416</v>
      </c>
      <c r="BU146" s="7" t="s">
        <v>416</v>
      </c>
      <c r="BV146" s="7" t="s">
        <v>416</v>
      </c>
      <c r="BW146" s="7" t="s">
        <v>416</v>
      </c>
      <c r="BX146" s="7" t="s">
        <v>416</v>
      </c>
      <c r="BY146" s="7" t="s">
        <v>416</v>
      </c>
      <c r="BZ146" s="7" t="s">
        <v>416</v>
      </c>
      <c r="CA146" s="7" t="s">
        <v>416</v>
      </c>
      <c r="CB146" s="7" t="s">
        <v>416</v>
      </c>
      <c r="CC146" s="7" t="s">
        <v>416</v>
      </c>
      <c r="CD146" s="7" t="s">
        <v>416</v>
      </c>
      <c r="CE146" s="7" t="s">
        <v>416</v>
      </c>
      <c r="CF146" s="7" t="s">
        <v>416</v>
      </c>
      <c r="CG146" s="7" t="s">
        <v>416</v>
      </c>
      <c r="CH146" s="7" t="s">
        <v>416</v>
      </c>
      <c r="CI146" s="7" t="s">
        <v>416</v>
      </c>
      <c r="CJ146" s="7" t="s">
        <v>416</v>
      </c>
    </row>
    <row r="147" spans="1:88" ht="15.75" hidden="1" customHeight="1" x14ac:dyDescent="0.25">
      <c r="A147" s="26">
        <v>150</v>
      </c>
      <c r="B147" s="46">
        <v>347</v>
      </c>
      <c r="C147" s="69" t="s">
        <v>178</v>
      </c>
      <c r="D147" s="70"/>
      <c r="E147" s="70"/>
      <c r="F147" s="7" t="s">
        <v>416</v>
      </c>
      <c r="G147" s="7" t="s">
        <v>416</v>
      </c>
      <c r="H147" s="7" t="s">
        <v>416</v>
      </c>
      <c r="I147" s="7" t="s">
        <v>416</v>
      </c>
      <c r="J147" s="7" t="s">
        <v>416</v>
      </c>
      <c r="K147" s="7" t="s">
        <v>416</v>
      </c>
      <c r="L147" s="7" t="s">
        <v>416</v>
      </c>
      <c r="M147" s="7" t="s">
        <v>416</v>
      </c>
      <c r="N147" s="7" t="s">
        <v>416</v>
      </c>
      <c r="O147" s="7" t="s">
        <v>416</v>
      </c>
      <c r="P147" s="7" t="s">
        <v>416</v>
      </c>
      <c r="Q147" s="7" t="s">
        <v>416</v>
      </c>
      <c r="R147" s="7" t="s">
        <v>416</v>
      </c>
      <c r="S147" s="7" t="s">
        <v>416</v>
      </c>
      <c r="T147" s="19">
        <f t="shared" si="0"/>
        <v>0</v>
      </c>
      <c r="U147" s="7" t="s">
        <v>416</v>
      </c>
      <c r="V147" s="7" t="s">
        <v>416</v>
      </c>
      <c r="W147" s="7" t="s">
        <v>416</v>
      </c>
      <c r="X147" s="7" t="s">
        <v>416</v>
      </c>
      <c r="Y147" s="7" t="s">
        <v>416</v>
      </c>
      <c r="Z147" s="7" t="s">
        <v>416</v>
      </c>
      <c r="AA147" s="7" t="s">
        <v>416</v>
      </c>
      <c r="AB147" s="7" t="s">
        <v>416</v>
      </c>
      <c r="AC147" s="7" t="s">
        <v>416</v>
      </c>
      <c r="AD147" s="7" t="s">
        <v>416</v>
      </c>
      <c r="AE147" s="7" t="s">
        <v>416</v>
      </c>
      <c r="AF147" s="7" t="s">
        <v>416</v>
      </c>
      <c r="AG147" s="7" t="s">
        <v>416</v>
      </c>
      <c r="AH147" s="7" t="s">
        <v>416</v>
      </c>
      <c r="AI147" s="7" t="s">
        <v>416</v>
      </c>
      <c r="AJ147" s="7" t="s">
        <v>416</v>
      </c>
      <c r="AK147" s="7" t="s">
        <v>416</v>
      </c>
      <c r="AL147" s="7" t="s">
        <v>416</v>
      </c>
      <c r="AM147" s="7" t="s">
        <v>416</v>
      </c>
      <c r="AN147" s="7" t="s">
        <v>416</v>
      </c>
      <c r="AO147" s="7" t="s">
        <v>416</v>
      </c>
      <c r="AP147" s="7" t="s">
        <v>416</v>
      </c>
      <c r="AQ147" s="7" t="s">
        <v>416</v>
      </c>
      <c r="AR147" s="7" t="s">
        <v>416</v>
      </c>
      <c r="AS147" s="7" t="s">
        <v>416</v>
      </c>
      <c r="AT147" s="7" t="s">
        <v>416</v>
      </c>
      <c r="AU147" s="7" t="s">
        <v>416</v>
      </c>
      <c r="AV147" s="7" t="s">
        <v>416</v>
      </c>
      <c r="AW147" s="7" t="s">
        <v>416</v>
      </c>
      <c r="AX147" s="7" t="s">
        <v>416</v>
      </c>
      <c r="AY147" s="7" t="s">
        <v>416</v>
      </c>
      <c r="AZ147" s="7" t="s">
        <v>416</v>
      </c>
      <c r="BA147" s="7" t="s">
        <v>416</v>
      </c>
      <c r="BB147" s="7" t="s">
        <v>416</v>
      </c>
      <c r="BC147" s="7" t="s">
        <v>416</v>
      </c>
      <c r="BD147" s="7" t="s">
        <v>416</v>
      </c>
      <c r="BE147" s="7" t="s">
        <v>416</v>
      </c>
      <c r="BF147" s="7" t="s">
        <v>416</v>
      </c>
      <c r="BG147" s="7" t="s">
        <v>416</v>
      </c>
      <c r="BH147" s="7" t="s">
        <v>416</v>
      </c>
      <c r="BI147" s="7" t="s">
        <v>416</v>
      </c>
      <c r="BJ147" s="7" t="s">
        <v>416</v>
      </c>
      <c r="BK147" s="7" t="s">
        <v>416</v>
      </c>
      <c r="BL147" s="7" t="s">
        <v>416</v>
      </c>
      <c r="BM147" s="7" t="s">
        <v>416</v>
      </c>
      <c r="BN147" s="7" t="s">
        <v>416</v>
      </c>
      <c r="BO147" s="7" t="s">
        <v>416</v>
      </c>
      <c r="BP147" s="7" t="s">
        <v>416</v>
      </c>
      <c r="BQ147" s="7" t="s">
        <v>416</v>
      </c>
      <c r="BR147" s="7" t="s">
        <v>416</v>
      </c>
      <c r="BS147" s="7" t="s">
        <v>416</v>
      </c>
      <c r="BT147" s="7" t="s">
        <v>416</v>
      </c>
      <c r="BU147" s="7" t="s">
        <v>416</v>
      </c>
      <c r="BV147" s="7" t="s">
        <v>416</v>
      </c>
      <c r="BW147" s="7" t="s">
        <v>416</v>
      </c>
      <c r="BX147" s="7" t="s">
        <v>416</v>
      </c>
      <c r="BY147" s="7" t="s">
        <v>416</v>
      </c>
      <c r="BZ147" s="7" t="s">
        <v>416</v>
      </c>
      <c r="CA147" s="7" t="s">
        <v>416</v>
      </c>
      <c r="CB147" s="7" t="s">
        <v>416</v>
      </c>
      <c r="CC147" s="7" t="s">
        <v>416</v>
      </c>
      <c r="CD147" s="7" t="s">
        <v>416</v>
      </c>
      <c r="CE147" s="7" t="s">
        <v>416</v>
      </c>
      <c r="CF147" s="7" t="s">
        <v>416</v>
      </c>
      <c r="CG147" s="7" t="s">
        <v>416</v>
      </c>
      <c r="CH147" s="7" t="s">
        <v>416</v>
      </c>
      <c r="CI147" s="7" t="s">
        <v>416</v>
      </c>
      <c r="CJ147" s="7" t="s">
        <v>416</v>
      </c>
    </row>
    <row r="148" spans="1:88" ht="15.75" hidden="1" customHeight="1" x14ac:dyDescent="0.25">
      <c r="A148" s="26">
        <v>151</v>
      </c>
      <c r="B148" s="14">
        <v>348</v>
      </c>
      <c r="C148" s="13" t="s">
        <v>179</v>
      </c>
      <c r="D148" s="9" t="s">
        <v>16</v>
      </c>
      <c r="E148" s="13" t="s">
        <v>180</v>
      </c>
      <c r="F148" s="9" t="s">
        <v>16</v>
      </c>
      <c r="G148" s="13" t="s">
        <v>180</v>
      </c>
      <c r="H148" s="13" t="s">
        <v>561</v>
      </c>
      <c r="I148" s="19" t="s">
        <v>430</v>
      </c>
      <c r="J148" s="12" t="s">
        <v>132</v>
      </c>
      <c r="K148" s="19"/>
      <c r="L148" s="26" t="s">
        <v>11</v>
      </c>
      <c r="M148" s="19"/>
      <c r="N148" s="19"/>
      <c r="O148" s="19"/>
      <c r="P148" s="19"/>
      <c r="Q148" s="19"/>
      <c r="R148" s="19"/>
      <c r="S148" s="19"/>
      <c r="T148" s="19">
        <f t="shared" si="0"/>
        <v>1</v>
      </c>
      <c r="U148" s="19"/>
      <c r="V148" s="19"/>
      <c r="W148" s="19"/>
      <c r="X148" s="19"/>
      <c r="Y148" s="19" t="s">
        <v>471</v>
      </c>
      <c r="Z148" s="19"/>
      <c r="AA148" s="19" t="s">
        <v>477</v>
      </c>
      <c r="AB148" s="19" t="s">
        <v>477</v>
      </c>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v>2</v>
      </c>
      <c r="BE148" s="19">
        <v>2</v>
      </c>
      <c r="BF148" s="19">
        <v>2</v>
      </c>
      <c r="BG148" s="19">
        <v>1</v>
      </c>
      <c r="BH148" s="19">
        <v>2</v>
      </c>
      <c r="BI148" s="19">
        <v>1</v>
      </c>
      <c r="BJ148" s="19">
        <v>0</v>
      </c>
      <c r="BK148" s="19">
        <v>2</v>
      </c>
      <c r="BL148" s="19">
        <v>2</v>
      </c>
      <c r="BM148" s="19">
        <v>2</v>
      </c>
      <c r="BN148" s="19">
        <v>1</v>
      </c>
      <c r="BO148" s="19">
        <v>2</v>
      </c>
      <c r="BP148" s="19">
        <v>2</v>
      </c>
      <c r="BQ148" s="19">
        <v>1</v>
      </c>
      <c r="BR148" s="19">
        <v>2</v>
      </c>
      <c r="BS148" s="19">
        <v>2</v>
      </c>
      <c r="BT148" s="19">
        <v>2</v>
      </c>
      <c r="BU148" s="19">
        <v>2</v>
      </c>
      <c r="BV148" s="19">
        <v>2</v>
      </c>
      <c r="BW148" s="19">
        <v>1</v>
      </c>
      <c r="BX148" s="19">
        <v>2</v>
      </c>
      <c r="BY148" s="19">
        <v>2</v>
      </c>
      <c r="BZ148" s="19">
        <v>2</v>
      </c>
      <c r="CA148" s="19">
        <v>2</v>
      </c>
      <c r="CB148" s="19">
        <v>0</v>
      </c>
      <c r="CC148" s="29">
        <f t="shared" ref="CC148:CC151" si="129">COUNTIF($BD148:$CB148,2)</f>
        <v>18</v>
      </c>
      <c r="CD148" s="52">
        <f t="shared" ref="CD148:CD151" si="130">CC148/COUNTA($BD148:$CB148)</f>
        <v>0.72</v>
      </c>
      <c r="CE148" s="29">
        <f t="shared" ref="CE148:CE151" si="131">COUNTIF($BD148:$CB148,1)</f>
        <v>5</v>
      </c>
      <c r="CF148" s="52">
        <f t="shared" ref="CF148:CF151" si="132">CE148/COUNTA($BD148:$CB148)</f>
        <v>0.2</v>
      </c>
      <c r="CG148" s="29">
        <f t="shared" ref="CG148:CG151" si="133">COUNTIF($BD148:$CB148,0)</f>
        <v>2</v>
      </c>
      <c r="CH148" s="52">
        <f t="shared" ref="CH148:CH151" si="134">CG148/COUNTA($BD148:$CB148)</f>
        <v>0.08</v>
      </c>
      <c r="CI148" s="29">
        <f t="shared" ref="CI148:CI151" si="135">(((CC148*2)+(CE148*1)+(CG148*0)))/COUNTA($BD148:$CB148)</f>
        <v>1.64</v>
      </c>
      <c r="CJ148" s="29" t="str">
        <f t="shared" ref="CJ148:CJ151" si="136">IF(CI148&gt;=1.6,"Đạt mục tiêu",IF(CI148&gt;=1,"Cần cố gắng","Chưa đạt"))</f>
        <v>Đạt mục tiêu</v>
      </c>
    </row>
    <row r="149" spans="1:88" ht="15.75" hidden="1" customHeight="1" x14ac:dyDescent="0.25">
      <c r="A149" s="26">
        <v>152</v>
      </c>
      <c r="B149" s="14">
        <v>351</v>
      </c>
      <c r="C149" s="13" t="s">
        <v>181</v>
      </c>
      <c r="D149" s="9" t="s">
        <v>16</v>
      </c>
      <c r="E149" s="13" t="s">
        <v>182</v>
      </c>
      <c r="F149" s="9" t="s">
        <v>16</v>
      </c>
      <c r="G149" s="13" t="s">
        <v>182</v>
      </c>
      <c r="H149" s="21" t="s">
        <v>562</v>
      </c>
      <c r="I149" s="19" t="s">
        <v>430</v>
      </c>
      <c r="J149" s="12" t="s">
        <v>132</v>
      </c>
      <c r="K149" s="19"/>
      <c r="L149" s="19"/>
      <c r="M149" s="29" t="s">
        <v>11</v>
      </c>
      <c r="N149" s="19"/>
      <c r="O149" s="19"/>
      <c r="P149" s="19"/>
      <c r="Q149" s="19"/>
      <c r="R149" s="19"/>
      <c r="S149" s="19"/>
      <c r="T149" s="19">
        <f t="shared" si="0"/>
        <v>1</v>
      </c>
      <c r="U149" s="19"/>
      <c r="V149" s="19"/>
      <c r="W149" s="19"/>
      <c r="X149" s="19"/>
      <c r="Y149" s="19"/>
      <c r="Z149" s="19"/>
      <c r="AA149" s="19"/>
      <c r="AB149" s="19"/>
      <c r="AC149" s="19"/>
      <c r="AD149" s="19" t="s">
        <v>469</v>
      </c>
      <c r="AE149" s="19" t="s">
        <v>471</v>
      </c>
      <c r="AF149" s="19" t="s">
        <v>434</v>
      </c>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v>2</v>
      </c>
      <c r="BE149" s="19">
        <v>2</v>
      </c>
      <c r="BF149" s="19">
        <v>1</v>
      </c>
      <c r="BG149" s="19">
        <v>2</v>
      </c>
      <c r="BH149" s="19">
        <v>1</v>
      </c>
      <c r="BI149" s="19">
        <v>2</v>
      </c>
      <c r="BJ149" s="19">
        <v>2</v>
      </c>
      <c r="BK149" s="19">
        <v>1</v>
      </c>
      <c r="BL149" s="19">
        <v>2</v>
      </c>
      <c r="BM149" s="19">
        <v>1</v>
      </c>
      <c r="BN149" s="19">
        <v>2</v>
      </c>
      <c r="BO149" s="19">
        <v>2</v>
      </c>
      <c r="BP149" s="19">
        <v>2</v>
      </c>
      <c r="BQ149" s="19">
        <v>2</v>
      </c>
      <c r="BR149" s="19">
        <v>2</v>
      </c>
      <c r="BS149" s="19">
        <v>2</v>
      </c>
      <c r="BT149" s="19">
        <v>2</v>
      </c>
      <c r="BU149" s="19">
        <v>2</v>
      </c>
      <c r="BV149" s="19">
        <v>1</v>
      </c>
      <c r="BW149" s="19">
        <v>2</v>
      </c>
      <c r="BX149" s="19">
        <v>2</v>
      </c>
      <c r="BY149" s="19">
        <v>2</v>
      </c>
      <c r="BZ149" s="19">
        <v>1</v>
      </c>
      <c r="CA149" s="19">
        <v>2</v>
      </c>
      <c r="CB149" s="19">
        <v>2</v>
      </c>
      <c r="CC149" s="29">
        <f t="shared" si="129"/>
        <v>19</v>
      </c>
      <c r="CD149" s="52">
        <f t="shared" si="130"/>
        <v>0.76</v>
      </c>
      <c r="CE149" s="29">
        <f t="shared" si="131"/>
        <v>6</v>
      </c>
      <c r="CF149" s="52">
        <f t="shared" si="132"/>
        <v>0.24</v>
      </c>
      <c r="CG149" s="29">
        <f t="shared" si="133"/>
        <v>0</v>
      </c>
      <c r="CH149" s="52">
        <f t="shared" si="134"/>
        <v>0</v>
      </c>
      <c r="CI149" s="29">
        <f t="shared" si="135"/>
        <v>1.76</v>
      </c>
      <c r="CJ149" s="29" t="str">
        <f t="shared" si="136"/>
        <v>Đạt mục tiêu</v>
      </c>
    </row>
    <row r="150" spans="1:88" ht="15.75" hidden="1" customHeight="1" x14ac:dyDescent="0.25">
      <c r="A150" s="26">
        <v>153</v>
      </c>
      <c r="B150" s="77">
        <v>354</v>
      </c>
      <c r="C150" s="50" t="s">
        <v>183</v>
      </c>
      <c r="D150" s="9" t="s">
        <v>16</v>
      </c>
      <c r="E150" s="13" t="s">
        <v>184</v>
      </c>
      <c r="F150" s="9" t="s">
        <v>16</v>
      </c>
      <c r="G150" s="13" t="s">
        <v>563</v>
      </c>
      <c r="H150" s="21" t="s">
        <v>564</v>
      </c>
      <c r="I150" s="19" t="s">
        <v>430</v>
      </c>
      <c r="J150" s="12" t="s">
        <v>132</v>
      </c>
      <c r="K150" s="29" t="s">
        <v>11</v>
      </c>
      <c r="L150" s="19"/>
      <c r="M150" s="19"/>
      <c r="N150" s="19"/>
      <c r="O150" s="19"/>
      <c r="P150" s="19"/>
      <c r="Q150" s="19"/>
      <c r="R150" s="19"/>
      <c r="S150" s="19"/>
      <c r="T150" s="19">
        <f t="shared" si="0"/>
        <v>1</v>
      </c>
      <c r="U150" s="19"/>
      <c r="V150" s="19" t="s">
        <v>469</v>
      </c>
      <c r="W150" s="19" t="s">
        <v>469</v>
      </c>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0</v>
      </c>
      <c r="BE150" s="19">
        <v>2</v>
      </c>
      <c r="BF150" s="19">
        <v>2</v>
      </c>
      <c r="BG150" s="19">
        <v>1</v>
      </c>
      <c r="BH150" s="19">
        <v>2</v>
      </c>
      <c r="BI150" s="19">
        <v>2</v>
      </c>
      <c r="BJ150" s="19">
        <v>2</v>
      </c>
      <c r="BK150" s="19">
        <v>2</v>
      </c>
      <c r="BL150" s="19">
        <v>2</v>
      </c>
      <c r="BM150" s="19">
        <v>2</v>
      </c>
      <c r="BN150" s="19">
        <v>2</v>
      </c>
      <c r="BO150" s="19">
        <v>2</v>
      </c>
      <c r="BP150" s="19">
        <v>2</v>
      </c>
      <c r="BQ150" s="19">
        <v>2</v>
      </c>
      <c r="BR150" s="19">
        <v>2</v>
      </c>
      <c r="BS150" s="19">
        <v>1</v>
      </c>
      <c r="BT150" s="19">
        <v>1</v>
      </c>
      <c r="BU150" s="19">
        <v>2</v>
      </c>
      <c r="BV150" s="19">
        <v>1</v>
      </c>
      <c r="BW150" s="19">
        <v>2</v>
      </c>
      <c r="BX150" s="19">
        <v>2</v>
      </c>
      <c r="BY150" s="19">
        <v>2</v>
      </c>
      <c r="BZ150" s="19">
        <v>2</v>
      </c>
      <c r="CA150" s="19">
        <v>2</v>
      </c>
      <c r="CB150" s="19">
        <v>1</v>
      </c>
      <c r="CC150" s="29">
        <f t="shared" si="129"/>
        <v>19</v>
      </c>
      <c r="CD150" s="52">
        <f t="shared" si="130"/>
        <v>0.76</v>
      </c>
      <c r="CE150" s="29">
        <f t="shared" si="131"/>
        <v>5</v>
      </c>
      <c r="CF150" s="52">
        <f t="shared" si="132"/>
        <v>0.2</v>
      </c>
      <c r="CG150" s="29">
        <f t="shared" si="133"/>
        <v>1</v>
      </c>
      <c r="CH150" s="52">
        <f t="shared" si="134"/>
        <v>0.04</v>
      </c>
      <c r="CI150" s="29">
        <f t="shared" si="135"/>
        <v>1.72</v>
      </c>
      <c r="CJ150" s="29" t="str">
        <f t="shared" si="136"/>
        <v>Đạt mục tiêu</v>
      </c>
    </row>
    <row r="151" spans="1:88" ht="15.75" hidden="1" customHeight="1" x14ac:dyDescent="0.25">
      <c r="A151" s="26">
        <v>155</v>
      </c>
      <c r="B151" s="19">
        <v>357</v>
      </c>
      <c r="C151" s="50" t="s">
        <v>185</v>
      </c>
      <c r="D151" s="9" t="s">
        <v>7</v>
      </c>
      <c r="E151" s="13" t="s">
        <v>186</v>
      </c>
      <c r="F151" s="9" t="s">
        <v>16</v>
      </c>
      <c r="G151" s="13" t="s">
        <v>186</v>
      </c>
      <c r="H151" s="21" t="s">
        <v>565</v>
      </c>
      <c r="I151" s="19" t="s">
        <v>430</v>
      </c>
      <c r="J151" s="12" t="s">
        <v>132</v>
      </c>
      <c r="K151" s="29" t="s">
        <v>11</v>
      </c>
      <c r="L151" s="19"/>
      <c r="M151" s="19"/>
      <c r="N151" s="19"/>
      <c r="O151" s="19"/>
      <c r="P151" s="19"/>
      <c r="Q151" s="19"/>
      <c r="R151" s="19"/>
      <c r="S151" s="19"/>
      <c r="T151" s="19">
        <f t="shared" si="0"/>
        <v>1</v>
      </c>
      <c r="U151" s="19"/>
      <c r="V151" s="19"/>
      <c r="W151" s="19"/>
      <c r="X151" s="19" t="s">
        <v>469</v>
      </c>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1</v>
      </c>
      <c r="BE151" s="19">
        <v>2</v>
      </c>
      <c r="BF151" s="19">
        <v>2</v>
      </c>
      <c r="BG151" s="19">
        <v>2</v>
      </c>
      <c r="BH151" s="19">
        <v>1</v>
      </c>
      <c r="BI151" s="19">
        <v>2</v>
      </c>
      <c r="BJ151" s="19">
        <v>1</v>
      </c>
      <c r="BK151" s="19">
        <v>2</v>
      </c>
      <c r="BL151" s="19">
        <v>2</v>
      </c>
      <c r="BM151" s="19">
        <v>2</v>
      </c>
      <c r="BN151" s="19">
        <v>2</v>
      </c>
      <c r="BO151" s="19">
        <v>2</v>
      </c>
      <c r="BP151" s="19">
        <v>2</v>
      </c>
      <c r="BQ151" s="19">
        <v>2</v>
      </c>
      <c r="BR151" s="19">
        <v>1</v>
      </c>
      <c r="BS151" s="19">
        <v>2</v>
      </c>
      <c r="BT151" s="19">
        <v>2</v>
      </c>
      <c r="BU151" s="19">
        <v>1</v>
      </c>
      <c r="BV151" s="19">
        <v>2</v>
      </c>
      <c r="BW151" s="19">
        <v>2</v>
      </c>
      <c r="BX151" s="19">
        <v>2</v>
      </c>
      <c r="BY151" s="19">
        <v>2</v>
      </c>
      <c r="BZ151" s="19">
        <v>0</v>
      </c>
      <c r="CA151" s="19">
        <v>2</v>
      </c>
      <c r="CB151" s="19">
        <v>2</v>
      </c>
      <c r="CC151" s="29">
        <f t="shared" si="129"/>
        <v>19</v>
      </c>
      <c r="CD151" s="52">
        <f t="shared" si="130"/>
        <v>0.76</v>
      </c>
      <c r="CE151" s="29">
        <f t="shared" si="131"/>
        <v>5</v>
      </c>
      <c r="CF151" s="52">
        <f t="shared" si="132"/>
        <v>0.2</v>
      </c>
      <c r="CG151" s="29">
        <f t="shared" si="133"/>
        <v>1</v>
      </c>
      <c r="CH151" s="52">
        <f t="shared" si="134"/>
        <v>0.04</v>
      </c>
      <c r="CI151" s="29">
        <f t="shared" si="135"/>
        <v>1.72</v>
      </c>
      <c r="CJ151" s="29" t="str">
        <f t="shared" si="136"/>
        <v>Đạt mục tiêu</v>
      </c>
    </row>
    <row r="152" spans="1:88" ht="38.25" customHeight="1" x14ac:dyDescent="0.25">
      <c r="A152" s="26">
        <v>156</v>
      </c>
      <c r="B152" s="46">
        <v>361</v>
      </c>
      <c r="C152" s="69" t="s">
        <v>187</v>
      </c>
      <c r="D152" s="70"/>
      <c r="E152" s="70"/>
      <c r="F152" s="7" t="s">
        <v>416</v>
      </c>
      <c r="G152" s="7" t="s">
        <v>416</v>
      </c>
      <c r="H152" s="7" t="s">
        <v>416</v>
      </c>
      <c r="I152" s="7" t="s">
        <v>416</v>
      </c>
      <c r="J152" s="7" t="s">
        <v>416</v>
      </c>
      <c r="K152" s="7" t="s">
        <v>416</v>
      </c>
      <c r="L152" s="7" t="s">
        <v>416</v>
      </c>
      <c r="M152" s="7" t="s">
        <v>416</v>
      </c>
      <c r="N152" s="7" t="s">
        <v>416</v>
      </c>
      <c r="O152" s="7" t="s">
        <v>416</v>
      </c>
      <c r="P152" s="7" t="s">
        <v>416</v>
      </c>
      <c r="Q152" s="7" t="s">
        <v>416</v>
      </c>
      <c r="R152" s="7" t="s">
        <v>416</v>
      </c>
      <c r="S152" s="7" t="s">
        <v>416</v>
      </c>
      <c r="T152" s="19">
        <f t="shared" si="0"/>
        <v>0</v>
      </c>
      <c r="U152" s="7" t="s">
        <v>416</v>
      </c>
      <c r="V152" s="7" t="s">
        <v>416</v>
      </c>
      <c r="W152" s="7" t="s">
        <v>416</v>
      </c>
      <c r="X152" s="7" t="s">
        <v>416</v>
      </c>
      <c r="Y152" s="7" t="s">
        <v>416</v>
      </c>
      <c r="Z152" s="7" t="s">
        <v>416</v>
      </c>
      <c r="AA152" s="7" t="s">
        <v>416</v>
      </c>
      <c r="AB152" s="7" t="s">
        <v>416</v>
      </c>
      <c r="AC152" s="7" t="s">
        <v>416</v>
      </c>
      <c r="AD152" s="7" t="s">
        <v>416</v>
      </c>
      <c r="AE152" s="7" t="s">
        <v>416</v>
      </c>
      <c r="AF152" s="7" t="s">
        <v>416</v>
      </c>
      <c r="AG152" s="7" t="s">
        <v>416</v>
      </c>
      <c r="AH152" s="7" t="s">
        <v>416</v>
      </c>
      <c r="AI152" s="7" t="s">
        <v>416</v>
      </c>
      <c r="AJ152" s="7" t="s">
        <v>416</v>
      </c>
      <c r="AK152" s="7" t="s">
        <v>416</v>
      </c>
      <c r="AL152" s="7" t="s">
        <v>416</v>
      </c>
      <c r="AM152" s="7" t="s">
        <v>416</v>
      </c>
      <c r="AN152" s="7" t="s">
        <v>416</v>
      </c>
      <c r="AO152" s="7" t="s">
        <v>416</v>
      </c>
      <c r="AP152" s="7" t="s">
        <v>416</v>
      </c>
      <c r="AQ152" s="7" t="s">
        <v>416</v>
      </c>
      <c r="AR152" s="7" t="s">
        <v>416</v>
      </c>
      <c r="AS152" s="7" t="s">
        <v>416</v>
      </c>
      <c r="AT152" s="7" t="s">
        <v>416</v>
      </c>
      <c r="AU152" s="7" t="s">
        <v>416</v>
      </c>
      <c r="AV152" s="7" t="s">
        <v>416</v>
      </c>
      <c r="AW152" s="7" t="s">
        <v>416</v>
      </c>
      <c r="AX152" s="7" t="s">
        <v>416</v>
      </c>
      <c r="AY152" s="7" t="s">
        <v>416</v>
      </c>
      <c r="AZ152" s="7" t="s">
        <v>416</v>
      </c>
      <c r="BA152" s="7" t="s">
        <v>416</v>
      </c>
      <c r="BB152" s="7" t="s">
        <v>416</v>
      </c>
      <c r="BC152" s="7" t="s">
        <v>416</v>
      </c>
      <c r="BD152" s="7" t="s">
        <v>416</v>
      </c>
      <c r="BE152" s="7" t="s">
        <v>416</v>
      </c>
      <c r="BF152" s="7" t="s">
        <v>416</v>
      </c>
      <c r="BG152" s="7" t="s">
        <v>416</v>
      </c>
      <c r="BH152" s="7" t="s">
        <v>416</v>
      </c>
      <c r="BI152" s="7" t="s">
        <v>416</v>
      </c>
      <c r="BJ152" s="7" t="s">
        <v>416</v>
      </c>
      <c r="BK152" s="7" t="s">
        <v>416</v>
      </c>
      <c r="BL152" s="7" t="s">
        <v>416</v>
      </c>
      <c r="BM152" s="7" t="s">
        <v>416</v>
      </c>
      <c r="BN152" s="7" t="s">
        <v>416</v>
      </c>
      <c r="BO152" s="7" t="s">
        <v>416</v>
      </c>
      <c r="BP152" s="7" t="s">
        <v>416</v>
      </c>
      <c r="BQ152" s="7" t="s">
        <v>416</v>
      </c>
      <c r="BR152" s="7" t="s">
        <v>416</v>
      </c>
      <c r="BS152" s="7" t="s">
        <v>416</v>
      </c>
      <c r="BT152" s="7" t="s">
        <v>416</v>
      </c>
      <c r="BU152" s="7" t="s">
        <v>416</v>
      </c>
      <c r="BV152" s="7" t="s">
        <v>416</v>
      </c>
      <c r="BW152" s="7" t="s">
        <v>416</v>
      </c>
      <c r="BX152" s="7" t="s">
        <v>416</v>
      </c>
      <c r="BY152" s="7" t="s">
        <v>416</v>
      </c>
      <c r="BZ152" s="7" t="s">
        <v>416</v>
      </c>
      <c r="CA152" s="7" t="s">
        <v>416</v>
      </c>
      <c r="CB152" s="7" t="s">
        <v>416</v>
      </c>
      <c r="CC152" s="7" t="s">
        <v>416</v>
      </c>
      <c r="CD152" s="7" t="s">
        <v>416</v>
      </c>
      <c r="CE152" s="7" t="s">
        <v>416</v>
      </c>
      <c r="CF152" s="7" t="s">
        <v>416</v>
      </c>
      <c r="CG152" s="7" t="s">
        <v>416</v>
      </c>
      <c r="CH152" s="7" t="s">
        <v>416</v>
      </c>
      <c r="CI152" s="7" t="s">
        <v>416</v>
      </c>
      <c r="CJ152" s="7" t="s">
        <v>416</v>
      </c>
    </row>
    <row r="153" spans="1:88" ht="56.25" customHeight="1" x14ac:dyDescent="0.25">
      <c r="A153" s="26">
        <v>157</v>
      </c>
      <c r="B153" s="59">
        <v>362</v>
      </c>
      <c r="C153" s="13" t="s">
        <v>188</v>
      </c>
      <c r="D153" s="9" t="s">
        <v>7</v>
      </c>
      <c r="E153" s="13" t="s">
        <v>189</v>
      </c>
      <c r="F153" s="9" t="s">
        <v>16</v>
      </c>
      <c r="G153" s="13" t="s">
        <v>566</v>
      </c>
      <c r="H153" s="21" t="s">
        <v>567</v>
      </c>
      <c r="I153" s="19" t="s">
        <v>430</v>
      </c>
      <c r="J153" s="12" t="s">
        <v>132</v>
      </c>
      <c r="K153" s="19"/>
      <c r="L153" s="19"/>
      <c r="M153" s="19"/>
      <c r="N153" s="29" t="s">
        <v>11</v>
      </c>
      <c r="O153" s="19"/>
      <c r="P153" s="19"/>
      <c r="Q153" s="19"/>
      <c r="R153" s="19"/>
      <c r="S153" s="19"/>
      <c r="T153" s="19">
        <f t="shared" si="0"/>
        <v>1</v>
      </c>
      <c r="U153" s="19"/>
      <c r="V153" s="19"/>
      <c r="W153" s="19"/>
      <c r="X153" s="19"/>
      <c r="Y153" s="19"/>
      <c r="Z153" s="19"/>
      <c r="AA153" s="19"/>
      <c r="AB153" s="19"/>
      <c r="AC153" s="19"/>
      <c r="AD153" s="19"/>
      <c r="AE153" s="19"/>
      <c r="AF153" s="19"/>
      <c r="AG153" s="19" t="s">
        <v>469</v>
      </c>
      <c r="AH153" s="19" t="s">
        <v>469</v>
      </c>
      <c r="AI153" s="19" t="s">
        <v>434</v>
      </c>
      <c r="AJ153" s="19" t="s">
        <v>434</v>
      </c>
      <c r="AK153" s="19"/>
      <c r="AL153" s="19"/>
      <c r="AM153" s="19"/>
      <c r="AN153" s="19"/>
      <c r="AO153" s="19"/>
      <c r="AP153" s="19"/>
      <c r="AQ153" s="19"/>
      <c r="AR153" s="19"/>
      <c r="AS153" s="19"/>
      <c r="AT153" s="19"/>
      <c r="AU153" s="19"/>
      <c r="AV153" s="19"/>
      <c r="AW153" s="19"/>
      <c r="AX153" s="19"/>
      <c r="AY153" s="19"/>
      <c r="AZ153" s="19"/>
      <c r="BA153" s="19"/>
      <c r="BB153" s="19"/>
      <c r="BC153" s="19"/>
      <c r="BD153" s="19">
        <v>2</v>
      </c>
      <c r="BE153" s="19">
        <v>2</v>
      </c>
      <c r="BF153" s="19">
        <v>2</v>
      </c>
      <c r="BG153" s="19">
        <v>1</v>
      </c>
      <c r="BH153" s="19">
        <v>2</v>
      </c>
      <c r="BI153" s="19">
        <v>1</v>
      </c>
      <c r="BJ153" s="19">
        <v>2</v>
      </c>
      <c r="BK153" s="19">
        <v>2</v>
      </c>
      <c r="BL153" s="19">
        <v>2</v>
      </c>
      <c r="BM153" s="19">
        <v>2</v>
      </c>
      <c r="BN153" s="19">
        <v>2</v>
      </c>
      <c r="BO153" s="19">
        <v>1</v>
      </c>
      <c r="BP153" s="19">
        <v>2</v>
      </c>
      <c r="BQ153" s="19">
        <v>2</v>
      </c>
      <c r="BR153" s="19">
        <v>1</v>
      </c>
      <c r="BS153" s="19">
        <v>2</v>
      </c>
      <c r="BT153" s="19">
        <v>2</v>
      </c>
      <c r="BU153" s="19">
        <v>2</v>
      </c>
      <c r="BV153" s="19">
        <v>2</v>
      </c>
      <c r="BW153" s="19">
        <v>2</v>
      </c>
      <c r="BX153" s="19">
        <v>1</v>
      </c>
      <c r="BY153" s="19">
        <v>2</v>
      </c>
      <c r="BZ153" s="19">
        <v>2</v>
      </c>
      <c r="CA153" s="19">
        <v>2</v>
      </c>
      <c r="CB153" s="19">
        <v>1</v>
      </c>
      <c r="CC153" s="29">
        <f>COUNTIF($BD153:$CB153,2)</f>
        <v>19</v>
      </c>
      <c r="CD153" s="52">
        <f>CC153/COUNTA($BD153:$CB153)</f>
        <v>0.76</v>
      </c>
      <c r="CE153" s="29">
        <f>COUNTIF($BD153:$CB153,1)</f>
        <v>6</v>
      </c>
      <c r="CF153" s="52">
        <f>CE153/COUNTA($BD153:$CB153)</f>
        <v>0.24</v>
      </c>
      <c r="CG153" s="29">
        <f>COUNTIF($BD153:$CB153,0)</f>
        <v>0</v>
      </c>
      <c r="CH153" s="52">
        <f>CG153/COUNTA($BD153:$CB153)</f>
        <v>0</v>
      </c>
      <c r="CI153" s="29">
        <f>(((CC153*2)+(CE153*1)+(CG153*0)))/COUNTA($BD153:$CB153)</f>
        <v>1.76</v>
      </c>
      <c r="CJ153" s="29" t="str">
        <f>IF(CI153&gt;=1.6,"Đạt mục tiêu",IF(CI153&gt;=1,"Cần cố gắng","Chưa đạt"))</f>
        <v>Đạt mục tiêu</v>
      </c>
    </row>
    <row r="154" spans="1:88" ht="35.25" customHeight="1" x14ac:dyDescent="0.25">
      <c r="A154" s="26">
        <v>159</v>
      </c>
      <c r="B154" s="46">
        <v>365</v>
      </c>
      <c r="C154" s="47" t="s">
        <v>190</v>
      </c>
      <c r="D154" s="78"/>
      <c r="E154" s="79"/>
      <c r="F154" s="7" t="s">
        <v>416</v>
      </c>
      <c r="G154" s="7" t="s">
        <v>416</v>
      </c>
      <c r="H154" s="7" t="s">
        <v>416</v>
      </c>
      <c r="I154" s="7" t="s">
        <v>416</v>
      </c>
      <c r="J154" s="7" t="s">
        <v>416</v>
      </c>
      <c r="K154" s="7" t="s">
        <v>416</v>
      </c>
      <c r="L154" s="7" t="s">
        <v>416</v>
      </c>
      <c r="M154" s="7" t="s">
        <v>416</v>
      </c>
      <c r="N154" s="7" t="s">
        <v>416</v>
      </c>
      <c r="O154" s="7" t="s">
        <v>416</v>
      </c>
      <c r="P154" s="7" t="s">
        <v>416</v>
      </c>
      <c r="Q154" s="7" t="s">
        <v>416</v>
      </c>
      <c r="R154" s="7" t="s">
        <v>416</v>
      </c>
      <c r="S154" s="7" t="s">
        <v>416</v>
      </c>
      <c r="T154" s="19">
        <f t="shared" si="0"/>
        <v>0</v>
      </c>
      <c r="U154" s="7" t="s">
        <v>416</v>
      </c>
      <c r="V154" s="7" t="s">
        <v>416</v>
      </c>
      <c r="W154" s="7" t="s">
        <v>416</v>
      </c>
      <c r="X154" s="7" t="s">
        <v>416</v>
      </c>
      <c r="Y154" s="7" t="s">
        <v>416</v>
      </c>
      <c r="Z154" s="7" t="s">
        <v>416</v>
      </c>
      <c r="AA154" s="7" t="s">
        <v>416</v>
      </c>
      <c r="AB154" s="7" t="s">
        <v>416</v>
      </c>
      <c r="AC154" s="7" t="s">
        <v>416</v>
      </c>
      <c r="AD154" s="7" t="s">
        <v>416</v>
      </c>
      <c r="AE154" s="7" t="s">
        <v>416</v>
      </c>
      <c r="AF154" s="7" t="s">
        <v>416</v>
      </c>
      <c r="AG154" s="7" t="s">
        <v>416</v>
      </c>
      <c r="AH154" s="7" t="s">
        <v>416</v>
      </c>
      <c r="AI154" s="7" t="s">
        <v>416</v>
      </c>
      <c r="AJ154" s="7" t="s">
        <v>416</v>
      </c>
      <c r="AK154" s="7" t="s">
        <v>416</v>
      </c>
      <c r="AL154" s="7" t="s">
        <v>416</v>
      </c>
      <c r="AM154" s="7" t="s">
        <v>416</v>
      </c>
      <c r="AN154" s="7" t="s">
        <v>416</v>
      </c>
      <c r="AO154" s="7" t="s">
        <v>416</v>
      </c>
      <c r="AP154" s="7" t="s">
        <v>416</v>
      </c>
      <c r="AQ154" s="7" t="s">
        <v>416</v>
      </c>
      <c r="AR154" s="7" t="s">
        <v>416</v>
      </c>
      <c r="AS154" s="7" t="s">
        <v>416</v>
      </c>
      <c r="AT154" s="7" t="s">
        <v>416</v>
      </c>
      <c r="AU154" s="7" t="s">
        <v>416</v>
      </c>
      <c r="AV154" s="7" t="s">
        <v>416</v>
      </c>
      <c r="AW154" s="7" t="s">
        <v>416</v>
      </c>
      <c r="AX154" s="7" t="s">
        <v>416</v>
      </c>
      <c r="AY154" s="7" t="s">
        <v>416</v>
      </c>
      <c r="AZ154" s="7" t="s">
        <v>416</v>
      </c>
      <c r="BA154" s="7" t="s">
        <v>416</v>
      </c>
      <c r="BB154" s="7" t="s">
        <v>416</v>
      </c>
      <c r="BC154" s="7" t="s">
        <v>416</v>
      </c>
      <c r="BD154" s="7" t="s">
        <v>416</v>
      </c>
      <c r="BE154" s="7" t="s">
        <v>416</v>
      </c>
      <c r="BF154" s="7" t="s">
        <v>416</v>
      </c>
      <c r="BG154" s="7" t="s">
        <v>416</v>
      </c>
      <c r="BH154" s="7" t="s">
        <v>416</v>
      </c>
      <c r="BI154" s="7" t="s">
        <v>416</v>
      </c>
      <c r="BJ154" s="7" t="s">
        <v>416</v>
      </c>
      <c r="BK154" s="7" t="s">
        <v>416</v>
      </c>
      <c r="BL154" s="7" t="s">
        <v>416</v>
      </c>
      <c r="BM154" s="7" t="s">
        <v>416</v>
      </c>
      <c r="BN154" s="7" t="s">
        <v>416</v>
      </c>
      <c r="BO154" s="7" t="s">
        <v>416</v>
      </c>
      <c r="BP154" s="7" t="s">
        <v>416</v>
      </c>
      <c r="BQ154" s="7" t="s">
        <v>416</v>
      </c>
      <c r="BR154" s="7" t="s">
        <v>416</v>
      </c>
      <c r="BS154" s="7" t="s">
        <v>416</v>
      </c>
      <c r="BT154" s="7" t="s">
        <v>416</v>
      </c>
      <c r="BU154" s="7" t="s">
        <v>416</v>
      </c>
      <c r="BV154" s="7" t="s">
        <v>416</v>
      </c>
      <c r="BW154" s="7" t="s">
        <v>416</v>
      </c>
      <c r="BX154" s="7" t="s">
        <v>416</v>
      </c>
      <c r="BY154" s="7" t="s">
        <v>416</v>
      </c>
      <c r="BZ154" s="7" t="s">
        <v>416</v>
      </c>
      <c r="CA154" s="7" t="s">
        <v>416</v>
      </c>
      <c r="CB154" s="7" t="s">
        <v>416</v>
      </c>
      <c r="CC154" s="7" t="s">
        <v>416</v>
      </c>
      <c r="CD154" s="7" t="s">
        <v>416</v>
      </c>
      <c r="CE154" s="7" t="s">
        <v>416</v>
      </c>
      <c r="CF154" s="7" t="s">
        <v>416</v>
      </c>
      <c r="CG154" s="7" t="s">
        <v>416</v>
      </c>
      <c r="CH154" s="7" t="s">
        <v>416</v>
      </c>
      <c r="CI154" s="7" t="s">
        <v>416</v>
      </c>
      <c r="CJ154" s="7" t="s">
        <v>416</v>
      </c>
    </row>
    <row r="155" spans="1:88" ht="65.25" hidden="1" customHeight="1" x14ac:dyDescent="0.25">
      <c r="A155" s="26">
        <v>160</v>
      </c>
      <c r="B155" s="80">
        <v>366</v>
      </c>
      <c r="C155" s="50" t="s">
        <v>191</v>
      </c>
      <c r="D155" s="9" t="s">
        <v>16</v>
      </c>
      <c r="E155" s="13" t="s">
        <v>568</v>
      </c>
      <c r="F155" s="9" t="s">
        <v>16</v>
      </c>
      <c r="G155" s="13" t="s">
        <v>568</v>
      </c>
      <c r="H155" s="13" t="s">
        <v>569</v>
      </c>
      <c r="I155" s="19" t="s">
        <v>430</v>
      </c>
      <c r="J155" s="12" t="s">
        <v>132</v>
      </c>
      <c r="K155" s="29" t="s">
        <v>11</v>
      </c>
      <c r="L155" s="19"/>
      <c r="M155" s="19"/>
      <c r="N155" s="19"/>
      <c r="O155" s="19"/>
      <c r="P155" s="19"/>
      <c r="Q155" s="19"/>
      <c r="R155" s="19"/>
      <c r="S155" s="26"/>
      <c r="T155" s="19">
        <f t="shared" si="0"/>
        <v>1</v>
      </c>
      <c r="U155" s="19" t="s">
        <v>469</v>
      </c>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1</v>
      </c>
      <c r="BF155" s="19">
        <v>2</v>
      </c>
      <c r="BG155" s="19">
        <v>2</v>
      </c>
      <c r="BH155" s="19">
        <v>2</v>
      </c>
      <c r="BI155" s="19">
        <v>2</v>
      </c>
      <c r="BJ155" s="19">
        <v>2</v>
      </c>
      <c r="BK155" s="19">
        <v>2</v>
      </c>
      <c r="BL155" s="19">
        <v>2</v>
      </c>
      <c r="BM155" s="19">
        <v>1</v>
      </c>
      <c r="BN155" s="19">
        <v>1</v>
      </c>
      <c r="BO155" s="19">
        <v>2</v>
      </c>
      <c r="BP155" s="19">
        <v>2</v>
      </c>
      <c r="BQ155" s="19">
        <v>2</v>
      </c>
      <c r="BR155" s="19">
        <v>2</v>
      </c>
      <c r="BS155" s="19">
        <v>2</v>
      </c>
      <c r="BT155" s="19">
        <v>2</v>
      </c>
      <c r="BU155" s="19">
        <v>2</v>
      </c>
      <c r="BV155" s="19">
        <v>0</v>
      </c>
      <c r="BW155" s="19">
        <v>2</v>
      </c>
      <c r="BX155" s="19">
        <v>1</v>
      </c>
      <c r="BY155" s="19">
        <v>2</v>
      </c>
      <c r="BZ155" s="19">
        <v>2</v>
      </c>
      <c r="CA155" s="19">
        <v>1</v>
      </c>
      <c r="CB155" s="19">
        <v>2</v>
      </c>
      <c r="CC155" s="29">
        <f>COUNTIF($BD155:$CB155,2)</f>
        <v>19</v>
      </c>
      <c r="CD155" s="52">
        <f>CC155/COUNTA($BD155:$CB155)</f>
        <v>0.76</v>
      </c>
      <c r="CE155" s="29">
        <f>COUNTIF($BD155:$CB155,1)</f>
        <v>5</v>
      </c>
      <c r="CF155" s="52">
        <f>CE155/COUNTA($BD155:$CB155)</f>
        <v>0.2</v>
      </c>
      <c r="CG155" s="29">
        <f>COUNTIF($BD155:$CB155,0)</f>
        <v>1</v>
      </c>
      <c r="CH155" s="52">
        <f>CG155/COUNTA($BD155:$CB155)</f>
        <v>0.04</v>
      </c>
      <c r="CI155" s="29">
        <f>(((CC155*2)+(CE155*1)+(CG155*0)))/COUNTA($BD155:$CB155)</f>
        <v>1.72</v>
      </c>
      <c r="CJ155" s="29" t="str">
        <f>IF(CI155&gt;=1.6,"Đạt mục tiêu",IF(CI155&gt;=1,"Cần cố gắng","Chưa đạt"))</f>
        <v>Đạt mục tiêu</v>
      </c>
    </row>
    <row r="156" spans="1:88" ht="65.25" hidden="1" customHeight="1" x14ac:dyDescent="0.25">
      <c r="A156" s="26"/>
      <c r="B156" s="80">
        <v>366</v>
      </c>
      <c r="C156" s="50" t="s">
        <v>191</v>
      </c>
      <c r="D156" s="9"/>
      <c r="E156" s="13"/>
      <c r="F156" s="9" t="s">
        <v>16</v>
      </c>
      <c r="G156" s="13" t="s">
        <v>570</v>
      </c>
      <c r="H156" s="13" t="s">
        <v>571</v>
      </c>
      <c r="I156" s="19" t="s">
        <v>430</v>
      </c>
      <c r="J156" s="12" t="s">
        <v>132</v>
      </c>
      <c r="K156" s="29"/>
      <c r="L156" s="19"/>
      <c r="M156" s="19"/>
      <c r="N156" s="19"/>
      <c r="O156" s="19"/>
      <c r="P156" s="19"/>
      <c r="Q156" s="29" t="s">
        <v>11</v>
      </c>
      <c r="R156" s="19"/>
      <c r="S156" s="26"/>
      <c r="T156" s="19">
        <f t="shared" si="0"/>
        <v>1</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29"/>
      <c r="CD156" s="52"/>
      <c r="CE156" s="29"/>
      <c r="CF156" s="52"/>
      <c r="CG156" s="29"/>
      <c r="CH156" s="52"/>
      <c r="CI156" s="29"/>
      <c r="CJ156" s="29"/>
    </row>
    <row r="157" spans="1:88" ht="65.25" hidden="1" customHeight="1" x14ac:dyDescent="0.25">
      <c r="A157" s="26">
        <v>161</v>
      </c>
      <c r="B157" s="80">
        <v>366</v>
      </c>
      <c r="C157" s="50" t="s">
        <v>191</v>
      </c>
      <c r="D157" s="9"/>
      <c r="E157" s="13"/>
      <c r="F157" s="9" t="s">
        <v>16</v>
      </c>
      <c r="G157" s="13" t="s">
        <v>568</v>
      </c>
      <c r="H157" s="55" t="s">
        <v>572</v>
      </c>
      <c r="I157" s="19" t="s">
        <v>430</v>
      </c>
      <c r="J157" s="12" t="s">
        <v>132</v>
      </c>
      <c r="K157" s="19"/>
      <c r="L157" s="19"/>
      <c r="M157" s="19"/>
      <c r="N157" s="19"/>
      <c r="O157" s="19"/>
      <c r="P157" s="19"/>
      <c r="Q157" s="19"/>
      <c r="R157" s="19"/>
      <c r="S157" s="29" t="s">
        <v>11</v>
      </c>
      <c r="T157" s="19">
        <f t="shared" si="0"/>
        <v>1</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t="s">
        <v>469</v>
      </c>
      <c r="BB157" s="19" t="s">
        <v>471</v>
      </c>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29"/>
      <c r="CD157" s="52"/>
      <c r="CE157" s="29"/>
      <c r="CF157" s="52"/>
      <c r="CG157" s="29"/>
      <c r="CH157" s="52"/>
      <c r="CI157" s="29"/>
      <c r="CJ157" s="29"/>
    </row>
    <row r="158" spans="1:88" ht="65.25" hidden="1" customHeight="1" x14ac:dyDescent="0.25">
      <c r="A158" s="26">
        <v>162</v>
      </c>
      <c r="B158" s="58">
        <v>369</v>
      </c>
      <c r="C158" s="13" t="s">
        <v>192</v>
      </c>
      <c r="D158" s="9" t="s">
        <v>16</v>
      </c>
      <c r="E158" s="13" t="s">
        <v>193</v>
      </c>
      <c r="F158" s="9" t="s">
        <v>16</v>
      </c>
      <c r="G158" s="13" t="s">
        <v>193</v>
      </c>
      <c r="H158" s="21" t="s">
        <v>573</v>
      </c>
      <c r="I158" s="19" t="s">
        <v>574</v>
      </c>
      <c r="J158" s="12" t="s">
        <v>132</v>
      </c>
      <c r="K158" s="19"/>
      <c r="L158" s="19" t="s">
        <v>11</v>
      </c>
      <c r="M158" s="19"/>
      <c r="N158" s="19"/>
      <c r="O158" s="19"/>
      <c r="P158" s="19"/>
      <c r="Q158" s="19"/>
      <c r="R158" s="19"/>
      <c r="S158" s="29"/>
      <c r="T158" s="19">
        <f t="shared" si="0"/>
        <v>1</v>
      </c>
      <c r="U158" s="19"/>
      <c r="V158" s="19"/>
      <c r="W158" s="19"/>
      <c r="X158" s="19"/>
      <c r="Y158" s="19" t="s">
        <v>575</v>
      </c>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v>2</v>
      </c>
      <c r="BE158" s="19">
        <v>2</v>
      </c>
      <c r="BF158" s="19">
        <v>2</v>
      </c>
      <c r="BG158" s="19">
        <v>2</v>
      </c>
      <c r="BH158" s="19">
        <v>2</v>
      </c>
      <c r="BI158" s="19">
        <v>2</v>
      </c>
      <c r="BJ158" s="19">
        <v>2</v>
      </c>
      <c r="BK158" s="19">
        <v>1</v>
      </c>
      <c r="BL158" s="19">
        <v>2</v>
      </c>
      <c r="BM158" s="19">
        <v>2</v>
      </c>
      <c r="BN158" s="19">
        <v>2</v>
      </c>
      <c r="BO158" s="19">
        <v>2</v>
      </c>
      <c r="BP158" s="19">
        <v>2</v>
      </c>
      <c r="BQ158" s="19">
        <v>1</v>
      </c>
      <c r="BR158" s="19">
        <v>2</v>
      </c>
      <c r="BS158" s="19">
        <v>1</v>
      </c>
      <c r="BT158" s="19">
        <v>2</v>
      </c>
      <c r="BU158" s="19">
        <v>2</v>
      </c>
      <c r="BV158" s="19">
        <v>0</v>
      </c>
      <c r="BW158" s="19">
        <v>2</v>
      </c>
      <c r="BX158" s="19">
        <v>2</v>
      </c>
      <c r="BY158" s="19">
        <v>2</v>
      </c>
      <c r="BZ158" s="19">
        <v>2</v>
      </c>
      <c r="CA158" s="19">
        <v>1</v>
      </c>
      <c r="CB158" s="19">
        <v>2</v>
      </c>
      <c r="CC158" s="29">
        <f>COUNTIF($BD158:$CB158,2)</f>
        <v>20</v>
      </c>
      <c r="CD158" s="52">
        <f>CC158/COUNTA($BD158:$CB158)</f>
        <v>0.8</v>
      </c>
      <c r="CE158" s="29">
        <f>COUNTIF($BD158:$CB158,1)</f>
        <v>4</v>
      </c>
      <c r="CF158" s="52">
        <f>CE158/COUNTA($BD158:$CB158)</f>
        <v>0.16</v>
      </c>
      <c r="CG158" s="29">
        <f>COUNTIF($BD158:$CB158,0)</f>
        <v>1</v>
      </c>
      <c r="CH158" s="52">
        <f>CG158/COUNTA($BD158:$CB158)</f>
        <v>0.04</v>
      </c>
      <c r="CI158" s="29">
        <f>(((CC158*2)+(CE158*1)+(CG158*0)))/COUNTA($BD158:$CB158)</f>
        <v>1.76</v>
      </c>
      <c r="CJ158" s="29" t="str">
        <f>IF(CI158&gt;=1.6,"Đạt mục tiêu",IF(CI158&gt;=1,"Cần cố gắng","Chưa đạt"))</f>
        <v>Đạt mục tiêu</v>
      </c>
    </row>
    <row r="159" spans="1:88" s="116" customFormat="1" ht="50.25" customHeight="1" x14ac:dyDescent="0.25">
      <c r="A159" s="26">
        <v>162</v>
      </c>
      <c r="B159" s="58">
        <v>369</v>
      </c>
      <c r="C159" s="13" t="s">
        <v>192</v>
      </c>
      <c r="D159" s="9" t="s">
        <v>16</v>
      </c>
      <c r="E159" s="13"/>
      <c r="F159" s="9"/>
      <c r="G159" s="13" t="s">
        <v>193</v>
      </c>
      <c r="H159" s="21" t="s">
        <v>849</v>
      </c>
      <c r="I159" s="19" t="s">
        <v>574</v>
      </c>
      <c r="J159" s="12" t="s">
        <v>132</v>
      </c>
      <c r="K159" s="19"/>
      <c r="L159" s="19"/>
      <c r="M159" s="19"/>
      <c r="N159" s="19" t="s">
        <v>11</v>
      </c>
      <c r="O159" s="19"/>
      <c r="P159" s="19"/>
      <c r="Q159" s="19"/>
      <c r="R159" s="19"/>
      <c r="S159" s="29"/>
      <c r="T159" s="19"/>
      <c r="U159" s="19"/>
      <c r="V159" s="19"/>
      <c r="W159" s="19"/>
      <c r="X159" s="19"/>
      <c r="Y159" s="19"/>
      <c r="Z159" s="19"/>
      <c r="AA159" s="19"/>
      <c r="AB159" s="19"/>
      <c r="AC159" s="19"/>
      <c r="AD159" s="19"/>
      <c r="AE159" s="19"/>
      <c r="AF159" s="19"/>
      <c r="AG159" s="19"/>
      <c r="AH159" s="19"/>
      <c r="AI159" s="19"/>
      <c r="AJ159" s="19" t="s">
        <v>575</v>
      </c>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9"/>
      <c r="CD159" s="52"/>
      <c r="CE159" s="29"/>
      <c r="CF159" s="52"/>
      <c r="CG159" s="29"/>
      <c r="CH159" s="52"/>
      <c r="CI159" s="29"/>
      <c r="CJ159" s="29"/>
    </row>
    <row r="160" spans="1:88" ht="65.25" hidden="1" customHeight="1" x14ac:dyDescent="0.25">
      <c r="A160" s="26">
        <v>163</v>
      </c>
      <c r="B160" s="58">
        <v>369</v>
      </c>
      <c r="C160" s="13" t="s">
        <v>192</v>
      </c>
      <c r="D160" s="9"/>
      <c r="E160" s="13"/>
      <c r="F160" s="9" t="s">
        <v>16</v>
      </c>
      <c r="G160" s="13" t="s">
        <v>193</v>
      </c>
      <c r="H160" s="21" t="s">
        <v>576</v>
      </c>
      <c r="I160" s="19" t="s">
        <v>430</v>
      </c>
      <c r="J160" s="12" t="s">
        <v>132</v>
      </c>
      <c r="K160" s="19"/>
      <c r="L160" s="19"/>
      <c r="M160" s="19"/>
      <c r="N160" s="19"/>
      <c r="O160" s="19"/>
      <c r="P160" s="19"/>
      <c r="Q160" s="19"/>
      <c r="R160" s="19"/>
      <c r="S160" s="29" t="s">
        <v>11</v>
      </c>
      <c r="T160" s="19">
        <f t="shared" si="0"/>
        <v>1</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t="s">
        <v>469</v>
      </c>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29"/>
      <c r="CD160" s="52"/>
      <c r="CE160" s="29"/>
      <c r="CF160" s="52"/>
      <c r="CG160" s="29"/>
      <c r="CH160" s="52"/>
      <c r="CI160" s="29"/>
      <c r="CJ160" s="29"/>
    </row>
    <row r="161" spans="1:88" ht="37.5" hidden="1" customHeight="1" x14ac:dyDescent="0.25">
      <c r="A161" s="26">
        <v>164</v>
      </c>
      <c r="B161" s="14">
        <v>372</v>
      </c>
      <c r="C161" s="13" t="s">
        <v>194</v>
      </c>
      <c r="D161" s="9" t="s">
        <v>16</v>
      </c>
      <c r="E161" s="13" t="s">
        <v>195</v>
      </c>
      <c r="F161" s="9" t="s">
        <v>16</v>
      </c>
      <c r="G161" s="13" t="s">
        <v>195</v>
      </c>
      <c r="H161" s="13" t="s">
        <v>577</v>
      </c>
      <c r="I161" s="19" t="s">
        <v>419</v>
      </c>
      <c r="J161" s="12" t="s">
        <v>132</v>
      </c>
      <c r="K161" s="19"/>
      <c r="L161" s="19"/>
      <c r="M161" s="19"/>
      <c r="N161" s="19"/>
      <c r="O161" s="19"/>
      <c r="P161" s="19"/>
      <c r="Q161" s="19"/>
      <c r="R161" s="19"/>
      <c r="S161" s="19"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t="s">
        <v>477</v>
      </c>
      <c r="BB161" s="19" t="s">
        <v>477</v>
      </c>
      <c r="BC161" s="19" t="s">
        <v>477</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9">
        <f>COUNTIF($BD161:$CB161,2)</f>
        <v>0</v>
      </c>
      <c r="CD161" s="52" t="e">
        <f>CC161/COUNTA($BD161:$CB161)</f>
        <v>#DIV/0!</v>
      </c>
      <c r="CE161" s="29">
        <f>COUNTIF($BD161:$CB161,1)</f>
        <v>0</v>
      </c>
      <c r="CF161" s="52" t="e">
        <f>CE161/COUNTA($BD161:$CB161)</f>
        <v>#DIV/0!</v>
      </c>
      <c r="CG161" s="29">
        <f>COUNTIF($BD161:$CB161,0)</f>
        <v>0</v>
      </c>
      <c r="CH161" s="52" t="e">
        <f>CG161/COUNTA($BD161:$CB161)</f>
        <v>#DIV/0!</v>
      </c>
      <c r="CI161" s="29" t="e">
        <f>(((CC161*2)+(CE161*1)+(CG161*0)))/COUNTA($BD161:$CB161)</f>
        <v>#DIV/0!</v>
      </c>
      <c r="CJ161" s="29" t="e">
        <f>IF(CI161&gt;=1.6,"Đạt mục tiêu",IF(CI161&gt;=1,"Cần cố gắng","Chưa đạt"))</f>
        <v>#DIV/0!</v>
      </c>
    </row>
    <row r="162" spans="1:88" ht="40.5" customHeight="1" x14ac:dyDescent="0.25">
      <c r="A162" s="26">
        <v>165</v>
      </c>
      <c r="B162" s="46">
        <v>375</v>
      </c>
      <c r="C162" s="47" t="s">
        <v>196</v>
      </c>
      <c r="D162" s="81"/>
      <c r="E162" s="81"/>
      <c r="F162" s="81"/>
      <c r="G162" s="81"/>
      <c r="H162" s="82"/>
      <c r="I162" s="7" t="s">
        <v>416</v>
      </c>
      <c r="J162" s="7" t="s">
        <v>416</v>
      </c>
      <c r="K162" s="7" t="s">
        <v>416</v>
      </c>
      <c r="L162" s="7" t="s">
        <v>416</v>
      </c>
      <c r="M162" s="7" t="s">
        <v>416</v>
      </c>
      <c r="N162" s="7" t="s">
        <v>416</v>
      </c>
      <c r="O162" s="7" t="s">
        <v>416</v>
      </c>
      <c r="P162" s="7" t="s">
        <v>416</v>
      </c>
      <c r="Q162" s="7" t="s">
        <v>416</v>
      </c>
      <c r="R162" s="7" t="s">
        <v>416</v>
      </c>
      <c r="S162" s="7" t="s">
        <v>416</v>
      </c>
      <c r="T162" s="19">
        <f t="shared" si="0"/>
        <v>0</v>
      </c>
      <c r="U162" s="7" t="s">
        <v>416</v>
      </c>
      <c r="V162" s="7" t="s">
        <v>416</v>
      </c>
      <c r="W162" s="7" t="s">
        <v>416</v>
      </c>
      <c r="X162" s="7" t="s">
        <v>416</v>
      </c>
      <c r="Y162" s="7" t="s">
        <v>416</v>
      </c>
      <c r="Z162" s="7" t="s">
        <v>416</v>
      </c>
      <c r="AA162" s="7" t="s">
        <v>416</v>
      </c>
      <c r="AB162" s="7" t="s">
        <v>416</v>
      </c>
      <c r="AC162" s="7" t="s">
        <v>416</v>
      </c>
      <c r="AD162" s="7" t="s">
        <v>416</v>
      </c>
      <c r="AE162" s="7" t="s">
        <v>416</v>
      </c>
      <c r="AF162" s="7" t="s">
        <v>416</v>
      </c>
      <c r="AG162" s="7" t="s">
        <v>416</v>
      </c>
      <c r="AH162" s="7" t="s">
        <v>416</v>
      </c>
      <c r="AI162" s="7" t="s">
        <v>416</v>
      </c>
      <c r="AJ162" s="7" t="s">
        <v>416</v>
      </c>
      <c r="AK162" s="7" t="s">
        <v>416</v>
      </c>
      <c r="AL162" s="7" t="s">
        <v>416</v>
      </c>
      <c r="AM162" s="7" t="s">
        <v>416</v>
      </c>
      <c r="AN162" s="7" t="s">
        <v>416</v>
      </c>
      <c r="AO162" s="7" t="s">
        <v>416</v>
      </c>
      <c r="AP162" s="7" t="s">
        <v>416</v>
      </c>
      <c r="AQ162" s="7" t="s">
        <v>416</v>
      </c>
      <c r="AR162" s="7" t="s">
        <v>416</v>
      </c>
      <c r="AS162" s="7" t="s">
        <v>416</v>
      </c>
      <c r="AT162" s="7" t="s">
        <v>416</v>
      </c>
      <c r="AU162" s="7" t="s">
        <v>416</v>
      </c>
      <c r="AV162" s="7" t="s">
        <v>416</v>
      </c>
      <c r="AW162" s="7" t="s">
        <v>416</v>
      </c>
      <c r="AX162" s="7" t="s">
        <v>416</v>
      </c>
      <c r="AY162" s="7" t="s">
        <v>416</v>
      </c>
      <c r="AZ162" s="7" t="s">
        <v>416</v>
      </c>
      <c r="BA162" s="7" t="s">
        <v>416</v>
      </c>
      <c r="BB162" s="7" t="s">
        <v>416</v>
      </c>
      <c r="BC162" s="7" t="s">
        <v>416</v>
      </c>
      <c r="BD162" s="7" t="s">
        <v>416</v>
      </c>
      <c r="BE162" s="7" t="s">
        <v>416</v>
      </c>
      <c r="BF162" s="7" t="s">
        <v>416</v>
      </c>
      <c r="BG162" s="7" t="s">
        <v>416</v>
      </c>
      <c r="BH162" s="7" t="s">
        <v>416</v>
      </c>
      <c r="BI162" s="7" t="s">
        <v>416</v>
      </c>
      <c r="BJ162" s="7" t="s">
        <v>416</v>
      </c>
      <c r="BK162" s="7" t="s">
        <v>416</v>
      </c>
      <c r="BL162" s="7" t="s">
        <v>416</v>
      </c>
      <c r="BM162" s="7" t="s">
        <v>416</v>
      </c>
      <c r="BN162" s="7" t="s">
        <v>416</v>
      </c>
      <c r="BO162" s="7" t="s">
        <v>416</v>
      </c>
      <c r="BP162" s="7" t="s">
        <v>416</v>
      </c>
      <c r="BQ162" s="7" t="s">
        <v>416</v>
      </c>
      <c r="BR162" s="7" t="s">
        <v>416</v>
      </c>
      <c r="BS162" s="7" t="s">
        <v>416</v>
      </c>
      <c r="BT162" s="7" t="s">
        <v>416</v>
      </c>
      <c r="BU162" s="7" t="s">
        <v>416</v>
      </c>
      <c r="BV162" s="7" t="s">
        <v>416</v>
      </c>
      <c r="BW162" s="7" t="s">
        <v>416</v>
      </c>
      <c r="BX162" s="7" t="s">
        <v>416</v>
      </c>
      <c r="BY162" s="7" t="s">
        <v>416</v>
      </c>
      <c r="BZ162" s="7" t="s">
        <v>416</v>
      </c>
      <c r="CA162" s="7" t="s">
        <v>416</v>
      </c>
      <c r="CB162" s="7" t="s">
        <v>416</v>
      </c>
      <c r="CC162" s="7" t="s">
        <v>416</v>
      </c>
      <c r="CD162" s="7" t="s">
        <v>416</v>
      </c>
      <c r="CE162" s="7" t="s">
        <v>416</v>
      </c>
      <c r="CF162" s="7" t="s">
        <v>416</v>
      </c>
      <c r="CG162" s="7" t="s">
        <v>416</v>
      </c>
      <c r="CH162" s="7" t="s">
        <v>416</v>
      </c>
      <c r="CI162" s="7" t="s">
        <v>416</v>
      </c>
      <c r="CJ162" s="7" t="s">
        <v>416</v>
      </c>
    </row>
    <row r="163" spans="1:88" ht="27" customHeight="1" x14ac:dyDescent="0.25">
      <c r="A163" s="26">
        <v>166</v>
      </c>
      <c r="B163" s="46">
        <v>376</v>
      </c>
      <c r="C163" s="69" t="s">
        <v>197</v>
      </c>
      <c r="D163" s="70"/>
      <c r="E163" s="70"/>
      <c r="F163" s="7" t="s">
        <v>416</v>
      </c>
      <c r="G163" s="7" t="s">
        <v>416</v>
      </c>
      <c r="H163" s="7" t="s">
        <v>416</v>
      </c>
      <c r="I163" s="7" t="s">
        <v>416</v>
      </c>
      <c r="J163" s="7" t="s">
        <v>416</v>
      </c>
      <c r="K163" s="7" t="s">
        <v>416</v>
      </c>
      <c r="L163" s="7" t="s">
        <v>416</v>
      </c>
      <c r="M163" s="7" t="s">
        <v>416</v>
      </c>
      <c r="N163" s="7" t="s">
        <v>416</v>
      </c>
      <c r="O163" s="7" t="s">
        <v>416</v>
      </c>
      <c r="P163" s="7" t="s">
        <v>416</v>
      </c>
      <c r="Q163" s="7" t="s">
        <v>416</v>
      </c>
      <c r="R163" s="7" t="s">
        <v>416</v>
      </c>
      <c r="S163" s="7" t="s">
        <v>416</v>
      </c>
      <c r="T163" s="19">
        <f t="shared" si="0"/>
        <v>0</v>
      </c>
      <c r="U163" s="7" t="s">
        <v>416</v>
      </c>
      <c r="V163" s="7" t="s">
        <v>416</v>
      </c>
      <c r="W163" s="7" t="s">
        <v>416</v>
      </c>
      <c r="X163" s="7" t="s">
        <v>416</v>
      </c>
      <c r="Y163" s="7" t="s">
        <v>416</v>
      </c>
      <c r="Z163" s="7" t="s">
        <v>416</v>
      </c>
      <c r="AA163" s="7" t="s">
        <v>416</v>
      </c>
      <c r="AB163" s="7" t="s">
        <v>416</v>
      </c>
      <c r="AC163" s="7" t="s">
        <v>416</v>
      </c>
      <c r="AD163" s="7" t="s">
        <v>416</v>
      </c>
      <c r="AE163" s="7" t="s">
        <v>416</v>
      </c>
      <c r="AF163" s="7" t="s">
        <v>416</v>
      </c>
      <c r="AG163" s="7" t="s">
        <v>416</v>
      </c>
      <c r="AH163" s="7" t="s">
        <v>416</v>
      </c>
      <c r="AI163" s="7" t="s">
        <v>416</v>
      </c>
      <c r="AJ163" s="7" t="s">
        <v>416</v>
      </c>
      <c r="AK163" s="7" t="s">
        <v>416</v>
      </c>
      <c r="AL163" s="7" t="s">
        <v>416</v>
      </c>
      <c r="AM163" s="7" t="s">
        <v>416</v>
      </c>
      <c r="AN163" s="7" t="s">
        <v>416</v>
      </c>
      <c r="AO163" s="7" t="s">
        <v>416</v>
      </c>
      <c r="AP163" s="7" t="s">
        <v>416</v>
      </c>
      <c r="AQ163" s="7" t="s">
        <v>416</v>
      </c>
      <c r="AR163" s="7" t="s">
        <v>416</v>
      </c>
      <c r="AS163" s="7" t="s">
        <v>416</v>
      </c>
      <c r="AT163" s="7" t="s">
        <v>416</v>
      </c>
      <c r="AU163" s="7" t="s">
        <v>416</v>
      </c>
      <c r="AV163" s="7" t="s">
        <v>416</v>
      </c>
      <c r="AW163" s="7" t="s">
        <v>416</v>
      </c>
      <c r="AX163" s="7" t="s">
        <v>416</v>
      </c>
      <c r="AY163" s="7" t="s">
        <v>416</v>
      </c>
      <c r="AZ163" s="7" t="s">
        <v>416</v>
      </c>
      <c r="BA163" s="7" t="s">
        <v>416</v>
      </c>
      <c r="BB163" s="7" t="s">
        <v>416</v>
      </c>
      <c r="BC163" s="7" t="s">
        <v>416</v>
      </c>
      <c r="BD163" s="7" t="s">
        <v>416</v>
      </c>
      <c r="BE163" s="7" t="s">
        <v>416</v>
      </c>
      <c r="BF163" s="7" t="s">
        <v>416</v>
      </c>
      <c r="BG163" s="7" t="s">
        <v>416</v>
      </c>
      <c r="BH163" s="7" t="s">
        <v>416</v>
      </c>
      <c r="BI163" s="7" t="s">
        <v>416</v>
      </c>
      <c r="BJ163" s="7" t="s">
        <v>416</v>
      </c>
      <c r="BK163" s="7" t="s">
        <v>416</v>
      </c>
      <c r="BL163" s="7" t="s">
        <v>416</v>
      </c>
      <c r="BM163" s="7" t="s">
        <v>416</v>
      </c>
      <c r="BN163" s="7" t="s">
        <v>416</v>
      </c>
      <c r="BO163" s="7" t="s">
        <v>416</v>
      </c>
      <c r="BP163" s="7" t="s">
        <v>416</v>
      </c>
      <c r="BQ163" s="7" t="s">
        <v>416</v>
      </c>
      <c r="BR163" s="7" t="s">
        <v>416</v>
      </c>
      <c r="BS163" s="7" t="s">
        <v>416</v>
      </c>
      <c r="BT163" s="7" t="s">
        <v>416</v>
      </c>
      <c r="BU163" s="7" t="s">
        <v>416</v>
      </c>
      <c r="BV163" s="7" t="s">
        <v>416</v>
      </c>
      <c r="BW163" s="7" t="s">
        <v>416</v>
      </c>
      <c r="BX163" s="7" t="s">
        <v>416</v>
      </c>
      <c r="BY163" s="7" t="s">
        <v>416</v>
      </c>
      <c r="BZ163" s="7" t="s">
        <v>416</v>
      </c>
      <c r="CA163" s="7" t="s">
        <v>416</v>
      </c>
      <c r="CB163" s="7" t="s">
        <v>416</v>
      </c>
      <c r="CC163" s="7" t="s">
        <v>416</v>
      </c>
      <c r="CD163" s="7" t="s">
        <v>416</v>
      </c>
      <c r="CE163" s="7" t="s">
        <v>416</v>
      </c>
      <c r="CF163" s="7" t="s">
        <v>416</v>
      </c>
      <c r="CG163" s="7" t="s">
        <v>416</v>
      </c>
      <c r="CH163" s="7" t="s">
        <v>416</v>
      </c>
      <c r="CI163" s="7" t="s">
        <v>416</v>
      </c>
      <c r="CJ163" s="7" t="s">
        <v>416</v>
      </c>
    </row>
    <row r="164" spans="1:88" ht="84" hidden="1" customHeight="1" x14ac:dyDescent="0.25">
      <c r="A164" s="26">
        <v>167</v>
      </c>
      <c r="B164" s="14">
        <v>377</v>
      </c>
      <c r="C164" s="13" t="s">
        <v>198</v>
      </c>
      <c r="D164" s="9" t="s">
        <v>7</v>
      </c>
      <c r="E164" s="13" t="s">
        <v>199</v>
      </c>
      <c r="F164" s="9" t="s">
        <v>7</v>
      </c>
      <c r="G164" s="13" t="s">
        <v>199</v>
      </c>
      <c r="H164" s="13" t="s">
        <v>578</v>
      </c>
      <c r="I164" s="19" t="s">
        <v>430</v>
      </c>
      <c r="J164" s="12" t="s">
        <v>200</v>
      </c>
      <c r="K164" s="19"/>
      <c r="L164" s="19"/>
      <c r="M164" s="19"/>
      <c r="N164" s="19"/>
      <c r="O164" s="19"/>
      <c r="P164" s="19"/>
      <c r="Q164" s="19" t="s">
        <v>11</v>
      </c>
      <c r="R164" s="19"/>
      <c r="S164" s="19"/>
      <c r="T164" s="19">
        <f t="shared" si="0"/>
        <v>1</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t="s">
        <v>434</v>
      </c>
      <c r="AT164" s="19" t="s">
        <v>434</v>
      </c>
      <c r="AU164" s="19" t="s">
        <v>431</v>
      </c>
      <c r="AV164" s="19" t="s">
        <v>434</v>
      </c>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29">
        <f t="shared" ref="CC164:CC167" si="137">COUNTIF($BD164:$CB164,2)</f>
        <v>0</v>
      </c>
      <c r="CD164" s="52" t="e">
        <f t="shared" ref="CD164:CD167" si="138">CC164/COUNTA($BD164:$CB164)</f>
        <v>#DIV/0!</v>
      </c>
      <c r="CE164" s="29">
        <f t="shared" ref="CE164:CE167" si="139">COUNTIF($BD164:$CB164,1)</f>
        <v>0</v>
      </c>
      <c r="CF164" s="52" t="e">
        <f t="shared" ref="CF164:CF167" si="140">CE164/COUNTA($BD164:$CB164)</f>
        <v>#DIV/0!</v>
      </c>
      <c r="CG164" s="29">
        <f t="shared" ref="CG164:CG167" si="141">COUNTIF($BD164:$CB164,0)</f>
        <v>0</v>
      </c>
      <c r="CH164" s="52" t="e">
        <f t="shared" ref="CH164:CH167" si="142">CG164/COUNTA($BD164:$CB164)</f>
        <v>#DIV/0!</v>
      </c>
      <c r="CI164" s="29" t="e">
        <f t="shared" ref="CI164:CI167" si="143">(((CC164*2)+(CE164*1)+(CG164*0)))/COUNTA($BD164:$CB164)</f>
        <v>#DIV/0!</v>
      </c>
      <c r="CJ164" s="29" t="e">
        <f t="shared" ref="CJ164:CJ167" si="144">IF(CI164&gt;=1.6,"Đạt mục tiêu",IF(CI164&gt;=1,"Cần cố gắng","Chưa đạt"))</f>
        <v>#DIV/0!</v>
      </c>
    </row>
    <row r="165" spans="1:88" ht="55.5" hidden="1" customHeight="1" x14ac:dyDescent="0.25">
      <c r="A165" s="26">
        <v>168</v>
      </c>
      <c r="B165" s="19">
        <v>380</v>
      </c>
      <c r="C165" s="50" t="s">
        <v>201</v>
      </c>
      <c r="D165" s="9" t="s">
        <v>16</v>
      </c>
      <c r="E165" s="13" t="s">
        <v>202</v>
      </c>
      <c r="F165" s="9" t="s">
        <v>16</v>
      </c>
      <c r="G165" s="13" t="s">
        <v>202</v>
      </c>
      <c r="H165" s="13" t="s">
        <v>579</v>
      </c>
      <c r="I165" s="19" t="s">
        <v>419</v>
      </c>
      <c r="J165" s="12" t="s">
        <v>200</v>
      </c>
      <c r="K165" s="19" t="s">
        <v>11</v>
      </c>
      <c r="L165" s="19"/>
      <c r="M165" s="19"/>
      <c r="N165" s="19"/>
      <c r="O165" s="19"/>
      <c r="P165" s="19"/>
      <c r="Q165" s="19"/>
      <c r="R165" s="19"/>
      <c r="S165" s="19"/>
      <c r="T165" s="19">
        <f t="shared" si="0"/>
        <v>1</v>
      </c>
      <c r="U165" s="19" t="s">
        <v>431</v>
      </c>
      <c r="V165" s="19" t="s">
        <v>431</v>
      </c>
      <c r="W165" s="19" t="s">
        <v>431</v>
      </c>
      <c r="X165" s="19" t="s">
        <v>431</v>
      </c>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v>2</v>
      </c>
      <c r="BE165" s="19">
        <v>2</v>
      </c>
      <c r="BF165" s="19">
        <v>1</v>
      </c>
      <c r="BG165" s="19">
        <v>0</v>
      </c>
      <c r="BH165" s="19">
        <v>2</v>
      </c>
      <c r="BI165" s="19">
        <v>0</v>
      </c>
      <c r="BJ165" s="19">
        <v>2</v>
      </c>
      <c r="BK165" s="19">
        <v>2</v>
      </c>
      <c r="BL165" s="19">
        <v>0</v>
      </c>
      <c r="BM165" s="19">
        <v>2</v>
      </c>
      <c r="BN165" s="19">
        <v>2</v>
      </c>
      <c r="BO165" s="19">
        <v>2</v>
      </c>
      <c r="BP165" s="19">
        <v>2</v>
      </c>
      <c r="BQ165" s="19">
        <v>2</v>
      </c>
      <c r="BR165" s="19">
        <v>2</v>
      </c>
      <c r="BS165" s="19">
        <v>2</v>
      </c>
      <c r="BT165" s="19">
        <v>2</v>
      </c>
      <c r="BU165" s="19">
        <v>2</v>
      </c>
      <c r="BV165" s="19">
        <v>2</v>
      </c>
      <c r="BW165" s="19">
        <v>2</v>
      </c>
      <c r="BX165" s="19">
        <v>2</v>
      </c>
      <c r="BY165" s="19">
        <v>2</v>
      </c>
      <c r="BZ165" s="19">
        <v>2</v>
      </c>
      <c r="CA165" s="19">
        <v>2</v>
      </c>
      <c r="CB165" s="19">
        <v>2</v>
      </c>
      <c r="CC165" s="29">
        <f t="shared" si="137"/>
        <v>21</v>
      </c>
      <c r="CD165" s="52">
        <f t="shared" si="138"/>
        <v>0.84</v>
      </c>
      <c r="CE165" s="29">
        <f t="shared" si="139"/>
        <v>1</v>
      </c>
      <c r="CF165" s="52">
        <f t="shared" si="140"/>
        <v>0.04</v>
      </c>
      <c r="CG165" s="29">
        <f t="shared" si="141"/>
        <v>3</v>
      </c>
      <c r="CH165" s="52">
        <f t="shared" si="142"/>
        <v>0.12</v>
      </c>
      <c r="CI165" s="29">
        <f t="shared" si="143"/>
        <v>1.72</v>
      </c>
      <c r="CJ165" s="29" t="str">
        <f t="shared" si="144"/>
        <v>Đạt mục tiêu</v>
      </c>
    </row>
    <row r="166" spans="1:88" ht="51" hidden="1" customHeight="1" x14ac:dyDescent="0.25">
      <c r="A166" s="26">
        <v>169</v>
      </c>
      <c r="B166" s="14">
        <v>383</v>
      </c>
      <c r="C166" s="13" t="s">
        <v>203</v>
      </c>
      <c r="D166" s="9" t="s">
        <v>16</v>
      </c>
      <c r="E166" s="13" t="s">
        <v>204</v>
      </c>
      <c r="F166" s="9" t="s">
        <v>16</v>
      </c>
      <c r="G166" s="13" t="s">
        <v>204</v>
      </c>
      <c r="H166" s="13" t="s">
        <v>580</v>
      </c>
      <c r="I166" s="19" t="s">
        <v>430</v>
      </c>
      <c r="J166" s="12" t="s">
        <v>200</v>
      </c>
      <c r="K166" s="19"/>
      <c r="L166" s="19"/>
      <c r="M166" s="19" t="s">
        <v>11</v>
      </c>
      <c r="N166" s="19"/>
      <c r="O166" s="19"/>
      <c r="P166" s="19"/>
      <c r="Q166" s="19"/>
      <c r="R166" s="19"/>
      <c r="S166" s="19"/>
      <c r="T166" s="19">
        <f t="shared" si="0"/>
        <v>1</v>
      </c>
      <c r="U166" s="19"/>
      <c r="V166" s="19"/>
      <c r="W166" s="19"/>
      <c r="X166" s="19"/>
      <c r="Y166" s="19"/>
      <c r="Z166" s="19"/>
      <c r="AA166" s="19"/>
      <c r="AB166" s="19"/>
      <c r="AC166" s="19" t="s">
        <v>477</v>
      </c>
      <c r="AD166" s="19" t="s">
        <v>477</v>
      </c>
      <c r="AE166" s="19" t="s">
        <v>477</v>
      </c>
      <c r="AF166" s="19" t="s">
        <v>477</v>
      </c>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2</v>
      </c>
      <c r="BG166" s="19">
        <v>2</v>
      </c>
      <c r="BH166" s="19">
        <v>2</v>
      </c>
      <c r="BI166" s="19">
        <v>2</v>
      </c>
      <c r="BJ166" s="19">
        <v>0</v>
      </c>
      <c r="BK166" s="19">
        <v>2</v>
      </c>
      <c r="BL166" s="19">
        <v>2</v>
      </c>
      <c r="BM166" s="19">
        <v>2</v>
      </c>
      <c r="BN166" s="19">
        <v>2</v>
      </c>
      <c r="BO166" s="19">
        <v>2</v>
      </c>
      <c r="BP166" s="19">
        <v>1</v>
      </c>
      <c r="BQ166" s="19">
        <v>2</v>
      </c>
      <c r="BR166" s="19">
        <v>1</v>
      </c>
      <c r="BS166" s="19">
        <v>2</v>
      </c>
      <c r="BT166" s="19">
        <v>1</v>
      </c>
      <c r="BU166" s="19">
        <v>2</v>
      </c>
      <c r="BV166" s="19">
        <v>0</v>
      </c>
      <c r="BW166" s="19">
        <v>2</v>
      </c>
      <c r="BX166" s="19">
        <v>2</v>
      </c>
      <c r="BY166" s="19">
        <v>2</v>
      </c>
      <c r="BZ166" s="19">
        <v>2</v>
      </c>
      <c r="CA166" s="19">
        <v>2</v>
      </c>
      <c r="CB166" s="19">
        <v>2</v>
      </c>
      <c r="CC166" s="29">
        <f t="shared" si="137"/>
        <v>20</v>
      </c>
      <c r="CD166" s="52">
        <f t="shared" si="138"/>
        <v>0.8</v>
      </c>
      <c r="CE166" s="29">
        <f t="shared" si="139"/>
        <v>3</v>
      </c>
      <c r="CF166" s="52">
        <f t="shared" si="140"/>
        <v>0.12</v>
      </c>
      <c r="CG166" s="29">
        <f t="shared" si="141"/>
        <v>2</v>
      </c>
      <c r="CH166" s="52">
        <f t="shared" si="142"/>
        <v>0.08</v>
      </c>
      <c r="CI166" s="29">
        <f t="shared" si="143"/>
        <v>1.72</v>
      </c>
      <c r="CJ166" s="29" t="str">
        <f t="shared" si="144"/>
        <v>Đạt mục tiêu</v>
      </c>
    </row>
    <row r="167" spans="1:88" ht="76.5" hidden="1" customHeight="1" x14ac:dyDescent="0.25">
      <c r="A167" s="26">
        <v>170</v>
      </c>
      <c r="B167" s="49">
        <v>385</v>
      </c>
      <c r="C167" s="50" t="s">
        <v>205</v>
      </c>
      <c r="D167" s="9" t="s">
        <v>16</v>
      </c>
      <c r="E167" s="13" t="s">
        <v>206</v>
      </c>
      <c r="F167" s="9" t="s">
        <v>16</v>
      </c>
      <c r="G167" s="13" t="s">
        <v>581</v>
      </c>
      <c r="H167" s="19" t="s">
        <v>582</v>
      </c>
      <c r="I167" s="19" t="s">
        <v>430</v>
      </c>
      <c r="J167" s="12" t="s">
        <v>200</v>
      </c>
      <c r="K167" s="29" t="s">
        <v>11</v>
      </c>
      <c r="L167" s="29"/>
      <c r="M167" s="29"/>
      <c r="N167" s="29"/>
      <c r="O167" s="29"/>
      <c r="P167" s="29"/>
      <c r="Q167" s="29"/>
      <c r="R167" s="29"/>
      <c r="S167" s="29"/>
      <c r="T167" s="19">
        <f t="shared" si="0"/>
        <v>1</v>
      </c>
      <c r="U167" s="19" t="s">
        <v>469</v>
      </c>
      <c r="V167" s="19" t="s">
        <v>469</v>
      </c>
      <c r="W167" s="19" t="s">
        <v>434</v>
      </c>
      <c r="X167" s="19" t="s">
        <v>434</v>
      </c>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1</v>
      </c>
      <c r="BH167" s="19">
        <v>2</v>
      </c>
      <c r="BI167" s="19">
        <v>2</v>
      </c>
      <c r="BJ167" s="19">
        <v>1</v>
      </c>
      <c r="BK167" s="19">
        <v>1</v>
      </c>
      <c r="BL167" s="19">
        <v>2</v>
      </c>
      <c r="BM167" s="19">
        <v>2</v>
      </c>
      <c r="BN167" s="19">
        <v>2</v>
      </c>
      <c r="BO167" s="19">
        <v>2</v>
      </c>
      <c r="BP167" s="19">
        <v>2</v>
      </c>
      <c r="BQ167" s="19">
        <v>2</v>
      </c>
      <c r="BR167" s="19">
        <v>0</v>
      </c>
      <c r="BS167" s="19">
        <v>2</v>
      </c>
      <c r="BT167" s="19">
        <v>2</v>
      </c>
      <c r="BU167" s="19">
        <v>1</v>
      </c>
      <c r="BV167" s="19">
        <v>1</v>
      </c>
      <c r="BW167" s="19">
        <v>2</v>
      </c>
      <c r="BX167" s="19">
        <v>2</v>
      </c>
      <c r="BY167" s="19">
        <v>2</v>
      </c>
      <c r="BZ167" s="19">
        <v>2</v>
      </c>
      <c r="CA167" s="19">
        <v>1</v>
      </c>
      <c r="CB167" s="19">
        <v>2</v>
      </c>
      <c r="CC167" s="29">
        <f t="shared" si="137"/>
        <v>18</v>
      </c>
      <c r="CD167" s="52">
        <f t="shared" si="138"/>
        <v>0.72</v>
      </c>
      <c r="CE167" s="29">
        <f t="shared" si="139"/>
        <v>6</v>
      </c>
      <c r="CF167" s="52">
        <f t="shared" si="140"/>
        <v>0.24</v>
      </c>
      <c r="CG167" s="29">
        <f t="shared" si="141"/>
        <v>1</v>
      </c>
      <c r="CH167" s="52">
        <f t="shared" si="142"/>
        <v>0.04</v>
      </c>
      <c r="CI167" s="29">
        <f t="shared" si="143"/>
        <v>1.68</v>
      </c>
      <c r="CJ167" s="29" t="str">
        <f t="shared" si="144"/>
        <v>Đạt mục tiêu</v>
      </c>
    </row>
    <row r="168" spans="1:88" ht="15.75" hidden="1" customHeight="1" x14ac:dyDescent="0.25">
      <c r="A168" s="26">
        <v>171</v>
      </c>
      <c r="B168" s="49">
        <v>385</v>
      </c>
      <c r="C168" s="50" t="s">
        <v>205</v>
      </c>
      <c r="D168" s="9"/>
      <c r="E168" s="13"/>
      <c r="F168" s="9" t="s">
        <v>16</v>
      </c>
      <c r="G168" s="13" t="s">
        <v>583</v>
      </c>
      <c r="H168" s="19" t="s">
        <v>815</v>
      </c>
      <c r="I168" s="19" t="s">
        <v>430</v>
      </c>
      <c r="J168" s="12" t="s">
        <v>200</v>
      </c>
      <c r="K168" s="29"/>
      <c r="L168" s="29" t="s">
        <v>11</v>
      </c>
      <c r="M168" s="29"/>
      <c r="N168" s="29"/>
      <c r="O168" s="29"/>
      <c r="P168" s="29"/>
      <c r="Q168" s="29"/>
      <c r="R168" s="29"/>
      <c r="S168" s="29"/>
      <c r="T168" s="19">
        <f t="shared" si="0"/>
        <v>1</v>
      </c>
      <c r="U168" s="19"/>
      <c r="V168" s="19"/>
      <c r="W168" s="19"/>
      <c r="X168" s="19"/>
      <c r="Y168" s="19"/>
      <c r="Z168" s="19" t="s">
        <v>469</v>
      </c>
      <c r="AA168" s="19"/>
      <c r="AB168" s="19" t="s">
        <v>469</v>
      </c>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29"/>
      <c r="CD168" s="52"/>
      <c r="CE168" s="29"/>
      <c r="CF168" s="52"/>
      <c r="CG168" s="29"/>
      <c r="CH168" s="52"/>
      <c r="CI168" s="29"/>
      <c r="CJ168" s="29"/>
    </row>
    <row r="169" spans="1:88" ht="57.75" hidden="1" customHeight="1" x14ac:dyDescent="0.25">
      <c r="A169" s="26">
        <v>172</v>
      </c>
      <c r="B169" s="49">
        <v>385</v>
      </c>
      <c r="C169" s="50" t="s">
        <v>205</v>
      </c>
      <c r="D169" s="9"/>
      <c r="E169" s="13"/>
      <c r="F169" s="9" t="s">
        <v>16</v>
      </c>
      <c r="G169" s="13" t="s">
        <v>584</v>
      </c>
      <c r="H169" s="19" t="s">
        <v>816</v>
      </c>
      <c r="I169" s="19" t="s">
        <v>430</v>
      </c>
      <c r="J169" s="12" t="s">
        <v>200</v>
      </c>
      <c r="K169" s="29"/>
      <c r="L169" s="29"/>
      <c r="M169" s="29" t="s">
        <v>11</v>
      </c>
      <c r="N169" s="29"/>
      <c r="O169" s="29"/>
      <c r="P169" s="29"/>
      <c r="Q169" s="29"/>
      <c r="R169" s="29"/>
      <c r="S169" s="29"/>
      <c r="T169" s="19">
        <f t="shared" si="0"/>
        <v>1</v>
      </c>
      <c r="U169" s="19"/>
      <c r="V169" s="19"/>
      <c r="W169" s="19"/>
      <c r="X169" s="19"/>
      <c r="Y169" s="19"/>
      <c r="Z169" s="19"/>
      <c r="AA169" s="19"/>
      <c r="AB169" s="19"/>
      <c r="AC169" s="19" t="s">
        <v>469</v>
      </c>
      <c r="AD169" s="19" t="s">
        <v>434</v>
      </c>
      <c r="AE169" s="19" t="s">
        <v>434</v>
      </c>
      <c r="AF169" s="19" t="s">
        <v>434</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9"/>
      <c r="CD169" s="52"/>
      <c r="CE169" s="29"/>
      <c r="CF169" s="52"/>
      <c r="CG169" s="29"/>
      <c r="CH169" s="52"/>
      <c r="CI169" s="29"/>
      <c r="CJ169" s="29"/>
    </row>
    <row r="170" spans="1:88" ht="57.75" customHeight="1" x14ac:dyDescent="0.25">
      <c r="A170" s="26">
        <v>173</v>
      </c>
      <c r="B170" s="49">
        <v>385</v>
      </c>
      <c r="C170" s="50" t="s">
        <v>205</v>
      </c>
      <c r="D170" s="9"/>
      <c r="E170" s="13"/>
      <c r="F170" s="9" t="s">
        <v>16</v>
      </c>
      <c r="G170" s="13" t="s">
        <v>585</v>
      </c>
      <c r="H170" s="19" t="s">
        <v>839</v>
      </c>
      <c r="I170" s="19" t="s">
        <v>430</v>
      </c>
      <c r="J170" s="12" t="s">
        <v>200</v>
      </c>
      <c r="K170" s="29"/>
      <c r="L170" s="29"/>
      <c r="M170" s="29"/>
      <c r="N170" s="29" t="s">
        <v>11</v>
      </c>
      <c r="O170" s="29"/>
      <c r="P170" s="29"/>
      <c r="Q170" s="29"/>
      <c r="R170" s="29"/>
      <c r="S170" s="29"/>
      <c r="T170" s="19">
        <f t="shared" si="0"/>
        <v>1</v>
      </c>
      <c r="U170" s="19"/>
      <c r="V170" s="19"/>
      <c r="W170" s="19"/>
      <c r="X170" s="19"/>
      <c r="Y170" s="19"/>
      <c r="Z170" s="19"/>
      <c r="AA170" s="19"/>
      <c r="AB170" s="19"/>
      <c r="AC170" s="19"/>
      <c r="AD170" s="19"/>
      <c r="AE170" s="19"/>
      <c r="AF170" s="19"/>
      <c r="AG170" s="19" t="s">
        <v>434</v>
      </c>
      <c r="AH170" s="19" t="s">
        <v>434</v>
      </c>
      <c r="AI170" s="19" t="s">
        <v>469</v>
      </c>
      <c r="AJ170" s="19" t="s">
        <v>434</v>
      </c>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9"/>
      <c r="CD170" s="52"/>
      <c r="CE170" s="29"/>
      <c r="CF170" s="52"/>
      <c r="CG170" s="29"/>
      <c r="CH170" s="52"/>
      <c r="CI170" s="29"/>
      <c r="CJ170" s="29"/>
    </row>
    <row r="171" spans="1:88" ht="57.75" hidden="1" customHeight="1" x14ac:dyDescent="0.25">
      <c r="A171" s="26">
        <v>174</v>
      </c>
      <c r="B171" s="49">
        <v>385</v>
      </c>
      <c r="C171" s="50" t="s">
        <v>205</v>
      </c>
      <c r="D171" s="9"/>
      <c r="E171" s="13"/>
      <c r="F171" s="9" t="s">
        <v>16</v>
      </c>
      <c r="G171" s="13" t="s">
        <v>586</v>
      </c>
      <c r="H171" s="19" t="s">
        <v>587</v>
      </c>
      <c r="I171" s="19" t="s">
        <v>430</v>
      </c>
      <c r="J171" s="12" t="s">
        <v>200</v>
      </c>
      <c r="K171" s="29"/>
      <c r="L171" s="29"/>
      <c r="M171" s="29"/>
      <c r="N171" s="29"/>
      <c r="O171" s="29"/>
      <c r="P171" s="29" t="s">
        <v>11</v>
      </c>
      <c r="Q171" s="29"/>
      <c r="R171" s="29"/>
      <c r="S171" s="29"/>
      <c r="T171" s="19">
        <f t="shared" si="0"/>
        <v>1</v>
      </c>
      <c r="U171" s="19"/>
      <c r="V171" s="19"/>
      <c r="W171" s="19"/>
      <c r="X171" s="19"/>
      <c r="Y171" s="19"/>
      <c r="Z171" s="19"/>
      <c r="AA171" s="19"/>
      <c r="AB171" s="19"/>
      <c r="AC171" s="19"/>
      <c r="AD171" s="19"/>
      <c r="AE171" s="19"/>
      <c r="AF171" s="19"/>
      <c r="AG171" s="19"/>
      <c r="AH171" s="19"/>
      <c r="AI171" s="19"/>
      <c r="AJ171" s="19"/>
      <c r="AK171" s="19"/>
      <c r="AL171" s="19" t="s">
        <v>433</v>
      </c>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9"/>
      <c r="CD171" s="52"/>
      <c r="CE171" s="29"/>
      <c r="CF171" s="52"/>
      <c r="CG171" s="29"/>
      <c r="CH171" s="52"/>
      <c r="CI171" s="29"/>
      <c r="CJ171" s="29"/>
    </row>
    <row r="172" spans="1:88" ht="57.75" hidden="1" customHeight="1" x14ac:dyDescent="0.25">
      <c r="A172" s="26">
        <v>175</v>
      </c>
      <c r="B172" s="49">
        <v>385</v>
      </c>
      <c r="C172" s="50" t="s">
        <v>205</v>
      </c>
      <c r="D172" s="9"/>
      <c r="E172" s="13"/>
      <c r="F172" s="9" t="s">
        <v>16</v>
      </c>
      <c r="G172" s="13" t="s">
        <v>588</v>
      </c>
      <c r="H172" s="19" t="s">
        <v>589</v>
      </c>
      <c r="I172" s="19" t="s">
        <v>430</v>
      </c>
      <c r="J172" s="12" t="s">
        <v>200</v>
      </c>
      <c r="K172" s="29"/>
      <c r="L172" s="29"/>
      <c r="M172" s="29"/>
      <c r="N172" s="29"/>
      <c r="O172" s="29" t="s">
        <v>11</v>
      </c>
      <c r="P172" s="29"/>
      <c r="Q172" s="29"/>
      <c r="R172" s="29"/>
      <c r="S172" s="29"/>
      <c r="T172" s="19">
        <f t="shared" si="0"/>
        <v>1</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9"/>
      <c r="CD172" s="52"/>
      <c r="CE172" s="29"/>
      <c r="CF172" s="52"/>
      <c r="CG172" s="29"/>
      <c r="CH172" s="52"/>
      <c r="CI172" s="29"/>
      <c r="CJ172" s="29"/>
    </row>
    <row r="173" spans="1:88" ht="57.75" hidden="1" customHeight="1" x14ac:dyDescent="0.25">
      <c r="A173" s="26">
        <v>176</v>
      </c>
      <c r="B173" s="49">
        <v>385</v>
      </c>
      <c r="C173" s="50" t="s">
        <v>205</v>
      </c>
      <c r="D173" s="9"/>
      <c r="E173" s="13"/>
      <c r="F173" s="9" t="s">
        <v>16</v>
      </c>
      <c r="G173" s="13" t="s">
        <v>590</v>
      </c>
      <c r="H173" s="19" t="s">
        <v>591</v>
      </c>
      <c r="I173" s="19" t="s">
        <v>430</v>
      </c>
      <c r="J173" s="12" t="s">
        <v>200</v>
      </c>
      <c r="K173" s="29"/>
      <c r="L173" s="29"/>
      <c r="M173" s="29"/>
      <c r="N173" s="29"/>
      <c r="O173" s="29"/>
      <c r="P173" s="29"/>
      <c r="Q173" s="29" t="s">
        <v>11</v>
      </c>
      <c r="R173" s="29"/>
      <c r="S173" s="29"/>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t="s">
        <v>469</v>
      </c>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9"/>
      <c r="CD173" s="52"/>
      <c r="CE173" s="29"/>
      <c r="CF173" s="52"/>
      <c r="CG173" s="29"/>
      <c r="CH173" s="52"/>
      <c r="CI173" s="29"/>
      <c r="CJ173" s="29"/>
    </row>
    <row r="174" spans="1:88" ht="57.75" hidden="1" customHeight="1" x14ac:dyDescent="0.25">
      <c r="A174" s="26">
        <v>177</v>
      </c>
      <c r="B174" s="49">
        <v>385</v>
      </c>
      <c r="C174" s="50" t="s">
        <v>205</v>
      </c>
      <c r="D174" s="9"/>
      <c r="E174" s="13"/>
      <c r="F174" s="9" t="s">
        <v>16</v>
      </c>
      <c r="G174" s="13" t="s">
        <v>592</v>
      </c>
      <c r="H174" s="19" t="s">
        <v>593</v>
      </c>
      <c r="I174" s="19" t="s">
        <v>430</v>
      </c>
      <c r="J174" s="12" t="s">
        <v>200</v>
      </c>
      <c r="K174" s="29"/>
      <c r="L174" s="29"/>
      <c r="M174" s="29"/>
      <c r="N174" s="29"/>
      <c r="O174" s="29"/>
      <c r="P174" s="29"/>
      <c r="Q174" s="29"/>
      <c r="R174" s="29" t="s">
        <v>11</v>
      </c>
      <c r="S174" s="29"/>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t="s">
        <v>469</v>
      </c>
      <c r="AX174" s="19"/>
      <c r="AY174" s="19"/>
      <c r="AZ174" s="19" t="s">
        <v>469</v>
      </c>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9"/>
      <c r="CD174" s="52"/>
      <c r="CE174" s="29"/>
      <c r="CF174" s="52"/>
      <c r="CG174" s="29"/>
      <c r="CH174" s="52"/>
      <c r="CI174" s="29"/>
      <c r="CJ174" s="29"/>
    </row>
    <row r="175" spans="1:88" ht="57.75" hidden="1" customHeight="1" x14ac:dyDescent="0.25">
      <c r="A175" s="26">
        <v>178</v>
      </c>
      <c r="B175" s="49">
        <v>385</v>
      </c>
      <c r="C175" s="50" t="s">
        <v>205</v>
      </c>
      <c r="D175" s="9"/>
      <c r="E175" s="13"/>
      <c r="F175" s="9" t="s">
        <v>16</v>
      </c>
      <c r="G175" s="13" t="s">
        <v>594</v>
      </c>
      <c r="H175" s="19" t="s">
        <v>595</v>
      </c>
      <c r="I175" s="19" t="s">
        <v>430</v>
      </c>
      <c r="J175" s="12" t="s">
        <v>200</v>
      </c>
      <c r="K175" s="29"/>
      <c r="L175" s="29"/>
      <c r="M175" s="29"/>
      <c r="N175" s="29"/>
      <c r="O175" s="29"/>
      <c r="P175" s="29"/>
      <c r="Q175" s="29"/>
      <c r="R175" s="29"/>
      <c r="S175" s="29" t="s">
        <v>11</v>
      </c>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t="s">
        <v>469</v>
      </c>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9"/>
      <c r="CD175" s="52"/>
      <c r="CE175" s="29"/>
      <c r="CF175" s="52"/>
      <c r="CG175" s="29"/>
      <c r="CH175" s="52"/>
      <c r="CI175" s="29"/>
      <c r="CJ175" s="29"/>
    </row>
    <row r="176" spans="1:88" ht="69" hidden="1" customHeight="1" x14ac:dyDescent="0.25">
      <c r="A176" s="26">
        <v>179</v>
      </c>
      <c r="B176" s="15">
        <v>386</v>
      </c>
      <c r="C176" s="13" t="s">
        <v>207</v>
      </c>
      <c r="D176" s="9" t="s">
        <v>16</v>
      </c>
      <c r="E176" s="13" t="s">
        <v>208</v>
      </c>
      <c r="F176" s="9" t="s">
        <v>16</v>
      </c>
      <c r="G176" s="13" t="s">
        <v>208</v>
      </c>
      <c r="H176" s="13" t="s">
        <v>596</v>
      </c>
      <c r="I176" s="19" t="s">
        <v>419</v>
      </c>
      <c r="J176" s="12" t="s">
        <v>200</v>
      </c>
      <c r="K176" s="19"/>
      <c r="L176" s="19"/>
      <c r="M176" s="19" t="s">
        <v>11</v>
      </c>
      <c r="N176" s="19"/>
      <c r="O176" s="19"/>
      <c r="P176" s="19"/>
      <c r="Q176" s="19"/>
      <c r="R176" s="19"/>
      <c r="S176" s="19"/>
      <c r="T176" s="19">
        <f t="shared" si="0"/>
        <v>1</v>
      </c>
      <c r="U176" s="19"/>
      <c r="V176" s="19"/>
      <c r="W176" s="19"/>
      <c r="X176" s="19"/>
      <c r="Y176" s="19"/>
      <c r="Z176" s="19"/>
      <c r="AA176" s="19"/>
      <c r="AB176" s="19"/>
      <c r="AC176" s="19" t="s">
        <v>431</v>
      </c>
      <c r="AD176" s="19" t="s">
        <v>471</v>
      </c>
      <c r="AE176" s="19" t="s">
        <v>477</v>
      </c>
      <c r="AF176" s="19" t="s">
        <v>431</v>
      </c>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v>2</v>
      </c>
      <c r="BE176" s="19">
        <v>2</v>
      </c>
      <c r="BF176" s="19">
        <v>1</v>
      </c>
      <c r="BG176" s="19">
        <v>2</v>
      </c>
      <c r="BH176" s="19">
        <v>2</v>
      </c>
      <c r="BI176" s="19">
        <v>1</v>
      </c>
      <c r="BJ176" s="19">
        <v>2</v>
      </c>
      <c r="BK176" s="19">
        <v>2</v>
      </c>
      <c r="BL176" s="19">
        <v>2</v>
      </c>
      <c r="BM176" s="19">
        <v>1</v>
      </c>
      <c r="BN176" s="19">
        <v>2</v>
      </c>
      <c r="BO176" s="19">
        <v>2</v>
      </c>
      <c r="BP176" s="19">
        <v>2</v>
      </c>
      <c r="BQ176" s="19">
        <v>2</v>
      </c>
      <c r="BR176" s="19">
        <v>2</v>
      </c>
      <c r="BS176" s="19">
        <v>2</v>
      </c>
      <c r="BT176" s="19">
        <v>1</v>
      </c>
      <c r="BU176" s="19">
        <v>2</v>
      </c>
      <c r="BV176" s="19">
        <v>2</v>
      </c>
      <c r="BW176" s="19">
        <v>2</v>
      </c>
      <c r="BX176" s="19">
        <v>2</v>
      </c>
      <c r="BY176" s="19">
        <v>2</v>
      </c>
      <c r="BZ176" s="19">
        <v>1</v>
      </c>
      <c r="CA176" s="19">
        <v>2</v>
      </c>
      <c r="CB176" s="19">
        <v>1</v>
      </c>
      <c r="CC176" s="29">
        <f t="shared" ref="CC176:CC178" si="145">COUNTIF($BD176:$CB176,2)</f>
        <v>19</v>
      </c>
      <c r="CD176" s="52">
        <f t="shared" ref="CD176:CD178" si="146">CC176/COUNTA($BD176:$CB176)</f>
        <v>0.76</v>
      </c>
      <c r="CE176" s="29">
        <f t="shared" ref="CE176:CE178" si="147">COUNTIF($BD176:$CB176,1)</f>
        <v>6</v>
      </c>
      <c r="CF176" s="52">
        <f t="shared" ref="CF176:CF178" si="148">CE176/COUNTA($BD176:$CB176)</f>
        <v>0.24</v>
      </c>
      <c r="CG176" s="29">
        <f t="shared" ref="CG176:CG178" si="149">COUNTIF($BD176:$CB176,0)</f>
        <v>0</v>
      </c>
      <c r="CH176" s="52">
        <f t="shared" ref="CH176:CH178" si="150">CG176/COUNTA($BD176:$CB176)</f>
        <v>0</v>
      </c>
      <c r="CI176" s="29">
        <f t="shared" ref="CI176:CI178" si="151">(((CC176*2)+(CE176*1)+(CG176*0)))/COUNTA($BD176:$CB176)</f>
        <v>1.76</v>
      </c>
      <c r="CJ176" s="29" t="str">
        <f t="shared" ref="CJ176:CJ178" si="152">IF(CI176&gt;=1.6,"Đạt mục tiêu",IF(CI176&gt;=1,"Cần cố gắng","Chưa đạt"))</f>
        <v>Đạt mục tiêu</v>
      </c>
    </row>
    <row r="177" spans="1:88" ht="15.75" hidden="1" customHeight="1" x14ac:dyDescent="0.25">
      <c r="A177" s="26">
        <v>181</v>
      </c>
      <c r="B177" s="14">
        <v>387</v>
      </c>
      <c r="C177" s="13" t="s">
        <v>209</v>
      </c>
      <c r="D177" s="9" t="s">
        <v>25</v>
      </c>
      <c r="E177" s="13" t="s">
        <v>210</v>
      </c>
      <c r="F177" s="9" t="s">
        <v>25</v>
      </c>
      <c r="G177" s="13" t="s">
        <v>210</v>
      </c>
      <c r="H177" s="13" t="s">
        <v>597</v>
      </c>
      <c r="I177" s="19" t="s">
        <v>430</v>
      </c>
      <c r="J177" s="12" t="s">
        <v>200</v>
      </c>
      <c r="K177" s="19"/>
      <c r="L177" s="19" t="s">
        <v>11</v>
      </c>
      <c r="M177" s="19"/>
      <c r="N177" s="19"/>
      <c r="O177" s="19"/>
      <c r="P177" s="19"/>
      <c r="Q177" s="19"/>
      <c r="R177" s="19"/>
      <c r="S177" s="19"/>
      <c r="T177" s="19">
        <f t="shared" si="0"/>
        <v>1</v>
      </c>
      <c r="U177" s="19"/>
      <c r="V177" s="19"/>
      <c r="W177" s="19"/>
      <c r="X177" s="19"/>
      <c r="Y177" s="19" t="s">
        <v>471</v>
      </c>
      <c r="Z177" s="19" t="s">
        <v>431</v>
      </c>
      <c r="AA177" s="19" t="s">
        <v>434</v>
      </c>
      <c r="AB177" s="19" t="s">
        <v>431</v>
      </c>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2</v>
      </c>
      <c r="BG177" s="19">
        <v>0</v>
      </c>
      <c r="BH177" s="19">
        <v>1</v>
      </c>
      <c r="BI177" s="19">
        <v>2</v>
      </c>
      <c r="BJ177" s="19">
        <v>2</v>
      </c>
      <c r="BK177" s="19">
        <v>2</v>
      </c>
      <c r="BL177" s="19">
        <v>1</v>
      </c>
      <c r="BM177" s="19">
        <v>2</v>
      </c>
      <c r="BN177" s="19">
        <v>2</v>
      </c>
      <c r="BO177" s="19">
        <v>1</v>
      </c>
      <c r="BP177" s="19">
        <v>2</v>
      </c>
      <c r="BQ177" s="19">
        <v>2</v>
      </c>
      <c r="BR177" s="19">
        <v>2</v>
      </c>
      <c r="BS177" s="19">
        <v>2</v>
      </c>
      <c r="BT177" s="19">
        <v>2</v>
      </c>
      <c r="BU177" s="19">
        <v>2</v>
      </c>
      <c r="BV177" s="19">
        <v>2</v>
      </c>
      <c r="BW177" s="19">
        <v>2</v>
      </c>
      <c r="BX177" s="19">
        <v>1</v>
      </c>
      <c r="BY177" s="19">
        <v>1</v>
      </c>
      <c r="BZ177" s="19">
        <v>2</v>
      </c>
      <c r="CA177" s="19">
        <v>2</v>
      </c>
      <c r="CB177" s="19">
        <v>2</v>
      </c>
      <c r="CC177" s="29">
        <f t="shared" si="145"/>
        <v>19</v>
      </c>
      <c r="CD177" s="52">
        <f t="shared" si="146"/>
        <v>0.76</v>
      </c>
      <c r="CE177" s="29">
        <f t="shared" si="147"/>
        <v>5</v>
      </c>
      <c r="CF177" s="52">
        <f t="shared" si="148"/>
        <v>0.2</v>
      </c>
      <c r="CG177" s="29">
        <f t="shared" si="149"/>
        <v>1</v>
      </c>
      <c r="CH177" s="52">
        <f t="shared" si="150"/>
        <v>0.04</v>
      </c>
      <c r="CI177" s="29">
        <f t="shared" si="151"/>
        <v>1.72</v>
      </c>
      <c r="CJ177" s="29" t="str">
        <f t="shared" si="152"/>
        <v>Đạt mục tiêu</v>
      </c>
    </row>
    <row r="178" spans="1:88" ht="51.75" hidden="1" customHeight="1" x14ac:dyDescent="0.25">
      <c r="A178" s="26">
        <v>182</v>
      </c>
      <c r="B178" s="14">
        <v>389</v>
      </c>
      <c r="C178" s="13" t="s">
        <v>211</v>
      </c>
      <c r="D178" s="9" t="s">
        <v>7</v>
      </c>
      <c r="E178" s="13" t="s">
        <v>212</v>
      </c>
      <c r="F178" s="9" t="s">
        <v>7</v>
      </c>
      <c r="G178" s="13" t="s">
        <v>212</v>
      </c>
      <c r="H178" s="13" t="s">
        <v>598</v>
      </c>
      <c r="I178" s="19" t="s">
        <v>430</v>
      </c>
      <c r="J178" s="12" t="s">
        <v>200</v>
      </c>
      <c r="K178" s="19"/>
      <c r="L178" s="19"/>
      <c r="M178" s="19" t="s">
        <v>11</v>
      </c>
      <c r="N178" s="19"/>
      <c r="O178" s="19"/>
      <c r="P178" s="19"/>
      <c r="Q178" s="19"/>
      <c r="R178" s="19"/>
      <c r="S178" s="19"/>
      <c r="T178" s="19">
        <f t="shared" si="0"/>
        <v>1</v>
      </c>
      <c r="U178" s="19"/>
      <c r="V178" s="19"/>
      <c r="W178" s="19"/>
      <c r="X178" s="19"/>
      <c r="Y178" s="19"/>
      <c r="Z178" s="19"/>
      <c r="AA178" s="19"/>
      <c r="AB178" s="19"/>
      <c r="AC178" s="19" t="s">
        <v>434</v>
      </c>
      <c r="AD178" s="19" t="s">
        <v>434</v>
      </c>
      <c r="AE178" s="19" t="s">
        <v>477</v>
      </c>
      <c r="AF178" s="19" t="s">
        <v>477</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1</v>
      </c>
      <c r="BH178" s="19">
        <v>2</v>
      </c>
      <c r="BI178" s="19">
        <v>2</v>
      </c>
      <c r="BJ178" s="19">
        <v>2</v>
      </c>
      <c r="BK178" s="19">
        <v>1</v>
      </c>
      <c r="BL178" s="19">
        <v>2</v>
      </c>
      <c r="BM178" s="19">
        <v>2</v>
      </c>
      <c r="BN178" s="19">
        <v>2</v>
      </c>
      <c r="BO178" s="19">
        <v>2</v>
      </c>
      <c r="BP178" s="19">
        <v>2</v>
      </c>
      <c r="BQ178" s="19">
        <v>1</v>
      </c>
      <c r="BR178" s="19">
        <v>2</v>
      </c>
      <c r="BS178" s="19">
        <v>2</v>
      </c>
      <c r="BT178" s="19">
        <v>1</v>
      </c>
      <c r="BU178" s="19">
        <v>2</v>
      </c>
      <c r="BV178" s="19">
        <v>1</v>
      </c>
      <c r="BW178" s="19">
        <v>2</v>
      </c>
      <c r="BX178" s="19">
        <v>2</v>
      </c>
      <c r="BY178" s="19">
        <v>2</v>
      </c>
      <c r="BZ178" s="19">
        <v>2</v>
      </c>
      <c r="CA178" s="19">
        <v>1</v>
      </c>
      <c r="CB178" s="19">
        <v>1</v>
      </c>
      <c r="CC178" s="29">
        <f t="shared" si="145"/>
        <v>18</v>
      </c>
      <c r="CD178" s="52">
        <f t="shared" si="146"/>
        <v>0.72</v>
      </c>
      <c r="CE178" s="29">
        <f t="shared" si="147"/>
        <v>7</v>
      </c>
      <c r="CF178" s="52">
        <f t="shared" si="148"/>
        <v>0.28000000000000003</v>
      </c>
      <c r="CG178" s="29">
        <f t="shared" si="149"/>
        <v>0</v>
      </c>
      <c r="CH178" s="52">
        <f t="shared" si="150"/>
        <v>0</v>
      </c>
      <c r="CI178" s="29">
        <f t="shared" si="151"/>
        <v>1.72</v>
      </c>
      <c r="CJ178" s="29" t="str">
        <f t="shared" si="152"/>
        <v>Đạt mục tiêu</v>
      </c>
    </row>
    <row r="179" spans="1:88" ht="30.75" customHeight="1" x14ac:dyDescent="0.25">
      <c r="A179" s="26">
        <v>183</v>
      </c>
      <c r="B179" s="46">
        <v>391</v>
      </c>
      <c r="C179" s="69" t="s">
        <v>213</v>
      </c>
      <c r="D179" s="70"/>
      <c r="E179" s="70"/>
      <c r="F179" s="7" t="s">
        <v>416</v>
      </c>
      <c r="G179" s="7" t="s">
        <v>416</v>
      </c>
      <c r="H179" s="7" t="s">
        <v>416</v>
      </c>
      <c r="I179" s="7" t="s">
        <v>416</v>
      </c>
      <c r="J179" s="7" t="s">
        <v>416</v>
      </c>
      <c r="K179" s="7" t="s">
        <v>416</v>
      </c>
      <c r="L179" s="7" t="s">
        <v>416</v>
      </c>
      <c r="M179" s="7" t="s">
        <v>416</v>
      </c>
      <c r="N179" s="7" t="s">
        <v>416</v>
      </c>
      <c r="O179" s="7" t="s">
        <v>416</v>
      </c>
      <c r="P179" s="7" t="s">
        <v>416</v>
      </c>
      <c r="Q179" s="7" t="s">
        <v>416</v>
      </c>
      <c r="R179" s="7" t="s">
        <v>416</v>
      </c>
      <c r="S179" s="7" t="s">
        <v>416</v>
      </c>
      <c r="T179" s="19">
        <f t="shared" si="0"/>
        <v>0</v>
      </c>
      <c r="U179" s="7" t="s">
        <v>416</v>
      </c>
      <c r="V179" s="7" t="s">
        <v>416</v>
      </c>
      <c r="W179" s="7" t="s">
        <v>416</v>
      </c>
      <c r="X179" s="7" t="s">
        <v>416</v>
      </c>
      <c r="Y179" s="7" t="s">
        <v>416</v>
      </c>
      <c r="Z179" s="7" t="s">
        <v>416</v>
      </c>
      <c r="AA179" s="7" t="s">
        <v>416</v>
      </c>
      <c r="AB179" s="7" t="s">
        <v>416</v>
      </c>
      <c r="AC179" s="7" t="s">
        <v>416</v>
      </c>
      <c r="AD179" s="7" t="s">
        <v>416</v>
      </c>
      <c r="AE179" s="7" t="s">
        <v>416</v>
      </c>
      <c r="AF179" s="7" t="s">
        <v>416</v>
      </c>
      <c r="AG179" s="7" t="s">
        <v>416</v>
      </c>
      <c r="AH179" s="7" t="s">
        <v>416</v>
      </c>
      <c r="AI179" s="7" t="s">
        <v>416</v>
      </c>
      <c r="AJ179" s="7" t="s">
        <v>416</v>
      </c>
      <c r="AK179" s="7" t="s">
        <v>416</v>
      </c>
      <c r="AL179" s="7" t="s">
        <v>416</v>
      </c>
      <c r="AM179" s="7" t="s">
        <v>416</v>
      </c>
      <c r="AN179" s="7" t="s">
        <v>416</v>
      </c>
      <c r="AO179" s="7" t="s">
        <v>416</v>
      </c>
      <c r="AP179" s="7" t="s">
        <v>416</v>
      </c>
      <c r="AQ179" s="7" t="s">
        <v>416</v>
      </c>
      <c r="AR179" s="7" t="s">
        <v>416</v>
      </c>
      <c r="AS179" s="7" t="s">
        <v>416</v>
      </c>
      <c r="AT179" s="7" t="s">
        <v>416</v>
      </c>
      <c r="AU179" s="7" t="s">
        <v>416</v>
      </c>
      <c r="AV179" s="7" t="s">
        <v>416</v>
      </c>
      <c r="AW179" s="7" t="s">
        <v>416</v>
      </c>
      <c r="AX179" s="7" t="s">
        <v>416</v>
      </c>
      <c r="AY179" s="7" t="s">
        <v>416</v>
      </c>
      <c r="AZ179" s="7" t="s">
        <v>416</v>
      </c>
      <c r="BA179" s="7" t="s">
        <v>416</v>
      </c>
      <c r="BB179" s="7" t="s">
        <v>416</v>
      </c>
      <c r="BC179" s="7" t="s">
        <v>416</v>
      </c>
      <c r="BD179" s="7" t="s">
        <v>416</v>
      </c>
      <c r="BE179" s="7" t="s">
        <v>416</v>
      </c>
      <c r="BF179" s="7" t="s">
        <v>416</v>
      </c>
      <c r="BG179" s="7" t="s">
        <v>416</v>
      </c>
      <c r="BH179" s="7" t="s">
        <v>416</v>
      </c>
      <c r="BI179" s="7" t="s">
        <v>416</v>
      </c>
      <c r="BJ179" s="7" t="s">
        <v>416</v>
      </c>
      <c r="BK179" s="7" t="s">
        <v>416</v>
      </c>
      <c r="BL179" s="7" t="s">
        <v>416</v>
      </c>
      <c r="BM179" s="7" t="s">
        <v>416</v>
      </c>
      <c r="BN179" s="7" t="s">
        <v>416</v>
      </c>
      <c r="BO179" s="7" t="s">
        <v>416</v>
      </c>
      <c r="BP179" s="7" t="s">
        <v>416</v>
      </c>
      <c r="BQ179" s="7" t="s">
        <v>416</v>
      </c>
      <c r="BR179" s="7" t="s">
        <v>416</v>
      </c>
      <c r="BS179" s="7" t="s">
        <v>416</v>
      </c>
      <c r="BT179" s="7" t="s">
        <v>416</v>
      </c>
      <c r="BU179" s="7" t="s">
        <v>416</v>
      </c>
      <c r="BV179" s="7" t="s">
        <v>416</v>
      </c>
      <c r="BW179" s="7" t="s">
        <v>416</v>
      </c>
      <c r="BX179" s="7" t="s">
        <v>416</v>
      </c>
      <c r="BY179" s="7" t="s">
        <v>416</v>
      </c>
      <c r="BZ179" s="7" t="s">
        <v>416</v>
      </c>
      <c r="CA179" s="7" t="s">
        <v>416</v>
      </c>
      <c r="CB179" s="7" t="s">
        <v>416</v>
      </c>
      <c r="CC179" s="7" t="s">
        <v>416</v>
      </c>
      <c r="CD179" s="7" t="s">
        <v>416</v>
      </c>
      <c r="CE179" s="7" t="s">
        <v>416</v>
      </c>
      <c r="CF179" s="7" t="s">
        <v>416</v>
      </c>
      <c r="CG179" s="7" t="s">
        <v>416</v>
      </c>
      <c r="CH179" s="7" t="s">
        <v>416</v>
      </c>
      <c r="CI179" s="7" t="s">
        <v>416</v>
      </c>
      <c r="CJ179" s="7" t="s">
        <v>416</v>
      </c>
    </row>
    <row r="180" spans="1:88" ht="32.25" hidden="1" customHeight="1" x14ac:dyDescent="0.25">
      <c r="A180" s="26">
        <v>184</v>
      </c>
      <c r="B180" s="14">
        <v>392</v>
      </c>
      <c r="C180" s="13" t="s">
        <v>214</v>
      </c>
      <c r="D180" s="9" t="s">
        <v>7</v>
      </c>
      <c r="E180" s="13" t="s">
        <v>215</v>
      </c>
      <c r="F180" s="9" t="s">
        <v>16</v>
      </c>
      <c r="G180" s="13" t="s">
        <v>215</v>
      </c>
      <c r="H180" s="13" t="s">
        <v>599</v>
      </c>
      <c r="I180" s="19" t="s">
        <v>430</v>
      </c>
      <c r="J180" s="12" t="s">
        <v>200</v>
      </c>
      <c r="K180" s="19"/>
      <c r="L180" s="1"/>
      <c r="M180" s="19"/>
      <c r="N180" s="1"/>
      <c r="O180" s="19" t="s">
        <v>11</v>
      </c>
      <c r="P180" s="19"/>
      <c r="Q180" s="19"/>
      <c r="R180" s="19"/>
      <c r="S180" s="19"/>
      <c r="T180" s="19">
        <f t="shared" si="0"/>
        <v>1</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29">
        <f t="shared" ref="CC180:CC184" si="153">COUNTIF($BD180:$CB180,2)</f>
        <v>0</v>
      </c>
      <c r="CD180" s="52" t="e">
        <f t="shared" ref="CD180:CD184" si="154">CC180/COUNTA($BD180:$CB180)</f>
        <v>#DIV/0!</v>
      </c>
      <c r="CE180" s="29">
        <f t="shared" ref="CE180:CE184" si="155">COUNTIF($BD180:$CB180,1)</f>
        <v>0</v>
      </c>
      <c r="CF180" s="52" t="e">
        <f t="shared" ref="CF180:CF184" si="156">CE180/COUNTA($BD180:$CB180)</f>
        <v>#DIV/0!</v>
      </c>
      <c r="CG180" s="29">
        <f t="shared" ref="CG180:CG184" si="157">COUNTIF($BD180:$CB180,0)</f>
        <v>0</v>
      </c>
      <c r="CH180" s="52" t="e">
        <f t="shared" ref="CH180:CH184" si="158">CG180/COUNTA($BD180:$CB180)</f>
        <v>#DIV/0!</v>
      </c>
      <c r="CI180" s="29" t="e">
        <f t="shared" ref="CI180:CI184" si="159">(((CC180*2)+(CE180*1)+(CG180*0)))/COUNTA($BD180:$CB180)</f>
        <v>#DIV/0!</v>
      </c>
      <c r="CJ180" s="29" t="e">
        <f t="shared" ref="CJ180:CJ184" si="160">IF(CI180&gt;=1.6,"Đạt mục tiêu",IF(CI180&gt;=1,"Cần cố gắng","Chưa đạt"))</f>
        <v>#DIV/0!</v>
      </c>
    </row>
    <row r="181" spans="1:88" ht="43.5" hidden="1" customHeight="1" x14ac:dyDescent="0.25">
      <c r="A181" s="26">
        <v>185</v>
      </c>
      <c r="B181" s="14">
        <v>395</v>
      </c>
      <c r="C181" s="13" t="s">
        <v>216</v>
      </c>
      <c r="D181" s="9" t="s">
        <v>7</v>
      </c>
      <c r="E181" s="13" t="s">
        <v>217</v>
      </c>
      <c r="F181" s="9" t="s">
        <v>7</v>
      </c>
      <c r="G181" s="13" t="s">
        <v>217</v>
      </c>
      <c r="H181" s="13" t="s">
        <v>600</v>
      </c>
      <c r="I181" s="19" t="s">
        <v>419</v>
      </c>
      <c r="J181" s="12" t="s">
        <v>200</v>
      </c>
      <c r="K181" s="19"/>
      <c r="L181" s="19"/>
      <c r="M181" s="19"/>
      <c r="N181" s="19"/>
      <c r="O181" s="19"/>
      <c r="P181" s="19"/>
      <c r="Q181" s="19" t="s">
        <v>11</v>
      </c>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t="s">
        <v>431</v>
      </c>
      <c r="AT181" s="19" t="s">
        <v>431</v>
      </c>
      <c r="AU181" s="19"/>
      <c r="AV181" s="19" t="s">
        <v>431</v>
      </c>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9">
        <f t="shared" si="153"/>
        <v>0</v>
      </c>
      <c r="CD181" s="52" t="e">
        <f t="shared" si="154"/>
        <v>#DIV/0!</v>
      </c>
      <c r="CE181" s="29">
        <f t="shared" si="155"/>
        <v>0</v>
      </c>
      <c r="CF181" s="52" t="e">
        <f t="shared" si="156"/>
        <v>#DIV/0!</v>
      </c>
      <c r="CG181" s="29">
        <f t="shared" si="157"/>
        <v>0</v>
      </c>
      <c r="CH181" s="52" t="e">
        <f t="shared" si="158"/>
        <v>#DIV/0!</v>
      </c>
      <c r="CI181" s="29" t="e">
        <f t="shared" si="159"/>
        <v>#DIV/0!</v>
      </c>
      <c r="CJ181" s="29" t="e">
        <f t="shared" si="160"/>
        <v>#DIV/0!</v>
      </c>
    </row>
    <row r="182" spans="1:88" ht="54" customHeight="1" x14ac:dyDescent="0.25">
      <c r="A182" s="26">
        <v>186</v>
      </c>
      <c r="B182" s="14">
        <v>398</v>
      </c>
      <c r="C182" s="13" t="s">
        <v>218</v>
      </c>
      <c r="D182" s="9" t="s">
        <v>16</v>
      </c>
      <c r="E182" s="13" t="s">
        <v>219</v>
      </c>
      <c r="F182" s="9" t="s">
        <v>16</v>
      </c>
      <c r="G182" s="13" t="s">
        <v>219</v>
      </c>
      <c r="H182" s="13" t="s">
        <v>838</v>
      </c>
      <c r="I182" s="19" t="s">
        <v>430</v>
      </c>
      <c r="J182" s="12" t="s">
        <v>200</v>
      </c>
      <c r="K182" s="19"/>
      <c r="L182" s="19"/>
      <c r="M182" s="19"/>
      <c r="N182" s="19" t="s">
        <v>11</v>
      </c>
      <c r="O182" s="19"/>
      <c r="P182" s="19"/>
      <c r="Q182" s="19"/>
      <c r="R182" s="19"/>
      <c r="S182" s="19"/>
      <c r="T182" s="19">
        <f t="shared" si="0"/>
        <v>1</v>
      </c>
      <c r="U182" s="19"/>
      <c r="V182" s="19"/>
      <c r="W182" s="19"/>
      <c r="X182" s="19"/>
      <c r="Y182" s="19"/>
      <c r="Z182" s="19"/>
      <c r="AA182" s="19"/>
      <c r="AB182" s="19"/>
      <c r="AC182" s="19"/>
      <c r="AD182" s="19"/>
      <c r="AE182" s="19"/>
      <c r="AF182" s="19"/>
      <c r="AG182" s="19" t="s">
        <v>477</v>
      </c>
      <c r="AH182" s="19" t="s">
        <v>477</v>
      </c>
      <c r="AI182" s="19" t="s">
        <v>477</v>
      </c>
      <c r="AJ182" s="19" t="s">
        <v>477</v>
      </c>
      <c r="AK182" s="19"/>
      <c r="AL182" s="19"/>
      <c r="AM182" s="19"/>
      <c r="AN182" s="19"/>
      <c r="AO182" s="19"/>
      <c r="AP182" s="19"/>
      <c r="AQ182" s="19"/>
      <c r="AR182" s="19"/>
      <c r="AS182" s="19"/>
      <c r="AT182" s="19"/>
      <c r="AU182" s="19"/>
      <c r="AV182" s="19"/>
      <c r="AW182" s="19"/>
      <c r="AX182" s="19"/>
      <c r="AY182" s="19"/>
      <c r="AZ182" s="19"/>
      <c r="BA182" s="19"/>
      <c r="BB182" s="19"/>
      <c r="BC182" s="19"/>
      <c r="BD182" s="19">
        <v>1</v>
      </c>
      <c r="BE182" s="19">
        <v>2</v>
      </c>
      <c r="BF182" s="19">
        <v>2</v>
      </c>
      <c r="BG182" s="19">
        <v>2</v>
      </c>
      <c r="BH182" s="19">
        <v>2</v>
      </c>
      <c r="BI182" s="19">
        <v>2</v>
      </c>
      <c r="BJ182" s="19">
        <v>2</v>
      </c>
      <c r="BK182" s="19">
        <v>2</v>
      </c>
      <c r="BL182" s="19">
        <v>2</v>
      </c>
      <c r="BM182" s="19">
        <v>1</v>
      </c>
      <c r="BN182" s="19">
        <v>1</v>
      </c>
      <c r="BO182" s="19">
        <v>2</v>
      </c>
      <c r="BP182" s="19">
        <v>2</v>
      </c>
      <c r="BQ182" s="19">
        <v>2</v>
      </c>
      <c r="BR182" s="19">
        <v>2</v>
      </c>
      <c r="BS182" s="19">
        <v>2</v>
      </c>
      <c r="BT182" s="19">
        <v>1</v>
      </c>
      <c r="BU182" s="19">
        <v>2</v>
      </c>
      <c r="BV182" s="19">
        <v>1</v>
      </c>
      <c r="BW182" s="19">
        <v>2</v>
      </c>
      <c r="BX182" s="19">
        <v>2</v>
      </c>
      <c r="BY182" s="19">
        <v>2</v>
      </c>
      <c r="BZ182" s="19">
        <v>2</v>
      </c>
      <c r="CA182" s="19">
        <v>2</v>
      </c>
      <c r="CB182" s="19">
        <v>1</v>
      </c>
      <c r="CC182" s="29">
        <f t="shared" si="153"/>
        <v>19</v>
      </c>
      <c r="CD182" s="52">
        <f t="shared" si="154"/>
        <v>0.76</v>
      </c>
      <c r="CE182" s="29">
        <f t="shared" si="155"/>
        <v>6</v>
      </c>
      <c r="CF182" s="52">
        <f t="shared" si="156"/>
        <v>0.24</v>
      </c>
      <c r="CG182" s="29">
        <f t="shared" si="157"/>
        <v>0</v>
      </c>
      <c r="CH182" s="52">
        <f t="shared" si="158"/>
        <v>0</v>
      </c>
      <c r="CI182" s="29">
        <f t="shared" si="159"/>
        <v>1.76</v>
      </c>
      <c r="CJ182" s="29" t="str">
        <f t="shared" si="160"/>
        <v>Đạt mục tiêu</v>
      </c>
    </row>
    <row r="183" spans="1:88" ht="51" hidden="1" customHeight="1" x14ac:dyDescent="0.25">
      <c r="A183" s="26">
        <v>187</v>
      </c>
      <c r="B183" s="14">
        <v>401</v>
      </c>
      <c r="C183" s="13" t="s">
        <v>220</v>
      </c>
      <c r="D183" s="9" t="s">
        <v>7</v>
      </c>
      <c r="E183" s="13" t="s">
        <v>221</v>
      </c>
      <c r="F183" s="9" t="s">
        <v>16</v>
      </c>
      <c r="G183" s="13" t="s">
        <v>221</v>
      </c>
      <c r="H183" s="13" t="s">
        <v>601</v>
      </c>
      <c r="I183" s="19" t="s">
        <v>430</v>
      </c>
      <c r="J183" s="12" t="s">
        <v>200</v>
      </c>
      <c r="K183" s="19"/>
      <c r="L183" s="19"/>
      <c r="M183" s="19"/>
      <c r="N183" s="19"/>
      <c r="O183" s="29"/>
      <c r="P183" s="19"/>
      <c r="Q183" s="19"/>
      <c r="R183" s="19" t="s">
        <v>11</v>
      </c>
      <c r="S183" s="19"/>
      <c r="T183" s="19">
        <f t="shared" si="0"/>
        <v>1</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t="s">
        <v>434</v>
      </c>
      <c r="AX183" s="19" t="s">
        <v>434</v>
      </c>
      <c r="AY183" s="19" t="s">
        <v>431</v>
      </c>
      <c r="AZ183" s="19" t="s">
        <v>434</v>
      </c>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29">
        <f t="shared" si="153"/>
        <v>0</v>
      </c>
      <c r="CD183" s="52" t="e">
        <f t="shared" si="154"/>
        <v>#DIV/0!</v>
      </c>
      <c r="CE183" s="29">
        <f t="shared" si="155"/>
        <v>0</v>
      </c>
      <c r="CF183" s="52" t="e">
        <f t="shared" si="156"/>
        <v>#DIV/0!</v>
      </c>
      <c r="CG183" s="29">
        <f t="shared" si="157"/>
        <v>0</v>
      </c>
      <c r="CH183" s="52" t="e">
        <f t="shared" si="158"/>
        <v>#DIV/0!</v>
      </c>
      <c r="CI183" s="29" t="e">
        <f t="shared" si="159"/>
        <v>#DIV/0!</v>
      </c>
      <c r="CJ183" s="29" t="e">
        <f t="shared" si="160"/>
        <v>#DIV/0!</v>
      </c>
    </row>
    <row r="184" spans="1:88" ht="15.75" hidden="1" customHeight="1" x14ac:dyDescent="0.25">
      <c r="A184" s="26">
        <v>188</v>
      </c>
      <c r="B184" s="83">
        <v>404</v>
      </c>
      <c r="C184" s="84" t="s">
        <v>602</v>
      </c>
      <c r="D184" s="9" t="s">
        <v>7</v>
      </c>
      <c r="E184" s="13" t="s">
        <v>603</v>
      </c>
      <c r="F184" s="9" t="s">
        <v>16</v>
      </c>
      <c r="G184" s="13" t="s">
        <v>604</v>
      </c>
      <c r="H184" s="19" t="s">
        <v>605</v>
      </c>
      <c r="I184" s="19" t="s">
        <v>430</v>
      </c>
      <c r="J184" s="12" t="s">
        <v>200</v>
      </c>
      <c r="K184" s="29" t="s">
        <v>11</v>
      </c>
      <c r="L184" s="29"/>
      <c r="M184" s="29"/>
      <c r="N184" s="29"/>
      <c r="O184" s="29"/>
      <c r="P184" s="29"/>
      <c r="Q184" s="29"/>
      <c r="R184" s="29"/>
      <c r="S184" s="29"/>
      <c r="T184" s="19">
        <f t="shared" si="0"/>
        <v>1</v>
      </c>
      <c r="U184" s="19"/>
      <c r="V184" s="19"/>
      <c r="W184" s="19" t="s">
        <v>469</v>
      </c>
      <c r="X184" s="19" t="s">
        <v>469</v>
      </c>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v>1</v>
      </c>
      <c r="BE184" s="19">
        <v>2</v>
      </c>
      <c r="BF184" s="19">
        <v>0</v>
      </c>
      <c r="BG184" s="19">
        <v>2</v>
      </c>
      <c r="BH184" s="19">
        <v>0</v>
      </c>
      <c r="BI184" s="19">
        <v>2</v>
      </c>
      <c r="BJ184" s="19">
        <v>2</v>
      </c>
      <c r="BK184" s="19">
        <v>2</v>
      </c>
      <c r="BL184" s="19">
        <v>2</v>
      </c>
      <c r="BM184" s="19">
        <v>2</v>
      </c>
      <c r="BN184" s="19">
        <v>2</v>
      </c>
      <c r="BO184" s="19">
        <v>2</v>
      </c>
      <c r="BP184" s="19">
        <v>1</v>
      </c>
      <c r="BQ184" s="19">
        <v>2</v>
      </c>
      <c r="BR184" s="19">
        <v>2</v>
      </c>
      <c r="BS184" s="19">
        <v>2</v>
      </c>
      <c r="BT184" s="19">
        <v>2</v>
      </c>
      <c r="BU184" s="19">
        <v>2</v>
      </c>
      <c r="BV184" s="19">
        <v>2</v>
      </c>
      <c r="BW184" s="19">
        <v>1</v>
      </c>
      <c r="BX184" s="19">
        <v>2</v>
      </c>
      <c r="BY184" s="19">
        <v>2</v>
      </c>
      <c r="BZ184" s="19">
        <v>2</v>
      </c>
      <c r="CA184" s="19">
        <v>2</v>
      </c>
      <c r="CB184" s="19">
        <v>2</v>
      </c>
      <c r="CC184" s="29">
        <f t="shared" si="153"/>
        <v>20</v>
      </c>
      <c r="CD184" s="52">
        <f t="shared" si="154"/>
        <v>0.8</v>
      </c>
      <c r="CE184" s="29">
        <f t="shared" si="155"/>
        <v>3</v>
      </c>
      <c r="CF184" s="52">
        <f t="shared" si="156"/>
        <v>0.12</v>
      </c>
      <c r="CG184" s="29">
        <f t="shared" si="157"/>
        <v>2</v>
      </c>
      <c r="CH184" s="52">
        <f t="shared" si="158"/>
        <v>0.08</v>
      </c>
      <c r="CI184" s="29">
        <f t="shared" si="159"/>
        <v>1.72</v>
      </c>
      <c r="CJ184" s="29" t="str">
        <f t="shared" si="160"/>
        <v>Đạt mục tiêu</v>
      </c>
    </row>
    <row r="185" spans="1:88" ht="15.75" hidden="1" customHeight="1" x14ac:dyDescent="0.25">
      <c r="A185" s="26">
        <v>189</v>
      </c>
      <c r="B185" s="83">
        <v>404</v>
      </c>
      <c r="C185" s="84" t="s">
        <v>602</v>
      </c>
      <c r="D185" s="9" t="s">
        <v>7</v>
      </c>
      <c r="E185" s="13" t="s">
        <v>603</v>
      </c>
      <c r="F185" s="9" t="s">
        <v>16</v>
      </c>
      <c r="G185" s="13" t="s">
        <v>606</v>
      </c>
      <c r="H185" s="19" t="s">
        <v>817</v>
      </c>
      <c r="I185" s="19" t="s">
        <v>430</v>
      </c>
      <c r="J185" s="12" t="s">
        <v>200</v>
      </c>
      <c r="K185" s="29"/>
      <c r="L185" s="29" t="s">
        <v>11</v>
      </c>
      <c r="M185" s="29"/>
      <c r="N185" s="29"/>
      <c r="O185" s="29"/>
      <c r="P185" s="29"/>
      <c r="Q185" s="29"/>
      <c r="R185" s="29"/>
      <c r="S185" s="29"/>
      <c r="T185" s="19">
        <f t="shared" si="0"/>
        <v>1</v>
      </c>
      <c r="U185" s="19"/>
      <c r="V185" s="19"/>
      <c r="W185" s="19"/>
      <c r="X185" s="19"/>
      <c r="Y185" s="19" t="s">
        <v>469</v>
      </c>
      <c r="Z185" s="19"/>
      <c r="AA185" s="19" t="s">
        <v>469</v>
      </c>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29"/>
      <c r="CD185" s="52"/>
      <c r="CE185" s="29"/>
      <c r="CF185" s="52"/>
      <c r="CG185" s="29"/>
      <c r="CH185" s="52"/>
      <c r="CI185" s="29"/>
      <c r="CJ185" s="29"/>
    </row>
    <row r="186" spans="1:88" ht="15.75" hidden="1" customHeight="1" x14ac:dyDescent="0.25">
      <c r="A186" s="26">
        <v>190</v>
      </c>
      <c r="B186" s="83">
        <v>404</v>
      </c>
      <c r="C186" s="84" t="s">
        <v>602</v>
      </c>
      <c r="D186" s="9" t="s">
        <v>7</v>
      </c>
      <c r="E186" s="13" t="s">
        <v>603</v>
      </c>
      <c r="F186" s="9" t="s">
        <v>16</v>
      </c>
      <c r="G186" s="13" t="s">
        <v>607</v>
      </c>
      <c r="H186" s="19" t="s">
        <v>818</v>
      </c>
      <c r="I186" s="19" t="s">
        <v>430</v>
      </c>
      <c r="J186" s="12" t="s">
        <v>200</v>
      </c>
      <c r="K186" s="29"/>
      <c r="L186" s="29"/>
      <c r="M186" s="29" t="s">
        <v>11</v>
      </c>
      <c r="N186" s="29"/>
      <c r="O186" s="29"/>
      <c r="P186" s="29"/>
      <c r="Q186" s="29"/>
      <c r="R186" s="29"/>
      <c r="S186" s="29"/>
      <c r="T186" s="19">
        <f t="shared" si="0"/>
        <v>1</v>
      </c>
      <c r="U186" s="19"/>
      <c r="V186" s="19"/>
      <c r="W186" s="19"/>
      <c r="X186" s="19"/>
      <c r="Y186" s="19"/>
      <c r="Z186" s="19"/>
      <c r="AA186" s="19"/>
      <c r="AB186" s="19"/>
      <c r="AC186" s="19"/>
      <c r="AD186" s="19"/>
      <c r="AE186" s="19" t="s">
        <v>469</v>
      </c>
      <c r="AF186" s="19" t="s">
        <v>431</v>
      </c>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9"/>
      <c r="CD186" s="52"/>
      <c r="CE186" s="29"/>
      <c r="CF186" s="52"/>
      <c r="CG186" s="29"/>
      <c r="CH186" s="52"/>
      <c r="CI186" s="29"/>
      <c r="CJ186" s="29"/>
    </row>
    <row r="187" spans="1:88" ht="63" x14ac:dyDescent="0.25">
      <c r="A187" s="26">
        <v>191</v>
      </c>
      <c r="B187" s="83">
        <v>404</v>
      </c>
      <c r="C187" s="84" t="s">
        <v>602</v>
      </c>
      <c r="D187" s="9" t="s">
        <v>7</v>
      </c>
      <c r="E187" s="13" t="s">
        <v>603</v>
      </c>
      <c r="F187" s="9" t="s">
        <v>16</v>
      </c>
      <c r="G187" s="13" t="s">
        <v>608</v>
      </c>
      <c r="H187" s="19" t="s">
        <v>846</v>
      </c>
      <c r="I187" s="19" t="s">
        <v>430</v>
      </c>
      <c r="J187" s="12" t="s">
        <v>200</v>
      </c>
      <c r="K187" s="29"/>
      <c r="L187" s="29"/>
      <c r="M187" s="29"/>
      <c r="N187" s="29" t="s">
        <v>11</v>
      </c>
      <c r="O187" s="29"/>
      <c r="P187" s="29"/>
      <c r="Q187" s="29"/>
      <c r="R187" s="29"/>
      <c r="S187" s="29"/>
      <c r="T187" s="19">
        <f t="shared" si="0"/>
        <v>1</v>
      </c>
      <c r="U187" s="19"/>
      <c r="V187" s="19"/>
      <c r="W187" s="19"/>
      <c r="X187" s="19"/>
      <c r="Y187" s="19"/>
      <c r="Z187" s="19"/>
      <c r="AA187" s="19"/>
      <c r="AB187" s="19"/>
      <c r="AC187" s="19"/>
      <c r="AD187" s="19"/>
      <c r="AE187" s="19"/>
      <c r="AF187" s="19"/>
      <c r="AG187" s="19" t="s">
        <v>469</v>
      </c>
      <c r="AH187" s="19" t="s">
        <v>469</v>
      </c>
      <c r="AI187" s="19" t="s">
        <v>434</v>
      </c>
      <c r="AJ187" s="19" t="s">
        <v>431</v>
      </c>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9"/>
      <c r="CD187" s="52"/>
      <c r="CE187" s="29"/>
      <c r="CF187" s="52"/>
      <c r="CG187" s="29"/>
      <c r="CH187" s="52"/>
      <c r="CI187" s="29"/>
      <c r="CJ187" s="29"/>
    </row>
    <row r="188" spans="1:88" ht="15.75" hidden="1" customHeight="1" x14ac:dyDescent="0.25">
      <c r="A188" s="26">
        <v>192</v>
      </c>
      <c r="B188" s="83">
        <v>404</v>
      </c>
      <c r="C188" s="84" t="s">
        <v>602</v>
      </c>
      <c r="D188" s="9" t="s">
        <v>7</v>
      </c>
      <c r="E188" s="13" t="s">
        <v>603</v>
      </c>
      <c r="F188" s="9" t="s">
        <v>16</v>
      </c>
      <c r="G188" s="13" t="s">
        <v>609</v>
      </c>
      <c r="H188" s="19" t="s">
        <v>610</v>
      </c>
      <c r="I188" s="19" t="s">
        <v>430</v>
      </c>
      <c r="J188" s="12" t="s">
        <v>200</v>
      </c>
      <c r="K188" s="29"/>
      <c r="L188" s="29"/>
      <c r="M188" s="29"/>
      <c r="N188" s="29"/>
      <c r="O188" s="29" t="s">
        <v>11</v>
      </c>
      <c r="P188" s="29"/>
      <c r="Q188" s="29"/>
      <c r="R188" s="29"/>
      <c r="S188" s="29"/>
      <c r="T188" s="19">
        <f t="shared" si="0"/>
        <v>1</v>
      </c>
      <c r="U188" s="19"/>
      <c r="V188" s="19"/>
      <c r="W188" s="19"/>
      <c r="X188" s="19"/>
      <c r="Y188" s="19"/>
      <c r="Z188" s="19"/>
      <c r="AA188" s="19"/>
      <c r="AB188" s="19"/>
      <c r="AC188" s="19"/>
      <c r="AD188" s="19"/>
      <c r="AE188" s="19"/>
      <c r="AF188" s="19"/>
      <c r="AG188" s="19"/>
      <c r="AH188" s="19"/>
      <c r="AI188" s="19"/>
      <c r="AJ188" s="19"/>
      <c r="AK188" s="19" t="s">
        <v>433</v>
      </c>
      <c r="AL188" s="19"/>
      <c r="AM188" s="19" t="s">
        <v>433</v>
      </c>
      <c r="AN188" s="19" t="s">
        <v>433</v>
      </c>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9"/>
      <c r="CD188" s="52"/>
      <c r="CE188" s="29"/>
      <c r="CF188" s="52"/>
      <c r="CG188" s="29"/>
      <c r="CH188" s="52"/>
      <c r="CI188" s="29"/>
      <c r="CJ188" s="29"/>
    </row>
    <row r="189" spans="1:88" ht="15.75" hidden="1" customHeight="1" x14ac:dyDescent="0.25">
      <c r="A189" s="26">
        <v>193</v>
      </c>
      <c r="B189" s="83">
        <v>404</v>
      </c>
      <c r="C189" s="84" t="s">
        <v>602</v>
      </c>
      <c r="D189" s="9" t="s">
        <v>7</v>
      </c>
      <c r="E189" s="13" t="s">
        <v>603</v>
      </c>
      <c r="F189" s="9" t="s">
        <v>16</v>
      </c>
      <c r="G189" s="13" t="s">
        <v>611</v>
      </c>
      <c r="H189" s="19" t="s">
        <v>331</v>
      </c>
      <c r="I189" s="19" t="s">
        <v>430</v>
      </c>
      <c r="J189" s="12" t="s">
        <v>200</v>
      </c>
      <c r="K189" s="29"/>
      <c r="L189" s="29"/>
      <c r="M189" s="29"/>
      <c r="N189" s="29"/>
      <c r="O189" s="29"/>
      <c r="P189" s="29" t="s">
        <v>11</v>
      </c>
      <c r="Q189" s="29"/>
      <c r="R189" s="29"/>
      <c r="S189" s="29"/>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9"/>
      <c r="CD189" s="52"/>
      <c r="CE189" s="29"/>
      <c r="CF189" s="52"/>
      <c r="CG189" s="29"/>
      <c r="CH189" s="52"/>
      <c r="CI189" s="29"/>
      <c r="CJ189" s="29"/>
    </row>
    <row r="190" spans="1:88" ht="15.75" hidden="1" customHeight="1" x14ac:dyDescent="0.25">
      <c r="A190" s="26">
        <v>194</v>
      </c>
      <c r="B190" s="83">
        <v>404</v>
      </c>
      <c r="C190" s="84" t="s">
        <v>602</v>
      </c>
      <c r="D190" s="9" t="s">
        <v>7</v>
      </c>
      <c r="E190" s="13" t="s">
        <v>603</v>
      </c>
      <c r="F190" s="9" t="s">
        <v>16</v>
      </c>
      <c r="G190" s="13" t="s">
        <v>612</v>
      </c>
      <c r="H190" s="19" t="s">
        <v>613</v>
      </c>
      <c r="I190" s="19" t="s">
        <v>430</v>
      </c>
      <c r="J190" s="12" t="s">
        <v>200</v>
      </c>
      <c r="K190" s="29"/>
      <c r="L190" s="29"/>
      <c r="M190" s="29"/>
      <c r="N190" s="29"/>
      <c r="O190" s="29"/>
      <c r="P190" s="29"/>
      <c r="Q190" s="29" t="s">
        <v>11</v>
      </c>
      <c r="R190" s="29"/>
      <c r="S190" s="29"/>
      <c r="T190" s="19">
        <f t="shared" si="0"/>
        <v>1</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t="s">
        <v>469</v>
      </c>
      <c r="AT190" s="19" t="s">
        <v>469</v>
      </c>
      <c r="AU190" s="19" t="s">
        <v>469</v>
      </c>
      <c r="AV190" s="19" t="s">
        <v>434</v>
      </c>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9"/>
      <c r="CD190" s="52"/>
      <c r="CE190" s="29"/>
      <c r="CF190" s="52"/>
      <c r="CG190" s="29"/>
      <c r="CH190" s="52"/>
      <c r="CI190" s="29"/>
      <c r="CJ190" s="29"/>
    </row>
    <row r="191" spans="1:88" ht="15.75" hidden="1" customHeight="1" x14ac:dyDescent="0.25">
      <c r="A191" s="26">
        <v>195</v>
      </c>
      <c r="B191" s="83">
        <v>404</v>
      </c>
      <c r="C191" s="84" t="s">
        <v>602</v>
      </c>
      <c r="D191" s="9" t="s">
        <v>7</v>
      </c>
      <c r="E191" s="13" t="s">
        <v>603</v>
      </c>
      <c r="F191" s="9" t="s">
        <v>16</v>
      </c>
      <c r="G191" s="13" t="s">
        <v>614</v>
      </c>
      <c r="H191" s="19" t="s">
        <v>615</v>
      </c>
      <c r="I191" s="19" t="s">
        <v>430</v>
      </c>
      <c r="J191" s="12" t="s">
        <v>200</v>
      </c>
      <c r="K191" s="29"/>
      <c r="L191" s="29"/>
      <c r="M191" s="29"/>
      <c r="N191" s="29"/>
      <c r="O191" s="29"/>
      <c r="P191" s="29"/>
      <c r="Q191" s="29"/>
      <c r="R191" s="29" t="s">
        <v>11</v>
      </c>
      <c r="S191" s="29"/>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t="s">
        <v>469</v>
      </c>
      <c r="AY191" s="19" t="s">
        <v>469</v>
      </c>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9"/>
      <c r="CD191" s="52"/>
      <c r="CE191" s="29"/>
      <c r="CF191" s="52"/>
      <c r="CG191" s="29"/>
      <c r="CH191" s="52"/>
      <c r="CI191" s="29"/>
      <c r="CJ191" s="29"/>
    </row>
    <row r="192" spans="1:88" ht="15.75" hidden="1" customHeight="1" x14ac:dyDescent="0.25">
      <c r="A192" s="26">
        <v>196</v>
      </c>
      <c r="B192" s="83">
        <v>404</v>
      </c>
      <c r="C192" s="84" t="s">
        <v>602</v>
      </c>
      <c r="D192" s="9" t="s">
        <v>7</v>
      </c>
      <c r="E192" s="13" t="s">
        <v>603</v>
      </c>
      <c r="F192" s="9" t="s">
        <v>16</v>
      </c>
      <c r="G192" s="13" t="s">
        <v>616</v>
      </c>
      <c r="H192" s="19" t="s">
        <v>617</v>
      </c>
      <c r="I192" s="19" t="s">
        <v>430</v>
      </c>
      <c r="J192" s="12" t="s">
        <v>200</v>
      </c>
      <c r="K192" s="29"/>
      <c r="L192" s="29"/>
      <c r="M192" s="29"/>
      <c r="N192" s="29"/>
      <c r="O192" s="29"/>
      <c r="P192" s="29"/>
      <c r="Q192" s="29"/>
      <c r="R192" s="29"/>
      <c r="S192" s="29" t="s">
        <v>11</v>
      </c>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t="s">
        <v>469</v>
      </c>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9"/>
      <c r="CD192" s="52"/>
      <c r="CE192" s="29"/>
      <c r="CF192" s="52"/>
      <c r="CG192" s="29"/>
      <c r="CH192" s="52"/>
      <c r="CI192" s="29"/>
      <c r="CJ192" s="29"/>
    </row>
    <row r="193" spans="1:88" ht="15.75" hidden="1" customHeight="1" x14ac:dyDescent="0.25">
      <c r="A193" s="26">
        <v>197</v>
      </c>
      <c r="B193" s="85">
        <v>406</v>
      </c>
      <c r="C193" s="13" t="s">
        <v>222</v>
      </c>
      <c r="D193" s="9" t="s">
        <v>7</v>
      </c>
      <c r="E193" s="13" t="s">
        <v>618</v>
      </c>
      <c r="F193" s="9" t="s">
        <v>16</v>
      </c>
      <c r="G193" s="13" t="s">
        <v>619</v>
      </c>
      <c r="H193" s="19" t="s">
        <v>819</v>
      </c>
      <c r="I193" s="19" t="s">
        <v>430</v>
      </c>
      <c r="J193" s="12" t="s">
        <v>200</v>
      </c>
      <c r="K193" s="19"/>
      <c r="L193" s="19"/>
      <c r="M193" s="29" t="s">
        <v>11</v>
      </c>
      <c r="N193" s="29"/>
      <c r="O193" s="29"/>
      <c r="P193" s="29"/>
      <c r="Q193" s="29"/>
      <c r="R193" s="19"/>
      <c r="S193" s="19"/>
      <c r="T193" s="19">
        <f t="shared" si="0"/>
        <v>1</v>
      </c>
      <c r="U193" s="19"/>
      <c r="V193" s="19"/>
      <c r="W193" s="19"/>
      <c r="X193" s="19"/>
      <c r="Y193" s="19"/>
      <c r="Z193" s="19"/>
      <c r="AA193" s="19"/>
      <c r="AB193" s="19"/>
      <c r="AC193" s="19"/>
      <c r="AD193" s="19" t="s">
        <v>469</v>
      </c>
      <c r="AE193" s="19" t="s">
        <v>434</v>
      </c>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v>2</v>
      </c>
      <c r="BE193" s="19">
        <v>2</v>
      </c>
      <c r="BF193" s="19">
        <v>2</v>
      </c>
      <c r="BG193" s="19">
        <v>2</v>
      </c>
      <c r="BH193" s="19">
        <v>2</v>
      </c>
      <c r="BI193" s="19">
        <v>1</v>
      </c>
      <c r="BJ193" s="19">
        <v>2</v>
      </c>
      <c r="BK193" s="19">
        <v>2</v>
      </c>
      <c r="BL193" s="19">
        <v>1</v>
      </c>
      <c r="BM193" s="19">
        <v>2</v>
      </c>
      <c r="BN193" s="19">
        <v>2</v>
      </c>
      <c r="BO193" s="19">
        <v>2</v>
      </c>
      <c r="BP193" s="19">
        <v>2</v>
      </c>
      <c r="BQ193" s="19">
        <v>2</v>
      </c>
      <c r="BR193" s="19">
        <v>1</v>
      </c>
      <c r="BS193" s="19">
        <v>1</v>
      </c>
      <c r="BT193" s="19">
        <v>2</v>
      </c>
      <c r="BU193" s="19">
        <v>2</v>
      </c>
      <c r="BV193" s="19">
        <v>2</v>
      </c>
      <c r="BW193" s="19">
        <v>2</v>
      </c>
      <c r="BX193" s="19">
        <v>2</v>
      </c>
      <c r="BY193" s="19">
        <v>2</v>
      </c>
      <c r="BZ193" s="19">
        <v>1</v>
      </c>
      <c r="CA193" s="19">
        <v>2</v>
      </c>
      <c r="CB193" s="19">
        <v>2</v>
      </c>
      <c r="CC193" s="29">
        <f>COUNTIF($BD193:$CB193,2)</f>
        <v>20</v>
      </c>
      <c r="CD193" s="52">
        <f>CC193/COUNTA($BD193:$CB193)</f>
        <v>0.8</v>
      </c>
      <c r="CE193" s="29">
        <f>COUNTIF($BD193:$CB193,1)</f>
        <v>5</v>
      </c>
      <c r="CF193" s="52">
        <f>CE193/COUNTA($BD193:$CB193)</f>
        <v>0.2</v>
      </c>
      <c r="CG193" s="29">
        <f>COUNTIF($BD193:$CB193,0)</f>
        <v>0</v>
      </c>
      <c r="CH193" s="52">
        <f>CG193/COUNTA($BD193:$CB193)</f>
        <v>0</v>
      </c>
      <c r="CI193" s="29">
        <f>(((CC193*2)+(CE193*1)+(CG193*0)))/COUNTA($BD193:$CB193)</f>
        <v>1.8</v>
      </c>
      <c r="CJ193" s="29" t="str">
        <f>IF(CI193&gt;=1.6,"Đạt mục tiêu",IF(CI193&gt;=1,"Cần cố gắng","Chưa đạt"))</f>
        <v>Đạt mục tiêu</v>
      </c>
    </row>
    <row r="194" spans="1:88" ht="57" customHeight="1" x14ac:dyDescent="0.25">
      <c r="A194" s="26">
        <v>198</v>
      </c>
      <c r="B194" s="85">
        <v>406</v>
      </c>
      <c r="C194" s="13" t="s">
        <v>222</v>
      </c>
      <c r="D194" s="9" t="s">
        <v>7</v>
      </c>
      <c r="E194" s="13" t="s">
        <v>618</v>
      </c>
      <c r="F194" s="9" t="s">
        <v>16</v>
      </c>
      <c r="G194" s="13" t="s">
        <v>620</v>
      </c>
      <c r="H194" s="19" t="s">
        <v>621</v>
      </c>
      <c r="I194" s="19" t="s">
        <v>430</v>
      </c>
      <c r="J194" s="12" t="s">
        <v>200</v>
      </c>
      <c r="K194" s="19"/>
      <c r="L194" s="19"/>
      <c r="M194" s="29"/>
      <c r="N194" s="29" t="s">
        <v>11</v>
      </c>
      <c r="O194" s="29"/>
      <c r="P194" s="29"/>
      <c r="Q194" s="29"/>
      <c r="R194" s="19"/>
      <c r="S194" s="19"/>
      <c r="T194" s="19">
        <f t="shared" si="0"/>
        <v>1</v>
      </c>
      <c r="U194" s="19"/>
      <c r="V194" s="19"/>
      <c r="W194" s="19"/>
      <c r="X194" s="19"/>
      <c r="Y194" s="19"/>
      <c r="Z194" s="19"/>
      <c r="AA194" s="19"/>
      <c r="AB194" s="19"/>
      <c r="AC194" s="19"/>
      <c r="AD194" s="19"/>
      <c r="AE194" s="19"/>
      <c r="AF194" s="19"/>
      <c r="AG194" s="19"/>
      <c r="AH194" s="19"/>
      <c r="AI194" s="19"/>
      <c r="AJ194" s="19" t="s">
        <v>469</v>
      </c>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29"/>
      <c r="CD194" s="52"/>
      <c r="CE194" s="29"/>
      <c r="CF194" s="52"/>
      <c r="CG194" s="29"/>
      <c r="CH194" s="52"/>
      <c r="CI194" s="29"/>
      <c r="CJ194" s="29"/>
    </row>
    <row r="195" spans="1:88" ht="15.75" hidden="1" customHeight="1" x14ac:dyDescent="0.25">
      <c r="A195" s="26">
        <v>199</v>
      </c>
      <c r="B195" s="85">
        <v>406</v>
      </c>
      <c r="C195" s="13" t="s">
        <v>222</v>
      </c>
      <c r="D195" s="9" t="s">
        <v>7</v>
      </c>
      <c r="E195" s="13" t="s">
        <v>618</v>
      </c>
      <c r="F195" s="9" t="s">
        <v>16</v>
      </c>
      <c r="G195" s="13" t="s">
        <v>622</v>
      </c>
      <c r="H195" s="19" t="s">
        <v>623</v>
      </c>
      <c r="I195" s="19" t="s">
        <v>430</v>
      </c>
      <c r="J195" s="12" t="s">
        <v>200</v>
      </c>
      <c r="K195" s="19"/>
      <c r="L195" s="19"/>
      <c r="M195" s="29"/>
      <c r="N195" s="29"/>
      <c r="O195" s="29"/>
      <c r="P195" s="29" t="s">
        <v>11</v>
      </c>
      <c r="Q195" s="29"/>
      <c r="R195" s="19"/>
      <c r="S195" s="19"/>
      <c r="T195" s="19">
        <f t="shared" si="0"/>
        <v>1</v>
      </c>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9"/>
      <c r="CD195" s="52"/>
      <c r="CE195" s="29"/>
      <c r="CF195" s="52"/>
      <c r="CG195" s="29"/>
      <c r="CH195" s="52"/>
      <c r="CI195" s="29"/>
      <c r="CJ195" s="29"/>
    </row>
    <row r="196" spans="1:88" ht="15.75" hidden="1" customHeight="1" x14ac:dyDescent="0.25">
      <c r="A196" s="26">
        <v>200</v>
      </c>
      <c r="B196" s="85">
        <v>406</v>
      </c>
      <c r="C196" s="13" t="s">
        <v>222</v>
      </c>
      <c r="D196" s="9" t="s">
        <v>7</v>
      </c>
      <c r="E196" s="13" t="s">
        <v>618</v>
      </c>
      <c r="F196" s="9" t="s">
        <v>16</v>
      </c>
      <c r="G196" s="13" t="s">
        <v>624</v>
      </c>
      <c r="H196" s="19" t="s">
        <v>625</v>
      </c>
      <c r="I196" s="19" t="s">
        <v>430</v>
      </c>
      <c r="J196" s="12" t="s">
        <v>200</v>
      </c>
      <c r="K196" s="19"/>
      <c r="L196" s="19"/>
      <c r="M196" s="29"/>
      <c r="N196" s="29"/>
      <c r="O196" s="29" t="s">
        <v>11</v>
      </c>
      <c r="P196" s="29"/>
      <c r="Q196" s="29"/>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9"/>
      <c r="CD196" s="52"/>
      <c r="CE196" s="29"/>
      <c r="CF196" s="52"/>
      <c r="CG196" s="29"/>
      <c r="CH196" s="52"/>
      <c r="CI196" s="29"/>
      <c r="CJ196" s="29"/>
    </row>
    <row r="197" spans="1:88" ht="15.75" hidden="1" customHeight="1" x14ac:dyDescent="0.25">
      <c r="A197" s="26">
        <v>201</v>
      </c>
      <c r="B197" s="85">
        <v>406</v>
      </c>
      <c r="C197" s="13" t="s">
        <v>222</v>
      </c>
      <c r="D197" s="9" t="s">
        <v>7</v>
      </c>
      <c r="E197" s="13" t="s">
        <v>618</v>
      </c>
      <c r="F197" s="9" t="s">
        <v>16</v>
      </c>
      <c r="G197" s="13" t="s">
        <v>626</v>
      </c>
      <c r="H197" s="19" t="s">
        <v>627</v>
      </c>
      <c r="I197" s="19" t="s">
        <v>430</v>
      </c>
      <c r="J197" s="12" t="s">
        <v>200</v>
      </c>
      <c r="K197" s="19"/>
      <c r="L197" s="19"/>
      <c r="M197" s="29"/>
      <c r="N197" s="29"/>
      <c r="O197" s="29"/>
      <c r="P197" s="29"/>
      <c r="Q197" s="29"/>
      <c r="R197" s="19"/>
      <c r="S197" s="26" t="s">
        <v>11</v>
      </c>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t="s">
        <v>471</v>
      </c>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9"/>
      <c r="CD197" s="52"/>
      <c r="CE197" s="29"/>
      <c r="CF197" s="52"/>
      <c r="CG197" s="29"/>
      <c r="CH197" s="52"/>
      <c r="CI197" s="29"/>
      <c r="CJ197" s="29"/>
    </row>
    <row r="198" spans="1:88" ht="39" hidden="1" customHeight="1" x14ac:dyDescent="0.25">
      <c r="A198" s="26">
        <v>202</v>
      </c>
      <c r="B198" s="14">
        <v>409</v>
      </c>
      <c r="C198" s="13" t="s">
        <v>223</v>
      </c>
      <c r="D198" s="9" t="s">
        <v>7</v>
      </c>
      <c r="E198" s="13" t="s">
        <v>224</v>
      </c>
      <c r="F198" s="9" t="s">
        <v>16</v>
      </c>
      <c r="G198" s="13" t="s">
        <v>224</v>
      </c>
      <c r="H198" s="13" t="s">
        <v>628</v>
      </c>
      <c r="I198" s="19" t="s">
        <v>430</v>
      </c>
      <c r="J198" s="12" t="s">
        <v>200</v>
      </c>
      <c r="K198" s="19"/>
      <c r="L198" s="19"/>
      <c r="M198" s="19"/>
      <c r="N198" s="19"/>
      <c r="O198" s="19"/>
      <c r="P198" s="19"/>
      <c r="Q198" s="19" t="s">
        <v>11</v>
      </c>
      <c r="R198" s="19"/>
      <c r="S198" s="19"/>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t="s">
        <v>434</v>
      </c>
      <c r="AT198" s="19" t="s">
        <v>434</v>
      </c>
      <c r="AU198" s="19" t="s">
        <v>434</v>
      </c>
      <c r="AV198" s="19" t="s">
        <v>434</v>
      </c>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9">
        <f t="shared" ref="CC198:CC201" si="161">COUNTIF($BD198:$CB198,2)</f>
        <v>0</v>
      </c>
      <c r="CD198" s="52" t="e">
        <f t="shared" ref="CD198:CD201" si="162">CC198/COUNTA($BD198:$CB198)</f>
        <v>#DIV/0!</v>
      </c>
      <c r="CE198" s="29">
        <f t="shared" ref="CE198:CE201" si="163">COUNTIF($BD198:$CB198,1)</f>
        <v>0</v>
      </c>
      <c r="CF198" s="52" t="e">
        <f t="shared" ref="CF198:CF201" si="164">CE198/COUNTA($BD198:$CB198)</f>
        <v>#DIV/0!</v>
      </c>
      <c r="CG198" s="29">
        <f t="shared" ref="CG198:CG201" si="165">COUNTIF($BD198:$CB198,0)</f>
        <v>0</v>
      </c>
      <c r="CH198" s="52" t="e">
        <f t="shared" ref="CH198:CH201" si="166">CG198/COUNTA($BD198:$CB198)</f>
        <v>#DIV/0!</v>
      </c>
      <c r="CI198" s="29" t="e">
        <f t="shared" ref="CI198:CI201" si="167">(((CC198*2)+(CE198*1)+(CG198*0)))/COUNTA($BD198:$CB198)</f>
        <v>#DIV/0!</v>
      </c>
      <c r="CJ198" s="29" t="e">
        <f t="shared" ref="CJ198:CJ201" si="168">IF(CI198&gt;=1.6,"Đạt mục tiêu",IF(CI198&gt;=1,"Cần cố gắng","Chưa đạt"))</f>
        <v>#DIV/0!</v>
      </c>
    </row>
    <row r="199" spans="1:88" ht="51.75" hidden="1" customHeight="1" x14ac:dyDescent="0.25">
      <c r="A199" s="26">
        <v>203</v>
      </c>
      <c r="B199" s="14">
        <v>412</v>
      </c>
      <c r="C199" s="13" t="s">
        <v>225</v>
      </c>
      <c r="D199" s="11" t="s">
        <v>7</v>
      </c>
      <c r="E199" s="13" t="s">
        <v>226</v>
      </c>
      <c r="F199" s="9" t="s">
        <v>16</v>
      </c>
      <c r="G199" s="13" t="s">
        <v>226</v>
      </c>
      <c r="H199" s="13" t="s">
        <v>629</v>
      </c>
      <c r="I199" s="19" t="s">
        <v>430</v>
      </c>
      <c r="J199" s="12" t="s">
        <v>200</v>
      </c>
      <c r="K199" s="19"/>
      <c r="L199" s="19"/>
      <c r="M199" s="19" t="s">
        <v>11</v>
      </c>
      <c r="N199" s="19"/>
      <c r="O199" s="19"/>
      <c r="P199" s="19"/>
      <c r="Q199" s="19"/>
      <c r="R199" s="19"/>
      <c r="S199" s="19"/>
      <c r="T199" s="19">
        <f t="shared" si="0"/>
        <v>1</v>
      </c>
      <c r="U199" s="19"/>
      <c r="V199" s="19"/>
      <c r="W199" s="19"/>
      <c r="X199" s="19"/>
      <c r="Y199" s="19"/>
      <c r="Z199" s="19"/>
      <c r="AA199" s="19"/>
      <c r="AB199" s="19"/>
      <c r="AC199" s="19" t="s">
        <v>477</v>
      </c>
      <c r="AD199" s="19" t="s">
        <v>477</v>
      </c>
      <c r="AE199" s="19" t="s">
        <v>477</v>
      </c>
      <c r="AF199" s="19" t="s">
        <v>477</v>
      </c>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v>1</v>
      </c>
      <c r="BE199" s="19">
        <v>2</v>
      </c>
      <c r="BF199" s="19">
        <v>2</v>
      </c>
      <c r="BG199" s="19">
        <v>2</v>
      </c>
      <c r="BH199" s="19">
        <v>2</v>
      </c>
      <c r="BI199" s="19">
        <v>1</v>
      </c>
      <c r="BJ199" s="19">
        <v>2</v>
      </c>
      <c r="BK199" s="19">
        <v>2</v>
      </c>
      <c r="BL199" s="19">
        <v>2</v>
      </c>
      <c r="BM199" s="19">
        <v>2</v>
      </c>
      <c r="BN199" s="19">
        <v>1</v>
      </c>
      <c r="BO199" s="19">
        <v>2</v>
      </c>
      <c r="BP199" s="19">
        <v>2</v>
      </c>
      <c r="BQ199" s="19">
        <v>2</v>
      </c>
      <c r="BR199" s="19">
        <v>2</v>
      </c>
      <c r="BS199" s="19">
        <v>1</v>
      </c>
      <c r="BT199" s="19">
        <v>2</v>
      </c>
      <c r="BU199" s="19">
        <v>1</v>
      </c>
      <c r="BV199" s="19">
        <v>2</v>
      </c>
      <c r="BW199" s="19">
        <v>2</v>
      </c>
      <c r="BX199" s="19">
        <v>1</v>
      </c>
      <c r="BY199" s="19">
        <v>2</v>
      </c>
      <c r="BZ199" s="19">
        <v>2</v>
      </c>
      <c r="CA199" s="19">
        <v>2</v>
      </c>
      <c r="CB199" s="19">
        <v>2</v>
      </c>
      <c r="CC199" s="29">
        <f t="shared" si="161"/>
        <v>19</v>
      </c>
      <c r="CD199" s="52">
        <f t="shared" si="162"/>
        <v>0.76</v>
      </c>
      <c r="CE199" s="29">
        <f t="shared" si="163"/>
        <v>6</v>
      </c>
      <c r="CF199" s="52">
        <f t="shared" si="164"/>
        <v>0.24</v>
      </c>
      <c r="CG199" s="29">
        <f t="shared" si="165"/>
        <v>0</v>
      </c>
      <c r="CH199" s="52">
        <f t="shared" si="166"/>
        <v>0</v>
      </c>
      <c r="CI199" s="29">
        <f t="shared" si="167"/>
        <v>1.76</v>
      </c>
      <c r="CJ199" s="29" t="str">
        <f t="shared" si="168"/>
        <v>Đạt mục tiêu</v>
      </c>
    </row>
    <row r="200" spans="1:88" ht="36.75" hidden="1" customHeight="1" x14ac:dyDescent="0.25">
      <c r="A200" s="26">
        <v>204</v>
      </c>
      <c r="B200" s="14">
        <v>415</v>
      </c>
      <c r="C200" s="13" t="s">
        <v>227</v>
      </c>
      <c r="D200" s="9" t="s">
        <v>7</v>
      </c>
      <c r="E200" s="13" t="s">
        <v>228</v>
      </c>
      <c r="F200" s="9" t="s">
        <v>7</v>
      </c>
      <c r="G200" s="13" t="s">
        <v>228</v>
      </c>
      <c r="H200" s="13" t="s">
        <v>630</v>
      </c>
      <c r="I200" s="19" t="s">
        <v>430</v>
      </c>
      <c r="J200" s="12" t="s">
        <v>200</v>
      </c>
      <c r="K200" s="19"/>
      <c r="L200" s="1"/>
      <c r="M200" s="19"/>
      <c r="N200" s="19"/>
      <c r="O200" s="19"/>
      <c r="P200" s="19" t="s">
        <v>11</v>
      </c>
      <c r="Q200" s="19"/>
      <c r="R200" s="19"/>
      <c r="S200" s="19"/>
      <c r="T200" s="19">
        <f t="shared" si="0"/>
        <v>1</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29">
        <f t="shared" si="161"/>
        <v>0</v>
      </c>
      <c r="CD200" s="52" t="e">
        <f t="shared" si="162"/>
        <v>#DIV/0!</v>
      </c>
      <c r="CE200" s="29">
        <f t="shared" si="163"/>
        <v>0</v>
      </c>
      <c r="CF200" s="52" t="e">
        <f t="shared" si="164"/>
        <v>#DIV/0!</v>
      </c>
      <c r="CG200" s="29">
        <f t="shared" si="165"/>
        <v>0</v>
      </c>
      <c r="CH200" s="52" t="e">
        <f t="shared" si="166"/>
        <v>#DIV/0!</v>
      </c>
      <c r="CI200" s="29" t="e">
        <f t="shared" si="167"/>
        <v>#DIV/0!</v>
      </c>
      <c r="CJ200" s="29" t="e">
        <f t="shared" si="168"/>
        <v>#DIV/0!</v>
      </c>
    </row>
    <row r="201" spans="1:88" ht="15.75" hidden="1" customHeight="1" x14ac:dyDescent="0.25">
      <c r="A201" s="26">
        <v>205</v>
      </c>
      <c r="B201" s="14">
        <v>418</v>
      </c>
      <c r="C201" s="10" t="s">
        <v>229</v>
      </c>
      <c r="D201" s="9" t="s">
        <v>16</v>
      </c>
      <c r="E201" s="13" t="s">
        <v>230</v>
      </c>
      <c r="F201" s="9" t="s">
        <v>16</v>
      </c>
      <c r="G201" s="13" t="s">
        <v>230</v>
      </c>
      <c r="H201" s="13" t="s">
        <v>631</v>
      </c>
      <c r="I201" s="19" t="s">
        <v>430</v>
      </c>
      <c r="J201" s="12" t="s">
        <v>200</v>
      </c>
      <c r="K201" s="19"/>
      <c r="L201" s="19"/>
      <c r="M201" s="19"/>
      <c r="N201" s="19"/>
      <c r="O201" s="19"/>
      <c r="P201" s="19" t="s">
        <v>11</v>
      </c>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9">
        <f t="shared" si="161"/>
        <v>0</v>
      </c>
      <c r="CD201" s="52" t="e">
        <f t="shared" si="162"/>
        <v>#DIV/0!</v>
      </c>
      <c r="CE201" s="29">
        <f t="shared" si="163"/>
        <v>0</v>
      </c>
      <c r="CF201" s="52" t="e">
        <f t="shared" si="164"/>
        <v>#DIV/0!</v>
      </c>
      <c r="CG201" s="29">
        <f t="shared" si="165"/>
        <v>0</v>
      </c>
      <c r="CH201" s="52" t="e">
        <f t="shared" si="166"/>
        <v>#DIV/0!</v>
      </c>
      <c r="CI201" s="29" t="e">
        <f t="shared" si="167"/>
        <v>#DIV/0!</v>
      </c>
      <c r="CJ201" s="29" t="e">
        <f t="shared" si="168"/>
        <v>#DIV/0!</v>
      </c>
    </row>
    <row r="202" spans="1:88" ht="33.75" customHeight="1" x14ac:dyDescent="0.25">
      <c r="A202" s="26">
        <v>206</v>
      </c>
      <c r="B202" s="46">
        <v>422</v>
      </c>
      <c r="C202" s="69" t="s">
        <v>231</v>
      </c>
      <c r="D202" s="70"/>
      <c r="E202" s="70"/>
      <c r="F202" s="7" t="s">
        <v>416</v>
      </c>
      <c r="G202" s="7" t="s">
        <v>416</v>
      </c>
      <c r="H202" s="7" t="s">
        <v>416</v>
      </c>
      <c r="I202" s="7" t="s">
        <v>416</v>
      </c>
      <c r="J202" s="7" t="s">
        <v>416</v>
      </c>
      <c r="K202" s="7" t="s">
        <v>416</v>
      </c>
      <c r="L202" s="7" t="s">
        <v>416</v>
      </c>
      <c r="M202" s="7" t="s">
        <v>416</v>
      </c>
      <c r="N202" s="7" t="s">
        <v>416</v>
      </c>
      <c r="O202" s="7" t="s">
        <v>416</v>
      </c>
      <c r="P202" s="7" t="s">
        <v>416</v>
      </c>
      <c r="Q202" s="7" t="s">
        <v>416</v>
      </c>
      <c r="R202" s="7" t="s">
        <v>416</v>
      </c>
      <c r="S202" s="7" t="s">
        <v>416</v>
      </c>
      <c r="T202" s="19">
        <f t="shared" si="0"/>
        <v>0</v>
      </c>
      <c r="U202" s="7" t="s">
        <v>416</v>
      </c>
      <c r="V202" s="7" t="s">
        <v>416</v>
      </c>
      <c r="W202" s="7" t="s">
        <v>416</v>
      </c>
      <c r="X202" s="7" t="s">
        <v>416</v>
      </c>
      <c r="Y202" s="7" t="s">
        <v>416</v>
      </c>
      <c r="Z202" s="7" t="s">
        <v>416</v>
      </c>
      <c r="AA202" s="7" t="s">
        <v>416</v>
      </c>
      <c r="AB202" s="7" t="s">
        <v>416</v>
      </c>
      <c r="AC202" s="7" t="s">
        <v>416</v>
      </c>
      <c r="AD202" s="7" t="s">
        <v>416</v>
      </c>
      <c r="AE202" s="7" t="s">
        <v>416</v>
      </c>
      <c r="AF202" s="7" t="s">
        <v>416</v>
      </c>
      <c r="AG202" s="7" t="s">
        <v>416</v>
      </c>
      <c r="AH202" s="7" t="s">
        <v>416</v>
      </c>
      <c r="AI202" s="7" t="s">
        <v>416</v>
      </c>
      <c r="AJ202" s="7" t="s">
        <v>416</v>
      </c>
      <c r="AK202" s="7" t="s">
        <v>416</v>
      </c>
      <c r="AL202" s="7" t="s">
        <v>416</v>
      </c>
      <c r="AM202" s="7" t="s">
        <v>416</v>
      </c>
      <c r="AN202" s="7" t="s">
        <v>416</v>
      </c>
      <c r="AO202" s="7" t="s">
        <v>416</v>
      </c>
      <c r="AP202" s="7" t="s">
        <v>416</v>
      </c>
      <c r="AQ202" s="7" t="s">
        <v>416</v>
      </c>
      <c r="AR202" s="7" t="s">
        <v>416</v>
      </c>
      <c r="AS202" s="7" t="s">
        <v>416</v>
      </c>
      <c r="AT202" s="7" t="s">
        <v>416</v>
      </c>
      <c r="AU202" s="7" t="s">
        <v>416</v>
      </c>
      <c r="AV202" s="7" t="s">
        <v>416</v>
      </c>
      <c r="AW202" s="7" t="s">
        <v>416</v>
      </c>
      <c r="AX202" s="7" t="s">
        <v>416</v>
      </c>
      <c r="AY202" s="7" t="s">
        <v>416</v>
      </c>
      <c r="AZ202" s="7" t="s">
        <v>416</v>
      </c>
      <c r="BA202" s="7" t="s">
        <v>416</v>
      </c>
      <c r="BB202" s="7" t="s">
        <v>416</v>
      </c>
      <c r="BC202" s="7" t="s">
        <v>416</v>
      </c>
      <c r="BD202" s="7" t="s">
        <v>416</v>
      </c>
      <c r="BE202" s="7" t="s">
        <v>416</v>
      </c>
      <c r="BF202" s="7" t="s">
        <v>416</v>
      </c>
      <c r="BG202" s="7" t="s">
        <v>416</v>
      </c>
      <c r="BH202" s="7" t="s">
        <v>416</v>
      </c>
      <c r="BI202" s="7" t="s">
        <v>416</v>
      </c>
      <c r="BJ202" s="7" t="s">
        <v>416</v>
      </c>
      <c r="BK202" s="7" t="s">
        <v>416</v>
      </c>
      <c r="BL202" s="7" t="s">
        <v>416</v>
      </c>
      <c r="BM202" s="7" t="s">
        <v>416</v>
      </c>
      <c r="BN202" s="7" t="s">
        <v>416</v>
      </c>
      <c r="BO202" s="7" t="s">
        <v>416</v>
      </c>
      <c r="BP202" s="7" t="s">
        <v>416</v>
      </c>
      <c r="BQ202" s="7" t="s">
        <v>416</v>
      </c>
      <c r="BR202" s="7" t="s">
        <v>416</v>
      </c>
      <c r="BS202" s="7" t="s">
        <v>416</v>
      </c>
      <c r="BT202" s="7" t="s">
        <v>416</v>
      </c>
      <c r="BU202" s="7" t="s">
        <v>416</v>
      </c>
      <c r="BV202" s="7" t="s">
        <v>416</v>
      </c>
      <c r="BW202" s="7" t="s">
        <v>416</v>
      </c>
      <c r="BX202" s="7" t="s">
        <v>416</v>
      </c>
      <c r="BY202" s="7" t="s">
        <v>416</v>
      </c>
      <c r="BZ202" s="7" t="s">
        <v>416</v>
      </c>
      <c r="CA202" s="7" t="s">
        <v>416</v>
      </c>
      <c r="CB202" s="7" t="s">
        <v>416</v>
      </c>
      <c r="CC202" s="7" t="s">
        <v>416</v>
      </c>
      <c r="CD202" s="7" t="s">
        <v>416</v>
      </c>
      <c r="CE202" s="7" t="s">
        <v>416</v>
      </c>
      <c r="CF202" s="7" t="s">
        <v>416</v>
      </c>
      <c r="CG202" s="7" t="s">
        <v>416</v>
      </c>
      <c r="CH202" s="7" t="s">
        <v>416</v>
      </c>
      <c r="CI202" s="7" t="s">
        <v>416</v>
      </c>
      <c r="CJ202" s="7" t="s">
        <v>416</v>
      </c>
    </row>
    <row r="203" spans="1:88" ht="42.75" hidden="1" customHeight="1" x14ac:dyDescent="0.25">
      <c r="A203" s="26">
        <v>207</v>
      </c>
      <c r="B203" s="14">
        <v>423</v>
      </c>
      <c r="C203" s="13" t="s">
        <v>632</v>
      </c>
      <c r="D203" s="9" t="s">
        <v>7</v>
      </c>
      <c r="E203" s="13" t="s">
        <v>232</v>
      </c>
      <c r="F203" s="9" t="s">
        <v>16</v>
      </c>
      <c r="G203" s="13" t="s">
        <v>232</v>
      </c>
      <c r="H203" s="13" t="s">
        <v>633</v>
      </c>
      <c r="I203" s="19" t="s">
        <v>430</v>
      </c>
      <c r="J203" s="12" t="s">
        <v>200</v>
      </c>
      <c r="K203" s="19"/>
      <c r="L203" s="19"/>
      <c r="M203" s="19"/>
      <c r="N203" s="19"/>
      <c r="O203" s="19"/>
      <c r="P203" s="19"/>
      <c r="Q203" s="19" t="s">
        <v>11</v>
      </c>
      <c r="R203" s="19"/>
      <c r="S203" s="19"/>
      <c r="T203" s="19">
        <f t="shared" si="0"/>
        <v>1</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t="s">
        <v>434</v>
      </c>
      <c r="BB203" s="19" t="s">
        <v>431</v>
      </c>
      <c r="BC203" s="19" t="s">
        <v>431</v>
      </c>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29">
        <f t="shared" ref="CC203:CC209" si="169">COUNTIF($BD203:$CB203,2)</f>
        <v>0</v>
      </c>
      <c r="CD203" s="52" t="e">
        <f t="shared" ref="CD203:CD209" si="170">CC203/COUNTA($BD203:$CB203)</f>
        <v>#DIV/0!</v>
      </c>
      <c r="CE203" s="29">
        <f t="shared" ref="CE203:CE209" si="171">COUNTIF($BD203:$CB203,1)</f>
        <v>0</v>
      </c>
      <c r="CF203" s="52" t="e">
        <f t="shared" ref="CF203:CF209" si="172">CE203/COUNTA($BD203:$CB203)</f>
        <v>#DIV/0!</v>
      </c>
      <c r="CG203" s="29">
        <f t="shared" ref="CG203:CG209" si="173">COUNTIF($BD203:$CB203,0)</f>
        <v>0</v>
      </c>
      <c r="CH203" s="52" t="e">
        <f t="shared" ref="CH203:CH209" si="174">CG203/COUNTA($BD203:$CB203)</f>
        <v>#DIV/0!</v>
      </c>
      <c r="CI203" s="29" t="e">
        <f t="shared" ref="CI203:CI209" si="175">(((CC203*2)+(CE203*1)+(CG203*0)))/COUNTA($BD203:$CB203)</f>
        <v>#DIV/0!</v>
      </c>
      <c r="CJ203" s="29" t="e">
        <f t="shared" ref="CJ203:CJ209" si="176">IF(CI203&gt;=1.6,"Đạt mục tiêu",IF(CI203&gt;=1,"Cần cố gắng","Chưa đạt"))</f>
        <v>#DIV/0!</v>
      </c>
    </row>
    <row r="204" spans="1:88" ht="15.75" hidden="1" customHeight="1" x14ac:dyDescent="0.25">
      <c r="A204" s="26">
        <v>208</v>
      </c>
      <c r="B204" s="14">
        <v>426</v>
      </c>
      <c r="C204" s="13" t="s">
        <v>634</v>
      </c>
      <c r="D204" s="9" t="s">
        <v>7</v>
      </c>
      <c r="E204" s="13" t="s">
        <v>635</v>
      </c>
      <c r="F204" s="9" t="s">
        <v>16</v>
      </c>
      <c r="G204" s="13" t="s">
        <v>635</v>
      </c>
      <c r="H204" s="13" t="s">
        <v>636</v>
      </c>
      <c r="I204" s="19" t="s">
        <v>430</v>
      </c>
      <c r="J204" s="12" t="s">
        <v>200</v>
      </c>
      <c r="K204" s="19"/>
      <c r="L204" s="19"/>
      <c r="M204" s="19"/>
      <c r="N204" s="19"/>
      <c r="O204" s="19" t="s">
        <v>11</v>
      </c>
      <c r="P204" s="19"/>
      <c r="Q204" s="19"/>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9">
        <f t="shared" si="169"/>
        <v>0</v>
      </c>
      <c r="CD204" s="52" t="e">
        <f t="shared" si="170"/>
        <v>#DIV/0!</v>
      </c>
      <c r="CE204" s="29">
        <f t="shared" si="171"/>
        <v>0</v>
      </c>
      <c r="CF204" s="52" t="e">
        <f t="shared" si="172"/>
        <v>#DIV/0!</v>
      </c>
      <c r="CG204" s="29">
        <f t="shared" si="173"/>
        <v>0</v>
      </c>
      <c r="CH204" s="52" t="e">
        <f t="shared" si="174"/>
        <v>#DIV/0!</v>
      </c>
      <c r="CI204" s="29" t="e">
        <f t="shared" si="175"/>
        <v>#DIV/0!</v>
      </c>
      <c r="CJ204" s="29" t="e">
        <f t="shared" si="176"/>
        <v>#DIV/0!</v>
      </c>
    </row>
    <row r="205" spans="1:88" ht="53.25" hidden="1" customHeight="1" x14ac:dyDescent="0.25">
      <c r="A205" s="26">
        <v>209</v>
      </c>
      <c r="B205" s="14">
        <v>429</v>
      </c>
      <c r="C205" s="13" t="s">
        <v>233</v>
      </c>
      <c r="D205" s="9" t="s">
        <v>16</v>
      </c>
      <c r="E205" s="13" t="s">
        <v>234</v>
      </c>
      <c r="F205" s="9" t="s">
        <v>16</v>
      </c>
      <c r="G205" s="13" t="s">
        <v>234</v>
      </c>
      <c r="H205" s="13" t="s">
        <v>637</v>
      </c>
      <c r="I205" s="19" t="s">
        <v>430</v>
      </c>
      <c r="J205" s="12" t="s">
        <v>200</v>
      </c>
      <c r="K205" s="19"/>
      <c r="L205" s="19"/>
      <c r="M205" s="19"/>
      <c r="N205" s="19"/>
      <c r="O205" s="19"/>
      <c r="P205" s="19"/>
      <c r="Q205" s="19" t="s">
        <v>11</v>
      </c>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t="s">
        <v>431</v>
      </c>
      <c r="AT205" s="19" t="s">
        <v>434</v>
      </c>
      <c r="AU205" s="19" t="s">
        <v>431</v>
      </c>
      <c r="AV205" s="19" t="s">
        <v>471</v>
      </c>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9">
        <f t="shared" si="169"/>
        <v>0</v>
      </c>
      <c r="CD205" s="52" t="e">
        <f t="shared" si="170"/>
        <v>#DIV/0!</v>
      </c>
      <c r="CE205" s="29">
        <f t="shared" si="171"/>
        <v>0</v>
      </c>
      <c r="CF205" s="52" t="e">
        <f t="shared" si="172"/>
        <v>#DIV/0!</v>
      </c>
      <c r="CG205" s="29">
        <f t="shared" si="173"/>
        <v>0</v>
      </c>
      <c r="CH205" s="52" t="e">
        <f t="shared" si="174"/>
        <v>#DIV/0!</v>
      </c>
      <c r="CI205" s="29" t="e">
        <f t="shared" si="175"/>
        <v>#DIV/0!</v>
      </c>
      <c r="CJ205" s="29" t="e">
        <f t="shared" si="176"/>
        <v>#DIV/0!</v>
      </c>
    </row>
    <row r="206" spans="1:88" ht="31.5" x14ac:dyDescent="0.25">
      <c r="A206" s="26">
        <v>210</v>
      </c>
      <c r="B206" s="14">
        <v>432</v>
      </c>
      <c r="C206" s="13" t="s">
        <v>235</v>
      </c>
      <c r="D206" s="9" t="s">
        <v>16</v>
      </c>
      <c r="E206" s="13" t="s">
        <v>236</v>
      </c>
      <c r="F206" s="9" t="s">
        <v>16</v>
      </c>
      <c r="G206" s="13" t="s">
        <v>236</v>
      </c>
      <c r="H206" s="13" t="s">
        <v>638</v>
      </c>
      <c r="I206" s="19" t="s">
        <v>430</v>
      </c>
      <c r="J206" s="12" t="s">
        <v>200</v>
      </c>
      <c r="K206" s="19"/>
      <c r="L206" s="19"/>
      <c r="M206" s="19"/>
      <c r="N206" s="19" t="s">
        <v>11</v>
      </c>
      <c r="O206" s="19"/>
      <c r="P206" s="19"/>
      <c r="Q206" s="19"/>
      <c r="R206" s="19"/>
      <c r="S206" s="19"/>
      <c r="T206" s="19">
        <f t="shared" si="0"/>
        <v>1</v>
      </c>
      <c r="U206" s="19"/>
      <c r="V206" s="19"/>
      <c r="W206" s="19"/>
      <c r="X206" s="19"/>
      <c r="Y206" s="19"/>
      <c r="Z206" s="19"/>
      <c r="AA206" s="19"/>
      <c r="AB206" s="19"/>
      <c r="AC206" s="19"/>
      <c r="AD206" s="19"/>
      <c r="AE206" s="19"/>
      <c r="AF206" s="19"/>
      <c r="AG206" s="19" t="s">
        <v>434</v>
      </c>
      <c r="AH206" s="19" t="s">
        <v>434</v>
      </c>
      <c r="AI206" s="19" t="s">
        <v>434</v>
      </c>
      <c r="AJ206" s="19"/>
      <c r="AK206" s="19"/>
      <c r="AL206" s="19"/>
      <c r="AM206" s="19"/>
      <c r="AN206" s="19"/>
      <c r="AO206" s="19"/>
      <c r="AP206" s="19"/>
      <c r="AQ206" s="19"/>
      <c r="AR206" s="19"/>
      <c r="AS206" s="19"/>
      <c r="AT206" s="19"/>
      <c r="AU206" s="19"/>
      <c r="AV206" s="19"/>
      <c r="AW206" s="19"/>
      <c r="AX206" s="19"/>
      <c r="AY206" s="19"/>
      <c r="AZ206" s="19"/>
      <c r="BA206" s="19"/>
      <c r="BB206" s="19"/>
      <c r="BC206" s="19"/>
      <c r="BD206" s="19">
        <v>1</v>
      </c>
      <c r="BE206" s="19">
        <v>2</v>
      </c>
      <c r="BF206" s="19">
        <v>2</v>
      </c>
      <c r="BG206" s="19">
        <v>2</v>
      </c>
      <c r="BH206" s="19">
        <v>2</v>
      </c>
      <c r="BI206" s="19">
        <v>2</v>
      </c>
      <c r="BJ206" s="19">
        <v>1</v>
      </c>
      <c r="BK206" s="19">
        <v>2</v>
      </c>
      <c r="BL206" s="19">
        <v>2</v>
      </c>
      <c r="BM206" s="19">
        <v>2</v>
      </c>
      <c r="BN206" s="19">
        <v>2</v>
      </c>
      <c r="BO206" s="19">
        <v>1</v>
      </c>
      <c r="BP206" s="19">
        <v>2</v>
      </c>
      <c r="BQ206" s="19">
        <v>2</v>
      </c>
      <c r="BR206" s="19">
        <v>2</v>
      </c>
      <c r="BS206" s="19">
        <v>2</v>
      </c>
      <c r="BT206" s="19">
        <v>2</v>
      </c>
      <c r="BU206" s="19">
        <v>2</v>
      </c>
      <c r="BV206" s="19">
        <v>1</v>
      </c>
      <c r="BW206" s="19">
        <v>2</v>
      </c>
      <c r="BX206" s="19">
        <v>2</v>
      </c>
      <c r="BY206" s="19">
        <v>2</v>
      </c>
      <c r="BZ206" s="19">
        <v>2</v>
      </c>
      <c r="CA206" s="19">
        <v>1</v>
      </c>
      <c r="CB206" s="19">
        <v>2</v>
      </c>
      <c r="CC206" s="29">
        <f t="shared" si="169"/>
        <v>20</v>
      </c>
      <c r="CD206" s="52">
        <f t="shared" si="170"/>
        <v>0.8</v>
      </c>
      <c r="CE206" s="29">
        <f t="shared" si="171"/>
        <v>5</v>
      </c>
      <c r="CF206" s="52">
        <f t="shared" si="172"/>
        <v>0.2</v>
      </c>
      <c r="CG206" s="29">
        <f t="shared" si="173"/>
        <v>0</v>
      </c>
      <c r="CH206" s="52">
        <f t="shared" si="174"/>
        <v>0</v>
      </c>
      <c r="CI206" s="29">
        <f t="shared" si="175"/>
        <v>1.8</v>
      </c>
      <c r="CJ206" s="29" t="str">
        <f t="shared" si="176"/>
        <v>Đạt mục tiêu</v>
      </c>
    </row>
    <row r="207" spans="1:88" ht="15.75" hidden="1" customHeight="1" x14ac:dyDescent="0.25">
      <c r="A207" s="26">
        <v>211</v>
      </c>
      <c r="B207" s="19">
        <v>435</v>
      </c>
      <c r="C207" s="50" t="s">
        <v>237</v>
      </c>
      <c r="D207" s="9" t="s">
        <v>16</v>
      </c>
      <c r="E207" s="13" t="s">
        <v>238</v>
      </c>
      <c r="F207" s="9" t="s">
        <v>16</v>
      </c>
      <c r="G207" s="13" t="s">
        <v>238</v>
      </c>
      <c r="H207" s="13" t="s">
        <v>639</v>
      </c>
      <c r="I207" s="19" t="s">
        <v>502</v>
      </c>
      <c r="J207" s="12" t="s">
        <v>200</v>
      </c>
      <c r="K207" s="19" t="s">
        <v>11</v>
      </c>
      <c r="L207" s="19"/>
      <c r="M207" s="19"/>
      <c r="N207" s="19"/>
      <c r="O207" s="19"/>
      <c r="P207" s="19"/>
      <c r="Q207" s="19"/>
      <c r="R207" s="19"/>
      <c r="S207" s="19"/>
      <c r="T207" s="19">
        <f t="shared" si="0"/>
        <v>1</v>
      </c>
      <c r="U207" s="19" t="s">
        <v>431</v>
      </c>
      <c r="V207" s="19" t="s">
        <v>431</v>
      </c>
      <c r="W207" s="19" t="s">
        <v>477</v>
      </c>
      <c r="X207" s="19" t="s">
        <v>431</v>
      </c>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v>2</v>
      </c>
      <c r="BE207" s="19">
        <v>2</v>
      </c>
      <c r="BF207" s="19">
        <v>2</v>
      </c>
      <c r="BG207" s="19">
        <v>2</v>
      </c>
      <c r="BH207" s="19">
        <v>2</v>
      </c>
      <c r="BI207" s="19">
        <v>2</v>
      </c>
      <c r="BJ207" s="19">
        <v>2</v>
      </c>
      <c r="BK207" s="19">
        <v>2</v>
      </c>
      <c r="BL207" s="19">
        <v>2</v>
      </c>
      <c r="BM207" s="19">
        <v>2</v>
      </c>
      <c r="BN207" s="19">
        <v>2</v>
      </c>
      <c r="BO207" s="19">
        <v>2</v>
      </c>
      <c r="BP207" s="19">
        <v>2</v>
      </c>
      <c r="BQ207" s="19">
        <v>2</v>
      </c>
      <c r="BR207" s="19">
        <v>2</v>
      </c>
      <c r="BS207" s="19">
        <v>1</v>
      </c>
      <c r="BT207" s="19">
        <v>1</v>
      </c>
      <c r="BU207" s="19">
        <v>2</v>
      </c>
      <c r="BV207" s="19">
        <v>0</v>
      </c>
      <c r="BW207" s="19">
        <v>2</v>
      </c>
      <c r="BX207" s="19">
        <v>2</v>
      </c>
      <c r="BY207" s="19">
        <v>1</v>
      </c>
      <c r="BZ207" s="19">
        <v>2</v>
      </c>
      <c r="CA207" s="19">
        <v>2</v>
      </c>
      <c r="CB207" s="19">
        <v>1</v>
      </c>
      <c r="CC207" s="29">
        <f t="shared" si="169"/>
        <v>20</v>
      </c>
      <c r="CD207" s="52">
        <f t="shared" si="170"/>
        <v>0.8</v>
      </c>
      <c r="CE207" s="29">
        <f t="shared" si="171"/>
        <v>4</v>
      </c>
      <c r="CF207" s="52">
        <f t="shared" si="172"/>
        <v>0.16</v>
      </c>
      <c r="CG207" s="29">
        <f t="shared" si="173"/>
        <v>1</v>
      </c>
      <c r="CH207" s="52">
        <f t="shared" si="174"/>
        <v>0.04</v>
      </c>
      <c r="CI207" s="29">
        <f t="shared" si="175"/>
        <v>1.76</v>
      </c>
      <c r="CJ207" s="29" t="str">
        <f t="shared" si="176"/>
        <v>Đạt mục tiêu</v>
      </c>
    </row>
    <row r="208" spans="1:88" ht="15.75" hidden="1" customHeight="1" x14ac:dyDescent="0.25">
      <c r="A208" s="26">
        <v>212</v>
      </c>
      <c r="B208" s="14">
        <v>439</v>
      </c>
      <c r="C208" s="13" t="s">
        <v>640</v>
      </c>
      <c r="D208" s="9" t="s">
        <v>16</v>
      </c>
      <c r="E208" s="13" t="s">
        <v>641</v>
      </c>
      <c r="F208" s="9" t="s">
        <v>16</v>
      </c>
      <c r="G208" s="13" t="s">
        <v>641</v>
      </c>
      <c r="H208" s="13" t="s">
        <v>642</v>
      </c>
      <c r="I208" s="19" t="s">
        <v>430</v>
      </c>
      <c r="J208" s="12" t="s">
        <v>200</v>
      </c>
      <c r="K208" s="19"/>
      <c r="L208" s="19"/>
      <c r="M208" s="19"/>
      <c r="N208" s="19"/>
      <c r="O208" s="19"/>
      <c r="P208" s="19"/>
      <c r="Q208" s="19"/>
      <c r="R208" s="19" t="s">
        <v>11</v>
      </c>
      <c r="S208" s="19"/>
      <c r="T208" s="19">
        <f t="shared" si="0"/>
        <v>1</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t="s">
        <v>434</v>
      </c>
      <c r="AX208" s="19" t="s">
        <v>434</v>
      </c>
      <c r="AY208" s="19" t="s">
        <v>434</v>
      </c>
      <c r="AZ208" s="19" t="s">
        <v>434</v>
      </c>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29">
        <f t="shared" si="169"/>
        <v>0</v>
      </c>
      <c r="CD208" s="52" t="e">
        <f t="shared" si="170"/>
        <v>#DIV/0!</v>
      </c>
      <c r="CE208" s="29">
        <f t="shared" si="171"/>
        <v>0</v>
      </c>
      <c r="CF208" s="52" t="e">
        <f t="shared" si="172"/>
        <v>#DIV/0!</v>
      </c>
      <c r="CG208" s="29">
        <f t="shared" si="173"/>
        <v>0</v>
      </c>
      <c r="CH208" s="52" t="e">
        <f t="shared" si="174"/>
        <v>#DIV/0!</v>
      </c>
      <c r="CI208" s="29" t="e">
        <f t="shared" si="175"/>
        <v>#DIV/0!</v>
      </c>
      <c r="CJ208" s="29" t="e">
        <f t="shared" si="176"/>
        <v>#DIV/0!</v>
      </c>
    </row>
    <row r="209" spans="1:88" ht="29.25" hidden="1" customHeight="1" x14ac:dyDescent="0.25">
      <c r="A209" s="26">
        <v>213</v>
      </c>
      <c r="B209" s="14">
        <v>442</v>
      </c>
      <c r="C209" s="13" t="s">
        <v>239</v>
      </c>
      <c r="D209" s="9" t="s">
        <v>7</v>
      </c>
      <c r="E209" s="13" t="s">
        <v>240</v>
      </c>
      <c r="F209" s="9" t="s">
        <v>16</v>
      </c>
      <c r="G209" s="13" t="s">
        <v>240</v>
      </c>
      <c r="H209" s="13" t="s">
        <v>643</v>
      </c>
      <c r="I209" s="19" t="s">
        <v>430</v>
      </c>
      <c r="J209" s="12" t="s">
        <v>200</v>
      </c>
      <c r="K209" s="19"/>
      <c r="L209" s="19"/>
      <c r="M209" s="19"/>
      <c r="N209" s="19"/>
      <c r="O209" s="19"/>
      <c r="P209" s="19"/>
      <c r="Q209" s="19"/>
      <c r="R209" s="19" t="s">
        <v>11</v>
      </c>
      <c r="S209" s="1"/>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434</v>
      </c>
      <c r="AX209" s="19" t="s">
        <v>434</v>
      </c>
      <c r="AY209" s="19" t="s">
        <v>434</v>
      </c>
      <c r="AZ209" s="19" t="s">
        <v>434</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9">
        <f t="shared" si="169"/>
        <v>0</v>
      </c>
      <c r="CD209" s="52" t="e">
        <f t="shared" si="170"/>
        <v>#DIV/0!</v>
      </c>
      <c r="CE209" s="29">
        <f t="shared" si="171"/>
        <v>0</v>
      </c>
      <c r="CF209" s="52" t="e">
        <f t="shared" si="172"/>
        <v>#DIV/0!</v>
      </c>
      <c r="CG209" s="29">
        <f t="shared" si="173"/>
        <v>0</v>
      </c>
      <c r="CH209" s="52" t="e">
        <f t="shared" si="174"/>
        <v>#DIV/0!</v>
      </c>
      <c r="CI209" s="29" t="e">
        <f t="shared" si="175"/>
        <v>#DIV/0!</v>
      </c>
      <c r="CJ209" s="29" t="e">
        <f t="shared" si="176"/>
        <v>#DIV/0!</v>
      </c>
    </row>
    <row r="210" spans="1:88" ht="47.25" customHeight="1" x14ac:dyDescent="0.25">
      <c r="A210" s="26">
        <v>214</v>
      </c>
      <c r="B210" s="46">
        <v>446</v>
      </c>
      <c r="C210" s="47" t="s">
        <v>241</v>
      </c>
      <c r="D210" s="86"/>
      <c r="E210" s="86"/>
      <c r="F210" s="86"/>
      <c r="G210" s="78"/>
      <c r="H210" s="79"/>
      <c r="I210" s="7" t="s">
        <v>416</v>
      </c>
      <c r="J210" s="7" t="s">
        <v>416</v>
      </c>
      <c r="K210" s="7" t="s">
        <v>416</v>
      </c>
      <c r="L210" s="7" t="s">
        <v>416</v>
      </c>
      <c r="M210" s="7" t="s">
        <v>416</v>
      </c>
      <c r="N210" s="7" t="s">
        <v>416</v>
      </c>
      <c r="O210" s="7" t="s">
        <v>416</v>
      </c>
      <c r="P210" s="7" t="s">
        <v>416</v>
      </c>
      <c r="Q210" s="7" t="s">
        <v>416</v>
      </c>
      <c r="R210" s="7" t="s">
        <v>416</v>
      </c>
      <c r="S210" s="7" t="s">
        <v>416</v>
      </c>
      <c r="T210" s="19">
        <f t="shared" si="0"/>
        <v>0</v>
      </c>
      <c r="U210" s="7" t="s">
        <v>416</v>
      </c>
      <c r="V210" s="7" t="s">
        <v>416</v>
      </c>
      <c r="W210" s="7" t="s">
        <v>416</v>
      </c>
      <c r="X210" s="7" t="s">
        <v>416</v>
      </c>
      <c r="Y210" s="7" t="s">
        <v>416</v>
      </c>
      <c r="Z210" s="7" t="s">
        <v>416</v>
      </c>
      <c r="AA210" s="7" t="s">
        <v>416</v>
      </c>
      <c r="AB210" s="7" t="s">
        <v>416</v>
      </c>
      <c r="AC210" s="7" t="s">
        <v>416</v>
      </c>
      <c r="AD210" s="7" t="s">
        <v>416</v>
      </c>
      <c r="AE210" s="7" t="s">
        <v>416</v>
      </c>
      <c r="AF210" s="7" t="s">
        <v>416</v>
      </c>
      <c r="AG210" s="7" t="s">
        <v>416</v>
      </c>
      <c r="AH210" s="7" t="s">
        <v>416</v>
      </c>
      <c r="AI210" s="7" t="s">
        <v>416</v>
      </c>
      <c r="AJ210" s="7" t="s">
        <v>416</v>
      </c>
      <c r="AK210" s="7" t="s">
        <v>416</v>
      </c>
      <c r="AL210" s="7" t="s">
        <v>416</v>
      </c>
      <c r="AM210" s="7" t="s">
        <v>416</v>
      </c>
      <c r="AN210" s="7" t="s">
        <v>416</v>
      </c>
      <c r="AO210" s="7" t="s">
        <v>416</v>
      </c>
      <c r="AP210" s="7" t="s">
        <v>416</v>
      </c>
      <c r="AQ210" s="7" t="s">
        <v>416</v>
      </c>
      <c r="AR210" s="7" t="s">
        <v>416</v>
      </c>
      <c r="AS210" s="7" t="s">
        <v>416</v>
      </c>
      <c r="AT210" s="7" t="s">
        <v>416</v>
      </c>
      <c r="AU210" s="7" t="s">
        <v>416</v>
      </c>
      <c r="AV210" s="7" t="s">
        <v>416</v>
      </c>
      <c r="AW210" s="7" t="s">
        <v>416</v>
      </c>
      <c r="AX210" s="7" t="s">
        <v>416</v>
      </c>
      <c r="AY210" s="7" t="s">
        <v>416</v>
      </c>
      <c r="AZ210" s="7" t="s">
        <v>416</v>
      </c>
      <c r="BA210" s="7" t="s">
        <v>416</v>
      </c>
      <c r="BB210" s="7" t="s">
        <v>416</v>
      </c>
      <c r="BC210" s="7" t="s">
        <v>416</v>
      </c>
      <c r="BD210" s="7" t="s">
        <v>416</v>
      </c>
      <c r="BE210" s="7" t="s">
        <v>416</v>
      </c>
      <c r="BF210" s="7" t="s">
        <v>416</v>
      </c>
      <c r="BG210" s="7" t="s">
        <v>416</v>
      </c>
      <c r="BH210" s="7" t="s">
        <v>416</v>
      </c>
      <c r="BI210" s="7" t="s">
        <v>416</v>
      </c>
      <c r="BJ210" s="7" t="s">
        <v>416</v>
      </c>
      <c r="BK210" s="7" t="s">
        <v>416</v>
      </c>
      <c r="BL210" s="7" t="s">
        <v>416</v>
      </c>
      <c r="BM210" s="7" t="s">
        <v>416</v>
      </c>
      <c r="BN210" s="7" t="s">
        <v>416</v>
      </c>
      <c r="BO210" s="7" t="s">
        <v>416</v>
      </c>
      <c r="BP210" s="7" t="s">
        <v>416</v>
      </c>
      <c r="BQ210" s="7" t="s">
        <v>416</v>
      </c>
      <c r="BR210" s="7" t="s">
        <v>416</v>
      </c>
      <c r="BS210" s="7" t="s">
        <v>416</v>
      </c>
      <c r="BT210" s="7" t="s">
        <v>416</v>
      </c>
      <c r="BU210" s="7" t="s">
        <v>416</v>
      </c>
      <c r="BV210" s="7" t="s">
        <v>416</v>
      </c>
      <c r="BW210" s="7" t="s">
        <v>416</v>
      </c>
      <c r="BX210" s="7" t="s">
        <v>416</v>
      </c>
      <c r="BY210" s="7" t="s">
        <v>416</v>
      </c>
      <c r="BZ210" s="7" t="s">
        <v>416</v>
      </c>
      <c r="CA210" s="7" t="s">
        <v>416</v>
      </c>
      <c r="CB210" s="7" t="s">
        <v>416</v>
      </c>
      <c r="CC210" s="7" t="s">
        <v>416</v>
      </c>
      <c r="CD210" s="7" t="s">
        <v>416</v>
      </c>
      <c r="CE210" s="7" t="s">
        <v>416</v>
      </c>
      <c r="CF210" s="7" t="s">
        <v>416</v>
      </c>
      <c r="CG210" s="7" t="s">
        <v>416</v>
      </c>
      <c r="CH210" s="7" t="s">
        <v>416</v>
      </c>
      <c r="CI210" s="7" t="s">
        <v>416</v>
      </c>
      <c r="CJ210" s="7" t="s">
        <v>416</v>
      </c>
    </row>
    <row r="211" spans="1:88" ht="29.25" customHeight="1" x14ac:dyDescent="0.25">
      <c r="A211" s="26">
        <v>215</v>
      </c>
      <c r="B211" s="46">
        <v>447</v>
      </c>
      <c r="C211" s="69" t="s">
        <v>242</v>
      </c>
      <c r="D211" s="70"/>
      <c r="E211" s="70"/>
      <c r="F211" s="7" t="s">
        <v>416</v>
      </c>
      <c r="G211" s="7" t="s">
        <v>416</v>
      </c>
      <c r="H211" s="7" t="s">
        <v>416</v>
      </c>
      <c r="I211" s="7" t="s">
        <v>416</v>
      </c>
      <c r="J211" s="7" t="s">
        <v>416</v>
      </c>
      <c r="K211" s="7" t="s">
        <v>416</v>
      </c>
      <c r="L211" s="7" t="s">
        <v>416</v>
      </c>
      <c r="M211" s="7" t="s">
        <v>416</v>
      </c>
      <c r="N211" s="7" t="s">
        <v>416</v>
      </c>
      <c r="O211" s="7" t="s">
        <v>416</v>
      </c>
      <c r="P211" s="7" t="s">
        <v>416</v>
      </c>
      <c r="Q211" s="7" t="s">
        <v>416</v>
      </c>
      <c r="R211" s="7" t="s">
        <v>416</v>
      </c>
      <c r="S211" s="7" t="s">
        <v>416</v>
      </c>
      <c r="T211" s="19">
        <f t="shared" si="0"/>
        <v>0</v>
      </c>
      <c r="U211" s="7" t="s">
        <v>416</v>
      </c>
      <c r="V211" s="7" t="s">
        <v>416</v>
      </c>
      <c r="W211" s="7" t="s">
        <v>416</v>
      </c>
      <c r="X211" s="7" t="s">
        <v>416</v>
      </c>
      <c r="Y211" s="7" t="s">
        <v>416</v>
      </c>
      <c r="Z211" s="7" t="s">
        <v>416</v>
      </c>
      <c r="AA211" s="7" t="s">
        <v>416</v>
      </c>
      <c r="AB211" s="7" t="s">
        <v>416</v>
      </c>
      <c r="AC211" s="7" t="s">
        <v>416</v>
      </c>
      <c r="AD211" s="7" t="s">
        <v>416</v>
      </c>
      <c r="AE211" s="7" t="s">
        <v>416</v>
      </c>
      <c r="AF211" s="7" t="s">
        <v>416</v>
      </c>
      <c r="AG211" s="7" t="s">
        <v>416</v>
      </c>
      <c r="AH211" s="7" t="s">
        <v>416</v>
      </c>
      <c r="AI211" s="7" t="s">
        <v>416</v>
      </c>
      <c r="AJ211" s="7" t="s">
        <v>416</v>
      </c>
      <c r="AK211" s="7" t="s">
        <v>416</v>
      </c>
      <c r="AL211" s="7" t="s">
        <v>416</v>
      </c>
      <c r="AM211" s="7" t="s">
        <v>416</v>
      </c>
      <c r="AN211" s="7" t="s">
        <v>416</v>
      </c>
      <c r="AO211" s="7" t="s">
        <v>416</v>
      </c>
      <c r="AP211" s="7" t="s">
        <v>416</v>
      </c>
      <c r="AQ211" s="7" t="s">
        <v>416</v>
      </c>
      <c r="AR211" s="7" t="s">
        <v>416</v>
      </c>
      <c r="AS211" s="7" t="s">
        <v>416</v>
      </c>
      <c r="AT211" s="7" t="s">
        <v>416</v>
      </c>
      <c r="AU211" s="7" t="s">
        <v>416</v>
      </c>
      <c r="AV211" s="7" t="s">
        <v>416</v>
      </c>
      <c r="AW211" s="7" t="s">
        <v>416</v>
      </c>
      <c r="AX211" s="7" t="s">
        <v>416</v>
      </c>
      <c r="AY211" s="7" t="s">
        <v>416</v>
      </c>
      <c r="AZ211" s="7" t="s">
        <v>416</v>
      </c>
      <c r="BA211" s="7" t="s">
        <v>416</v>
      </c>
      <c r="BB211" s="7" t="s">
        <v>416</v>
      </c>
      <c r="BC211" s="7" t="s">
        <v>416</v>
      </c>
      <c r="BD211" s="7" t="s">
        <v>416</v>
      </c>
      <c r="BE211" s="7" t="s">
        <v>416</v>
      </c>
      <c r="BF211" s="7" t="s">
        <v>416</v>
      </c>
      <c r="BG211" s="7" t="s">
        <v>416</v>
      </c>
      <c r="BH211" s="7" t="s">
        <v>416</v>
      </c>
      <c r="BI211" s="7" t="s">
        <v>416</v>
      </c>
      <c r="BJ211" s="7" t="s">
        <v>416</v>
      </c>
      <c r="BK211" s="7" t="s">
        <v>416</v>
      </c>
      <c r="BL211" s="7" t="s">
        <v>416</v>
      </c>
      <c r="BM211" s="7" t="s">
        <v>416</v>
      </c>
      <c r="BN211" s="7" t="s">
        <v>416</v>
      </c>
      <c r="BO211" s="7" t="s">
        <v>416</v>
      </c>
      <c r="BP211" s="7" t="s">
        <v>416</v>
      </c>
      <c r="BQ211" s="7" t="s">
        <v>416</v>
      </c>
      <c r="BR211" s="7" t="s">
        <v>416</v>
      </c>
      <c r="BS211" s="7" t="s">
        <v>416</v>
      </c>
      <c r="BT211" s="7" t="s">
        <v>416</v>
      </c>
      <c r="BU211" s="7" t="s">
        <v>416</v>
      </c>
      <c r="BV211" s="7" t="s">
        <v>416</v>
      </c>
      <c r="BW211" s="7" t="s">
        <v>416</v>
      </c>
      <c r="BX211" s="7" t="s">
        <v>416</v>
      </c>
      <c r="BY211" s="7" t="s">
        <v>416</v>
      </c>
      <c r="BZ211" s="7" t="s">
        <v>416</v>
      </c>
      <c r="CA211" s="7" t="s">
        <v>416</v>
      </c>
      <c r="CB211" s="7" t="s">
        <v>416</v>
      </c>
      <c r="CC211" s="7" t="s">
        <v>416</v>
      </c>
      <c r="CD211" s="7" t="s">
        <v>416</v>
      </c>
      <c r="CE211" s="7" t="s">
        <v>416</v>
      </c>
      <c r="CF211" s="7" t="s">
        <v>416</v>
      </c>
      <c r="CG211" s="7" t="s">
        <v>416</v>
      </c>
      <c r="CH211" s="7" t="s">
        <v>416</v>
      </c>
      <c r="CI211" s="7" t="s">
        <v>416</v>
      </c>
      <c r="CJ211" s="7" t="s">
        <v>416</v>
      </c>
    </row>
    <row r="212" spans="1:88" ht="15.75" hidden="1" customHeight="1" x14ac:dyDescent="0.25">
      <c r="A212" s="26">
        <v>216</v>
      </c>
      <c r="B212" s="46">
        <v>448</v>
      </c>
      <c r="C212" s="69" t="s">
        <v>243</v>
      </c>
      <c r="D212" s="70"/>
      <c r="E212" s="70"/>
      <c r="F212" s="7" t="s">
        <v>416</v>
      </c>
      <c r="G212" s="7" t="s">
        <v>416</v>
      </c>
      <c r="H212" s="7" t="s">
        <v>416</v>
      </c>
      <c r="I212" s="7" t="s">
        <v>416</v>
      </c>
      <c r="J212" s="7" t="s">
        <v>416</v>
      </c>
      <c r="K212" s="7" t="s">
        <v>416</v>
      </c>
      <c r="L212" s="7" t="s">
        <v>416</v>
      </c>
      <c r="M212" s="7" t="s">
        <v>416</v>
      </c>
      <c r="N212" s="7" t="s">
        <v>416</v>
      </c>
      <c r="O212" s="7" t="s">
        <v>416</v>
      </c>
      <c r="P212" s="7" t="s">
        <v>416</v>
      </c>
      <c r="Q212" s="7" t="s">
        <v>416</v>
      </c>
      <c r="R212" s="7" t="s">
        <v>416</v>
      </c>
      <c r="S212" s="7" t="s">
        <v>416</v>
      </c>
      <c r="T212" s="19">
        <f t="shared" si="0"/>
        <v>0</v>
      </c>
      <c r="U212" s="7" t="s">
        <v>416</v>
      </c>
      <c r="V212" s="7" t="s">
        <v>416</v>
      </c>
      <c r="W212" s="7" t="s">
        <v>416</v>
      </c>
      <c r="X212" s="7" t="s">
        <v>416</v>
      </c>
      <c r="Y212" s="7" t="s">
        <v>416</v>
      </c>
      <c r="Z212" s="7" t="s">
        <v>416</v>
      </c>
      <c r="AA212" s="7" t="s">
        <v>416</v>
      </c>
      <c r="AB212" s="7" t="s">
        <v>416</v>
      </c>
      <c r="AC212" s="7" t="s">
        <v>416</v>
      </c>
      <c r="AD212" s="7" t="s">
        <v>416</v>
      </c>
      <c r="AE212" s="7" t="s">
        <v>416</v>
      </c>
      <c r="AF212" s="7" t="s">
        <v>416</v>
      </c>
      <c r="AG212" s="7" t="s">
        <v>416</v>
      </c>
      <c r="AH212" s="7" t="s">
        <v>416</v>
      </c>
      <c r="AI212" s="7" t="s">
        <v>416</v>
      </c>
      <c r="AJ212" s="7" t="s">
        <v>416</v>
      </c>
      <c r="AK212" s="7" t="s">
        <v>416</v>
      </c>
      <c r="AL212" s="7" t="s">
        <v>416</v>
      </c>
      <c r="AM212" s="7" t="s">
        <v>416</v>
      </c>
      <c r="AN212" s="7" t="s">
        <v>416</v>
      </c>
      <c r="AO212" s="7" t="s">
        <v>416</v>
      </c>
      <c r="AP212" s="7" t="s">
        <v>416</v>
      </c>
      <c r="AQ212" s="7" t="s">
        <v>416</v>
      </c>
      <c r="AR212" s="7" t="s">
        <v>416</v>
      </c>
      <c r="AS212" s="7" t="s">
        <v>416</v>
      </c>
      <c r="AT212" s="7" t="s">
        <v>416</v>
      </c>
      <c r="AU212" s="7" t="s">
        <v>416</v>
      </c>
      <c r="AV212" s="7" t="s">
        <v>416</v>
      </c>
      <c r="AW212" s="7" t="s">
        <v>416</v>
      </c>
      <c r="AX212" s="7" t="s">
        <v>416</v>
      </c>
      <c r="AY212" s="7" t="s">
        <v>416</v>
      </c>
      <c r="AZ212" s="7" t="s">
        <v>416</v>
      </c>
      <c r="BA212" s="7" t="s">
        <v>416</v>
      </c>
      <c r="BB212" s="7" t="s">
        <v>416</v>
      </c>
      <c r="BC212" s="7" t="s">
        <v>416</v>
      </c>
      <c r="BD212" s="7" t="s">
        <v>416</v>
      </c>
      <c r="BE212" s="7" t="s">
        <v>416</v>
      </c>
      <c r="BF212" s="7" t="s">
        <v>416</v>
      </c>
      <c r="BG212" s="7" t="s">
        <v>416</v>
      </c>
      <c r="BH212" s="7" t="s">
        <v>416</v>
      </c>
      <c r="BI212" s="7" t="s">
        <v>416</v>
      </c>
      <c r="BJ212" s="7" t="s">
        <v>416</v>
      </c>
      <c r="BK212" s="7" t="s">
        <v>416</v>
      </c>
      <c r="BL212" s="7" t="s">
        <v>416</v>
      </c>
      <c r="BM212" s="7" t="s">
        <v>416</v>
      </c>
      <c r="BN212" s="7" t="s">
        <v>416</v>
      </c>
      <c r="BO212" s="7" t="s">
        <v>416</v>
      </c>
      <c r="BP212" s="7" t="s">
        <v>416</v>
      </c>
      <c r="BQ212" s="7" t="s">
        <v>416</v>
      </c>
      <c r="BR212" s="7" t="s">
        <v>416</v>
      </c>
      <c r="BS212" s="7" t="s">
        <v>416</v>
      </c>
      <c r="BT212" s="7" t="s">
        <v>416</v>
      </c>
      <c r="BU212" s="7" t="s">
        <v>416</v>
      </c>
      <c r="BV212" s="7" t="s">
        <v>416</v>
      </c>
      <c r="BW212" s="7" t="s">
        <v>416</v>
      </c>
      <c r="BX212" s="7" t="s">
        <v>416</v>
      </c>
      <c r="BY212" s="7" t="s">
        <v>416</v>
      </c>
      <c r="BZ212" s="7" t="s">
        <v>416</v>
      </c>
      <c r="CA212" s="7" t="s">
        <v>416</v>
      </c>
      <c r="CB212" s="7" t="s">
        <v>416</v>
      </c>
      <c r="CC212" s="7" t="s">
        <v>416</v>
      </c>
      <c r="CD212" s="7" t="s">
        <v>416</v>
      </c>
      <c r="CE212" s="7" t="s">
        <v>416</v>
      </c>
      <c r="CF212" s="7" t="s">
        <v>416</v>
      </c>
      <c r="CG212" s="7" t="s">
        <v>416</v>
      </c>
      <c r="CH212" s="7" t="s">
        <v>416</v>
      </c>
      <c r="CI212" s="7" t="s">
        <v>416</v>
      </c>
      <c r="CJ212" s="7" t="s">
        <v>416</v>
      </c>
    </row>
    <row r="213" spans="1:88" ht="15.75" hidden="1" customHeight="1" x14ac:dyDescent="0.25">
      <c r="A213" s="26">
        <v>217</v>
      </c>
      <c r="B213" s="14">
        <v>449</v>
      </c>
      <c r="C213" s="13" t="s">
        <v>244</v>
      </c>
      <c r="D213" s="9" t="s">
        <v>7</v>
      </c>
      <c r="E213" s="13" t="s">
        <v>180</v>
      </c>
      <c r="F213" s="9" t="s">
        <v>16</v>
      </c>
      <c r="G213" s="13" t="s">
        <v>180</v>
      </c>
      <c r="H213" s="51" t="s">
        <v>644</v>
      </c>
      <c r="I213" s="19" t="s">
        <v>430</v>
      </c>
      <c r="J213" s="20" t="s">
        <v>245</v>
      </c>
      <c r="K213" s="19"/>
      <c r="L213" s="19" t="s">
        <v>11</v>
      </c>
      <c r="M213" s="19"/>
      <c r="N213" s="19"/>
      <c r="O213" s="19"/>
      <c r="P213" s="19"/>
      <c r="Q213" s="19"/>
      <c r="R213" s="19"/>
      <c r="S213" s="19"/>
      <c r="T213" s="19">
        <f t="shared" si="0"/>
        <v>1</v>
      </c>
      <c r="U213" s="19"/>
      <c r="V213" s="19"/>
      <c r="W213" s="19"/>
      <c r="X213" s="19"/>
      <c r="Y213" s="19" t="s">
        <v>477</v>
      </c>
      <c r="Z213" s="19" t="s">
        <v>471</v>
      </c>
      <c r="AA213" s="19" t="s">
        <v>431</v>
      </c>
      <c r="AB213" s="19" t="s">
        <v>471</v>
      </c>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v>1</v>
      </c>
      <c r="BF213" s="19">
        <v>2</v>
      </c>
      <c r="BG213" s="19">
        <v>1</v>
      </c>
      <c r="BH213" s="19">
        <v>2</v>
      </c>
      <c r="BI213" s="19">
        <v>2</v>
      </c>
      <c r="BJ213" s="19">
        <v>1</v>
      </c>
      <c r="BK213" s="19">
        <v>1</v>
      </c>
      <c r="BL213" s="19">
        <v>1</v>
      </c>
      <c r="BM213" s="19">
        <v>1</v>
      </c>
      <c r="BN213" s="19">
        <v>2</v>
      </c>
      <c r="BO213" s="19">
        <v>1</v>
      </c>
      <c r="BP213" s="19">
        <v>2</v>
      </c>
      <c r="BQ213" s="19">
        <v>2</v>
      </c>
      <c r="BR213" s="19">
        <v>2</v>
      </c>
      <c r="BS213" s="19">
        <v>2</v>
      </c>
      <c r="BT213" s="19">
        <v>2</v>
      </c>
      <c r="BU213" s="19">
        <v>2</v>
      </c>
      <c r="BV213" s="19">
        <v>2</v>
      </c>
      <c r="BW213" s="19">
        <v>2</v>
      </c>
      <c r="BX213" s="19">
        <v>0</v>
      </c>
      <c r="BY213" s="19">
        <v>2</v>
      </c>
      <c r="BZ213" s="19">
        <v>2</v>
      </c>
      <c r="CA213" s="19">
        <v>2</v>
      </c>
      <c r="CB213" s="19">
        <v>2</v>
      </c>
      <c r="CC213" s="29">
        <f t="shared" ref="CC213:CC214" si="177">COUNTIF($BD213:$CB213,2)</f>
        <v>16</v>
      </c>
      <c r="CD213" s="52">
        <f t="shared" ref="CD213:CD214" si="178">CC213/COUNTA($BD213:$CB213)</f>
        <v>0.66666666666666663</v>
      </c>
      <c r="CE213" s="29">
        <f t="shared" ref="CE213:CE214" si="179">COUNTIF($BD213:$CB213,1)</f>
        <v>7</v>
      </c>
      <c r="CF213" s="52">
        <f t="shared" ref="CF213:CF214" si="180">CE213/COUNTA($BD213:$CB213)</f>
        <v>0.29166666666666669</v>
      </c>
      <c r="CG213" s="29">
        <f t="shared" ref="CG213:CG214" si="181">COUNTIF($BD213:$CB213,0)</f>
        <v>1</v>
      </c>
      <c r="CH213" s="52">
        <f t="shared" ref="CH213:CH214" si="182">CG213/COUNTA($BD213:$CB213)</f>
        <v>4.1666666666666664E-2</v>
      </c>
      <c r="CI213" s="29">
        <f t="shared" ref="CI213:CI214" si="183">(((CC213*2)+(CE213*1)+(CG213*0)))/COUNTA($BD213:$CB213)</f>
        <v>1.625</v>
      </c>
      <c r="CJ213" s="29" t="str">
        <f t="shared" ref="CJ213:CJ214" si="184">IF(CI213&gt;=1.6,"Đạt mục tiêu",IF(CI213&gt;=1,"Cần cố gắng","Chưa đạt"))</f>
        <v>Đạt mục tiêu</v>
      </c>
    </row>
    <row r="214" spans="1:88" ht="15.75" hidden="1" customHeight="1" x14ac:dyDescent="0.25">
      <c r="A214" s="26">
        <v>218</v>
      </c>
      <c r="B214" s="14">
        <v>452</v>
      </c>
      <c r="C214" s="13" t="s">
        <v>246</v>
      </c>
      <c r="D214" s="9" t="s">
        <v>7</v>
      </c>
      <c r="E214" s="13" t="s">
        <v>247</v>
      </c>
      <c r="F214" s="9" t="s">
        <v>16</v>
      </c>
      <c r="G214" s="13" t="s">
        <v>247</v>
      </c>
      <c r="H214" s="26" t="s">
        <v>645</v>
      </c>
      <c r="I214" s="19" t="s">
        <v>430</v>
      </c>
      <c r="J214" s="20" t="s">
        <v>245</v>
      </c>
      <c r="K214" s="19"/>
      <c r="L214" s="29" t="s">
        <v>11</v>
      </c>
      <c r="M214" s="19"/>
      <c r="N214" s="19"/>
      <c r="O214" s="19"/>
      <c r="P214" s="19"/>
      <c r="Q214" s="19"/>
      <c r="R214" s="19"/>
      <c r="S214" s="19"/>
      <c r="T214" s="19">
        <f t="shared" si="0"/>
        <v>1</v>
      </c>
      <c r="U214" s="19"/>
      <c r="V214" s="19"/>
      <c r="W214" s="19"/>
      <c r="X214" s="19"/>
      <c r="Y214" s="19"/>
      <c r="Z214" s="19"/>
      <c r="AA214" s="19" t="s">
        <v>469</v>
      </c>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2</v>
      </c>
      <c r="BF214" s="19">
        <v>2</v>
      </c>
      <c r="BG214" s="19">
        <v>0</v>
      </c>
      <c r="BH214" s="19">
        <v>2</v>
      </c>
      <c r="BI214" s="19">
        <v>1</v>
      </c>
      <c r="BJ214" s="19">
        <v>2</v>
      </c>
      <c r="BK214" s="19">
        <v>2</v>
      </c>
      <c r="BL214" s="19">
        <v>2</v>
      </c>
      <c r="BM214" s="19">
        <v>1</v>
      </c>
      <c r="BN214" s="19">
        <v>2</v>
      </c>
      <c r="BO214" s="19">
        <v>2</v>
      </c>
      <c r="BP214" s="19">
        <v>2</v>
      </c>
      <c r="BQ214" s="19">
        <v>2</v>
      </c>
      <c r="BR214" s="19">
        <v>1</v>
      </c>
      <c r="BS214" s="19">
        <v>2</v>
      </c>
      <c r="BT214" s="19">
        <v>2</v>
      </c>
      <c r="BU214" s="19">
        <v>2</v>
      </c>
      <c r="BV214" s="19">
        <v>1</v>
      </c>
      <c r="BW214" s="19">
        <v>2</v>
      </c>
      <c r="BX214" s="19">
        <v>2</v>
      </c>
      <c r="BY214" s="19">
        <v>1</v>
      </c>
      <c r="BZ214" s="19">
        <v>1</v>
      </c>
      <c r="CA214" s="19">
        <v>1</v>
      </c>
      <c r="CB214" s="19">
        <v>2</v>
      </c>
      <c r="CC214" s="29">
        <f t="shared" si="177"/>
        <v>16</v>
      </c>
      <c r="CD214" s="52">
        <f t="shared" si="178"/>
        <v>0.66666666666666663</v>
      </c>
      <c r="CE214" s="29">
        <f t="shared" si="179"/>
        <v>7</v>
      </c>
      <c r="CF214" s="52">
        <f t="shared" si="180"/>
        <v>0.29166666666666669</v>
      </c>
      <c r="CG214" s="29">
        <f t="shared" si="181"/>
        <v>1</v>
      </c>
      <c r="CH214" s="52">
        <f t="shared" si="182"/>
        <v>4.1666666666666664E-2</v>
      </c>
      <c r="CI214" s="29">
        <f t="shared" si="183"/>
        <v>1.625</v>
      </c>
      <c r="CJ214" s="29" t="str">
        <f t="shared" si="184"/>
        <v>Đạt mục tiêu</v>
      </c>
    </row>
    <row r="215" spans="1:88" ht="28.5" hidden="1" customHeight="1" x14ac:dyDescent="0.25">
      <c r="A215" s="26">
        <v>219</v>
      </c>
      <c r="B215" s="46">
        <v>462</v>
      </c>
      <c r="C215" s="69" t="s">
        <v>248</v>
      </c>
      <c r="D215" s="70"/>
      <c r="E215" s="70"/>
      <c r="F215" s="7" t="s">
        <v>416</v>
      </c>
      <c r="G215" s="7" t="s">
        <v>416</v>
      </c>
      <c r="H215" s="7" t="s">
        <v>416</v>
      </c>
      <c r="I215" s="7" t="s">
        <v>416</v>
      </c>
      <c r="J215" s="7" t="s">
        <v>416</v>
      </c>
      <c r="K215" s="7" t="s">
        <v>416</v>
      </c>
      <c r="L215" s="7" t="s">
        <v>416</v>
      </c>
      <c r="M215" s="7" t="s">
        <v>416</v>
      </c>
      <c r="N215" s="7" t="s">
        <v>416</v>
      </c>
      <c r="O215" s="7" t="s">
        <v>416</v>
      </c>
      <c r="P215" s="7" t="s">
        <v>416</v>
      </c>
      <c r="Q215" s="7" t="s">
        <v>416</v>
      </c>
      <c r="R215" s="7" t="s">
        <v>416</v>
      </c>
      <c r="S215" s="7" t="s">
        <v>416</v>
      </c>
      <c r="T215" s="19">
        <f t="shared" si="0"/>
        <v>0</v>
      </c>
      <c r="U215" s="7" t="s">
        <v>416</v>
      </c>
      <c r="V215" s="7" t="s">
        <v>416</v>
      </c>
      <c r="W215" s="7" t="s">
        <v>416</v>
      </c>
      <c r="X215" s="7" t="s">
        <v>416</v>
      </c>
      <c r="Y215" s="7" t="s">
        <v>416</v>
      </c>
      <c r="Z215" s="7" t="s">
        <v>416</v>
      </c>
      <c r="AA215" s="7" t="s">
        <v>416</v>
      </c>
      <c r="AB215" s="7" t="s">
        <v>416</v>
      </c>
      <c r="AC215" s="7" t="s">
        <v>416</v>
      </c>
      <c r="AD215" s="7" t="s">
        <v>416</v>
      </c>
      <c r="AE215" s="7" t="s">
        <v>416</v>
      </c>
      <c r="AF215" s="7" t="s">
        <v>416</v>
      </c>
      <c r="AG215" s="7" t="s">
        <v>416</v>
      </c>
      <c r="AH215" s="7" t="s">
        <v>416</v>
      </c>
      <c r="AI215" s="7" t="s">
        <v>416</v>
      </c>
      <c r="AJ215" s="7" t="s">
        <v>416</v>
      </c>
      <c r="AK215" s="7" t="s">
        <v>416</v>
      </c>
      <c r="AL215" s="7" t="s">
        <v>416</v>
      </c>
      <c r="AM215" s="7" t="s">
        <v>416</v>
      </c>
      <c r="AN215" s="7" t="s">
        <v>416</v>
      </c>
      <c r="AO215" s="7" t="s">
        <v>416</v>
      </c>
      <c r="AP215" s="7" t="s">
        <v>416</v>
      </c>
      <c r="AQ215" s="7" t="s">
        <v>416</v>
      </c>
      <c r="AR215" s="7" t="s">
        <v>416</v>
      </c>
      <c r="AS215" s="7" t="s">
        <v>416</v>
      </c>
      <c r="AT215" s="7" t="s">
        <v>416</v>
      </c>
      <c r="AU215" s="7" t="s">
        <v>416</v>
      </c>
      <c r="AV215" s="7" t="s">
        <v>416</v>
      </c>
      <c r="AW215" s="7" t="s">
        <v>416</v>
      </c>
      <c r="AX215" s="7" t="s">
        <v>416</v>
      </c>
      <c r="AY215" s="7" t="s">
        <v>416</v>
      </c>
      <c r="AZ215" s="7" t="s">
        <v>416</v>
      </c>
      <c r="BA215" s="7" t="s">
        <v>416</v>
      </c>
      <c r="BB215" s="7" t="s">
        <v>416</v>
      </c>
      <c r="BC215" s="7" t="s">
        <v>416</v>
      </c>
      <c r="BD215" s="7" t="s">
        <v>416</v>
      </c>
      <c r="BE215" s="7" t="s">
        <v>416</v>
      </c>
      <c r="BF215" s="7" t="s">
        <v>416</v>
      </c>
      <c r="BG215" s="7" t="s">
        <v>416</v>
      </c>
      <c r="BH215" s="7" t="s">
        <v>416</v>
      </c>
      <c r="BI215" s="7" t="s">
        <v>416</v>
      </c>
      <c r="BJ215" s="7" t="s">
        <v>416</v>
      </c>
      <c r="BK215" s="7" t="s">
        <v>416</v>
      </c>
      <c r="BL215" s="7" t="s">
        <v>416</v>
      </c>
      <c r="BM215" s="7" t="s">
        <v>416</v>
      </c>
      <c r="BN215" s="7" t="s">
        <v>416</v>
      </c>
      <c r="BO215" s="7" t="s">
        <v>416</v>
      </c>
      <c r="BP215" s="7" t="s">
        <v>416</v>
      </c>
      <c r="BQ215" s="7" t="s">
        <v>416</v>
      </c>
      <c r="BR215" s="7" t="s">
        <v>416</v>
      </c>
      <c r="BS215" s="7" t="s">
        <v>416</v>
      </c>
      <c r="BT215" s="7" t="s">
        <v>416</v>
      </c>
      <c r="BU215" s="7" t="s">
        <v>416</v>
      </c>
      <c r="BV215" s="7" t="s">
        <v>416</v>
      </c>
      <c r="BW215" s="7" t="s">
        <v>416</v>
      </c>
      <c r="BX215" s="7" t="s">
        <v>416</v>
      </c>
      <c r="BY215" s="7" t="s">
        <v>416</v>
      </c>
      <c r="BZ215" s="7" t="s">
        <v>416</v>
      </c>
      <c r="CA215" s="7" t="s">
        <v>416</v>
      </c>
      <c r="CB215" s="7" t="s">
        <v>416</v>
      </c>
      <c r="CC215" s="7" t="s">
        <v>416</v>
      </c>
      <c r="CD215" s="7" t="s">
        <v>416</v>
      </c>
      <c r="CE215" s="7" t="s">
        <v>416</v>
      </c>
      <c r="CF215" s="7" t="s">
        <v>416</v>
      </c>
      <c r="CG215" s="7" t="s">
        <v>416</v>
      </c>
      <c r="CH215" s="7" t="s">
        <v>416</v>
      </c>
      <c r="CI215" s="7" t="s">
        <v>416</v>
      </c>
      <c r="CJ215" s="7" t="s">
        <v>416</v>
      </c>
    </row>
    <row r="216" spans="1:88" ht="15.75" hidden="1" customHeight="1" x14ac:dyDescent="0.25">
      <c r="A216" s="26">
        <v>220</v>
      </c>
      <c r="B216" s="14">
        <v>463</v>
      </c>
      <c r="C216" s="13" t="s">
        <v>249</v>
      </c>
      <c r="D216" s="9" t="s">
        <v>7</v>
      </c>
      <c r="E216" s="13" t="s">
        <v>250</v>
      </c>
      <c r="F216" s="9" t="s">
        <v>9</v>
      </c>
      <c r="G216" s="13" t="s">
        <v>250</v>
      </c>
      <c r="H216" s="51" t="s">
        <v>646</v>
      </c>
      <c r="I216" s="19" t="s">
        <v>430</v>
      </c>
      <c r="J216" s="20" t="s">
        <v>245</v>
      </c>
      <c r="K216" s="19"/>
      <c r="L216" s="19" t="s">
        <v>11</v>
      </c>
      <c r="M216" s="19"/>
      <c r="N216" s="19"/>
      <c r="O216" s="19"/>
      <c r="P216" s="19"/>
      <c r="Q216" s="19"/>
      <c r="R216" s="19"/>
      <c r="S216" s="19"/>
      <c r="T216" s="19">
        <f t="shared" si="0"/>
        <v>1</v>
      </c>
      <c r="U216" s="19"/>
      <c r="V216" s="19"/>
      <c r="W216" s="19"/>
      <c r="X216" s="19"/>
      <c r="Y216" s="19" t="s">
        <v>431</v>
      </c>
      <c r="Z216" s="19" t="s">
        <v>477</v>
      </c>
      <c r="AA216" s="19" t="s">
        <v>434</v>
      </c>
      <c r="AB216" s="19" t="s">
        <v>431</v>
      </c>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v>2</v>
      </c>
      <c r="BF216" s="19">
        <v>1</v>
      </c>
      <c r="BG216" s="19">
        <v>2</v>
      </c>
      <c r="BH216" s="19">
        <v>2</v>
      </c>
      <c r="BI216" s="19">
        <v>2</v>
      </c>
      <c r="BJ216" s="19">
        <v>1</v>
      </c>
      <c r="BK216" s="19">
        <v>2</v>
      </c>
      <c r="BL216" s="19">
        <v>2</v>
      </c>
      <c r="BM216" s="19">
        <v>2</v>
      </c>
      <c r="BN216" s="19">
        <v>1</v>
      </c>
      <c r="BO216" s="19">
        <v>2</v>
      </c>
      <c r="BP216" s="19">
        <v>2</v>
      </c>
      <c r="BQ216" s="19">
        <v>1</v>
      </c>
      <c r="BR216" s="19">
        <v>2</v>
      </c>
      <c r="BS216" s="19">
        <v>2</v>
      </c>
      <c r="BT216" s="19">
        <v>1</v>
      </c>
      <c r="BU216" s="19">
        <v>2</v>
      </c>
      <c r="BV216" s="19">
        <v>0</v>
      </c>
      <c r="BW216" s="19">
        <v>2</v>
      </c>
      <c r="BX216" s="19">
        <v>2</v>
      </c>
      <c r="BY216" s="19">
        <v>2</v>
      </c>
      <c r="BZ216" s="19">
        <v>2</v>
      </c>
      <c r="CA216" s="19">
        <v>2</v>
      </c>
      <c r="CB216" s="19">
        <v>1</v>
      </c>
      <c r="CC216" s="29">
        <f t="shared" ref="CC216:CC217" si="185">COUNTIF($BD216:$CB216,2)</f>
        <v>17</v>
      </c>
      <c r="CD216" s="52">
        <f t="shared" ref="CD216:CD217" si="186">CC216/COUNTA($BD216:$CB216)</f>
        <v>0.70833333333333337</v>
      </c>
      <c r="CE216" s="29">
        <f t="shared" ref="CE216:CE217" si="187">COUNTIF($BD216:$CB216,1)</f>
        <v>6</v>
      </c>
      <c r="CF216" s="52">
        <f t="shared" ref="CF216:CF217" si="188">CE216/COUNTA($BD216:$CB216)</f>
        <v>0.25</v>
      </c>
      <c r="CG216" s="29">
        <f t="shared" ref="CG216:CG217" si="189">COUNTIF($BD216:$CB216,0)</f>
        <v>1</v>
      </c>
      <c r="CH216" s="52">
        <f t="shared" ref="CH216:CH217" si="190">CG216/COUNTA($BD216:$CB216)</f>
        <v>4.1666666666666664E-2</v>
      </c>
      <c r="CI216" s="29">
        <f t="shared" ref="CI216:CI217" si="191">(((CC216*2)+(CE216*1)+(CG216*0)))/COUNTA($BD216:$CB216)</f>
        <v>1.6666666666666667</v>
      </c>
      <c r="CJ216" s="29" t="str">
        <f t="shared" ref="CJ216:CJ217" si="192">IF(CI216&gt;=1.6,"Đạt mục tiêu",IF(CI216&gt;=1,"Cần cố gắng","Chưa đạt"))</f>
        <v>Đạt mục tiêu</v>
      </c>
    </row>
    <row r="217" spans="1:88" ht="48" hidden="1" customHeight="1" x14ac:dyDescent="0.25">
      <c r="A217" s="26">
        <v>221</v>
      </c>
      <c r="B217" s="14">
        <v>466</v>
      </c>
      <c r="C217" s="13" t="s">
        <v>251</v>
      </c>
      <c r="D217" s="9" t="s">
        <v>7</v>
      </c>
      <c r="E217" s="13" t="s">
        <v>647</v>
      </c>
      <c r="F217" s="9" t="s">
        <v>9</v>
      </c>
      <c r="G217" s="13" t="s">
        <v>647</v>
      </c>
      <c r="H217" s="51" t="s">
        <v>648</v>
      </c>
      <c r="I217" s="19" t="s">
        <v>430</v>
      </c>
      <c r="J217" s="20" t="s">
        <v>245</v>
      </c>
      <c r="K217" s="19"/>
      <c r="L217" s="19"/>
      <c r="M217" s="19" t="s">
        <v>11</v>
      </c>
      <c r="N217" s="19"/>
      <c r="O217" s="29"/>
      <c r="P217" s="87"/>
      <c r="Q217" s="19"/>
      <c r="R217" s="19"/>
      <c r="S217" s="19"/>
      <c r="T217" s="19">
        <f t="shared" si="0"/>
        <v>1</v>
      </c>
      <c r="U217" s="19"/>
      <c r="V217" s="19"/>
      <c r="W217" s="19"/>
      <c r="X217" s="19"/>
      <c r="Y217" s="19"/>
      <c r="Z217" s="19"/>
      <c r="AA217" s="19"/>
      <c r="AB217" s="19"/>
      <c r="AC217" s="19" t="s">
        <v>434</v>
      </c>
      <c r="AD217" s="19" t="s">
        <v>471</v>
      </c>
      <c r="AE217" s="19" t="s">
        <v>434</v>
      </c>
      <c r="AF217" s="19" t="s">
        <v>471</v>
      </c>
      <c r="AG217" s="19"/>
      <c r="AH217" s="19"/>
      <c r="AI217" s="19"/>
      <c r="AJ217" s="19"/>
      <c r="AK217" s="19"/>
      <c r="AL217" s="19" t="s">
        <v>433</v>
      </c>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29">
        <f t="shared" si="185"/>
        <v>0</v>
      </c>
      <c r="CD217" s="52" t="e">
        <f t="shared" si="186"/>
        <v>#DIV/0!</v>
      </c>
      <c r="CE217" s="29">
        <f t="shared" si="187"/>
        <v>0</v>
      </c>
      <c r="CF217" s="52" t="e">
        <f t="shared" si="188"/>
        <v>#DIV/0!</v>
      </c>
      <c r="CG217" s="29">
        <f t="shared" si="189"/>
        <v>0</v>
      </c>
      <c r="CH217" s="52" t="e">
        <f t="shared" si="190"/>
        <v>#DIV/0!</v>
      </c>
      <c r="CI217" s="29" t="e">
        <f t="shared" si="191"/>
        <v>#DIV/0!</v>
      </c>
      <c r="CJ217" s="29" t="e">
        <f t="shared" si="192"/>
        <v>#DIV/0!</v>
      </c>
    </row>
    <row r="218" spans="1:88" ht="55.5" customHeight="1" x14ac:dyDescent="0.25">
      <c r="A218" s="26">
        <v>222</v>
      </c>
      <c r="B218" s="46">
        <v>469</v>
      </c>
      <c r="C218" s="69" t="s">
        <v>252</v>
      </c>
      <c r="D218" s="70"/>
      <c r="E218" s="70"/>
      <c r="F218" s="7" t="s">
        <v>416</v>
      </c>
      <c r="G218" s="7" t="s">
        <v>416</v>
      </c>
      <c r="H218" s="7" t="s">
        <v>416</v>
      </c>
      <c r="I218" s="7" t="s">
        <v>416</v>
      </c>
      <c r="J218" s="7" t="s">
        <v>416</v>
      </c>
      <c r="K218" s="7" t="s">
        <v>416</v>
      </c>
      <c r="L218" s="7" t="s">
        <v>416</v>
      </c>
      <c r="M218" s="7" t="s">
        <v>416</v>
      </c>
      <c r="N218" s="7" t="s">
        <v>416</v>
      </c>
      <c r="O218" s="7" t="s">
        <v>416</v>
      </c>
      <c r="P218" s="7" t="s">
        <v>416</v>
      </c>
      <c r="Q218" s="7" t="s">
        <v>416</v>
      </c>
      <c r="R218" s="7" t="s">
        <v>416</v>
      </c>
      <c r="S218" s="7" t="s">
        <v>416</v>
      </c>
      <c r="T218" s="19">
        <f t="shared" si="0"/>
        <v>0</v>
      </c>
      <c r="U218" s="7" t="s">
        <v>416</v>
      </c>
      <c r="V218" s="7" t="s">
        <v>416</v>
      </c>
      <c r="W218" s="7" t="s">
        <v>416</v>
      </c>
      <c r="X218" s="7" t="s">
        <v>416</v>
      </c>
      <c r="Y218" s="7" t="s">
        <v>416</v>
      </c>
      <c r="Z218" s="7" t="s">
        <v>416</v>
      </c>
      <c r="AA218" s="7" t="s">
        <v>416</v>
      </c>
      <c r="AB218" s="7" t="s">
        <v>416</v>
      </c>
      <c r="AC218" s="7" t="s">
        <v>416</v>
      </c>
      <c r="AD218" s="7" t="s">
        <v>416</v>
      </c>
      <c r="AE218" s="7" t="s">
        <v>416</v>
      </c>
      <c r="AF218" s="7" t="s">
        <v>416</v>
      </c>
      <c r="AG218" s="7" t="s">
        <v>416</v>
      </c>
      <c r="AH218" s="7" t="s">
        <v>416</v>
      </c>
      <c r="AI218" s="7" t="s">
        <v>416</v>
      </c>
      <c r="AJ218" s="7" t="s">
        <v>416</v>
      </c>
      <c r="AK218" s="7" t="s">
        <v>416</v>
      </c>
      <c r="AL218" s="7" t="s">
        <v>416</v>
      </c>
      <c r="AM218" s="7" t="s">
        <v>416</v>
      </c>
      <c r="AN218" s="7" t="s">
        <v>416</v>
      </c>
      <c r="AO218" s="7" t="s">
        <v>416</v>
      </c>
      <c r="AP218" s="7" t="s">
        <v>416</v>
      </c>
      <c r="AQ218" s="7" t="s">
        <v>416</v>
      </c>
      <c r="AR218" s="7" t="s">
        <v>416</v>
      </c>
      <c r="AS218" s="7" t="s">
        <v>416</v>
      </c>
      <c r="AT218" s="7" t="s">
        <v>416</v>
      </c>
      <c r="AU218" s="7" t="s">
        <v>416</v>
      </c>
      <c r="AV218" s="7" t="s">
        <v>416</v>
      </c>
      <c r="AW218" s="7" t="s">
        <v>416</v>
      </c>
      <c r="AX218" s="7" t="s">
        <v>416</v>
      </c>
      <c r="AY218" s="7" t="s">
        <v>416</v>
      </c>
      <c r="AZ218" s="7" t="s">
        <v>416</v>
      </c>
      <c r="BA218" s="7" t="s">
        <v>416</v>
      </c>
      <c r="BB218" s="7" t="s">
        <v>416</v>
      </c>
      <c r="BC218" s="7" t="s">
        <v>416</v>
      </c>
      <c r="BD218" s="7" t="s">
        <v>416</v>
      </c>
      <c r="BE218" s="7" t="s">
        <v>416</v>
      </c>
      <c r="BF218" s="7" t="s">
        <v>416</v>
      </c>
      <c r="BG218" s="7" t="s">
        <v>416</v>
      </c>
      <c r="BH218" s="7" t="s">
        <v>416</v>
      </c>
      <c r="BI218" s="7" t="s">
        <v>416</v>
      </c>
      <c r="BJ218" s="7" t="s">
        <v>416</v>
      </c>
      <c r="BK218" s="7" t="s">
        <v>416</v>
      </c>
      <c r="BL218" s="7" t="s">
        <v>416</v>
      </c>
      <c r="BM218" s="7" t="s">
        <v>416</v>
      </c>
      <c r="BN218" s="7" t="s">
        <v>416</v>
      </c>
      <c r="BO218" s="7" t="s">
        <v>416</v>
      </c>
      <c r="BP218" s="7" t="s">
        <v>416</v>
      </c>
      <c r="BQ218" s="7" t="s">
        <v>416</v>
      </c>
      <c r="BR218" s="7" t="s">
        <v>416</v>
      </c>
      <c r="BS218" s="7" t="s">
        <v>416</v>
      </c>
      <c r="BT218" s="7" t="s">
        <v>416</v>
      </c>
      <c r="BU218" s="7" t="s">
        <v>416</v>
      </c>
      <c r="BV218" s="7" t="s">
        <v>416</v>
      </c>
      <c r="BW218" s="7" t="s">
        <v>416</v>
      </c>
      <c r="BX218" s="7" t="s">
        <v>416</v>
      </c>
      <c r="BY218" s="7" t="s">
        <v>416</v>
      </c>
      <c r="BZ218" s="7" t="s">
        <v>416</v>
      </c>
      <c r="CA218" s="7" t="s">
        <v>416</v>
      </c>
      <c r="CB218" s="7" t="s">
        <v>416</v>
      </c>
      <c r="CC218" s="7" t="s">
        <v>416</v>
      </c>
      <c r="CD218" s="7" t="s">
        <v>416</v>
      </c>
      <c r="CE218" s="7" t="s">
        <v>416</v>
      </c>
      <c r="CF218" s="7" t="s">
        <v>416</v>
      </c>
      <c r="CG218" s="7" t="s">
        <v>416</v>
      </c>
      <c r="CH218" s="7" t="s">
        <v>416</v>
      </c>
      <c r="CI218" s="7" t="s">
        <v>416</v>
      </c>
      <c r="CJ218" s="7" t="s">
        <v>416</v>
      </c>
    </row>
    <row r="219" spans="1:88" ht="15.75" hidden="1" customHeight="1" x14ac:dyDescent="0.25">
      <c r="A219" s="26">
        <v>223</v>
      </c>
      <c r="B219" s="14">
        <v>470</v>
      </c>
      <c r="C219" s="13" t="s">
        <v>253</v>
      </c>
      <c r="D219" s="9" t="s">
        <v>7</v>
      </c>
      <c r="E219" s="13" t="s">
        <v>254</v>
      </c>
      <c r="F219" s="9" t="s">
        <v>16</v>
      </c>
      <c r="G219" s="13" t="s">
        <v>649</v>
      </c>
      <c r="H219" s="51" t="s">
        <v>650</v>
      </c>
      <c r="I219" s="19" t="s">
        <v>430</v>
      </c>
      <c r="J219" s="20" t="s">
        <v>245</v>
      </c>
      <c r="K219" s="19"/>
      <c r="L219" s="19"/>
      <c r="M219" s="19"/>
      <c r="N219" s="19"/>
      <c r="O219" s="19" t="s">
        <v>11</v>
      </c>
      <c r="P219" s="19"/>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9">
        <f t="shared" ref="CC219:CC222" si="193">COUNTIF($BD219:$CB219,2)</f>
        <v>0</v>
      </c>
      <c r="CD219" s="52" t="e">
        <f t="shared" ref="CD219:CD222" si="194">CC219/COUNTA($BD219:$CB219)</f>
        <v>#DIV/0!</v>
      </c>
      <c r="CE219" s="29">
        <f t="shared" ref="CE219:CE222" si="195">COUNTIF($BD219:$CB219,1)</f>
        <v>0</v>
      </c>
      <c r="CF219" s="52" t="e">
        <f t="shared" ref="CF219:CF222" si="196">CE219/COUNTA($BD219:$CB219)</f>
        <v>#DIV/0!</v>
      </c>
      <c r="CG219" s="29">
        <f t="shared" ref="CG219:CG222" si="197">COUNTIF($BD219:$CB219,0)</f>
        <v>0</v>
      </c>
      <c r="CH219" s="52" t="e">
        <f t="shared" ref="CH219:CH222" si="198">CG219/COUNTA($BD219:$CB219)</f>
        <v>#DIV/0!</v>
      </c>
      <c r="CI219" s="29" t="e">
        <f t="shared" ref="CI219:CI222" si="199">(((CC219*2)+(CE219*1)+(CG219*0)))/COUNTA($BD219:$CB219)</f>
        <v>#DIV/0!</v>
      </c>
      <c r="CJ219" s="29" t="e">
        <f t="shared" ref="CJ219:CJ222" si="200">IF(CI219&gt;=1.6,"Đạt mục tiêu",IF(CI219&gt;=1,"Cần cố gắng","Chưa đạt"))</f>
        <v>#DIV/0!</v>
      </c>
    </row>
    <row r="220" spans="1:88" ht="15.75" hidden="1" customHeight="1" x14ac:dyDescent="0.25">
      <c r="A220" s="26">
        <v>224</v>
      </c>
      <c r="B220" s="14">
        <v>472</v>
      </c>
      <c r="C220" s="13" t="s">
        <v>255</v>
      </c>
      <c r="D220" s="9" t="s">
        <v>7</v>
      </c>
      <c r="E220" s="13" t="s">
        <v>256</v>
      </c>
      <c r="F220" s="9" t="s">
        <v>16</v>
      </c>
      <c r="G220" s="13" t="s">
        <v>256</v>
      </c>
      <c r="H220" s="51" t="s">
        <v>651</v>
      </c>
      <c r="I220" s="19" t="s">
        <v>430</v>
      </c>
      <c r="J220" s="20" t="s">
        <v>245</v>
      </c>
      <c r="K220" s="19"/>
      <c r="L220" s="19"/>
      <c r="M220" s="19"/>
      <c r="N220" s="19"/>
      <c r="O220" s="19" t="s">
        <v>11</v>
      </c>
      <c r="P220" s="19"/>
      <c r="Q220" s="19"/>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9">
        <f t="shared" si="193"/>
        <v>0</v>
      </c>
      <c r="CD220" s="52" t="e">
        <f t="shared" si="194"/>
        <v>#DIV/0!</v>
      </c>
      <c r="CE220" s="29">
        <f t="shared" si="195"/>
        <v>0</v>
      </c>
      <c r="CF220" s="52" t="e">
        <f t="shared" si="196"/>
        <v>#DIV/0!</v>
      </c>
      <c r="CG220" s="29">
        <f t="shared" si="197"/>
        <v>0</v>
      </c>
      <c r="CH220" s="52" t="e">
        <f t="shared" si="198"/>
        <v>#DIV/0!</v>
      </c>
      <c r="CI220" s="29" t="e">
        <f t="shared" si="199"/>
        <v>#DIV/0!</v>
      </c>
      <c r="CJ220" s="29" t="e">
        <f t="shared" si="200"/>
        <v>#DIV/0!</v>
      </c>
    </row>
    <row r="221" spans="1:88" ht="15.75" hidden="1" customHeight="1" x14ac:dyDescent="0.25">
      <c r="A221" s="26">
        <v>225</v>
      </c>
      <c r="B221" s="14">
        <v>480</v>
      </c>
      <c r="C221" s="13" t="s">
        <v>257</v>
      </c>
      <c r="D221" s="9" t="s">
        <v>7</v>
      </c>
      <c r="E221" s="13" t="s">
        <v>258</v>
      </c>
      <c r="F221" s="9" t="s">
        <v>16</v>
      </c>
      <c r="G221" s="13" t="s">
        <v>258</v>
      </c>
      <c r="H221" s="19" t="s">
        <v>652</v>
      </c>
      <c r="I221" s="19" t="s">
        <v>430</v>
      </c>
      <c r="J221" s="20" t="s">
        <v>245</v>
      </c>
      <c r="K221" s="19"/>
      <c r="L221" s="19"/>
      <c r="M221" s="19"/>
      <c r="N221" s="19"/>
      <c r="O221" s="19"/>
      <c r="P221" s="19"/>
      <c r="Q221" s="19"/>
      <c r="R221" s="19"/>
      <c r="S221" s="29" t="s">
        <v>11</v>
      </c>
      <c r="T221" s="19">
        <f t="shared" si="0"/>
        <v>1</v>
      </c>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t="s">
        <v>469</v>
      </c>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9">
        <f t="shared" si="193"/>
        <v>0</v>
      </c>
      <c r="CD221" s="52" t="e">
        <f t="shared" si="194"/>
        <v>#DIV/0!</v>
      </c>
      <c r="CE221" s="29">
        <f t="shared" si="195"/>
        <v>0</v>
      </c>
      <c r="CF221" s="52" t="e">
        <f t="shared" si="196"/>
        <v>#DIV/0!</v>
      </c>
      <c r="CG221" s="29">
        <f t="shared" si="197"/>
        <v>0</v>
      </c>
      <c r="CH221" s="52" t="e">
        <f t="shared" si="198"/>
        <v>#DIV/0!</v>
      </c>
      <c r="CI221" s="29" t="e">
        <f t="shared" si="199"/>
        <v>#DIV/0!</v>
      </c>
      <c r="CJ221" s="29" t="e">
        <f t="shared" si="200"/>
        <v>#DIV/0!</v>
      </c>
    </row>
    <row r="222" spans="1:88" ht="38.25" customHeight="1" x14ac:dyDescent="0.25">
      <c r="A222" s="26">
        <v>226</v>
      </c>
      <c r="B222" s="14">
        <v>483</v>
      </c>
      <c r="C222" s="13" t="s">
        <v>259</v>
      </c>
      <c r="D222" s="9" t="s">
        <v>25</v>
      </c>
      <c r="E222" s="13" t="s">
        <v>260</v>
      </c>
      <c r="F222" s="9" t="s">
        <v>16</v>
      </c>
      <c r="G222" s="13" t="s">
        <v>653</v>
      </c>
      <c r="H222" s="51" t="s">
        <v>654</v>
      </c>
      <c r="I222" s="19" t="s">
        <v>430</v>
      </c>
      <c r="J222" s="20" t="s">
        <v>245</v>
      </c>
      <c r="K222" s="19"/>
      <c r="L222" s="19"/>
      <c r="M222" s="19"/>
      <c r="N222" s="29" t="s">
        <v>11</v>
      </c>
      <c r="O222" s="19"/>
      <c r="P222" s="19"/>
      <c r="Q222" s="19"/>
      <c r="R222" s="19"/>
      <c r="S222" s="26"/>
      <c r="T222" s="19">
        <f t="shared" si="0"/>
        <v>1</v>
      </c>
      <c r="U222" s="19"/>
      <c r="V222" s="19"/>
      <c r="W222" s="19"/>
      <c r="X222" s="19"/>
      <c r="Y222" s="19"/>
      <c r="Z222" s="19"/>
      <c r="AA222" s="19"/>
      <c r="AB222" s="19"/>
      <c r="AC222" s="19"/>
      <c r="AD222" s="19"/>
      <c r="AE222" s="19"/>
      <c r="AF222" s="19"/>
      <c r="AG222" s="19"/>
      <c r="AH222" s="19"/>
      <c r="AI222" s="19"/>
      <c r="AJ222" s="19" t="s">
        <v>469</v>
      </c>
      <c r="AK222" s="19"/>
      <c r="AL222" s="19"/>
      <c r="AM222" s="19"/>
      <c r="AN222" s="19"/>
      <c r="AO222" s="19"/>
      <c r="AP222" s="19"/>
      <c r="AQ222" s="19"/>
      <c r="AR222" s="19"/>
      <c r="AS222" s="19"/>
      <c r="AT222" s="19"/>
      <c r="AU222" s="19"/>
      <c r="AV222" s="19"/>
      <c r="AW222" s="19"/>
      <c r="AX222" s="19"/>
      <c r="AY222" s="19"/>
      <c r="AZ222" s="19"/>
      <c r="BA222" s="19"/>
      <c r="BB222" s="19"/>
      <c r="BC222" s="19"/>
      <c r="BD222" s="19">
        <v>2</v>
      </c>
      <c r="BE222" s="19">
        <v>2</v>
      </c>
      <c r="BF222" s="19">
        <v>2</v>
      </c>
      <c r="BG222" s="19">
        <v>2</v>
      </c>
      <c r="BH222" s="19">
        <v>2</v>
      </c>
      <c r="BI222" s="19">
        <v>2</v>
      </c>
      <c r="BJ222" s="19">
        <v>2</v>
      </c>
      <c r="BK222" s="19">
        <v>2</v>
      </c>
      <c r="BL222" s="19">
        <v>1</v>
      </c>
      <c r="BM222" s="19">
        <v>2</v>
      </c>
      <c r="BN222" s="19">
        <v>1</v>
      </c>
      <c r="BO222" s="19">
        <v>2</v>
      </c>
      <c r="BP222" s="19">
        <v>2</v>
      </c>
      <c r="BQ222" s="19">
        <v>2</v>
      </c>
      <c r="BR222" s="19">
        <v>2</v>
      </c>
      <c r="BS222" s="19">
        <v>2</v>
      </c>
      <c r="BT222" s="19">
        <v>2</v>
      </c>
      <c r="BU222" s="19">
        <v>2</v>
      </c>
      <c r="BV222" s="19">
        <v>2</v>
      </c>
      <c r="BW222" s="19">
        <v>2</v>
      </c>
      <c r="BX222" s="19">
        <v>2</v>
      </c>
      <c r="BY222" s="19">
        <v>1</v>
      </c>
      <c r="BZ222" s="19">
        <v>1</v>
      </c>
      <c r="CA222" s="19">
        <v>2</v>
      </c>
      <c r="CB222" s="19">
        <v>1</v>
      </c>
      <c r="CC222" s="29">
        <f t="shared" si="193"/>
        <v>20</v>
      </c>
      <c r="CD222" s="52">
        <f t="shared" si="194"/>
        <v>0.8</v>
      </c>
      <c r="CE222" s="29">
        <f t="shared" si="195"/>
        <v>5</v>
      </c>
      <c r="CF222" s="52">
        <f t="shared" si="196"/>
        <v>0.2</v>
      </c>
      <c r="CG222" s="29">
        <f t="shared" si="197"/>
        <v>0</v>
      </c>
      <c r="CH222" s="52">
        <f t="shared" si="198"/>
        <v>0</v>
      </c>
      <c r="CI222" s="29">
        <f t="shared" si="199"/>
        <v>1.8</v>
      </c>
      <c r="CJ222" s="29" t="str">
        <f t="shared" si="200"/>
        <v>Đạt mục tiêu</v>
      </c>
    </row>
    <row r="223" spans="1:88" ht="15.75" hidden="1" customHeight="1" x14ac:dyDescent="0.25">
      <c r="A223" s="26"/>
      <c r="B223" s="14">
        <v>484</v>
      </c>
      <c r="C223" s="13" t="s">
        <v>259</v>
      </c>
      <c r="D223" s="9" t="s">
        <v>25</v>
      </c>
      <c r="E223" s="13" t="s">
        <v>260</v>
      </c>
      <c r="F223" s="9" t="s">
        <v>16</v>
      </c>
      <c r="G223" s="13" t="s">
        <v>260</v>
      </c>
      <c r="H223" s="51" t="s">
        <v>655</v>
      </c>
      <c r="I223" s="19" t="s">
        <v>430</v>
      </c>
      <c r="J223" s="20" t="s">
        <v>245</v>
      </c>
      <c r="K223" s="19"/>
      <c r="L223" s="19"/>
      <c r="M223" s="19"/>
      <c r="N223" s="19"/>
      <c r="O223" s="19"/>
      <c r="P223" s="19"/>
      <c r="Q223" s="19"/>
      <c r="R223" s="19"/>
      <c r="S223" s="26" t="s">
        <v>11</v>
      </c>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t="s">
        <v>431</v>
      </c>
      <c r="BB223" s="19" t="s">
        <v>431</v>
      </c>
      <c r="BC223" s="19" t="s">
        <v>431</v>
      </c>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9"/>
      <c r="CD223" s="52"/>
      <c r="CE223" s="29"/>
      <c r="CF223" s="52"/>
      <c r="CG223" s="29"/>
      <c r="CH223" s="52"/>
      <c r="CI223" s="29"/>
      <c r="CJ223" s="29"/>
    </row>
    <row r="224" spans="1:88" ht="31.5" customHeight="1" x14ac:dyDescent="0.25">
      <c r="A224" s="26">
        <v>227</v>
      </c>
      <c r="B224" s="46">
        <v>487</v>
      </c>
      <c r="C224" s="69" t="s">
        <v>261</v>
      </c>
      <c r="D224" s="70"/>
      <c r="E224" s="70"/>
      <c r="F224" s="7" t="s">
        <v>416</v>
      </c>
      <c r="G224" s="7" t="s">
        <v>416</v>
      </c>
      <c r="H224" s="7" t="s">
        <v>416</v>
      </c>
      <c r="I224" s="7" t="s">
        <v>416</v>
      </c>
      <c r="J224" s="7" t="s">
        <v>416</v>
      </c>
      <c r="K224" s="7" t="s">
        <v>416</v>
      </c>
      <c r="L224" s="7" t="s">
        <v>416</v>
      </c>
      <c r="M224" s="7" t="s">
        <v>416</v>
      </c>
      <c r="N224" s="7" t="s">
        <v>416</v>
      </c>
      <c r="O224" s="7" t="s">
        <v>416</v>
      </c>
      <c r="P224" s="7" t="s">
        <v>416</v>
      </c>
      <c r="Q224" s="7" t="s">
        <v>416</v>
      </c>
      <c r="R224" s="7" t="s">
        <v>416</v>
      </c>
      <c r="S224" s="7" t="s">
        <v>416</v>
      </c>
      <c r="T224" s="19">
        <f t="shared" si="0"/>
        <v>0</v>
      </c>
      <c r="U224" s="7" t="s">
        <v>416</v>
      </c>
      <c r="V224" s="7" t="s">
        <v>416</v>
      </c>
      <c r="W224" s="7" t="s">
        <v>416</v>
      </c>
      <c r="X224" s="7" t="s">
        <v>416</v>
      </c>
      <c r="Y224" s="7" t="s">
        <v>416</v>
      </c>
      <c r="Z224" s="7" t="s">
        <v>416</v>
      </c>
      <c r="AA224" s="7" t="s">
        <v>416</v>
      </c>
      <c r="AB224" s="7" t="s">
        <v>416</v>
      </c>
      <c r="AC224" s="7" t="s">
        <v>416</v>
      </c>
      <c r="AD224" s="7" t="s">
        <v>416</v>
      </c>
      <c r="AE224" s="7" t="s">
        <v>416</v>
      </c>
      <c r="AF224" s="7" t="s">
        <v>416</v>
      </c>
      <c r="AG224" s="7" t="s">
        <v>416</v>
      </c>
      <c r="AH224" s="7" t="s">
        <v>416</v>
      </c>
      <c r="AI224" s="7" t="s">
        <v>416</v>
      </c>
      <c r="AJ224" s="7" t="s">
        <v>416</v>
      </c>
      <c r="AK224" s="7" t="s">
        <v>416</v>
      </c>
      <c r="AL224" s="7" t="s">
        <v>416</v>
      </c>
      <c r="AM224" s="7" t="s">
        <v>416</v>
      </c>
      <c r="AN224" s="7" t="s">
        <v>416</v>
      </c>
      <c r="AO224" s="7" t="s">
        <v>416</v>
      </c>
      <c r="AP224" s="7" t="s">
        <v>416</v>
      </c>
      <c r="AQ224" s="7" t="s">
        <v>416</v>
      </c>
      <c r="AR224" s="7" t="s">
        <v>416</v>
      </c>
      <c r="AS224" s="7" t="s">
        <v>416</v>
      </c>
      <c r="AT224" s="7" t="s">
        <v>416</v>
      </c>
      <c r="AU224" s="7" t="s">
        <v>416</v>
      </c>
      <c r="AV224" s="7" t="s">
        <v>416</v>
      </c>
      <c r="AW224" s="7" t="s">
        <v>416</v>
      </c>
      <c r="AX224" s="7" t="s">
        <v>416</v>
      </c>
      <c r="AY224" s="7" t="s">
        <v>416</v>
      </c>
      <c r="AZ224" s="7" t="s">
        <v>416</v>
      </c>
      <c r="BA224" s="7" t="s">
        <v>416</v>
      </c>
      <c r="BB224" s="7" t="s">
        <v>416</v>
      </c>
      <c r="BC224" s="7" t="s">
        <v>416</v>
      </c>
      <c r="BD224" s="7" t="s">
        <v>416</v>
      </c>
      <c r="BE224" s="7" t="s">
        <v>416</v>
      </c>
      <c r="BF224" s="7" t="s">
        <v>416</v>
      </c>
      <c r="BG224" s="7" t="s">
        <v>416</v>
      </c>
      <c r="BH224" s="7" t="s">
        <v>416</v>
      </c>
      <c r="BI224" s="7" t="s">
        <v>416</v>
      </c>
      <c r="BJ224" s="7" t="s">
        <v>416</v>
      </c>
      <c r="BK224" s="7" t="s">
        <v>416</v>
      </c>
      <c r="BL224" s="7" t="s">
        <v>416</v>
      </c>
      <c r="BM224" s="7" t="s">
        <v>416</v>
      </c>
      <c r="BN224" s="7" t="s">
        <v>416</v>
      </c>
      <c r="BO224" s="7" t="s">
        <v>416</v>
      </c>
      <c r="BP224" s="7" t="s">
        <v>416</v>
      </c>
      <c r="BQ224" s="7" t="s">
        <v>416</v>
      </c>
      <c r="BR224" s="7" t="s">
        <v>416</v>
      </c>
      <c r="BS224" s="7" t="s">
        <v>416</v>
      </c>
      <c r="BT224" s="7" t="s">
        <v>416</v>
      </c>
      <c r="BU224" s="7" t="s">
        <v>416</v>
      </c>
      <c r="BV224" s="7" t="s">
        <v>416</v>
      </c>
      <c r="BW224" s="7" t="s">
        <v>416</v>
      </c>
      <c r="BX224" s="7" t="s">
        <v>416</v>
      </c>
      <c r="BY224" s="7" t="s">
        <v>416</v>
      </c>
      <c r="BZ224" s="7" t="s">
        <v>416</v>
      </c>
      <c r="CA224" s="7" t="s">
        <v>416</v>
      </c>
      <c r="CB224" s="7" t="s">
        <v>416</v>
      </c>
      <c r="CC224" s="7" t="s">
        <v>416</v>
      </c>
      <c r="CD224" s="7" t="s">
        <v>416</v>
      </c>
      <c r="CE224" s="7" t="s">
        <v>416</v>
      </c>
      <c r="CF224" s="7" t="s">
        <v>416</v>
      </c>
      <c r="CG224" s="7" t="s">
        <v>416</v>
      </c>
      <c r="CH224" s="7" t="s">
        <v>416</v>
      </c>
      <c r="CI224" s="7" t="s">
        <v>416</v>
      </c>
      <c r="CJ224" s="7" t="s">
        <v>416</v>
      </c>
    </row>
    <row r="225" spans="1:88" ht="39.75" customHeight="1" x14ac:dyDescent="0.25">
      <c r="A225" s="26">
        <v>228</v>
      </c>
      <c r="B225" s="46">
        <v>488</v>
      </c>
      <c r="C225" s="69" t="s">
        <v>262</v>
      </c>
      <c r="D225" s="70"/>
      <c r="E225" s="70"/>
      <c r="F225" s="7" t="s">
        <v>416</v>
      </c>
      <c r="G225" s="7" t="s">
        <v>416</v>
      </c>
      <c r="H225" s="7" t="s">
        <v>416</v>
      </c>
      <c r="I225" s="7" t="s">
        <v>416</v>
      </c>
      <c r="J225" s="7" t="s">
        <v>416</v>
      </c>
      <c r="K225" s="7" t="s">
        <v>416</v>
      </c>
      <c r="L225" s="7" t="s">
        <v>416</v>
      </c>
      <c r="M225" s="7" t="s">
        <v>416</v>
      </c>
      <c r="N225" s="7" t="s">
        <v>416</v>
      </c>
      <c r="O225" s="7" t="s">
        <v>416</v>
      </c>
      <c r="P225" s="7" t="s">
        <v>416</v>
      </c>
      <c r="Q225" s="7" t="s">
        <v>416</v>
      </c>
      <c r="R225" s="7" t="s">
        <v>416</v>
      </c>
      <c r="S225" s="7" t="s">
        <v>416</v>
      </c>
      <c r="T225" s="19">
        <f t="shared" si="0"/>
        <v>0</v>
      </c>
      <c r="U225" s="7" t="s">
        <v>416</v>
      </c>
      <c r="V225" s="7" t="s">
        <v>416</v>
      </c>
      <c r="W225" s="7" t="s">
        <v>416</v>
      </c>
      <c r="X225" s="7" t="s">
        <v>416</v>
      </c>
      <c r="Y225" s="7" t="s">
        <v>416</v>
      </c>
      <c r="Z225" s="7" t="s">
        <v>416</v>
      </c>
      <c r="AA225" s="7" t="s">
        <v>416</v>
      </c>
      <c r="AB225" s="7" t="s">
        <v>416</v>
      </c>
      <c r="AC225" s="7" t="s">
        <v>416</v>
      </c>
      <c r="AD225" s="7" t="s">
        <v>416</v>
      </c>
      <c r="AE225" s="7" t="s">
        <v>416</v>
      </c>
      <c r="AF225" s="7" t="s">
        <v>416</v>
      </c>
      <c r="AG225" s="7" t="s">
        <v>416</v>
      </c>
      <c r="AH225" s="7" t="s">
        <v>416</v>
      </c>
      <c r="AI225" s="7" t="s">
        <v>416</v>
      </c>
      <c r="AJ225" s="7" t="s">
        <v>416</v>
      </c>
      <c r="AK225" s="7" t="s">
        <v>416</v>
      </c>
      <c r="AL225" s="7" t="s">
        <v>416</v>
      </c>
      <c r="AM225" s="7" t="s">
        <v>416</v>
      </c>
      <c r="AN225" s="7" t="s">
        <v>416</v>
      </c>
      <c r="AO225" s="7" t="s">
        <v>416</v>
      </c>
      <c r="AP225" s="7" t="s">
        <v>416</v>
      </c>
      <c r="AQ225" s="7" t="s">
        <v>416</v>
      </c>
      <c r="AR225" s="7" t="s">
        <v>416</v>
      </c>
      <c r="AS225" s="7" t="s">
        <v>416</v>
      </c>
      <c r="AT225" s="7" t="s">
        <v>416</v>
      </c>
      <c r="AU225" s="7" t="s">
        <v>416</v>
      </c>
      <c r="AV225" s="7" t="s">
        <v>416</v>
      </c>
      <c r="AW225" s="7" t="s">
        <v>416</v>
      </c>
      <c r="AX225" s="7" t="s">
        <v>416</v>
      </c>
      <c r="AY225" s="7" t="s">
        <v>416</v>
      </c>
      <c r="AZ225" s="7" t="s">
        <v>416</v>
      </c>
      <c r="BA225" s="7" t="s">
        <v>416</v>
      </c>
      <c r="BB225" s="7" t="s">
        <v>416</v>
      </c>
      <c r="BC225" s="7" t="s">
        <v>416</v>
      </c>
      <c r="BD225" s="7" t="s">
        <v>416</v>
      </c>
      <c r="BE225" s="7" t="s">
        <v>416</v>
      </c>
      <c r="BF225" s="7" t="s">
        <v>416</v>
      </c>
      <c r="BG225" s="7" t="s">
        <v>416</v>
      </c>
      <c r="BH225" s="7" t="s">
        <v>416</v>
      </c>
      <c r="BI225" s="7" t="s">
        <v>416</v>
      </c>
      <c r="BJ225" s="7" t="s">
        <v>416</v>
      </c>
      <c r="BK225" s="7" t="s">
        <v>416</v>
      </c>
      <c r="BL225" s="7" t="s">
        <v>416</v>
      </c>
      <c r="BM225" s="7" t="s">
        <v>416</v>
      </c>
      <c r="BN225" s="7" t="s">
        <v>416</v>
      </c>
      <c r="BO225" s="7" t="s">
        <v>416</v>
      </c>
      <c r="BP225" s="7" t="s">
        <v>416</v>
      </c>
      <c r="BQ225" s="7" t="s">
        <v>416</v>
      </c>
      <c r="BR225" s="7" t="s">
        <v>416</v>
      </c>
      <c r="BS225" s="7" t="s">
        <v>416</v>
      </c>
      <c r="BT225" s="7" t="s">
        <v>416</v>
      </c>
      <c r="BU225" s="7" t="s">
        <v>416</v>
      </c>
      <c r="BV225" s="7" t="s">
        <v>416</v>
      </c>
      <c r="BW225" s="7" t="s">
        <v>416</v>
      </c>
      <c r="BX225" s="7" t="s">
        <v>416</v>
      </c>
      <c r="BY225" s="7" t="s">
        <v>416</v>
      </c>
      <c r="BZ225" s="7" t="s">
        <v>416</v>
      </c>
      <c r="CA225" s="7" t="s">
        <v>416</v>
      </c>
      <c r="CB225" s="7" t="s">
        <v>416</v>
      </c>
      <c r="CC225" s="7" t="s">
        <v>416</v>
      </c>
      <c r="CD225" s="7" t="s">
        <v>416</v>
      </c>
      <c r="CE225" s="7" t="s">
        <v>416</v>
      </c>
      <c r="CF225" s="7" t="s">
        <v>416</v>
      </c>
      <c r="CG225" s="7" t="s">
        <v>416</v>
      </c>
      <c r="CH225" s="7" t="s">
        <v>416</v>
      </c>
      <c r="CI225" s="7" t="s">
        <v>416</v>
      </c>
      <c r="CJ225" s="7" t="s">
        <v>416</v>
      </c>
    </row>
    <row r="226" spans="1:88" ht="74.25" hidden="1" customHeight="1" x14ac:dyDescent="0.25">
      <c r="A226" s="26">
        <v>229</v>
      </c>
      <c r="B226" s="19">
        <v>489</v>
      </c>
      <c r="C226" s="88" t="s">
        <v>263</v>
      </c>
      <c r="D226" s="11" t="s">
        <v>7</v>
      </c>
      <c r="E226" s="13" t="s">
        <v>656</v>
      </c>
      <c r="F226" s="9" t="s">
        <v>16</v>
      </c>
      <c r="G226" s="13" t="s">
        <v>656</v>
      </c>
      <c r="H226" s="13" t="s">
        <v>657</v>
      </c>
      <c r="I226" s="19" t="s">
        <v>430</v>
      </c>
      <c r="J226" s="20" t="s">
        <v>245</v>
      </c>
      <c r="K226" s="29" t="s">
        <v>11</v>
      </c>
      <c r="L226" s="19"/>
      <c r="M226" s="19"/>
      <c r="N226" s="19"/>
      <c r="O226" s="19"/>
      <c r="P226" s="19"/>
      <c r="Q226" s="19"/>
      <c r="R226" s="19"/>
      <c r="S226" s="19"/>
      <c r="T226" s="19">
        <f t="shared" si="0"/>
        <v>1</v>
      </c>
      <c r="U226" s="19"/>
      <c r="V226" s="19"/>
      <c r="W226" s="19" t="s">
        <v>469</v>
      </c>
      <c r="X226" s="19" t="s">
        <v>471</v>
      </c>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v>2</v>
      </c>
      <c r="BE226" s="19">
        <v>2</v>
      </c>
      <c r="BF226" s="19">
        <v>2</v>
      </c>
      <c r="BG226" s="19">
        <v>0</v>
      </c>
      <c r="BH226" s="19">
        <v>2</v>
      </c>
      <c r="BI226" s="19">
        <v>2</v>
      </c>
      <c r="BJ226" s="19">
        <v>2</v>
      </c>
      <c r="BK226" s="19">
        <v>2</v>
      </c>
      <c r="BL226" s="19">
        <v>2</v>
      </c>
      <c r="BM226" s="19">
        <v>2</v>
      </c>
      <c r="BN226" s="19">
        <v>2</v>
      </c>
      <c r="BO226" s="19">
        <v>2</v>
      </c>
      <c r="BP226" s="19">
        <v>2</v>
      </c>
      <c r="BQ226" s="19">
        <v>2</v>
      </c>
      <c r="BR226" s="19">
        <v>2</v>
      </c>
      <c r="BS226" s="19">
        <v>2</v>
      </c>
      <c r="BT226" s="19">
        <v>2</v>
      </c>
      <c r="BU226" s="19">
        <v>0</v>
      </c>
      <c r="BV226" s="19">
        <v>2</v>
      </c>
      <c r="BW226" s="19">
        <v>2</v>
      </c>
      <c r="BX226" s="19">
        <v>1</v>
      </c>
      <c r="BY226" s="19">
        <v>2</v>
      </c>
      <c r="BZ226" s="19">
        <v>2</v>
      </c>
      <c r="CA226" s="19">
        <v>1</v>
      </c>
      <c r="CB226" s="19">
        <v>2</v>
      </c>
      <c r="CC226" s="29">
        <f t="shared" ref="CC226:CC229" si="201">COUNTIF($BD226:$CB226,2)</f>
        <v>21</v>
      </c>
      <c r="CD226" s="52">
        <f t="shared" ref="CD226:CD229" si="202">CC226/COUNTA($BD226:$CB226)</f>
        <v>0.84</v>
      </c>
      <c r="CE226" s="29">
        <f t="shared" ref="CE226:CE229" si="203">COUNTIF($BD226:$CB226,1)</f>
        <v>2</v>
      </c>
      <c r="CF226" s="52">
        <f t="shared" ref="CF226:CF229" si="204">CE226/COUNTA($BD226:$CB226)</f>
        <v>0.08</v>
      </c>
      <c r="CG226" s="29">
        <f t="shared" ref="CG226:CG229" si="205">COUNTIF($BD226:$CB226,0)</f>
        <v>2</v>
      </c>
      <c r="CH226" s="52">
        <f t="shared" ref="CH226:CH229" si="206">CG226/COUNTA($BD226:$CB226)</f>
        <v>0.08</v>
      </c>
      <c r="CI226" s="29">
        <f t="shared" ref="CI226:CI229" si="207">(((CC226*2)+(CE226*1)+(CG226*0)))/COUNTA($BD226:$CB226)</f>
        <v>1.76</v>
      </c>
      <c r="CJ226" s="29" t="str">
        <f t="shared" ref="CJ226:CJ229" si="208">IF(CI226&gt;=1.6,"Đạt mục tiêu",IF(CI226&gt;=1,"Cần cố gắng","Chưa đạt"))</f>
        <v>Đạt mục tiêu</v>
      </c>
    </row>
    <row r="227" spans="1:88" ht="42.75" hidden="1" customHeight="1" x14ac:dyDescent="0.25">
      <c r="A227" s="26">
        <v>230</v>
      </c>
      <c r="B227" s="15">
        <v>492</v>
      </c>
      <c r="C227" s="13" t="s">
        <v>264</v>
      </c>
      <c r="D227" s="9" t="s">
        <v>7</v>
      </c>
      <c r="E227" s="10" t="s">
        <v>265</v>
      </c>
      <c r="F227" s="9" t="s">
        <v>16</v>
      </c>
      <c r="G227" s="10" t="s">
        <v>265</v>
      </c>
      <c r="H227" s="62" t="s">
        <v>658</v>
      </c>
      <c r="I227" s="19" t="s">
        <v>430</v>
      </c>
      <c r="J227" s="20" t="s">
        <v>245</v>
      </c>
      <c r="K227" s="26"/>
      <c r="L227" s="26"/>
      <c r="M227" s="26"/>
      <c r="N227" s="26"/>
      <c r="O227" s="26"/>
      <c r="P227" s="26"/>
      <c r="Q227" s="29" t="s">
        <v>11</v>
      </c>
      <c r="R227" s="26"/>
      <c r="S227" s="26"/>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t="s">
        <v>477</v>
      </c>
      <c r="AT227" s="19" t="s">
        <v>477</v>
      </c>
      <c r="AU227" s="19" t="s">
        <v>477</v>
      </c>
      <c r="AV227" s="19" t="s">
        <v>477</v>
      </c>
      <c r="AW227" s="19"/>
      <c r="AX227" s="19"/>
      <c r="AY227" s="19"/>
      <c r="AZ227" s="19"/>
      <c r="BA227" s="19"/>
      <c r="BB227" s="19"/>
      <c r="BC227" s="19"/>
      <c r="BD227" s="19">
        <v>2</v>
      </c>
      <c r="BE227" s="19">
        <v>2</v>
      </c>
      <c r="BF227" s="19">
        <v>2</v>
      </c>
      <c r="BG227" s="19">
        <v>2</v>
      </c>
      <c r="BH227" s="19">
        <v>2</v>
      </c>
      <c r="BI227" s="19">
        <v>2</v>
      </c>
      <c r="BJ227" s="19">
        <v>1</v>
      </c>
      <c r="BK227" s="19">
        <v>1</v>
      </c>
      <c r="BL227" s="19">
        <v>2</v>
      </c>
      <c r="BM227" s="19">
        <v>1</v>
      </c>
      <c r="BN227" s="19">
        <v>2</v>
      </c>
      <c r="BO227" s="19">
        <v>2</v>
      </c>
      <c r="BP227" s="19">
        <v>2</v>
      </c>
      <c r="BQ227" s="19">
        <v>2</v>
      </c>
      <c r="BR227" s="19">
        <v>2</v>
      </c>
      <c r="BS227" s="19">
        <v>2</v>
      </c>
      <c r="BT227" s="19">
        <v>2</v>
      </c>
      <c r="BU227" s="19">
        <v>2</v>
      </c>
      <c r="BV227" s="19">
        <v>1</v>
      </c>
      <c r="BW227" s="19">
        <v>2</v>
      </c>
      <c r="BX227" s="19">
        <v>2</v>
      </c>
      <c r="BY227" s="19">
        <v>2</v>
      </c>
      <c r="BZ227" s="19">
        <v>1</v>
      </c>
      <c r="CA227" s="19">
        <v>2</v>
      </c>
      <c r="CB227" s="19">
        <v>2</v>
      </c>
      <c r="CC227" s="29">
        <f t="shared" si="201"/>
        <v>20</v>
      </c>
      <c r="CD227" s="52">
        <f t="shared" si="202"/>
        <v>0.8</v>
      </c>
      <c r="CE227" s="29">
        <f t="shared" si="203"/>
        <v>5</v>
      </c>
      <c r="CF227" s="52">
        <f t="shared" si="204"/>
        <v>0.2</v>
      </c>
      <c r="CG227" s="29">
        <f t="shared" si="205"/>
        <v>0</v>
      </c>
      <c r="CH227" s="52">
        <f t="shared" si="206"/>
        <v>0</v>
      </c>
      <c r="CI227" s="29">
        <f t="shared" si="207"/>
        <v>1.8</v>
      </c>
      <c r="CJ227" s="29" t="str">
        <f t="shared" si="208"/>
        <v>Đạt mục tiêu</v>
      </c>
    </row>
    <row r="228" spans="1:88" ht="31.5" x14ac:dyDescent="0.25">
      <c r="A228" s="26">
        <v>231</v>
      </c>
      <c r="B228" s="15">
        <v>495</v>
      </c>
      <c r="C228" s="13" t="s">
        <v>266</v>
      </c>
      <c r="D228" s="9" t="s">
        <v>7</v>
      </c>
      <c r="E228" s="13" t="s">
        <v>267</v>
      </c>
      <c r="F228" s="9" t="s">
        <v>7</v>
      </c>
      <c r="G228" s="13" t="s">
        <v>267</v>
      </c>
      <c r="H228" s="13" t="s">
        <v>659</v>
      </c>
      <c r="I228" s="19" t="s">
        <v>430</v>
      </c>
      <c r="J228" s="20" t="s">
        <v>245</v>
      </c>
      <c r="K228" s="26"/>
      <c r="L228" s="26"/>
      <c r="M228" s="26"/>
      <c r="N228" s="26" t="s">
        <v>11</v>
      </c>
      <c r="O228" s="26"/>
      <c r="P228" s="26"/>
      <c r="Q228" s="26"/>
      <c r="R228" s="26"/>
      <c r="S228" s="26"/>
      <c r="T228" s="19">
        <f t="shared" si="0"/>
        <v>1</v>
      </c>
      <c r="U228" s="19"/>
      <c r="V228" s="19"/>
      <c r="W228" s="19"/>
      <c r="X228" s="19"/>
      <c r="Y228" s="19"/>
      <c r="Z228" s="19"/>
      <c r="AA228" s="19"/>
      <c r="AB228" s="19"/>
      <c r="AC228" s="19"/>
      <c r="AD228" s="19"/>
      <c r="AE228" s="19"/>
      <c r="AF228" s="19"/>
      <c r="AG228" s="19" t="s">
        <v>431</v>
      </c>
      <c r="AH228" s="19" t="s">
        <v>431</v>
      </c>
      <c r="AI228" s="19" t="s">
        <v>431</v>
      </c>
      <c r="AJ228" s="19" t="s">
        <v>431</v>
      </c>
      <c r="AK228" s="19"/>
      <c r="AL228" s="19"/>
      <c r="AM228" s="19"/>
      <c r="AN228" s="19"/>
      <c r="AO228" s="19"/>
      <c r="AP228" s="19"/>
      <c r="AQ228" s="19"/>
      <c r="AR228" s="19"/>
      <c r="AS228" s="19"/>
      <c r="AT228" s="19"/>
      <c r="AU228" s="19"/>
      <c r="AV228" s="19"/>
      <c r="AW228" s="19"/>
      <c r="AX228" s="19"/>
      <c r="AY228" s="19"/>
      <c r="AZ228" s="19"/>
      <c r="BA228" s="19"/>
      <c r="BB228" s="19"/>
      <c r="BC228" s="19"/>
      <c r="BD228" s="19">
        <v>2</v>
      </c>
      <c r="BE228" s="19">
        <v>1</v>
      </c>
      <c r="BF228" s="19">
        <v>2</v>
      </c>
      <c r="BG228" s="19">
        <v>2</v>
      </c>
      <c r="BH228" s="19">
        <v>2</v>
      </c>
      <c r="BI228" s="19">
        <v>2</v>
      </c>
      <c r="BJ228" s="19">
        <v>2</v>
      </c>
      <c r="BK228" s="19">
        <v>2</v>
      </c>
      <c r="BL228" s="19">
        <v>2</v>
      </c>
      <c r="BM228" s="19">
        <v>2</v>
      </c>
      <c r="BN228" s="19">
        <v>1</v>
      </c>
      <c r="BO228" s="19">
        <v>2</v>
      </c>
      <c r="BP228" s="19">
        <v>1</v>
      </c>
      <c r="BQ228" s="19">
        <v>2</v>
      </c>
      <c r="BR228" s="19">
        <v>2</v>
      </c>
      <c r="BS228" s="19">
        <v>2</v>
      </c>
      <c r="BT228" s="19">
        <v>1</v>
      </c>
      <c r="BU228" s="19">
        <v>2</v>
      </c>
      <c r="BV228" s="19">
        <v>2</v>
      </c>
      <c r="BW228" s="19">
        <v>2</v>
      </c>
      <c r="BX228" s="19">
        <v>2</v>
      </c>
      <c r="BY228" s="19">
        <v>2</v>
      </c>
      <c r="BZ228" s="19">
        <v>2</v>
      </c>
      <c r="CA228" s="19">
        <v>1</v>
      </c>
      <c r="CB228" s="19">
        <v>2</v>
      </c>
      <c r="CC228" s="29">
        <f t="shared" si="201"/>
        <v>20</v>
      </c>
      <c r="CD228" s="52">
        <f t="shared" si="202"/>
        <v>0.8</v>
      </c>
      <c r="CE228" s="29">
        <f t="shared" si="203"/>
        <v>5</v>
      </c>
      <c r="CF228" s="52">
        <f t="shared" si="204"/>
        <v>0.2</v>
      </c>
      <c r="CG228" s="29">
        <f t="shared" si="205"/>
        <v>0</v>
      </c>
      <c r="CH228" s="52">
        <f t="shared" si="206"/>
        <v>0</v>
      </c>
      <c r="CI228" s="29">
        <f t="shared" si="207"/>
        <v>1.8</v>
      </c>
      <c r="CJ228" s="29" t="str">
        <f t="shared" si="208"/>
        <v>Đạt mục tiêu</v>
      </c>
    </row>
    <row r="229" spans="1:88" ht="50.25" hidden="1" customHeight="1" x14ac:dyDescent="0.25">
      <c r="A229" s="26">
        <v>232</v>
      </c>
      <c r="B229" s="19">
        <v>497</v>
      </c>
      <c r="C229" s="50" t="s">
        <v>268</v>
      </c>
      <c r="D229" s="9" t="s">
        <v>7</v>
      </c>
      <c r="E229" s="13" t="s">
        <v>269</v>
      </c>
      <c r="F229" s="9" t="s">
        <v>16</v>
      </c>
      <c r="G229" s="13" t="s">
        <v>269</v>
      </c>
      <c r="H229" s="13" t="s">
        <v>269</v>
      </c>
      <c r="I229" s="19" t="s">
        <v>430</v>
      </c>
      <c r="J229" s="20" t="s">
        <v>245</v>
      </c>
      <c r="K229" s="19" t="s">
        <v>11</v>
      </c>
      <c r="L229" s="19"/>
      <c r="M229" s="19"/>
      <c r="N229" s="19"/>
      <c r="O229" s="19"/>
      <c r="P229" s="19"/>
      <c r="Q229" s="19"/>
      <c r="R229" s="19"/>
      <c r="S229" s="19"/>
      <c r="T229" s="19">
        <f t="shared" si="0"/>
        <v>1</v>
      </c>
      <c r="U229" s="19" t="s">
        <v>434</v>
      </c>
      <c r="V229" s="19" t="s">
        <v>434</v>
      </c>
      <c r="W229" s="19" t="s">
        <v>434</v>
      </c>
      <c r="X229" s="19" t="s">
        <v>434</v>
      </c>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1</v>
      </c>
      <c r="BF229" s="19">
        <v>2</v>
      </c>
      <c r="BG229" s="19">
        <v>2</v>
      </c>
      <c r="BH229" s="19">
        <v>2</v>
      </c>
      <c r="BI229" s="19">
        <v>0</v>
      </c>
      <c r="BJ229" s="19">
        <v>0</v>
      </c>
      <c r="BK229" s="19">
        <v>2</v>
      </c>
      <c r="BL229" s="19">
        <v>1</v>
      </c>
      <c r="BM229" s="19">
        <v>2</v>
      </c>
      <c r="BN229" s="19">
        <v>2</v>
      </c>
      <c r="BO229" s="19">
        <v>2</v>
      </c>
      <c r="BP229" s="19">
        <v>2</v>
      </c>
      <c r="BQ229" s="19">
        <v>2</v>
      </c>
      <c r="BR229" s="19">
        <v>2</v>
      </c>
      <c r="BS229" s="19">
        <v>0</v>
      </c>
      <c r="BT229" s="19">
        <v>2</v>
      </c>
      <c r="BU229" s="19">
        <v>2</v>
      </c>
      <c r="BV229" s="19">
        <v>2</v>
      </c>
      <c r="BW229" s="19">
        <v>1</v>
      </c>
      <c r="BX229" s="19">
        <v>2</v>
      </c>
      <c r="BY229" s="19">
        <v>2</v>
      </c>
      <c r="BZ229" s="19">
        <v>2</v>
      </c>
      <c r="CA229" s="19">
        <v>2</v>
      </c>
      <c r="CB229" s="19">
        <v>1</v>
      </c>
      <c r="CC229" s="29">
        <f t="shared" si="201"/>
        <v>18</v>
      </c>
      <c r="CD229" s="52">
        <f t="shared" si="202"/>
        <v>0.72</v>
      </c>
      <c r="CE229" s="29">
        <f t="shared" si="203"/>
        <v>4</v>
      </c>
      <c r="CF229" s="52">
        <f t="shared" si="204"/>
        <v>0.16</v>
      </c>
      <c r="CG229" s="29">
        <f t="shared" si="205"/>
        <v>3</v>
      </c>
      <c r="CH229" s="52">
        <f t="shared" si="206"/>
        <v>0.12</v>
      </c>
      <c r="CI229" s="29">
        <f t="shared" si="207"/>
        <v>1.6</v>
      </c>
      <c r="CJ229" s="29" t="str">
        <f t="shared" si="208"/>
        <v>Đạt mục tiêu</v>
      </c>
    </row>
    <row r="230" spans="1:88" ht="15.75" hidden="1" customHeight="1" x14ac:dyDescent="0.25">
      <c r="A230" s="26"/>
      <c r="B230" s="14">
        <v>501</v>
      </c>
      <c r="C230" s="13" t="s">
        <v>270</v>
      </c>
      <c r="D230" s="9" t="s">
        <v>16</v>
      </c>
      <c r="E230" s="13" t="s">
        <v>271</v>
      </c>
      <c r="F230" s="9" t="s">
        <v>16</v>
      </c>
      <c r="G230" s="13" t="s">
        <v>271</v>
      </c>
      <c r="H230" s="13" t="s">
        <v>660</v>
      </c>
      <c r="I230" s="19" t="s">
        <v>419</v>
      </c>
      <c r="J230" s="20" t="s">
        <v>245</v>
      </c>
      <c r="K230" s="19"/>
      <c r="L230" s="19"/>
      <c r="M230" s="19"/>
      <c r="N230" s="19"/>
      <c r="O230" s="19"/>
      <c r="P230" s="19"/>
      <c r="Q230" s="19"/>
      <c r="R230" s="29" t="s">
        <v>11</v>
      </c>
      <c r="S230" s="19"/>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t="s">
        <v>431</v>
      </c>
      <c r="AZ230" s="19" t="s">
        <v>434</v>
      </c>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9"/>
      <c r="CD230" s="52"/>
      <c r="CE230" s="29"/>
      <c r="CF230" s="52"/>
      <c r="CG230" s="29"/>
      <c r="CH230" s="52"/>
      <c r="CI230" s="29"/>
      <c r="CJ230" s="29"/>
    </row>
    <row r="231" spans="1:88" ht="15.75" hidden="1" customHeight="1" x14ac:dyDescent="0.25">
      <c r="A231" s="26">
        <v>234</v>
      </c>
      <c r="B231" s="14">
        <v>504</v>
      </c>
      <c r="C231" s="13" t="s">
        <v>272</v>
      </c>
      <c r="D231" s="9" t="s">
        <v>16</v>
      </c>
      <c r="E231" s="13" t="s">
        <v>273</v>
      </c>
      <c r="F231" s="9" t="s">
        <v>16</v>
      </c>
      <c r="G231" s="13" t="s">
        <v>273</v>
      </c>
      <c r="H231" s="13" t="s">
        <v>820</v>
      </c>
      <c r="I231" s="19" t="s">
        <v>430</v>
      </c>
      <c r="J231" s="20" t="s">
        <v>245</v>
      </c>
      <c r="K231" s="19"/>
      <c r="L231" s="19"/>
      <c r="M231" s="29" t="s">
        <v>11</v>
      </c>
      <c r="N231" s="19"/>
      <c r="O231" s="19"/>
      <c r="P231" s="19"/>
      <c r="Q231" s="19"/>
      <c r="R231" s="19"/>
      <c r="S231" s="19"/>
      <c r="T231" s="19">
        <f t="shared" si="0"/>
        <v>1</v>
      </c>
      <c r="U231" s="19"/>
      <c r="V231" s="19"/>
      <c r="W231" s="19"/>
      <c r="X231" s="19"/>
      <c r="Y231" s="19"/>
      <c r="Z231" s="19"/>
      <c r="AA231" s="19"/>
      <c r="AB231" s="19"/>
      <c r="AC231" s="19"/>
      <c r="AD231" s="19"/>
      <c r="AE231" s="19"/>
      <c r="AF231" s="19" t="s">
        <v>469</v>
      </c>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v>1</v>
      </c>
      <c r="BE231" s="19">
        <v>1</v>
      </c>
      <c r="BF231" s="19">
        <v>2</v>
      </c>
      <c r="BG231" s="19">
        <v>1</v>
      </c>
      <c r="BH231" s="19">
        <v>2</v>
      </c>
      <c r="BI231" s="19">
        <v>2</v>
      </c>
      <c r="BJ231" s="19">
        <v>1</v>
      </c>
      <c r="BK231" s="19">
        <v>2</v>
      </c>
      <c r="BL231" s="19">
        <v>2</v>
      </c>
      <c r="BM231" s="19">
        <v>2</v>
      </c>
      <c r="BN231" s="19">
        <v>2</v>
      </c>
      <c r="BO231" s="19">
        <v>2</v>
      </c>
      <c r="BP231" s="19">
        <v>2</v>
      </c>
      <c r="BQ231" s="19">
        <v>2</v>
      </c>
      <c r="BR231" s="19">
        <v>1</v>
      </c>
      <c r="BS231" s="19">
        <v>2</v>
      </c>
      <c r="BT231" s="19">
        <v>2</v>
      </c>
      <c r="BU231" s="19">
        <v>2</v>
      </c>
      <c r="BV231" s="19">
        <v>2</v>
      </c>
      <c r="BW231" s="19">
        <v>2</v>
      </c>
      <c r="BX231" s="19">
        <v>2</v>
      </c>
      <c r="BY231" s="19">
        <v>2</v>
      </c>
      <c r="BZ231" s="19">
        <v>1</v>
      </c>
      <c r="CA231" s="19">
        <v>2</v>
      </c>
      <c r="CB231" s="19">
        <v>1</v>
      </c>
      <c r="CC231" s="29">
        <f t="shared" ref="CC231:CC232" si="209">COUNTIF($BD231:$CB231,2)</f>
        <v>18</v>
      </c>
      <c r="CD231" s="52">
        <f t="shared" ref="CD231:CD232" si="210">CC231/COUNTA($BD231:$CB231)</f>
        <v>0.72</v>
      </c>
      <c r="CE231" s="29">
        <f t="shared" ref="CE231:CE232" si="211">COUNTIF($BD231:$CB231,1)</f>
        <v>7</v>
      </c>
      <c r="CF231" s="52">
        <f t="shared" ref="CF231:CF232" si="212">CE231/COUNTA($BD231:$CB231)</f>
        <v>0.28000000000000003</v>
      </c>
      <c r="CG231" s="29">
        <f t="shared" ref="CG231:CG232" si="213">COUNTIF($BD231:$CB231,0)</f>
        <v>0</v>
      </c>
      <c r="CH231" s="52">
        <f t="shared" ref="CH231:CH232" si="214">CG231/COUNTA($BD231:$CB231)</f>
        <v>0</v>
      </c>
      <c r="CI231" s="29">
        <f t="shared" ref="CI231:CI232" si="215">(((CC231*2)+(CE231*1)+(CG231*0)))/COUNTA($BD231:$CB231)</f>
        <v>1.72</v>
      </c>
      <c r="CJ231" s="29" t="str">
        <f t="shared" ref="CJ231:CJ232" si="216">IF(CI231&gt;=1.6,"Đạt mục tiêu",IF(CI231&gt;=1,"Cần cố gắng","Chưa đạt"))</f>
        <v>Đạt mục tiêu</v>
      </c>
    </row>
    <row r="232" spans="1:88" ht="31.5" hidden="1" customHeight="1" x14ac:dyDescent="0.25">
      <c r="A232" s="26">
        <v>235</v>
      </c>
      <c r="B232" s="19">
        <v>505</v>
      </c>
      <c r="C232" s="50" t="s">
        <v>274</v>
      </c>
      <c r="D232" s="9" t="s">
        <v>16</v>
      </c>
      <c r="E232" s="13" t="s">
        <v>275</v>
      </c>
      <c r="F232" s="9" t="s">
        <v>16</v>
      </c>
      <c r="G232" s="13" t="s">
        <v>275</v>
      </c>
      <c r="H232" s="13" t="s">
        <v>661</v>
      </c>
      <c r="I232" s="19" t="s">
        <v>419</v>
      </c>
      <c r="J232" s="20" t="s">
        <v>245</v>
      </c>
      <c r="K232" s="19" t="s">
        <v>11</v>
      </c>
      <c r="L232" s="19"/>
      <c r="M232" s="19"/>
      <c r="N232" s="19"/>
      <c r="O232" s="19"/>
      <c r="P232" s="19"/>
      <c r="Q232" s="19"/>
      <c r="R232" s="19"/>
      <c r="S232" s="19"/>
      <c r="T232" s="19">
        <f t="shared" si="0"/>
        <v>1</v>
      </c>
      <c r="U232" s="19" t="s">
        <v>434</v>
      </c>
      <c r="V232" s="19" t="s">
        <v>434</v>
      </c>
      <c r="W232" s="19" t="s">
        <v>434</v>
      </c>
      <c r="X232" s="19" t="s">
        <v>477</v>
      </c>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v>2</v>
      </c>
      <c r="BE232" s="19">
        <v>2</v>
      </c>
      <c r="BF232" s="19">
        <v>1</v>
      </c>
      <c r="BG232" s="19">
        <v>2</v>
      </c>
      <c r="BH232" s="19">
        <v>1</v>
      </c>
      <c r="BI232" s="19">
        <v>2</v>
      </c>
      <c r="BJ232" s="19">
        <v>2</v>
      </c>
      <c r="BK232" s="19">
        <v>2</v>
      </c>
      <c r="BL232" s="19">
        <v>2</v>
      </c>
      <c r="BM232" s="19">
        <v>2</v>
      </c>
      <c r="BN232" s="19">
        <v>2</v>
      </c>
      <c r="BO232" s="19">
        <v>2</v>
      </c>
      <c r="BP232" s="19">
        <v>2</v>
      </c>
      <c r="BQ232" s="19">
        <v>2</v>
      </c>
      <c r="BR232" s="19">
        <v>2</v>
      </c>
      <c r="BS232" s="19">
        <v>2</v>
      </c>
      <c r="BT232" s="19">
        <v>1</v>
      </c>
      <c r="BU232" s="19">
        <v>2</v>
      </c>
      <c r="BV232" s="19">
        <v>0</v>
      </c>
      <c r="BW232" s="19">
        <v>2</v>
      </c>
      <c r="BX232" s="19">
        <v>1</v>
      </c>
      <c r="BY232" s="19">
        <v>2</v>
      </c>
      <c r="BZ232" s="19">
        <v>2</v>
      </c>
      <c r="CA232" s="19">
        <v>1</v>
      </c>
      <c r="CB232" s="19">
        <v>2</v>
      </c>
      <c r="CC232" s="29">
        <f t="shared" si="209"/>
        <v>19</v>
      </c>
      <c r="CD232" s="52">
        <f t="shared" si="210"/>
        <v>0.76</v>
      </c>
      <c r="CE232" s="29">
        <f t="shared" si="211"/>
        <v>5</v>
      </c>
      <c r="CF232" s="52">
        <f t="shared" si="212"/>
        <v>0.2</v>
      </c>
      <c r="CG232" s="29">
        <f t="shared" si="213"/>
        <v>1</v>
      </c>
      <c r="CH232" s="52">
        <f t="shared" si="214"/>
        <v>0.04</v>
      </c>
      <c r="CI232" s="29">
        <f t="shared" si="215"/>
        <v>1.72</v>
      </c>
      <c r="CJ232" s="29" t="str">
        <f t="shared" si="216"/>
        <v>Đạt mục tiêu</v>
      </c>
    </row>
    <row r="233" spans="1:88" ht="33" hidden="1" customHeight="1" x14ac:dyDescent="0.25">
      <c r="A233" s="26">
        <v>236</v>
      </c>
      <c r="B233" s="46">
        <v>508</v>
      </c>
      <c r="C233" s="69" t="s">
        <v>276</v>
      </c>
      <c r="D233" s="70"/>
      <c r="E233" s="70"/>
      <c r="F233" s="7" t="s">
        <v>416</v>
      </c>
      <c r="G233" s="7" t="s">
        <v>416</v>
      </c>
      <c r="H233" s="7" t="s">
        <v>416</v>
      </c>
      <c r="I233" s="7" t="s">
        <v>416</v>
      </c>
      <c r="J233" s="7" t="s">
        <v>416</v>
      </c>
      <c r="K233" s="7" t="s">
        <v>416</v>
      </c>
      <c r="L233" s="7" t="s">
        <v>416</v>
      </c>
      <c r="M233" s="7" t="s">
        <v>416</v>
      </c>
      <c r="N233" s="7" t="s">
        <v>416</v>
      </c>
      <c r="O233" s="7" t="s">
        <v>416</v>
      </c>
      <c r="P233" s="7" t="s">
        <v>416</v>
      </c>
      <c r="Q233" s="7" t="s">
        <v>416</v>
      </c>
      <c r="R233" s="7" t="s">
        <v>416</v>
      </c>
      <c r="S233" s="7" t="s">
        <v>416</v>
      </c>
      <c r="T233" s="19">
        <f t="shared" si="0"/>
        <v>0</v>
      </c>
      <c r="U233" s="7" t="s">
        <v>416</v>
      </c>
      <c r="V233" s="7" t="s">
        <v>416</v>
      </c>
      <c r="W233" s="7" t="s">
        <v>416</v>
      </c>
      <c r="X233" s="7" t="s">
        <v>416</v>
      </c>
      <c r="Y233" s="7" t="s">
        <v>416</v>
      </c>
      <c r="Z233" s="7" t="s">
        <v>416</v>
      </c>
      <c r="AA233" s="7" t="s">
        <v>416</v>
      </c>
      <c r="AB233" s="7" t="s">
        <v>416</v>
      </c>
      <c r="AC233" s="7" t="s">
        <v>416</v>
      </c>
      <c r="AD233" s="7" t="s">
        <v>416</v>
      </c>
      <c r="AE233" s="7" t="s">
        <v>416</v>
      </c>
      <c r="AF233" s="7" t="s">
        <v>416</v>
      </c>
      <c r="AG233" s="7" t="s">
        <v>416</v>
      </c>
      <c r="AH233" s="7" t="s">
        <v>416</v>
      </c>
      <c r="AI233" s="7" t="s">
        <v>416</v>
      </c>
      <c r="AJ233" s="7" t="s">
        <v>416</v>
      </c>
      <c r="AK233" s="7" t="s">
        <v>416</v>
      </c>
      <c r="AL233" s="7" t="s">
        <v>416</v>
      </c>
      <c r="AM233" s="7" t="s">
        <v>416</v>
      </c>
      <c r="AN233" s="7" t="s">
        <v>416</v>
      </c>
      <c r="AO233" s="7" t="s">
        <v>416</v>
      </c>
      <c r="AP233" s="7" t="s">
        <v>416</v>
      </c>
      <c r="AQ233" s="7" t="s">
        <v>416</v>
      </c>
      <c r="AR233" s="7" t="s">
        <v>416</v>
      </c>
      <c r="AS233" s="7" t="s">
        <v>416</v>
      </c>
      <c r="AT233" s="7" t="s">
        <v>416</v>
      </c>
      <c r="AU233" s="7" t="s">
        <v>416</v>
      </c>
      <c r="AV233" s="7" t="s">
        <v>416</v>
      </c>
      <c r="AW233" s="7" t="s">
        <v>416</v>
      </c>
      <c r="AX233" s="7" t="s">
        <v>416</v>
      </c>
      <c r="AY233" s="7" t="s">
        <v>416</v>
      </c>
      <c r="AZ233" s="7" t="s">
        <v>416</v>
      </c>
      <c r="BA233" s="7" t="s">
        <v>416</v>
      </c>
      <c r="BB233" s="7" t="s">
        <v>416</v>
      </c>
      <c r="BC233" s="7" t="s">
        <v>416</v>
      </c>
      <c r="BD233" s="7" t="s">
        <v>416</v>
      </c>
      <c r="BE233" s="7" t="s">
        <v>416</v>
      </c>
      <c r="BF233" s="7" t="s">
        <v>416</v>
      </c>
      <c r="BG233" s="7" t="s">
        <v>416</v>
      </c>
      <c r="BH233" s="7" t="s">
        <v>416</v>
      </c>
      <c r="BI233" s="7" t="s">
        <v>416</v>
      </c>
      <c r="BJ233" s="7" t="s">
        <v>416</v>
      </c>
      <c r="BK233" s="7" t="s">
        <v>416</v>
      </c>
      <c r="BL233" s="7" t="s">
        <v>416</v>
      </c>
      <c r="BM233" s="7" t="s">
        <v>416</v>
      </c>
      <c r="BN233" s="7" t="s">
        <v>416</v>
      </c>
      <c r="BO233" s="7" t="s">
        <v>416</v>
      </c>
      <c r="BP233" s="7" t="s">
        <v>416</v>
      </c>
      <c r="BQ233" s="7" t="s">
        <v>416</v>
      </c>
      <c r="BR233" s="7" t="s">
        <v>416</v>
      </c>
      <c r="BS233" s="7" t="s">
        <v>416</v>
      </c>
      <c r="BT233" s="7" t="s">
        <v>416</v>
      </c>
      <c r="BU233" s="7" t="s">
        <v>416</v>
      </c>
      <c r="BV233" s="7" t="s">
        <v>416</v>
      </c>
      <c r="BW233" s="7" t="s">
        <v>416</v>
      </c>
      <c r="BX233" s="7" t="s">
        <v>416</v>
      </c>
      <c r="BY233" s="7" t="s">
        <v>416</v>
      </c>
      <c r="BZ233" s="7" t="s">
        <v>416</v>
      </c>
      <c r="CA233" s="7" t="s">
        <v>416</v>
      </c>
      <c r="CB233" s="7" t="s">
        <v>416</v>
      </c>
      <c r="CC233" s="7" t="s">
        <v>416</v>
      </c>
      <c r="CD233" s="7" t="s">
        <v>416</v>
      </c>
      <c r="CE233" s="7" t="s">
        <v>416</v>
      </c>
      <c r="CF233" s="7" t="s">
        <v>416</v>
      </c>
      <c r="CG233" s="7" t="s">
        <v>416</v>
      </c>
      <c r="CH233" s="7" t="s">
        <v>416</v>
      </c>
      <c r="CI233" s="7" t="s">
        <v>416</v>
      </c>
      <c r="CJ233" s="7" t="s">
        <v>416</v>
      </c>
    </row>
    <row r="234" spans="1:88" ht="54.75" hidden="1" customHeight="1" x14ac:dyDescent="0.25">
      <c r="A234" s="26">
        <v>237</v>
      </c>
      <c r="B234" s="14">
        <v>509</v>
      </c>
      <c r="C234" s="13" t="s">
        <v>662</v>
      </c>
      <c r="D234" s="9" t="s">
        <v>7</v>
      </c>
      <c r="E234" s="13" t="s">
        <v>663</v>
      </c>
      <c r="F234" s="9" t="s">
        <v>16</v>
      </c>
      <c r="G234" s="13" t="s">
        <v>664</v>
      </c>
      <c r="H234" s="13" t="s">
        <v>665</v>
      </c>
      <c r="I234" s="19" t="s">
        <v>430</v>
      </c>
      <c r="J234" s="20" t="s">
        <v>245</v>
      </c>
      <c r="K234" s="19"/>
      <c r="L234" s="19"/>
      <c r="M234" s="19"/>
      <c r="N234" s="19"/>
      <c r="O234" s="19"/>
      <c r="P234" s="29" t="s">
        <v>11</v>
      </c>
      <c r="Q234" s="19"/>
      <c r="R234" s="19"/>
      <c r="S234" s="19"/>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29">
        <f>COUNTIF($BD234:$CB234,2)</f>
        <v>0</v>
      </c>
      <c r="CD234" s="52" t="e">
        <f>CC234/COUNTA($BD234:$CB234)</f>
        <v>#DIV/0!</v>
      </c>
      <c r="CE234" s="29">
        <f>COUNTIF($BD234:$CB234,1)</f>
        <v>0</v>
      </c>
      <c r="CF234" s="52" t="e">
        <f>CE234/COUNTA($BD234:$CB234)</f>
        <v>#DIV/0!</v>
      </c>
      <c r="CG234" s="29">
        <f>COUNTIF($BD234:$CB234,0)</f>
        <v>0</v>
      </c>
      <c r="CH234" s="52" t="e">
        <f>CG234/COUNTA($BD234:$CB234)</f>
        <v>#DIV/0!</v>
      </c>
      <c r="CI234" s="29" t="e">
        <f>(((CC234*2)+(CE234*1)+(CG234*0)))/COUNTA($BD234:$CB234)</f>
        <v>#DIV/0!</v>
      </c>
      <c r="CJ234" s="29" t="e">
        <f>IF(CI234&gt;=1.6,"Đạt mục tiêu",IF(CI234&gt;=1,"Cần cố gắng","Chưa đạt"))</f>
        <v>#DIV/0!</v>
      </c>
    </row>
    <row r="235" spans="1:88" ht="54.75" hidden="1" customHeight="1" x14ac:dyDescent="0.25">
      <c r="A235" s="26">
        <v>238</v>
      </c>
      <c r="B235" s="14">
        <v>509</v>
      </c>
      <c r="C235" s="13" t="s">
        <v>662</v>
      </c>
      <c r="D235" s="9" t="s">
        <v>7</v>
      </c>
      <c r="E235" s="13" t="s">
        <v>663</v>
      </c>
      <c r="F235" s="9" t="s">
        <v>16</v>
      </c>
      <c r="G235" s="13" t="s">
        <v>666</v>
      </c>
      <c r="H235" s="13" t="s">
        <v>667</v>
      </c>
      <c r="I235" s="19" t="s">
        <v>430</v>
      </c>
      <c r="J235" s="20" t="s">
        <v>245</v>
      </c>
      <c r="K235" s="19"/>
      <c r="L235" s="19"/>
      <c r="M235" s="19"/>
      <c r="N235" s="19"/>
      <c r="O235" s="19" t="s">
        <v>11</v>
      </c>
      <c r="P235" s="19"/>
      <c r="Q235" s="19"/>
      <c r="R235" s="19"/>
      <c r="S235" s="19"/>
      <c r="T235" s="19">
        <f t="shared" si="0"/>
        <v>1</v>
      </c>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29"/>
      <c r="CD235" s="52"/>
      <c r="CE235" s="29"/>
      <c r="CF235" s="52"/>
      <c r="CG235" s="29"/>
      <c r="CH235" s="52"/>
      <c r="CI235" s="29"/>
      <c r="CJ235" s="29"/>
    </row>
    <row r="236" spans="1:88" ht="15.75" hidden="1" customHeight="1" x14ac:dyDescent="0.25">
      <c r="A236" s="26">
        <v>239</v>
      </c>
      <c r="B236" s="14">
        <v>512</v>
      </c>
      <c r="C236" s="13" t="s">
        <v>277</v>
      </c>
      <c r="D236" s="9" t="s">
        <v>7</v>
      </c>
      <c r="E236" s="13" t="s">
        <v>278</v>
      </c>
      <c r="F236" s="9" t="s">
        <v>16</v>
      </c>
      <c r="G236" s="13" t="s">
        <v>278</v>
      </c>
      <c r="H236" s="13" t="s">
        <v>821</v>
      </c>
      <c r="I236" s="19" t="s">
        <v>419</v>
      </c>
      <c r="J236" s="20" t="s">
        <v>245</v>
      </c>
      <c r="K236" s="19"/>
      <c r="L236" s="19"/>
      <c r="M236" s="19" t="s">
        <v>11</v>
      </c>
      <c r="N236" s="19"/>
      <c r="O236" s="19"/>
      <c r="P236" s="19"/>
      <c r="Q236" s="19"/>
      <c r="R236" s="19"/>
      <c r="S236" s="19"/>
      <c r="T236" s="19">
        <f t="shared" si="0"/>
        <v>1</v>
      </c>
      <c r="U236" s="19"/>
      <c r="V236" s="19"/>
      <c r="W236" s="19"/>
      <c r="X236" s="19"/>
      <c r="Y236" s="19"/>
      <c r="Z236" s="19"/>
      <c r="AA236" s="19"/>
      <c r="AB236" s="19"/>
      <c r="AC236" s="19" t="s">
        <v>431</v>
      </c>
      <c r="AD236" s="19" t="s">
        <v>431</v>
      </c>
      <c r="AE236" s="19" t="s">
        <v>431</v>
      </c>
      <c r="AF236" s="19" t="s">
        <v>431</v>
      </c>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v>2</v>
      </c>
      <c r="BF236" s="19">
        <v>1</v>
      </c>
      <c r="BG236" s="19">
        <v>2</v>
      </c>
      <c r="BH236" s="19">
        <v>1</v>
      </c>
      <c r="BI236" s="19">
        <v>2</v>
      </c>
      <c r="BJ236" s="19">
        <v>2</v>
      </c>
      <c r="BK236" s="19">
        <v>1</v>
      </c>
      <c r="BL236" s="19">
        <v>2</v>
      </c>
      <c r="BM236" s="19">
        <v>2</v>
      </c>
      <c r="BN236" s="19">
        <v>2</v>
      </c>
      <c r="BO236" s="19">
        <v>2</v>
      </c>
      <c r="BP236" s="19">
        <v>1</v>
      </c>
      <c r="BQ236" s="19">
        <v>2</v>
      </c>
      <c r="BR236" s="19">
        <v>2</v>
      </c>
      <c r="BS236" s="19">
        <v>1</v>
      </c>
      <c r="BT236" s="19">
        <v>2</v>
      </c>
      <c r="BU236" s="19">
        <v>2</v>
      </c>
      <c r="BV236" s="19">
        <v>1</v>
      </c>
      <c r="BW236" s="19">
        <v>2</v>
      </c>
      <c r="BX236" s="19">
        <v>2</v>
      </c>
      <c r="BY236" s="19">
        <v>2</v>
      </c>
      <c r="BZ236" s="19">
        <v>2</v>
      </c>
      <c r="CA236" s="19">
        <v>1</v>
      </c>
      <c r="CB236" s="19">
        <v>2</v>
      </c>
      <c r="CC236" s="29">
        <f t="shared" ref="CC236:CC237" si="217">COUNTIF($BD236:$CB236,2)</f>
        <v>17</v>
      </c>
      <c r="CD236" s="52">
        <f t="shared" ref="CD236:CD237" si="218">CC236/COUNTA($BD236:$CB236)</f>
        <v>0.70833333333333337</v>
      </c>
      <c r="CE236" s="29">
        <f t="shared" ref="CE236:CE237" si="219">COUNTIF($BD236:$CB236,1)</f>
        <v>7</v>
      </c>
      <c r="CF236" s="52">
        <f t="shared" ref="CF236:CF237" si="220">CE236/COUNTA($BD236:$CB236)</f>
        <v>0.29166666666666669</v>
      </c>
      <c r="CG236" s="29">
        <f t="shared" ref="CG236:CG237" si="221">COUNTIF($BD236:$CB236,0)</f>
        <v>0</v>
      </c>
      <c r="CH236" s="52">
        <f t="shared" ref="CH236:CH237" si="222">CG236/COUNTA($BD236:$CB236)</f>
        <v>0</v>
      </c>
      <c r="CI236" s="29">
        <f t="shared" ref="CI236:CI237" si="223">(((CC236*2)+(CE236*1)+(CG236*0)))/COUNTA($BD236:$CB236)</f>
        <v>1.7083333333333333</v>
      </c>
      <c r="CJ236" s="29" t="str">
        <f t="shared" ref="CJ236:CJ237" si="224">IF(CI236&gt;=1.6,"Đạt mục tiêu",IF(CI236&gt;=1,"Cần cố gắng","Chưa đạt"))</f>
        <v>Đạt mục tiêu</v>
      </c>
    </row>
    <row r="237" spans="1:88" ht="15.75" hidden="1" customHeight="1" x14ac:dyDescent="0.25">
      <c r="A237" s="26">
        <v>240</v>
      </c>
      <c r="B237" s="14">
        <v>515</v>
      </c>
      <c r="C237" s="13" t="s">
        <v>668</v>
      </c>
      <c r="D237" s="9" t="s">
        <v>16</v>
      </c>
      <c r="E237" s="13" t="s">
        <v>669</v>
      </c>
      <c r="F237" s="9" t="s">
        <v>16</v>
      </c>
      <c r="G237" s="13" t="s">
        <v>669</v>
      </c>
      <c r="H237" s="13" t="s">
        <v>670</v>
      </c>
      <c r="I237" s="19" t="s">
        <v>430</v>
      </c>
      <c r="J237" s="20" t="s">
        <v>245</v>
      </c>
      <c r="K237" s="19"/>
      <c r="L237" s="19"/>
      <c r="M237" s="19"/>
      <c r="N237" s="19"/>
      <c r="O237" s="19"/>
      <c r="P237" s="19"/>
      <c r="Q237" s="19"/>
      <c r="R237" s="26"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t="s">
        <v>469</v>
      </c>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9">
        <f t="shared" si="217"/>
        <v>0</v>
      </c>
      <c r="CD237" s="52" t="e">
        <f t="shared" si="218"/>
        <v>#DIV/0!</v>
      </c>
      <c r="CE237" s="29">
        <f t="shared" si="219"/>
        <v>0</v>
      </c>
      <c r="CF237" s="52" t="e">
        <f t="shared" si="220"/>
        <v>#DIV/0!</v>
      </c>
      <c r="CG237" s="29">
        <f t="shared" si="221"/>
        <v>0</v>
      </c>
      <c r="CH237" s="52" t="e">
        <f t="shared" si="222"/>
        <v>#DIV/0!</v>
      </c>
      <c r="CI237" s="29" t="e">
        <f t="shared" si="223"/>
        <v>#DIV/0!</v>
      </c>
      <c r="CJ237" s="29" t="e">
        <f t="shared" si="224"/>
        <v>#DIV/0!</v>
      </c>
    </row>
    <row r="238" spans="1:88" ht="42" customHeight="1" x14ac:dyDescent="0.25">
      <c r="A238" s="26">
        <v>241</v>
      </c>
      <c r="B238" s="46">
        <v>518</v>
      </c>
      <c r="C238" s="47" t="s">
        <v>279</v>
      </c>
      <c r="D238" s="86"/>
      <c r="E238" s="86"/>
      <c r="F238" s="86"/>
      <c r="G238" s="78"/>
      <c r="H238" s="79"/>
      <c r="I238" s="7" t="s">
        <v>416</v>
      </c>
      <c r="J238" s="7" t="s">
        <v>416</v>
      </c>
      <c r="K238" s="7" t="s">
        <v>416</v>
      </c>
      <c r="L238" s="7" t="s">
        <v>416</v>
      </c>
      <c r="M238" s="7" t="s">
        <v>416</v>
      </c>
      <c r="N238" s="7" t="s">
        <v>416</v>
      </c>
      <c r="O238" s="7" t="s">
        <v>416</v>
      </c>
      <c r="P238" s="7" t="s">
        <v>416</v>
      </c>
      <c r="Q238" s="7" t="s">
        <v>416</v>
      </c>
      <c r="R238" s="7" t="s">
        <v>416</v>
      </c>
      <c r="S238" s="7" t="s">
        <v>416</v>
      </c>
      <c r="T238" s="19">
        <f t="shared" si="0"/>
        <v>0</v>
      </c>
      <c r="U238" s="7" t="s">
        <v>416</v>
      </c>
      <c r="V238" s="7" t="s">
        <v>416</v>
      </c>
      <c r="W238" s="7" t="s">
        <v>416</v>
      </c>
      <c r="X238" s="7" t="s">
        <v>416</v>
      </c>
      <c r="Y238" s="7" t="s">
        <v>416</v>
      </c>
      <c r="Z238" s="7" t="s">
        <v>416</v>
      </c>
      <c r="AA238" s="7" t="s">
        <v>416</v>
      </c>
      <c r="AB238" s="7" t="s">
        <v>416</v>
      </c>
      <c r="AC238" s="7" t="s">
        <v>416</v>
      </c>
      <c r="AD238" s="7" t="s">
        <v>416</v>
      </c>
      <c r="AE238" s="7" t="s">
        <v>416</v>
      </c>
      <c r="AF238" s="7" t="s">
        <v>416</v>
      </c>
      <c r="AG238" s="7" t="s">
        <v>416</v>
      </c>
      <c r="AH238" s="7" t="s">
        <v>416</v>
      </c>
      <c r="AI238" s="7" t="s">
        <v>416</v>
      </c>
      <c r="AJ238" s="7" t="s">
        <v>416</v>
      </c>
      <c r="AK238" s="7" t="s">
        <v>416</v>
      </c>
      <c r="AL238" s="7" t="s">
        <v>416</v>
      </c>
      <c r="AM238" s="7" t="s">
        <v>416</v>
      </c>
      <c r="AN238" s="7" t="s">
        <v>416</v>
      </c>
      <c r="AO238" s="7" t="s">
        <v>416</v>
      </c>
      <c r="AP238" s="7" t="s">
        <v>416</v>
      </c>
      <c r="AQ238" s="7" t="s">
        <v>416</v>
      </c>
      <c r="AR238" s="7" t="s">
        <v>416</v>
      </c>
      <c r="AS238" s="7" t="s">
        <v>416</v>
      </c>
      <c r="AT238" s="7" t="s">
        <v>416</v>
      </c>
      <c r="AU238" s="7" t="s">
        <v>416</v>
      </c>
      <c r="AV238" s="7" t="s">
        <v>416</v>
      </c>
      <c r="AW238" s="7" t="s">
        <v>416</v>
      </c>
      <c r="AX238" s="7" t="s">
        <v>416</v>
      </c>
      <c r="AY238" s="7" t="s">
        <v>416</v>
      </c>
      <c r="AZ238" s="7" t="s">
        <v>416</v>
      </c>
      <c r="BA238" s="7" t="s">
        <v>416</v>
      </c>
      <c r="BB238" s="7" t="s">
        <v>416</v>
      </c>
      <c r="BC238" s="7" t="s">
        <v>416</v>
      </c>
      <c r="BD238" s="7" t="s">
        <v>416</v>
      </c>
      <c r="BE238" s="7" t="s">
        <v>416</v>
      </c>
      <c r="BF238" s="7" t="s">
        <v>416</v>
      </c>
      <c r="BG238" s="7" t="s">
        <v>416</v>
      </c>
      <c r="BH238" s="7" t="s">
        <v>416</v>
      </c>
      <c r="BI238" s="7" t="s">
        <v>416</v>
      </c>
      <c r="BJ238" s="7" t="s">
        <v>416</v>
      </c>
      <c r="BK238" s="7" t="s">
        <v>416</v>
      </c>
      <c r="BL238" s="7" t="s">
        <v>416</v>
      </c>
      <c r="BM238" s="7" t="s">
        <v>416</v>
      </c>
      <c r="BN238" s="7" t="s">
        <v>416</v>
      </c>
      <c r="BO238" s="7" t="s">
        <v>416</v>
      </c>
      <c r="BP238" s="7" t="s">
        <v>416</v>
      </c>
      <c r="BQ238" s="7" t="s">
        <v>416</v>
      </c>
      <c r="BR238" s="7" t="s">
        <v>416</v>
      </c>
      <c r="BS238" s="7" t="s">
        <v>416</v>
      </c>
      <c r="BT238" s="7" t="s">
        <v>416</v>
      </c>
      <c r="BU238" s="7" t="s">
        <v>416</v>
      </c>
      <c r="BV238" s="7" t="s">
        <v>416</v>
      </c>
      <c r="BW238" s="7" t="s">
        <v>416</v>
      </c>
      <c r="BX238" s="7" t="s">
        <v>416</v>
      </c>
      <c r="BY238" s="7" t="s">
        <v>416</v>
      </c>
      <c r="BZ238" s="7" t="s">
        <v>416</v>
      </c>
      <c r="CA238" s="7" t="s">
        <v>416</v>
      </c>
      <c r="CB238" s="7" t="s">
        <v>416</v>
      </c>
      <c r="CC238" s="7" t="s">
        <v>416</v>
      </c>
      <c r="CD238" s="7" t="s">
        <v>416</v>
      </c>
      <c r="CE238" s="7" t="s">
        <v>416</v>
      </c>
      <c r="CF238" s="7" t="s">
        <v>416</v>
      </c>
      <c r="CG238" s="7" t="s">
        <v>416</v>
      </c>
      <c r="CH238" s="7" t="s">
        <v>416</v>
      </c>
      <c r="CI238" s="7" t="s">
        <v>416</v>
      </c>
      <c r="CJ238" s="7" t="s">
        <v>416</v>
      </c>
    </row>
    <row r="239" spans="1:88" ht="58.5" customHeight="1" x14ac:dyDescent="0.25">
      <c r="A239" s="26">
        <v>242</v>
      </c>
      <c r="B239" s="46">
        <v>519</v>
      </c>
      <c r="C239" s="69" t="s">
        <v>280</v>
      </c>
      <c r="D239" s="70"/>
      <c r="E239" s="70"/>
      <c r="F239" s="7" t="s">
        <v>416</v>
      </c>
      <c r="G239" s="7" t="s">
        <v>416</v>
      </c>
      <c r="H239" s="7" t="s">
        <v>416</v>
      </c>
      <c r="I239" s="7" t="s">
        <v>416</v>
      </c>
      <c r="J239" s="7" t="s">
        <v>416</v>
      </c>
      <c r="K239" s="7" t="s">
        <v>416</v>
      </c>
      <c r="L239" s="7" t="s">
        <v>416</v>
      </c>
      <c r="M239" s="7" t="s">
        <v>416</v>
      </c>
      <c r="N239" s="7" t="s">
        <v>416</v>
      </c>
      <c r="O239" s="7" t="s">
        <v>416</v>
      </c>
      <c r="P239" s="7" t="s">
        <v>416</v>
      </c>
      <c r="Q239" s="7" t="s">
        <v>416</v>
      </c>
      <c r="R239" s="7" t="s">
        <v>416</v>
      </c>
      <c r="S239" s="7" t="s">
        <v>416</v>
      </c>
      <c r="T239" s="19">
        <f t="shared" si="0"/>
        <v>0</v>
      </c>
      <c r="U239" s="7" t="s">
        <v>416</v>
      </c>
      <c r="V239" s="7" t="s">
        <v>416</v>
      </c>
      <c r="W239" s="7" t="s">
        <v>416</v>
      </c>
      <c r="X239" s="7" t="s">
        <v>416</v>
      </c>
      <c r="Y239" s="7" t="s">
        <v>416</v>
      </c>
      <c r="Z239" s="7" t="s">
        <v>416</v>
      </c>
      <c r="AA239" s="7" t="s">
        <v>416</v>
      </c>
      <c r="AB239" s="7" t="s">
        <v>416</v>
      </c>
      <c r="AC239" s="7" t="s">
        <v>416</v>
      </c>
      <c r="AD239" s="7" t="s">
        <v>416</v>
      </c>
      <c r="AE239" s="7" t="s">
        <v>416</v>
      </c>
      <c r="AF239" s="7" t="s">
        <v>416</v>
      </c>
      <c r="AG239" s="7" t="s">
        <v>416</v>
      </c>
      <c r="AH239" s="7" t="s">
        <v>416</v>
      </c>
      <c r="AI239" s="7" t="s">
        <v>416</v>
      </c>
      <c r="AJ239" s="7" t="s">
        <v>416</v>
      </c>
      <c r="AK239" s="7" t="s">
        <v>416</v>
      </c>
      <c r="AL239" s="7" t="s">
        <v>416</v>
      </c>
      <c r="AM239" s="7" t="s">
        <v>416</v>
      </c>
      <c r="AN239" s="7" t="s">
        <v>416</v>
      </c>
      <c r="AO239" s="7" t="s">
        <v>416</v>
      </c>
      <c r="AP239" s="7" t="s">
        <v>416</v>
      </c>
      <c r="AQ239" s="7" t="s">
        <v>416</v>
      </c>
      <c r="AR239" s="7" t="s">
        <v>416</v>
      </c>
      <c r="AS239" s="7" t="s">
        <v>416</v>
      </c>
      <c r="AT239" s="7" t="s">
        <v>416</v>
      </c>
      <c r="AU239" s="7" t="s">
        <v>416</v>
      </c>
      <c r="AV239" s="7" t="s">
        <v>416</v>
      </c>
      <c r="AW239" s="7" t="s">
        <v>416</v>
      </c>
      <c r="AX239" s="7" t="s">
        <v>416</v>
      </c>
      <c r="AY239" s="7" t="s">
        <v>416</v>
      </c>
      <c r="AZ239" s="7" t="s">
        <v>416</v>
      </c>
      <c r="BA239" s="7" t="s">
        <v>416</v>
      </c>
      <c r="BB239" s="7" t="s">
        <v>416</v>
      </c>
      <c r="BC239" s="7" t="s">
        <v>416</v>
      </c>
      <c r="BD239" s="7" t="s">
        <v>416</v>
      </c>
      <c r="BE239" s="7" t="s">
        <v>416</v>
      </c>
      <c r="BF239" s="7" t="s">
        <v>416</v>
      </c>
      <c r="BG239" s="7" t="s">
        <v>416</v>
      </c>
      <c r="BH239" s="7" t="s">
        <v>416</v>
      </c>
      <c r="BI239" s="7" t="s">
        <v>416</v>
      </c>
      <c r="BJ239" s="7" t="s">
        <v>416</v>
      </c>
      <c r="BK239" s="7" t="s">
        <v>416</v>
      </c>
      <c r="BL239" s="7" t="s">
        <v>416</v>
      </c>
      <c r="BM239" s="7" t="s">
        <v>416</v>
      </c>
      <c r="BN239" s="7" t="s">
        <v>416</v>
      </c>
      <c r="BO239" s="7" t="s">
        <v>416</v>
      </c>
      <c r="BP239" s="7" t="s">
        <v>416</v>
      </c>
      <c r="BQ239" s="7" t="s">
        <v>416</v>
      </c>
      <c r="BR239" s="7" t="s">
        <v>416</v>
      </c>
      <c r="BS239" s="7" t="s">
        <v>416</v>
      </c>
      <c r="BT239" s="7" t="s">
        <v>416</v>
      </c>
      <c r="BU239" s="7" t="s">
        <v>416</v>
      </c>
      <c r="BV239" s="7" t="s">
        <v>416</v>
      </c>
      <c r="BW239" s="7" t="s">
        <v>416</v>
      </c>
      <c r="BX239" s="7" t="s">
        <v>416</v>
      </c>
      <c r="BY239" s="7" t="s">
        <v>416</v>
      </c>
      <c r="BZ239" s="7" t="s">
        <v>416</v>
      </c>
      <c r="CA239" s="7" t="s">
        <v>416</v>
      </c>
      <c r="CB239" s="7" t="s">
        <v>416</v>
      </c>
      <c r="CC239" s="7" t="s">
        <v>416</v>
      </c>
      <c r="CD239" s="7" t="s">
        <v>416</v>
      </c>
      <c r="CE239" s="7" t="s">
        <v>416</v>
      </c>
      <c r="CF239" s="7" t="s">
        <v>416</v>
      </c>
      <c r="CG239" s="7" t="s">
        <v>416</v>
      </c>
      <c r="CH239" s="7" t="s">
        <v>416</v>
      </c>
      <c r="CI239" s="7" t="s">
        <v>416</v>
      </c>
      <c r="CJ239" s="7" t="s">
        <v>416</v>
      </c>
    </row>
    <row r="240" spans="1:88" ht="15.75" hidden="1" customHeight="1" x14ac:dyDescent="0.25">
      <c r="A240" s="26">
        <v>243</v>
      </c>
      <c r="B240" s="14">
        <v>520</v>
      </c>
      <c r="C240" s="13" t="s">
        <v>281</v>
      </c>
      <c r="D240" s="9" t="s">
        <v>7</v>
      </c>
      <c r="E240" s="10" t="s">
        <v>282</v>
      </c>
      <c r="F240" s="18" t="s">
        <v>16</v>
      </c>
      <c r="G240" s="10" t="s">
        <v>282</v>
      </c>
      <c r="H240" s="22" t="s">
        <v>671</v>
      </c>
      <c r="I240" s="19" t="s">
        <v>430</v>
      </c>
      <c r="J240" s="12" t="s">
        <v>283</v>
      </c>
      <c r="K240" s="19"/>
      <c r="L240" s="19"/>
      <c r="M240" s="19"/>
      <c r="N240" s="19"/>
      <c r="O240" s="19" t="s">
        <v>11</v>
      </c>
      <c r="P240" s="19"/>
      <c r="Q240" s="19"/>
      <c r="R240" s="19"/>
      <c r="S240" s="19"/>
      <c r="T240" s="19">
        <f t="shared" si="0"/>
        <v>1</v>
      </c>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29">
        <f t="shared" ref="CC240:CC242" si="225">COUNTIF($BD240:$CB240,2)</f>
        <v>0</v>
      </c>
      <c r="CD240" s="52" t="e">
        <f t="shared" ref="CD240:CD242" si="226">CC240/COUNTA($BD240:$CB240)</f>
        <v>#DIV/0!</v>
      </c>
      <c r="CE240" s="29">
        <f t="shared" ref="CE240:CE242" si="227">COUNTIF($BD240:$CB240,1)</f>
        <v>0</v>
      </c>
      <c r="CF240" s="52" t="e">
        <f t="shared" ref="CF240:CF242" si="228">CE240/COUNTA($BD240:$CB240)</f>
        <v>#DIV/0!</v>
      </c>
      <c r="CG240" s="29">
        <f t="shared" ref="CG240:CG242" si="229">COUNTIF($BD240:$CB240,0)</f>
        <v>0</v>
      </c>
      <c r="CH240" s="52" t="e">
        <f t="shared" ref="CH240:CH242" si="230">CG240/COUNTA($BD240:$CB240)</f>
        <v>#DIV/0!</v>
      </c>
      <c r="CI240" s="29" t="e">
        <f t="shared" ref="CI240:CI242" si="231">(((CC240*2)+(CE240*1)+(CG240*0)))/COUNTA($BD240:$CB240)</f>
        <v>#DIV/0!</v>
      </c>
      <c r="CJ240" s="29" t="e">
        <f t="shared" ref="CJ240:CJ242" si="232">IF(CI240&gt;=1.6,"Đạt mục tiêu",IF(CI240&gt;=1,"Cần cố gắng","Chưa đạt"))</f>
        <v>#DIV/0!</v>
      </c>
    </row>
    <row r="241" spans="1:88" ht="110.25" x14ac:dyDescent="0.25">
      <c r="A241" s="26">
        <v>244</v>
      </c>
      <c r="B241" s="14">
        <v>523</v>
      </c>
      <c r="C241" s="13" t="s">
        <v>284</v>
      </c>
      <c r="D241" s="9" t="s">
        <v>7</v>
      </c>
      <c r="E241" s="22" t="s">
        <v>285</v>
      </c>
      <c r="F241" s="11" t="s">
        <v>7</v>
      </c>
      <c r="G241" s="22" t="s">
        <v>285</v>
      </c>
      <c r="H241" s="22" t="s">
        <v>672</v>
      </c>
      <c r="I241" s="19" t="s">
        <v>430</v>
      </c>
      <c r="J241" s="12" t="s">
        <v>283</v>
      </c>
      <c r="K241" s="19"/>
      <c r="L241" s="19"/>
      <c r="M241" s="19"/>
      <c r="N241" s="19" t="s">
        <v>11</v>
      </c>
      <c r="O241" s="19"/>
      <c r="P241" s="19"/>
      <c r="Q241" s="19"/>
      <c r="R241" s="19"/>
      <c r="S241" s="19"/>
      <c r="T241" s="19">
        <f t="shared" si="0"/>
        <v>1</v>
      </c>
      <c r="U241" s="19"/>
      <c r="V241" s="19"/>
      <c r="W241" s="19"/>
      <c r="X241" s="19"/>
      <c r="Y241" s="19"/>
      <c r="Z241" s="19"/>
      <c r="AA241" s="19"/>
      <c r="AB241" s="19"/>
      <c r="AC241" s="19"/>
      <c r="AD241" s="19"/>
      <c r="AE241" s="19"/>
      <c r="AF241" s="19"/>
      <c r="AG241" s="19" t="s">
        <v>471</v>
      </c>
      <c r="AH241" s="19" t="s">
        <v>431</v>
      </c>
      <c r="AI241" s="19" t="s">
        <v>471</v>
      </c>
      <c r="AJ241" s="19" t="s">
        <v>431</v>
      </c>
      <c r="AK241" s="19"/>
      <c r="AL241" s="19"/>
      <c r="AM241" s="19"/>
      <c r="AN241" s="19"/>
      <c r="AO241" s="19"/>
      <c r="AP241" s="19"/>
      <c r="AQ241" s="19"/>
      <c r="AR241" s="19"/>
      <c r="AS241" s="19"/>
      <c r="AT241" s="19"/>
      <c r="AU241" s="19"/>
      <c r="AV241" s="19"/>
      <c r="AW241" s="19"/>
      <c r="AX241" s="19"/>
      <c r="AY241" s="19"/>
      <c r="AZ241" s="19"/>
      <c r="BA241" s="19"/>
      <c r="BB241" s="19"/>
      <c r="BC241" s="19"/>
      <c r="BD241" s="19">
        <v>2</v>
      </c>
      <c r="BE241" s="19">
        <v>1</v>
      </c>
      <c r="BF241" s="19">
        <v>2</v>
      </c>
      <c r="BG241" s="19">
        <v>2</v>
      </c>
      <c r="BH241" s="19">
        <v>1</v>
      </c>
      <c r="BI241" s="19">
        <v>2</v>
      </c>
      <c r="BJ241" s="19">
        <v>2</v>
      </c>
      <c r="BK241" s="19">
        <v>2</v>
      </c>
      <c r="BL241" s="19">
        <v>2</v>
      </c>
      <c r="BM241" s="19">
        <v>2</v>
      </c>
      <c r="BN241" s="19">
        <v>1</v>
      </c>
      <c r="BO241" s="19">
        <v>2</v>
      </c>
      <c r="BP241" s="19">
        <v>1</v>
      </c>
      <c r="BQ241" s="19">
        <v>2</v>
      </c>
      <c r="BR241" s="19">
        <v>2</v>
      </c>
      <c r="BS241" s="19">
        <v>2</v>
      </c>
      <c r="BT241" s="19">
        <v>2</v>
      </c>
      <c r="BU241" s="19">
        <v>2</v>
      </c>
      <c r="BV241" s="19">
        <v>1</v>
      </c>
      <c r="BW241" s="19">
        <v>2</v>
      </c>
      <c r="BX241" s="19">
        <v>2</v>
      </c>
      <c r="BY241" s="19">
        <v>2</v>
      </c>
      <c r="BZ241" s="19">
        <v>2</v>
      </c>
      <c r="CA241" s="19">
        <v>1</v>
      </c>
      <c r="CB241" s="19">
        <v>2</v>
      </c>
      <c r="CC241" s="29">
        <f t="shared" si="225"/>
        <v>19</v>
      </c>
      <c r="CD241" s="52">
        <f t="shared" si="226"/>
        <v>0.76</v>
      </c>
      <c r="CE241" s="29">
        <f t="shared" si="227"/>
        <v>6</v>
      </c>
      <c r="CF241" s="52">
        <f t="shared" si="228"/>
        <v>0.24</v>
      </c>
      <c r="CG241" s="29">
        <f t="shared" si="229"/>
        <v>0</v>
      </c>
      <c r="CH241" s="52">
        <f t="shared" si="230"/>
        <v>0</v>
      </c>
      <c r="CI241" s="29">
        <f t="shared" si="231"/>
        <v>1.76</v>
      </c>
      <c r="CJ241" s="29" t="str">
        <f t="shared" si="232"/>
        <v>Đạt mục tiêu</v>
      </c>
    </row>
    <row r="242" spans="1:88" ht="87.75" customHeight="1" x14ac:dyDescent="0.25">
      <c r="A242" s="26">
        <v>245</v>
      </c>
      <c r="B242" s="14">
        <v>524</v>
      </c>
      <c r="C242" s="13" t="s">
        <v>286</v>
      </c>
      <c r="D242" s="9" t="s">
        <v>7</v>
      </c>
      <c r="E242" s="13" t="s">
        <v>287</v>
      </c>
      <c r="F242" s="9" t="s">
        <v>7</v>
      </c>
      <c r="G242" s="13" t="s">
        <v>287</v>
      </c>
      <c r="H242" s="13" t="s">
        <v>845</v>
      </c>
      <c r="I242" s="19" t="s">
        <v>502</v>
      </c>
      <c r="J242" s="12" t="s">
        <v>283</v>
      </c>
      <c r="K242" s="19"/>
      <c r="L242" s="19"/>
      <c r="M242" s="19"/>
      <c r="N242" s="19" t="s">
        <v>11</v>
      </c>
      <c r="O242" s="19"/>
      <c r="P242" s="19"/>
      <c r="Q242" s="19"/>
      <c r="R242" s="19"/>
      <c r="S242" s="19"/>
      <c r="T242" s="19">
        <f t="shared" si="0"/>
        <v>1</v>
      </c>
      <c r="U242" s="19" t="s">
        <v>434</v>
      </c>
      <c r="V242" s="19" t="s">
        <v>434</v>
      </c>
      <c r="W242" s="19" t="s">
        <v>431</v>
      </c>
      <c r="X242" s="19" t="s">
        <v>431</v>
      </c>
      <c r="Y242" s="19"/>
      <c r="Z242" s="19"/>
      <c r="AA242" s="19"/>
      <c r="AB242" s="19"/>
      <c r="AC242" s="19"/>
      <c r="AD242" s="19"/>
      <c r="AE242" s="19" t="s">
        <v>434</v>
      </c>
      <c r="AF242" s="19"/>
      <c r="AG242" s="19" t="s">
        <v>431</v>
      </c>
      <c r="AH242" s="19" t="s">
        <v>434</v>
      </c>
      <c r="AI242" s="19" t="s">
        <v>431</v>
      </c>
      <c r="AJ242" s="19" t="s">
        <v>434</v>
      </c>
      <c r="AK242" s="19"/>
      <c r="AL242" s="19"/>
      <c r="AM242" s="19"/>
      <c r="AN242" s="19"/>
      <c r="AO242" s="19"/>
      <c r="AP242" s="19"/>
      <c r="AQ242" s="19"/>
      <c r="AR242" s="19"/>
      <c r="AS242" s="19"/>
      <c r="AT242" s="19"/>
      <c r="AU242" s="19"/>
      <c r="AV242" s="19"/>
      <c r="AW242" s="19"/>
      <c r="AX242" s="19"/>
      <c r="AY242" s="19"/>
      <c r="AZ242" s="19"/>
      <c r="BA242" s="19"/>
      <c r="BB242" s="19"/>
      <c r="BC242" s="19"/>
      <c r="BD242" s="19"/>
      <c r="BE242" s="19">
        <v>2</v>
      </c>
      <c r="BF242" s="19">
        <v>2</v>
      </c>
      <c r="BG242" s="19">
        <v>2</v>
      </c>
      <c r="BH242" s="19">
        <v>1</v>
      </c>
      <c r="BI242" s="19">
        <v>1</v>
      </c>
      <c r="BJ242" s="19">
        <v>0</v>
      </c>
      <c r="BK242" s="19">
        <v>2</v>
      </c>
      <c r="BL242" s="19">
        <v>2</v>
      </c>
      <c r="BM242" s="19">
        <v>2</v>
      </c>
      <c r="BN242" s="19">
        <v>2</v>
      </c>
      <c r="BO242" s="19">
        <v>2</v>
      </c>
      <c r="BP242" s="19">
        <v>1</v>
      </c>
      <c r="BQ242" s="19">
        <v>2</v>
      </c>
      <c r="BR242" s="19">
        <v>2</v>
      </c>
      <c r="BS242" s="19">
        <v>2</v>
      </c>
      <c r="BT242" s="19">
        <v>2</v>
      </c>
      <c r="BU242" s="19">
        <v>2</v>
      </c>
      <c r="BV242" s="19">
        <v>2</v>
      </c>
      <c r="BW242" s="19">
        <v>1</v>
      </c>
      <c r="BX242" s="19">
        <v>2</v>
      </c>
      <c r="BY242" s="19">
        <v>1</v>
      </c>
      <c r="BZ242" s="19">
        <v>2</v>
      </c>
      <c r="CA242" s="19">
        <v>2</v>
      </c>
      <c r="CB242" s="19">
        <v>2</v>
      </c>
      <c r="CC242" s="29">
        <f t="shared" si="225"/>
        <v>18</v>
      </c>
      <c r="CD242" s="52">
        <f t="shared" si="226"/>
        <v>0.75</v>
      </c>
      <c r="CE242" s="29">
        <f t="shared" si="227"/>
        <v>5</v>
      </c>
      <c r="CF242" s="52">
        <f t="shared" si="228"/>
        <v>0.20833333333333334</v>
      </c>
      <c r="CG242" s="29">
        <f t="shared" si="229"/>
        <v>1</v>
      </c>
      <c r="CH242" s="52">
        <f t="shared" si="230"/>
        <v>4.1666666666666664E-2</v>
      </c>
      <c r="CI242" s="29">
        <f t="shared" si="231"/>
        <v>1.7083333333333333</v>
      </c>
      <c r="CJ242" s="29" t="str">
        <f t="shared" si="232"/>
        <v>Đạt mục tiêu</v>
      </c>
    </row>
    <row r="243" spans="1:88" ht="55.5" customHeight="1" x14ac:dyDescent="0.25">
      <c r="A243" s="26">
        <v>246</v>
      </c>
      <c r="B243" s="46">
        <v>525</v>
      </c>
      <c r="C243" s="69" t="s">
        <v>288</v>
      </c>
      <c r="D243" s="70"/>
      <c r="E243" s="70"/>
      <c r="F243" s="7" t="s">
        <v>416</v>
      </c>
      <c r="G243" s="7" t="s">
        <v>416</v>
      </c>
      <c r="H243" s="7" t="s">
        <v>416</v>
      </c>
      <c r="I243" s="7" t="s">
        <v>416</v>
      </c>
      <c r="J243" s="7" t="s">
        <v>416</v>
      </c>
      <c r="K243" s="7" t="s">
        <v>416</v>
      </c>
      <c r="L243" s="7" t="s">
        <v>416</v>
      </c>
      <c r="M243" s="7" t="s">
        <v>416</v>
      </c>
      <c r="N243" s="7" t="s">
        <v>416</v>
      </c>
      <c r="O243" s="7" t="s">
        <v>416</v>
      </c>
      <c r="P243" s="7" t="s">
        <v>416</v>
      </c>
      <c r="Q243" s="7" t="s">
        <v>416</v>
      </c>
      <c r="R243" s="7" t="s">
        <v>416</v>
      </c>
      <c r="S243" s="7" t="s">
        <v>416</v>
      </c>
      <c r="T243" s="19">
        <f t="shared" si="0"/>
        <v>0</v>
      </c>
      <c r="U243" s="7" t="s">
        <v>416</v>
      </c>
      <c r="V243" s="7" t="s">
        <v>416</v>
      </c>
      <c r="W243" s="7" t="s">
        <v>416</v>
      </c>
      <c r="X243" s="7" t="s">
        <v>416</v>
      </c>
      <c r="Y243" s="7" t="s">
        <v>416</v>
      </c>
      <c r="Z243" s="7" t="s">
        <v>416</v>
      </c>
      <c r="AA243" s="7" t="s">
        <v>416</v>
      </c>
      <c r="AB243" s="7" t="s">
        <v>416</v>
      </c>
      <c r="AC243" s="7" t="s">
        <v>416</v>
      </c>
      <c r="AD243" s="7" t="s">
        <v>416</v>
      </c>
      <c r="AE243" s="7" t="s">
        <v>416</v>
      </c>
      <c r="AF243" s="7" t="s">
        <v>416</v>
      </c>
      <c r="AG243" s="7" t="s">
        <v>416</v>
      </c>
      <c r="AH243" s="7" t="s">
        <v>416</v>
      </c>
      <c r="AI243" s="7" t="s">
        <v>416</v>
      </c>
      <c r="AJ243" s="7" t="s">
        <v>416</v>
      </c>
      <c r="AK243" s="7" t="s">
        <v>416</v>
      </c>
      <c r="AL243" s="7" t="s">
        <v>416</v>
      </c>
      <c r="AM243" s="7" t="s">
        <v>416</v>
      </c>
      <c r="AN243" s="7" t="s">
        <v>416</v>
      </c>
      <c r="AO243" s="7" t="s">
        <v>416</v>
      </c>
      <c r="AP243" s="7" t="s">
        <v>416</v>
      </c>
      <c r="AQ243" s="7" t="s">
        <v>416</v>
      </c>
      <c r="AR243" s="7" t="s">
        <v>416</v>
      </c>
      <c r="AS243" s="7" t="s">
        <v>416</v>
      </c>
      <c r="AT243" s="7" t="s">
        <v>416</v>
      </c>
      <c r="AU243" s="7" t="s">
        <v>416</v>
      </c>
      <c r="AV243" s="7" t="s">
        <v>416</v>
      </c>
      <c r="AW243" s="7" t="s">
        <v>416</v>
      </c>
      <c r="AX243" s="7" t="s">
        <v>416</v>
      </c>
      <c r="AY243" s="7" t="s">
        <v>416</v>
      </c>
      <c r="AZ243" s="7" t="s">
        <v>416</v>
      </c>
      <c r="BA243" s="7" t="s">
        <v>416</v>
      </c>
      <c r="BB243" s="7" t="s">
        <v>416</v>
      </c>
      <c r="BC243" s="7" t="s">
        <v>416</v>
      </c>
      <c r="BD243" s="7" t="s">
        <v>416</v>
      </c>
      <c r="BE243" s="7" t="s">
        <v>416</v>
      </c>
      <c r="BF243" s="7" t="s">
        <v>416</v>
      </c>
      <c r="BG243" s="7" t="s">
        <v>416</v>
      </c>
      <c r="BH243" s="7" t="s">
        <v>416</v>
      </c>
      <c r="BI243" s="7" t="s">
        <v>416</v>
      </c>
      <c r="BJ243" s="7" t="s">
        <v>416</v>
      </c>
      <c r="BK243" s="7" t="s">
        <v>416</v>
      </c>
      <c r="BL243" s="7" t="s">
        <v>416</v>
      </c>
      <c r="BM243" s="7" t="s">
        <v>416</v>
      </c>
      <c r="BN243" s="7" t="s">
        <v>416</v>
      </c>
      <c r="BO243" s="7" t="s">
        <v>416</v>
      </c>
      <c r="BP243" s="7" t="s">
        <v>416</v>
      </c>
      <c r="BQ243" s="7" t="s">
        <v>416</v>
      </c>
      <c r="BR243" s="7" t="s">
        <v>416</v>
      </c>
      <c r="BS243" s="7" t="s">
        <v>416</v>
      </c>
      <c r="BT243" s="7" t="s">
        <v>416</v>
      </c>
      <c r="BU243" s="7" t="s">
        <v>416</v>
      </c>
      <c r="BV243" s="7" t="s">
        <v>416</v>
      </c>
      <c r="BW243" s="7" t="s">
        <v>416</v>
      </c>
      <c r="BX243" s="7" t="s">
        <v>416</v>
      </c>
      <c r="BY243" s="7" t="s">
        <v>416</v>
      </c>
      <c r="BZ243" s="7" t="s">
        <v>416</v>
      </c>
      <c r="CA243" s="7" t="s">
        <v>416</v>
      </c>
      <c r="CB243" s="7" t="s">
        <v>416</v>
      </c>
      <c r="CC243" s="7" t="s">
        <v>416</v>
      </c>
      <c r="CD243" s="7" t="s">
        <v>416</v>
      </c>
      <c r="CE243" s="7" t="s">
        <v>416</v>
      </c>
      <c r="CF243" s="7" t="s">
        <v>416</v>
      </c>
      <c r="CG243" s="7" t="s">
        <v>416</v>
      </c>
      <c r="CH243" s="7" t="s">
        <v>416</v>
      </c>
      <c r="CI243" s="7" t="s">
        <v>416</v>
      </c>
      <c r="CJ243" s="7" t="s">
        <v>416</v>
      </c>
    </row>
    <row r="244" spans="1:88" ht="62.25" customHeight="1" x14ac:dyDescent="0.25">
      <c r="A244" s="26">
        <v>247</v>
      </c>
      <c r="B244" s="14">
        <v>526</v>
      </c>
      <c r="C244" s="13" t="s">
        <v>289</v>
      </c>
      <c r="D244" s="9" t="s">
        <v>16</v>
      </c>
      <c r="E244" s="13" t="s">
        <v>290</v>
      </c>
      <c r="F244" s="9" t="s">
        <v>16</v>
      </c>
      <c r="G244" s="13" t="s">
        <v>290</v>
      </c>
      <c r="H244" s="13" t="s">
        <v>673</v>
      </c>
      <c r="I244" s="19" t="s">
        <v>430</v>
      </c>
      <c r="J244" s="12" t="s">
        <v>283</v>
      </c>
      <c r="K244" s="19"/>
      <c r="L244" s="19"/>
      <c r="M244" s="19"/>
      <c r="N244" s="19" t="s">
        <v>11</v>
      </c>
      <c r="O244" s="19"/>
      <c r="P244" s="19"/>
      <c r="Q244" s="19"/>
      <c r="R244" s="19"/>
      <c r="S244" s="19"/>
      <c r="T244" s="19">
        <f t="shared" si="0"/>
        <v>1</v>
      </c>
      <c r="U244" s="19"/>
      <c r="V244" s="19"/>
      <c r="W244" s="19"/>
      <c r="X244" s="19"/>
      <c r="Y244" s="19"/>
      <c r="Z244" s="19"/>
      <c r="AA244" s="19"/>
      <c r="AB244" s="19"/>
      <c r="AC244" s="19"/>
      <c r="AD244" s="19"/>
      <c r="AE244" s="19"/>
      <c r="AF244" s="19"/>
      <c r="AG244" s="19" t="s">
        <v>477</v>
      </c>
      <c r="AH244" s="19" t="s">
        <v>477</v>
      </c>
      <c r="AI244" s="19" t="s">
        <v>477</v>
      </c>
      <c r="AJ244" s="19" t="s">
        <v>477</v>
      </c>
      <c r="AK244" s="19"/>
      <c r="AL244" s="19"/>
      <c r="AM244" s="19"/>
      <c r="AN244" s="19"/>
      <c r="AO244" s="19"/>
      <c r="AP244" s="19"/>
      <c r="AQ244" s="19"/>
      <c r="AR244" s="19"/>
      <c r="AS244" s="19"/>
      <c r="AT244" s="19"/>
      <c r="AU244" s="19"/>
      <c r="AV244" s="19"/>
      <c r="AW244" s="19"/>
      <c r="AX244" s="19"/>
      <c r="AY244" s="19"/>
      <c r="AZ244" s="19"/>
      <c r="BA244" s="19"/>
      <c r="BB244" s="19"/>
      <c r="BC244" s="19"/>
      <c r="BD244" s="19">
        <v>2</v>
      </c>
      <c r="BE244" s="19">
        <v>1</v>
      </c>
      <c r="BF244" s="19">
        <v>2</v>
      </c>
      <c r="BG244" s="19">
        <v>2</v>
      </c>
      <c r="BH244" s="19">
        <v>2</v>
      </c>
      <c r="BI244" s="19">
        <v>2</v>
      </c>
      <c r="BJ244" s="19">
        <v>2</v>
      </c>
      <c r="BK244" s="19">
        <v>2</v>
      </c>
      <c r="BL244" s="19">
        <v>1</v>
      </c>
      <c r="BM244" s="19">
        <v>1</v>
      </c>
      <c r="BN244" s="19">
        <v>1</v>
      </c>
      <c r="BO244" s="19">
        <v>2</v>
      </c>
      <c r="BP244" s="19">
        <v>2</v>
      </c>
      <c r="BQ244" s="19">
        <v>2</v>
      </c>
      <c r="BR244" s="19">
        <v>2</v>
      </c>
      <c r="BS244" s="19">
        <v>2</v>
      </c>
      <c r="BT244" s="19">
        <v>2</v>
      </c>
      <c r="BU244" s="19">
        <v>2</v>
      </c>
      <c r="BV244" s="19">
        <v>1</v>
      </c>
      <c r="BW244" s="19">
        <v>2</v>
      </c>
      <c r="BX244" s="19">
        <v>2</v>
      </c>
      <c r="BY244" s="19">
        <v>2</v>
      </c>
      <c r="BZ244" s="19">
        <v>1</v>
      </c>
      <c r="CA244" s="19">
        <v>2</v>
      </c>
      <c r="CB244" s="19">
        <v>2</v>
      </c>
      <c r="CC244" s="29">
        <f t="shared" ref="CC244:CC245" si="233">COUNTIF($BD244:$CB244,2)</f>
        <v>19</v>
      </c>
      <c r="CD244" s="52">
        <f t="shared" ref="CD244:CD245" si="234">CC244/COUNTA($BD244:$CB244)</f>
        <v>0.76</v>
      </c>
      <c r="CE244" s="29">
        <f t="shared" ref="CE244:CE245" si="235">COUNTIF($BD244:$CB244,1)</f>
        <v>6</v>
      </c>
      <c r="CF244" s="52">
        <f t="shared" ref="CF244:CF245" si="236">CE244/COUNTA($BD244:$CB244)</f>
        <v>0.24</v>
      </c>
      <c r="CG244" s="29">
        <f t="shared" ref="CG244:CG245" si="237">COUNTIF($BD244:$CB244,0)</f>
        <v>0</v>
      </c>
      <c r="CH244" s="52">
        <f t="shared" ref="CH244:CH245" si="238">CG244/COUNTA($BD244:$CB244)</f>
        <v>0</v>
      </c>
      <c r="CI244" s="29">
        <f t="shared" ref="CI244:CI245" si="239">(((CC244*2)+(CE244*1)+(CG244*0)))/COUNTA($BD244:$CB244)</f>
        <v>1.76</v>
      </c>
      <c r="CJ244" s="29" t="str">
        <f t="shared" ref="CJ244:CJ245" si="240">IF(CI244&gt;=1.6,"Đạt mục tiêu",IF(CI244&gt;=1,"Cần cố gắng","Chưa đạt"))</f>
        <v>Đạt mục tiêu</v>
      </c>
    </row>
    <row r="245" spans="1:88" ht="63" hidden="1" customHeight="1" x14ac:dyDescent="0.25">
      <c r="A245" s="26">
        <v>248</v>
      </c>
      <c r="B245" s="89">
        <v>530</v>
      </c>
      <c r="C245" s="50" t="s">
        <v>291</v>
      </c>
      <c r="D245" s="9" t="s">
        <v>7</v>
      </c>
      <c r="E245" s="13" t="s">
        <v>674</v>
      </c>
      <c r="F245" s="9" t="s">
        <v>16</v>
      </c>
      <c r="G245" s="13" t="s">
        <v>675</v>
      </c>
      <c r="H245" s="19" t="s">
        <v>676</v>
      </c>
      <c r="I245" s="19" t="s">
        <v>430</v>
      </c>
      <c r="J245" s="12" t="s">
        <v>283</v>
      </c>
      <c r="K245" s="29" t="s">
        <v>11</v>
      </c>
      <c r="L245" s="29"/>
      <c r="M245" s="29"/>
      <c r="N245" s="29"/>
      <c r="O245" s="29"/>
      <c r="P245" s="29"/>
      <c r="Q245" s="29"/>
      <c r="R245" s="29"/>
      <c r="S245" s="29"/>
      <c r="T245" s="19">
        <f t="shared" si="0"/>
        <v>1</v>
      </c>
      <c r="U245" s="19" t="s">
        <v>469</v>
      </c>
      <c r="V245" s="19" t="s">
        <v>469</v>
      </c>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v>2</v>
      </c>
      <c r="BE245" s="19">
        <v>2</v>
      </c>
      <c r="BF245" s="19">
        <v>2</v>
      </c>
      <c r="BG245" s="19">
        <v>2</v>
      </c>
      <c r="BH245" s="19">
        <v>1</v>
      </c>
      <c r="BI245" s="19">
        <v>2</v>
      </c>
      <c r="BJ245" s="19">
        <v>2</v>
      </c>
      <c r="BK245" s="19">
        <v>1</v>
      </c>
      <c r="BL245" s="19">
        <v>2</v>
      </c>
      <c r="BM245" s="19">
        <v>1</v>
      </c>
      <c r="BN245" s="19">
        <v>2</v>
      </c>
      <c r="BO245" s="19">
        <v>1</v>
      </c>
      <c r="BP245" s="19">
        <v>2</v>
      </c>
      <c r="BQ245" s="19">
        <v>2</v>
      </c>
      <c r="BR245" s="19">
        <v>1</v>
      </c>
      <c r="BS245" s="19">
        <v>2</v>
      </c>
      <c r="BT245" s="19">
        <v>2</v>
      </c>
      <c r="BU245" s="19">
        <v>2</v>
      </c>
      <c r="BV245" s="19">
        <v>1</v>
      </c>
      <c r="BW245" s="19">
        <v>2</v>
      </c>
      <c r="BX245" s="19">
        <v>2</v>
      </c>
      <c r="BY245" s="19">
        <v>2</v>
      </c>
      <c r="BZ245" s="19">
        <v>2</v>
      </c>
      <c r="CA245" s="19">
        <v>2</v>
      </c>
      <c r="CB245" s="19">
        <v>2</v>
      </c>
      <c r="CC245" s="29">
        <f t="shared" si="233"/>
        <v>19</v>
      </c>
      <c r="CD245" s="52">
        <f t="shared" si="234"/>
        <v>0.76</v>
      </c>
      <c r="CE245" s="29">
        <f t="shared" si="235"/>
        <v>6</v>
      </c>
      <c r="CF245" s="52">
        <f t="shared" si="236"/>
        <v>0.24</v>
      </c>
      <c r="CG245" s="29">
        <f t="shared" si="237"/>
        <v>0</v>
      </c>
      <c r="CH245" s="52">
        <f t="shared" si="238"/>
        <v>0</v>
      </c>
      <c r="CI245" s="29">
        <f t="shared" si="239"/>
        <v>1.76</v>
      </c>
      <c r="CJ245" s="29" t="str">
        <f t="shared" si="240"/>
        <v>Đạt mục tiêu</v>
      </c>
    </row>
    <row r="246" spans="1:88" ht="15.75" hidden="1" customHeight="1" x14ac:dyDescent="0.25">
      <c r="A246" s="26">
        <v>249</v>
      </c>
      <c r="B246" s="89">
        <v>530</v>
      </c>
      <c r="C246" s="50" t="s">
        <v>291</v>
      </c>
      <c r="D246" s="9" t="s">
        <v>7</v>
      </c>
      <c r="E246" s="13" t="s">
        <v>674</v>
      </c>
      <c r="F246" s="9" t="s">
        <v>16</v>
      </c>
      <c r="G246" s="13" t="s">
        <v>677</v>
      </c>
      <c r="H246" s="19" t="s">
        <v>678</v>
      </c>
      <c r="I246" s="19" t="s">
        <v>430</v>
      </c>
      <c r="J246" s="12" t="s">
        <v>283</v>
      </c>
      <c r="K246" s="29"/>
      <c r="L246" s="29" t="s">
        <v>11</v>
      </c>
      <c r="M246" s="29"/>
      <c r="N246" s="29"/>
      <c r="O246" s="29"/>
      <c r="P246" s="29"/>
      <c r="Q246" s="29"/>
      <c r="R246" s="29"/>
      <c r="S246" s="29"/>
      <c r="T246" s="19">
        <f t="shared" si="0"/>
        <v>1</v>
      </c>
      <c r="U246" s="19"/>
      <c r="V246" s="19"/>
      <c r="W246" s="19"/>
      <c r="X246" s="19"/>
      <c r="Y246" s="19" t="s">
        <v>441</v>
      </c>
      <c r="Z246" s="19"/>
      <c r="AA246" s="19" t="s">
        <v>431</v>
      </c>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29"/>
      <c r="CD246" s="52"/>
      <c r="CE246" s="29"/>
      <c r="CF246" s="52"/>
      <c r="CG246" s="29"/>
      <c r="CH246" s="52"/>
      <c r="CI246" s="29"/>
      <c r="CJ246" s="29"/>
    </row>
    <row r="247" spans="1:88" ht="15.75" hidden="1" customHeight="1" x14ac:dyDescent="0.25">
      <c r="A247" s="26">
        <v>250</v>
      </c>
      <c r="B247" s="89">
        <v>530</v>
      </c>
      <c r="C247" s="50" t="s">
        <v>291</v>
      </c>
      <c r="D247" s="9" t="s">
        <v>7</v>
      </c>
      <c r="E247" s="13" t="s">
        <v>674</v>
      </c>
      <c r="F247" s="9" t="s">
        <v>16</v>
      </c>
      <c r="G247" s="13" t="s">
        <v>679</v>
      </c>
      <c r="H247" s="19" t="s">
        <v>822</v>
      </c>
      <c r="I247" s="19" t="s">
        <v>430</v>
      </c>
      <c r="J247" s="12" t="s">
        <v>283</v>
      </c>
      <c r="K247" s="29"/>
      <c r="L247" s="29"/>
      <c r="M247" s="29" t="s">
        <v>11</v>
      </c>
      <c r="N247" s="29"/>
      <c r="O247" s="29"/>
      <c r="P247" s="29"/>
      <c r="Q247" s="29"/>
      <c r="R247" s="29"/>
      <c r="S247" s="29"/>
      <c r="T247" s="19">
        <f t="shared" si="0"/>
        <v>1</v>
      </c>
      <c r="U247" s="19"/>
      <c r="V247" s="19"/>
      <c r="W247" s="19"/>
      <c r="X247" s="19"/>
      <c r="Y247" s="19"/>
      <c r="Z247" s="19"/>
      <c r="AA247" s="19"/>
      <c r="AB247" s="19"/>
      <c r="AC247" s="19" t="s">
        <v>469</v>
      </c>
      <c r="AD247" s="19" t="s">
        <v>431</v>
      </c>
      <c r="AE247" s="19" t="s">
        <v>469</v>
      </c>
      <c r="AF247" s="19" t="s">
        <v>431</v>
      </c>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9"/>
      <c r="CD247" s="52"/>
      <c r="CE247" s="29"/>
      <c r="CF247" s="52"/>
      <c r="CG247" s="29"/>
      <c r="CH247" s="52"/>
      <c r="CI247" s="29"/>
      <c r="CJ247" s="29"/>
    </row>
    <row r="248" spans="1:88" ht="66.75" customHeight="1" x14ac:dyDescent="0.25">
      <c r="A248" s="26">
        <v>251</v>
      </c>
      <c r="B248" s="89">
        <v>530</v>
      </c>
      <c r="C248" s="50" t="s">
        <v>291</v>
      </c>
      <c r="D248" s="9" t="s">
        <v>7</v>
      </c>
      <c r="E248" s="13" t="s">
        <v>674</v>
      </c>
      <c r="F248" s="9" t="s">
        <v>16</v>
      </c>
      <c r="G248" s="13" t="s">
        <v>680</v>
      </c>
      <c r="H248" s="19" t="s">
        <v>844</v>
      </c>
      <c r="I248" s="19" t="s">
        <v>430</v>
      </c>
      <c r="J248" s="12" t="s">
        <v>283</v>
      </c>
      <c r="K248" s="29"/>
      <c r="L248" s="29"/>
      <c r="M248" s="29"/>
      <c r="N248" s="29" t="s">
        <v>11</v>
      </c>
      <c r="O248" s="29"/>
      <c r="P248" s="29"/>
      <c r="Q248" s="29"/>
      <c r="R248" s="29"/>
      <c r="S248" s="29"/>
      <c r="T248" s="19">
        <f t="shared" si="0"/>
        <v>1</v>
      </c>
      <c r="U248" s="19"/>
      <c r="V248" s="19"/>
      <c r="W248" s="19"/>
      <c r="X248" s="19"/>
      <c r="Y248" s="19"/>
      <c r="Z248" s="19"/>
      <c r="AA248" s="19"/>
      <c r="AB248" s="19"/>
      <c r="AC248" s="19"/>
      <c r="AD248" s="19"/>
      <c r="AE248" s="19"/>
      <c r="AF248" s="19"/>
      <c r="AG248" s="19" t="s">
        <v>469</v>
      </c>
      <c r="AH248" s="19" t="s">
        <v>469</v>
      </c>
      <c r="AI248" s="19" t="s">
        <v>431</v>
      </c>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29"/>
      <c r="CD248" s="52"/>
      <c r="CE248" s="29"/>
      <c r="CF248" s="52"/>
      <c r="CG248" s="29"/>
      <c r="CH248" s="52"/>
      <c r="CI248" s="29"/>
      <c r="CJ248" s="29"/>
    </row>
    <row r="249" spans="1:88" ht="15.75" hidden="1" customHeight="1" x14ac:dyDescent="0.25">
      <c r="A249" s="26">
        <v>252</v>
      </c>
      <c r="B249" s="89">
        <v>530</v>
      </c>
      <c r="C249" s="50" t="s">
        <v>291</v>
      </c>
      <c r="D249" s="9" t="s">
        <v>7</v>
      </c>
      <c r="E249" s="13" t="s">
        <v>674</v>
      </c>
      <c r="F249" s="9" t="s">
        <v>16</v>
      </c>
      <c r="G249" s="13" t="s">
        <v>681</v>
      </c>
      <c r="H249" s="26" t="s">
        <v>682</v>
      </c>
      <c r="I249" s="19" t="s">
        <v>430</v>
      </c>
      <c r="J249" s="12" t="s">
        <v>283</v>
      </c>
      <c r="K249" s="29"/>
      <c r="L249" s="29"/>
      <c r="M249" s="29"/>
      <c r="N249" s="29"/>
      <c r="O249" s="29" t="s">
        <v>11</v>
      </c>
      <c r="P249" s="29"/>
      <c r="Q249" s="29"/>
      <c r="R249" s="29"/>
      <c r="S249" s="29"/>
      <c r="T249" s="19">
        <f t="shared" si="0"/>
        <v>1</v>
      </c>
      <c r="U249" s="19"/>
      <c r="V249" s="19"/>
      <c r="W249" s="19"/>
      <c r="X249" s="19"/>
      <c r="Y249" s="19"/>
      <c r="Z249" s="19"/>
      <c r="AA249" s="19"/>
      <c r="AB249" s="19"/>
      <c r="AC249" s="19"/>
      <c r="AD249" s="19"/>
      <c r="AE249" s="19"/>
      <c r="AF249" s="19"/>
      <c r="AG249" s="19"/>
      <c r="AH249" s="19"/>
      <c r="AI249" s="19"/>
      <c r="AJ249" s="19"/>
      <c r="AK249" s="19" t="s">
        <v>433</v>
      </c>
      <c r="AL249" s="19"/>
      <c r="AM249" s="19" t="s">
        <v>433</v>
      </c>
      <c r="AN249" s="19" t="s">
        <v>433</v>
      </c>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29"/>
      <c r="CD249" s="52"/>
      <c r="CE249" s="29"/>
      <c r="CF249" s="52"/>
      <c r="CG249" s="29"/>
      <c r="CH249" s="52"/>
      <c r="CI249" s="29"/>
      <c r="CJ249" s="29"/>
    </row>
    <row r="250" spans="1:88" ht="15.75" hidden="1" customHeight="1" x14ac:dyDescent="0.25">
      <c r="A250" s="26">
        <v>253</v>
      </c>
      <c r="B250" s="89">
        <v>530</v>
      </c>
      <c r="C250" s="50" t="s">
        <v>291</v>
      </c>
      <c r="D250" s="9" t="s">
        <v>7</v>
      </c>
      <c r="E250" s="13" t="s">
        <v>674</v>
      </c>
      <c r="F250" s="9" t="s">
        <v>16</v>
      </c>
      <c r="G250" s="13" t="s">
        <v>683</v>
      </c>
      <c r="H250" s="19" t="s">
        <v>684</v>
      </c>
      <c r="I250" s="19" t="s">
        <v>430</v>
      </c>
      <c r="J250" s="12" t="s">
        <v>283</v>
      </c>
      <c r="K250" s="29"/>
      <c r="L250" s="29"/>
      <c r="M250" s="29"/>
      <c r="N250" s="29"/>
      <c r="O250" s="29"/>
      <c r="P250" s="29" t="s">
        <v>11</v>
      </c>
      <c r="Q250" s="29"/>
      <c r="R250" s="29"/>
      <c r="S250" s="29"/>
      <c r="T250" s="19">
        <f t="shared" si="0"/>
        <v>1</v>
      </c>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29"/>
      <c r="CD250" s="52"/>
      <c r="CE250" s="29"/>
      <c r="CF250" s="52"/>
      <c r="CG250" s="29"/>
      <c r="CH250" s="52"/>
      <c r="CI250" s="29"/>
      <c r="CJ250" s="29"/>
    </row>
    <row r="251" spans="1:88" ht="15.75" hidden="1" customHeight="1" x14ac:dyDescent="0.25">
      <c r="A251" s="26">
        <v>254</v>
      </c>
      <c r="B251" s="89">
        <v>530</v>
      </c>
      <c r="C251" s="50" t="s">
        <v>291</v>
      </c>
      <c r="D251" s="9" t="s">
        <v>7</v>
      </c>
      <c r="E251" s="13" t="s">
        <v>674</v>
      </c>
      <c r="F251" s="9" t="s">
        <v>16</v>
      </c>
      <c r="G251" s="13" t="s">
        <v>685</v>
      </c>
      <c r="H251" s="19" t="s">
        <v>686</v>
      </c>
      <c r="I251" s="19" t="s">
        <v>430</v>
      </c>
      <c r="J251" s="12" t="s">
        <v>283</v>
      </c>
      <c r="K251" s="29"/>
      <c r="L251" s="29"/>
      <c r="M251" s="29"/>
      <c r="N251" s="29"/>
      <c r="O251" s="29"/>
      <c r="P251" s="29"/>
      <c r="Q251" s="29" t="s">
        <v>11</v>
      </c>
      <c r="R251" s="29"/>
      <c r="S251" s="29"/>
      <c r="T251" s="19">
        <f t="shared" si="0"/>
        <v>1</v>
      </c>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t="s">
        <v>469</v>
      </c>
      <c r="AT251" s="19" t="s">
        <v>512</v>
      </c>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29"/>
      <c r="CD251" s="52"/>
      <c r="CE251" s="29"/>
      <c r="CF251" s="52"/>
      <c r="CG251" s="29"/>
      <c r="CH251" s="52"/>
      <c r="CI251" s="29"/>
      <c r="CJ251" s="29"/>
    </row>
    <row r="252" spans="1:88" ht="15.75" hidden="1" customHeight="1" x14ac:dyDescent="0.25">
      <c r="A252" s="26">
        <v>255</v>
      </c>
      <c r="B252" s="89">
        <v>530</v>
      </c>
      <c r="C252" s="50" t="s">
        <v>291</v>
      </c>
      <c r="D252" s="9" t="s">
        <v>7</v>
      </c>
      <c r="E252" s="13" t="s">
        <v>674</v>
      </c>
      <c r="F252" s="9" t="s">
        <v>16</v>
      </c>
      <c r="G252" s="13" t="s">
        <v>687</v>
      </c>
      <c r="H252" s="19" t="s">
        <v>688</v>
      </c>
      <c r="I252" s="19" t="s">
        <v>430</v>
      </c>
      <c r="J252" s="12" t="s">
        <v>283</v>
      </c>
      <c r="K252" s="29"/>
      <c r="L252" s="29"/>
      <c r="M252" s="29"/>
      <c r="N252" s="29"/>
      <c r="O252" s="29"/>
      <c r="P252" s="29"/>
      <c r="Q252" s="29"/>
      <c r="R252" s="29" t="s">
        <v>11</v>
      </c>
      <c r="S252" s="29"/>
      <c r="T252" s="19">
        <f t="shared" si="0"/>
        <v>1</v>
      </c>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t="s">
        <v>469</v>
      </c>
      <c r="AX252" s="19"/>
      <c r="AY252" s="19" t="s">
        <v>434</v>
      </c>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29"/>
      <c r="CD252" s="52"/>
      <c r="CE252" s="29"/>
      <c r="CF252" s="52"/>
      <c r="CG252" s="29"/>
      <c r="CH252" s="52"/>
      <c r="CI252" s="29"/>
      <c r="CJ252" s="29"/>
    </row>
    <row r="253" spans="1:88" ht="15.75" hidden="1" customHeight="1" x14ac:dyDescent="0.25">
      <c r="A253" s="26">
        <v>256</v>
      </c>
      <c r="B253" s="89">
        <v>530</v>
      </c>
      <c r="C253" s="50" t="s">
        <v>291</v>
      </c>
      <c r="D253" s="9" t="s">
        <v>7</v>
      </c>
      <c r="E253" s="13" t="s">
        <v>674</v>
      </c>
      <c r="F253" s="9" t="s">
        <v>16</v>
      </c>
      <c r="G253" s="13" t="s">
        <v>689</v>
      </c>
      <c r="H253" s="19" t="s">
        <v>690</v>
      </c>
      <c r="I253" s="19" t="s">
        <v>430</v>
      </c>
      <c r="J253" s="12" t="s">
        <v>283</v>
      </c>
      <c r="K253" s="29"/>
      <c r="L253" s="29"/>
      <c r="M253" s="29"/>
      <c r="N253" s="29"/>
      <c r="O253" s="29"/>
      <c r="P253" s="29"/>
      <c r="Q253" s="29"/>
      <c r="R253" s="29"/>
      <c r="S253" s="29" t="s">
        <v>11</v>
      </c>
      <c r="T253" s="19">
        <f t="shared" si="0"/>
        <v>1</v>
      </c>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t="s">
        <v>469</v>
      </c>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9"/>
      <c r="CD253" s="52"/>
      <c r="CE253" s="29"/>
      <c r="CF253" s="52"/>
      <c r="CG253" s="29"/>
      <c r="CH253" s="52"/>
      <c r="CI253" s="29"/>
      <c r="CJ253" s="29"/>
    </row>
    <row r="254" spans="1:88" ht="60" hidden="1" customHeight="1" x14ac:dyDescent="0.25">
      <c r="A254" s="26">
        <v>257</v>
      </c>
      <c r="B254" s="83">
        <v>533</v>
      </c>
      <c r="C254" s="65" t="s">
        <v>292</v>
      </c>
      <c r="D254" s="18" t="s">
        <v>7</v>
      </c>
      <c r="E254" s="13" t="s">
        <v>691</v>
      </c>
      <c r="F254" s="9" t="s">
        <v>16</v>
      </c>
      <c r="G254" s="13" t="s">
        <v>692</v>
      </c>
      <c r="H254" s="19" t="s">
        <v>693</v>
      </c>
      <c r="I254" s="19" t="s">
        <v>430</v>
      </c>
      <c r="J254" s="12" t="s">
        <v>283</v>
      </c>
      <c r="K254" s="29" t="s">
        <v>11</v>
      </c>
      <c r="L254" s="29"/>
      <c r="M254" s="29"/>
      <c r="N254" s="29"/>
      <c r="O254" s="29"/>
      <c r="P254" s="29"/>
      <c r="Q254" s="29"/>
      <c r="R254" s="29"/>
      <c r="S254" s="29"/>
      <c r="T254" s="19">
        <f t="shared" si="0"/>
        <v>1</v>
      </c>
      <c r="U254" s="19"/>
      <c r="V254" s="19"/>
      <c r="W254" s="19" t="s">
        <v>469</v>
      </c>
      <c r="X254" s="19" t="s">
        <v>434</v>
      </c>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v>2</v>
      </c>
      <c r="BE254" s="19">
        <v>2</v>
      </c>
      <c r="BF254" s="19">
        <v>2</v>
      </c>
      <c r="BG254" s="19">
        <v>1</v>
      </c>
      <c r="BH254" s="19">
        <v>2</v>
      </c>
      <c r="BI254" s="19">
        <v>2</v>
      </c>
      <c r="BJ254" s="19">
        <v>1</v>
      </c>
      <c r="BK254" s="19">
        <v>1</v>
      </c>
      <c r="BL254" s="19">
        <v>2</v>
      </c>
      <c r="BM254" s="19">
        <v>2</v>
      </c>
      <c r="BN254" s="19">
        <v>1</v>
      </c>
      <c r="BO254" s="19">
        <v>2</v>
      </c>
      <c r="BP254" s="19">
        <v>1</v>
      </c>
      <c r="BQ254" s="19">
        <v>1</v>
      </c>
      <c r="BR254" s="19">
        <v>2</v>
      </c>
      <c r="BS254" s="19">
        <v>2</v>
      </c>
      <c r="BT254" s="19">
        <v>2</v>
      </c>
      <c r="BU254" s="19">
        <v>2</v>
      </c>
      <c r="BV254" s="19">
        <v>2</v>
      </c>
      <c r="BW254" s="19">
        <v>2</v>
      </c>
      <c r="BX254" s="19">
        <v>2</v>
      </c>
      <c r="BY254" s="19">
        <v>2</v>
      </c>
      <c r="BZ254" s="19">
        <v>2</v>
      </c>
      <c r="CA254" s="19">
        <v>2</v>
      </c>
      <c r="CB254" s="19">
        <v>2</v>
      </c>
      <c r="CC254" s="29">
        <f>COUNTIF($BD254:$CB254,2)</f>
        <v>19</v>
      </c>
      <c r="CD254" s="52">
        <f>CC254/COUNTA($BD254:$CB254)</f>
        <v>0.76</v>
      </c>
      <c r="CE254" s="29">
        <f>COUNTIF($BD254:$CB254,1)</f>
        <v>6</v>
      </c>
      <c r="CF254" s="52">
        <f>CE254/COUNTA($BD254:$CB254)</f>
        <v>0.24</v>
      </c>
      <c r="CG254" s="29">
        <f>COUNTIF($BD254:$CB254,0)</f>
        <v>0</v>
      </c>
      <c r="CH254" s="52">
        <f>CG254/COUNTA($BD254:$CB254)</f>
        <v>0</v>
      </c>
      <c r="CI254" s="29">
        <f>(((CC254*2)+(CE254*1)+(CG254*0)))/COUNTA($BD254:$CB254)</f>
        <v>1.76</v>
      </c>
      <c r="CJ254" s="29" t="str">
        <f>IF(CI254&gt;=1.6,"Đạt mục tiêu",IF(CI254&gt;=1,"Cần cố gắng","Chưa đạt"))</f>
        <v>Đạt mục tiêu</v>
      </c>
    </row>
    <row r="255" spans="1:88" ht="58.5" hidden="1" customHeight="1" x14ac:dyDescent="0.25">
      <c r="A255" s="26">
        <v>258</v>
      </c>
      <c r="B255" s="83">
        <v>533</v>
      </c>
      <c r="C255" s="65" t="s">
        <v>292</v>
      </c>
      <c r="D255" s="18" t="s">
        <v>7</v>
      </c>
      <c r="E255" s="13" t="s">
        <v>691</v>
      </c>
      <c r="F255" s="9" t="s">
        <v>16</v>
      </c>
      <c r="G255" s="13" t="s">
        <v>694</v>
      </c>
      <c r="H255" s="19" t="s">
        <v>695</v>
      </c>
      <c r="I255" s="19" t="s">
        <v>430</v>
      </c>
      <c r="J255" s="12" t="s">
        <v>283</v>
      </c>
      <c r="K255" s="29"/>
      <c r="L255" s="29" t="s">
        <v>11</v>
      </c>
      <c r="M255" s="29"/>
      <c r="N255" s="29"/>
      <c r="O255" s="29"/>
      <c r="P255" s="29"/>
      <c r="Q255" s="29"/>
      <c r="R255" s="29"/>
      <c r="S255" s="29"/>
      <c r="T255" s="19">
        <f t="shared" si="0"/>
        <v>1</v>
      </c>
      <c r="U255" s="19"/>
      <c r="V255" s="19"/>
      <c r="W255" s="19"/>
      <c r="X255" s="19"/>
      <c r="Y255" s="19"/>
      <c r="Z255" s="19"/>
      <c r="AA255" s="19" t="s">
        <v>469</v>
      </c>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9"/>
      <c r="CD255" s="52"/>
      <c r="CE255" s="29"/>
      <c r="CF255" s="52"/>
      <c r="CG255" s="29"/>
      <c r="CH255" s="52"/>
      <c r="CI255" s="29"/>
      <c r="CJ255" s="29"/>
    </row>
    <row r="256" spans="1:88" ht="58.5" hidden="1" customHeight="1" x14ac:dyDescent="0.25">
      <c r="A256" s="26"/>
      <c r="B256" s="83">
        <v>533</v>
      </c>
      <c r="C256" s="65" t="s">
        <v>292</v>
      </c>
      <c r="D256" s="18" t="s">
        <v>7</v>
      </c>
      <c r="E256" s="13" t="s">
        <v>691</v>
      </c>
      <c r="F256" s="9" t="s">
        <v>16</v>
      </c>
      <c r="G256" s="13" t="s">
        <v>696</v>
      </c>
      <c r="H256" s="19" t="s">
        <v>697</v>
      </c>
      <c r="I256" s="19" t="s">
        <v>430</v>
      </c>
      <c r="J256" s="12" t="s">
        <v>283</v>
      </c>
      <c r="K256" s="29"/>
      <c r="L256" s="29"/>
      <c r="M256" s="29" t="s">
        <v>11</v>
      </c>
      <c r="N256" s="29"/>
      <c r="O256" s="29"/>
      <c r="P256" s="29"/>
      <c r="Q256" s="29"/>
      <c r="R256" s="29"/>
      <c r="S256" s="29"/>
      <c r="T256" s="19">
        <f t="shared" si="0"/>
        <v>1</v>
      </c>
      <c r="U256" s="19"/>
      <c r="V256" s="19"/>
      <c r="W256" s="19"/>
      <c r="X256" s="19"/>
      <c r="Y256" s="19"/>
      <c r="Z256" s="19"/>
      <c r="AA256" s="19"/>
      <c r="AB256" s="19"/>
      <c r="AC256" s="19"/>
      <c r="AD256" s="19" t="s">
        <v>469</v>
      </c>
      <c r="AE256" s="19" t="s">
        <v>431</v>
      </c>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9"/>
      <c r="CD256" s="52"/>
      <c r="CE256" s="29"/>
      <c r="CF256" s="52"/>
      <c r="CG256" s="29"/>
      <c r="CH256" s="52"/>
      <c r="CI256" s="29"/>
      <c r="CJ256" s="29"/>
    </row>
    <row r="257" spans="1:88" ht="67.5" customHeight="1" x14ac:dyDescent="0.25">
      <c r="A257" s="26">
        <v>259</v>
      </c>
      <c r="B257" s="83">
        <v>533</v>
      </c>
      <c r="C257" s="65" t="s">
        <v>292</v>
      </c>
      <c r="D257" s="18" t="s">
        <v>7</v>
      </c>
      <c r="E257" s="13" t="s">
        <v>691</v>
      </c>
      <c r="F257" s="9" t="s">
        <v>16</v>
      </c>
      <c r="G257" s="13" t="s">
        <v>698</v>
      </c>
      <c r="H257" s="19" t="s">
        <v>699</v>
      </c>
      <c r="I257" s="19" t="s">
        <v>430</v>
      </c>
      <c r="J257" s="12" t="s">
        <v>283</v>
      </c>
      <c r="K257" s="29"/>
      <c r="L257" s="29"/>
      <c r="M257" s="29"/>
      <c r="N257" s="29" t="s">
        <v>11</v>
      </c>
      <c r="O257" s="29"/>
      <c r="P257" s="29"/>
      <c r="Q257" s="29"/>
      <c r="R257" s="29"/>
      <c r="S257" s="29"/>
      <c r="T257" s="19">
        <f t="shared" si="0"/>
        <v>1</v>
      </c>
      <c r="U257" s="19"/>
      <c r="V257" s="19"/>
      <c r="W257" s="19"/>
      <c r="X257" s="19"/>
      <c r="Y257" s="19"/>
      <c r="Z257" s="19"/>
      <c r="AA257" s="19"/>
      <c r="AB257" s="19"/>
      <c r="AC257" s="19"/>
      <c r="AD257" s="19"/>
      <c r="AE257" s="19"/>
      <c r="AF257" s="19"/>
      <c r="AG257" s="19"/>
      <c r="AH257" s="19"/>
      <c r="AI257" s="19" t="s">
        <v>469</v>
      </c>
      <c r="AJ257" s="19" t="s">
        <v>431</v>
      </c>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9"/>
      <c r="CD257" s="52"/>
      <c r="CE257" s="29"/>
      <c r="CF257" s="52"/>
      <c r="CG257" s="29"/>
      <c r="CH257" s="52"/>
      <c r="CI257" s="29"/>
      <c r="CJ257" s="29"/>
    </row>
    <row r="258" spans="1:88" ht="67.5" hidden="1" customHeight="1" x14ac:dyDescent="0.25">
      <c r="A258" s="26">
        <v>260</v>
      </c>
      <c r="B258" s="83">
        <v>533</v>
      </c>
      <c r="C258" s="65" t="s">
        <v>292</v>
      </c>
      <c r="D258" s="18" t="s">
        <v>7</v>
      </c>
      <c r="E258" s="13" t="s">
        <v>691</v>
      </c>
      <c r="F258" s="9" t="s">
        <v>16</v>
      </c>
      <c r="G258" s="13" t="s">
        <v>700</v>
      </c>
      <c r="H258" s="19" t="s">
        <v>701</v>
      </c>
      <c r="I258" s="19" t="s">
        <v>430</v>
      </c>
      <c r="J258" s="12" t="s">
        <v>283</v>
      </c>
      <c r="K258" s="29"/>
      <c r="L258" s="29"/>
      <c r="M258" s="29"/>
      <c r="N258" s="29"/>
      <c r="O258" s="29" t="s">
        <v>11</v>
      </c>
      <c r="P258" s="29"/>
      <c r="Q258" s="29"/>
      <c r="R258" s="29"/>
      <c r="S258" s="29"/>
      <c r="T258" s="19">
        <f t="shared" si="0"/>
        <v>1</v>
      </c>
      <c r="U258" s="19"/>
      <c r="V258" s="19"/>
      <c r="W258" s="19"/>
      <c r="X258" s="19"/>
      <c r="Y258" s="19"/>
      <c r="Z258" s="19"/>
      <c r="AA258" s="19"/>
      <c r="AB258" s="19"/>
      <c r="AC258" s="19"/>
      <c r="AD258" s="19"/>
      <c r="AE258" s="19"/>
      <c r="AF258" s="19"/>
      <c r="AG258" s="19"/>
      <c r="AH258" s="19"/>
      <c r="AI258" s="19"/>
      <c r="AJ258" s="19"/>
      <c r="AK258" s="19"/>
      <c r="AL258" s="19" t="s">
        <v>433</v>
      </c>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9"/>
      <c r="CD258" s="52"/>
      <c r="CE258" s="29"/>
      <c r="CF258" s="52"/>
      <c r="CG258" s="29"/>
      <c r="CH258" s="52"/>
      <c r="CI258" s="29"/>
      <c r="CJ258" s="29"/>
    </row>
    <row r="259" spans="1:88" ht="58.5" hidden="1" customHeight="1" x14ac:dyDescent="0.25">
      <c r="A259" s="26">
        <v>261</v>
      </c>
      <c r="B259" s="83">
        <v>533</v>
      </c>
      <c r="C259" s="65" t="s">
        <v>292</v>
      </c>
      <c r="D259" s="18" t="s">
        <v>7</v>
      </c>
      <c r="E259" s="13" t="s">
        <v>691</v>
      </c>
      <c r="F259" s="9" t="s">
        <v>16</v>
      </c>
      <c r="G259" s="13" t="s">
        <v>702</v>
      </c>
      <c r="H259" s="19" t="s">
        <v>703</v>
      </c>
      <c r="I259" s="19" t="s">
        <v>430</v>
      </c>
      <c r="J259" s="12" t="s">
        <v>283</v>
      </c>
      <c r="K259" s="29"/>
      <c r="L259" s="29"/>
      <c r="M259" s="29"/>
      <c r="N259" s="29"/>
      <c r="O259" s="29"/>
      <c r="P259" s="29" t="s">
        <v>11</v>
      </c>
      <c r="Q259" s="29"/>
      <c r="R259" s="29"/>
      <c r="S259" s="29"/>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9"/>
      <c r="CD259" s="52"/>
      <c r="CE259" s="29"/>
      <c r="CF259" s="52"/>
      <c r="CG259" s="29"/>
      <c r="CH259" s="52"/>
      <c r="CI259" s="29"/>
      <c r="CJ259" s="29"/>
    </row>
    <row r="260" spans="1:88" ht="58.5" hidden="1" customHeight="1" x14ac:dyDescent="0.25">
      <c r="A260" s="26">
        <v>262</v>
      </c>
      <c r="B260" s="83">
        <v>533</v>
      </c>
      <c r="C260" s="65" t="s">
        <v>292</v>
      </c>
      <c r="D260" s="18" t="s">
        <v>7</v>
      </c>
      <c r="E260" s="13" t="s">
        <v>691</v>
      </c>
      <c r="F260" s="9" t="s">
        <v>16</v>
      </c>
      <c r="G260" s="13" t="s">
        <v>704</v>
      </c>
      <c r="H260" s="19" t="s">
        <v>332</v>
      </c>
      <c r="I260" s="19" t="s">
        <v>430</v>
      </c>
      <c r="J260" s="12" t="s">
        <v>283</v>
      </c>
      <c r="K260" s="29"/>
      <c r="L260" s="29"/>
      <c r="M260" s="29"/>
      <c r="N260" s="29"/>
      <c r="O260" s="29"/>
      <c r="P260" s="29"/>
      <c r="Q260" s="29" t="s">
        <v>11</v>
      </c>
      <c r="R260" s="29"/>
      <c r="S260" s="29"/>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t="s">
        <v>469</v>
      </c>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9"/>
      <c r="CD260" s="52"/>
      <c r="CE260" s="29"/>
      <c r="CF260" s="52"/>
      <c r="CG260" s="29"/>
      <c r="CH260" s="52"/>
      <c r="CI260" s="29"/>
      <c r="CJ260" s="29"/>
    </row>
    <row r="261" spans="1:88" ht="58.5" hidden="1" customHeight="1" x14ac:dyDescent="0.25">
      <c r="A261" s="26">
        <v>263</v>
      </c>
      <c r="B261" s="83">
        <v>533</v>
      </c>
      <c r="C261" s="65" t="s">
        <v>292</v>
      </c>
      <c r="D261" s="18" t="s">
        <v>7</v>
      </c>
      <c r="E261" s="13" t="s">
        <v>691</v>
      </c>
      <c r="F261" s="9" t="s">
        <v>16</v>
      </c>
      <c r="G261" s="13" t="s">
        <v>705</v>
      </c>
      <c r="H261" s="19" t="s">
        <v>706</v>
      </c>
      <c r="I261" s="19" t="s">
        <v>430</v>
      </c>
      <c r="J261" s="12" t="s">
        <v>283</v>
      </c>
      <c r="K261" s="29"/>
      <c r="L261" s="29"/>
      <c r="M261" s="29"/>
      <c r="N261" s="29"/>
      <c r="O261" s="29"/>
      <c r="P261" s="29"/>
      <c r="Q261" s="29"/>
      <c r="R261" s="29" t="s">
        <v>11</v>
      </c>
      <c r="S261" s="29"/>
      <c r="T261" s="19">
        <f t="shared" si="0"/>
        <v>1</v>
      </c>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t="s">
        <v>469</v>
      </c>
      <c r="AY261" s="19" t="s">
        <v>469</v>
      </c>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29"/>
      <c r="CD261" s="52"/>
      <c r="CE261" s="29"/>
      <c r="CF261" s="52"/>
      <c r="CG261" s="29"/>
      <c r="CH261" s="52"/>
      <c r="CI261" s="29"/>
      <c r="CJ261" s="29"/>
    </row>
    <row r="262" spans="1:88" ht="58.5" hidden="1" customHeight="1" x14ac:dyDescent="0.25">
      <c r="A262" s="26">
        <v>264</v>
      </c>
      <c r="B262" s="83">
        <v>533</v>
      </c>
      <c r="C262" s="65" t="s">
        <v>292</v>
      </c>
      <c r="D262" s="18" t="s">
        <v>7</v>
      </c>
      <c r="E262" s="13" t="s">
        <v>691</v>
      </c>
      <c r="F262" s="9" t="s">
        <v>16</v>
      </c>
      <c r="G262" s="13" t="s">
        <v>707</v>
      </c>
      <c r="H262" s="19" t="s">
        <v>708</v>
      </c>
      <c r="I262" s="19" t="s">
        <v>430</v>
      </c>
      <c r="J262" s="12" t="s">
        <v>283</v>
      </c>
      <c r="K262" s="29"/>
      <c r="L262" s="29"/>
      <c r="M262" s="29"/>
      <c r="N262" s="29"/>
      <c r="O262" s="29"/>
      <c r="P262" s="29"/>
      <c r="Q262" s="29"/>
      <c r="R262" s="29"/>
      <c r="S262" s="29" t="s">
        <v>11</v>
      </c>
      <c r="T262" s="19">
        <f t="shared" si="0"/>
        <v>1</v>
      </c>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t="s">
        <v>469</v>
      </c>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9"/>
      <c r="CD262" s="52"/>
      <c r="CE262" s="29"/>
      <c r="CF262" s="52"/>
      <c r="CG262" s="29"/>
      <c r="CH262" s="52"/>
      <c r="CI262" s="29"/>
      <c r="CJ262" s="29"/>
    </row>
    <row r="263" spans="1:88" ht="68.25" hidden="1" customHeight="1" x14ac:dyDescent="0.25">
      <c r="A263" s="26">
        <v>265</v>
      </c>
      <c r="B263" s="77">
        <v>534</v>
      </c>
      <c r="C263" s="65" t="s">
        <v>292</v>
      </c>
      <c r="D263" s="18" t="s">
        <v>7</v>
      </c>
      <c r="E263" s="13" t="s">
        <v>709</v>
      </c>
      <c r="F263" s="9" t="s">
        <v>16</v>
      </c>
      <c r="G263" s="13" t="s">
        <v>710</v>
      </c>
      <c r="H263" s="19" t="s">
        <v>711</v>
      </c>
      <c r="I263" s="19" t="s">
        <v>430</v>
      </c>
      <c r="J263" s="12" t="s">
        <v>283</v>
      </c>
      <c r="K263" s="29" t="s">
        <v>11</v>
      </c>
      <c r="L263" s="29"/>
      <c r="M263" s="29"/>
      <c r="N263" s="29"/>
      <c r="O263" s="29"/>
      <c r="P263" s="29"/>
      <c r="Q263" s="29"/>
      <c r="R263" s="29"/>
      <c r="S263" s="29"/>
      <c r="T263" s="19">
        <f t="shared" si="0"/>
        <v>1</v>
      </c>
      <c r="U263" s="19"/>
      <c r="V263" s="19"/>
      <c r="W263" s="19"/>
      <c r="X263" s="19" t="s">
        <v>469</v>
      </c>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v>2</v>
      </c>
      <c r="BE263" s="19">
        <v>2</v>
      </c>
      <c r="BF263" s="19">
        <v>2</v>
      </c>
      <c r="BG263" s="19">
        <v>1</v>
      </c>
      <c r="BH263" s="19">
        <v>1</v>
      </c>
      <c r="BI263" s="19">
        <v>2</v>
      </c>
      <c r="BJ263" s="19">
        <v>2</v>
      </c>
      <c r="BK263" s="19">
        <v>2</v>
      </c>
      <c r="BL263" s="19">
        <v>2</v>
      </c>
      <c r="BM263" s="19">
        <v>2</v>
      </c>
      <c r="BN263" s="19">
        <v>2</v>
      </c>
      <c r="BO263" s="19">
        <v>2</v>
      </c>
      <c r="BP263" s="19">
        <v>1</v>
      </c>
      <c r="BQ263" s="19">
        <v>2</v>
      </c>
      <c r="BR263" s="19">
        <v>2</v>
      </c>
      <c r="BS263" s="19">
        <v>2</v>
      </c>
      <c r="BT263" s="19">
        <v>2</v>
      </c>
      <c r="BU263" s="19">
        <v>2</v>
      </c>
      <c r="BV263" s="19">
        <v>1</v>
      </c>
      <c r="BW263" s="19">
        <v>2</v>
      </c>
      <c r="BX263" s="19">
        <v>2</v>
      </c>
      <c r="BY263" s="19">
        <v>2</v>
      </c>
      <c r="BZ263" s="19">
        <v>2</v>
      </c>
      <c r="CA263" s="19">
        <v>1</v>
      </c>
      <c r="CB263" s="19">
        <v>2</v>
      </c>
      <c r="CC263" s="29">
        <f>COUNTIF($BD263:$CB263,2)</f>
        <v>20</v>
      </c>
      <c r="CD263" s="52">
        <f>CC263/COUNTA($BD263:$CB263)</f>
        <v>0.8</v>
      </c>
      <c r="CE263" s="29">
        <f>COUNTIF($BD263:$CB263,1)</f>
        <v>5</v>
      </c>
      <c r="CF263" s="52">
        <f>CE263/COUNTA($BD263:$CB263)</f>
        <v>0.2</v>
      </c>
      <c r="CG263" s="29">
        <f>COUNTIF($BD263:$CB263,0)</f>
        <v>0</v>
      </c>
      <c r="CH263" s="52">
        <f>CG263/COUNTA($BD263:$CB263)</f>
        <v>0</v>
      </c>
      <c r="CI263" s="29">
        <f>(((CC263*2)+(CE263*1)+(CG263*0)))/COUNTA($BD263:$CB263)</f>
        <v>1.8</v>
      </c>
      <c r="CJ263" s="29" t="str">
        <f>IF(CI263&gt;=1.6,"Đạt mục tiêu",IF(CI263&gt;=1,"Cần cố gắng","Chưa đạt"))</f>
        <v>Đạt mục tiêu</v>
      </c>
    </row>
    <row r="264" spans="1:88" ht="63.75" hidden="1" customHeight="1" x14ac:dyDescent="0.25">
      <c r="A264" s="26">
        <v>266</v>
      </c>
      <c r="B264" s="77">
        <v>534</v>
      </c>
      <c r="C264" s="65" t="s">
        <v>292</v>
      </c>
      <c r="D264" s="18" t="s">
        <v>7</v>
      </c>
      <c r="E264" s="13" t="s">
        <v>709</v>
      </c>
      <c r="F264" s="9" t="s">
        <v>16</v>
      </c>
      <c r="G264" s="13" t="s">
        <v>712</v>
      </c>
      <c r="H264" s="19" t="s">
        <v>823</v>
      </c>
      <c r="I264" s="19" t="s">
        <v>430</v>
      </c>
      <c r="J264" s="12" t="s">
        <v>283</v>
      </c>
      <c r="K264" s="29"/>
      <c r="L264" s="29" t="s">
        <v>11</v>
      </c>
      <c r="M264" s="29"/>
      <c r="N264" s="29"/>
      <c r="O264" s="29"/>
      <c r="P264" s="29"/>
      <c r="Q264" s="29"/>
      <c r="R264" s="29"/>
      <c r="S264" s="29"/>
      <c r="T264" s="19">
        <f t="shared" si="0"/>
        <v>1</v>
      </c>
      <c r="U264" s="19"/>
      <c r="V264" s="19"/>
      <c r="W264" s="19"/>
      <c r="X264" s="19"/>
      <c r="Y264" s="19"/>
      <c r="Z264" s="19"/>
      <c r="AA264" s="19"/>
      <c r="AB264" s="19" t="s">
        <v>469</v>
      </c>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9"/>
      <c r="CD264" s="52"/>
      <c r="CE264" s="29"/>
      <c r="CF264" s="52"/>
      <c r="CG264" s="29"/>
      <c r="CH264" s="52"/>
      <c r="CI264" s="29"/>
      <c r="CJ264" s="29"/>
    </row>
    <row r="265" spans="1:88" ht="54" hidden="1" customHeight="1" x14ac:dyDescent="0.25">
      <c r="A265" s="26">
        <v>267</v>
      </c>
      <c r="B265" s="77">
        <v>534</v>
      </c>
      <c r="C265" s="65" t="s">
        <v>292</v>
      </c>
      <c r="D265" s="18" t="s">
        <v>7</v>
      </c>
      <c r="E265" s="13" t="s">
        <v>709</v>
      </c>
      <c r="F265" s="9" t="s">
        <v>16</v>
      </c>
      <c r="G265" s="13" t="s">
        <v>713</v>
      </c>
      <c r="H265" s="19" t="s">
        <v>714</v>
      </c>
      <c r="I265" s="19" t="s">
        <v>430</v>
      </c>
      <c r="J265" s="12" t="s">
        <v>283</v>
      </c>
      <c r="K265" s="29"/>
      <c r="L265" s="29"/>
      <c r="M265" s="29" t="s">
        <v>11</v>
      </c>
      <c r="N265" s="29"/>
      <c r="O265" s="29"/>
      <c r="P265" s="29"/>
      <c r="Q265" s="29"/>
      <c r="R265" s="29"/>
      <c r="S265" s="29"/>
      <c r="T265" s="19">
        <f t="shared" si="0"/>
        <v>1</v>
      </c>
      <c r="U265" s="19"/>
      <c r="V265" s="19"/>
      <c r="W265" s="19"/>
      <c r="X265" s="19"/>
      <c r="Y265" s="19"/>
      <c r="Z265" s="19"/>
      <c r="AA265" s="19"/>
      <c r="AB265" s="19"/>
      <c r="AC265" s="19"/>
      <c r="AD265" s="19"/>
      <c r="AE265" s="19"/>
      <c r="AF265" s="19" t="s">
        <v>469</v>
      </c>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9"/>
      <c r="CD265" s="52"/>
      <c r="CE265" s="29"/>
      <c r="CF265" s="52"/>
      <c r="CG265" s="29"/>
      <c r="CH265" s="52"/>
      <c r="CI265" s="29"/>
      <c r="CJ265" s="29"/>
    </row>
    <row r="266" spans="1:88" ht="72" customHeight="1" x14ac:dyDescent="0.25">
      <c r="A266" s="26">
        <v>268</v>
      </c>
      <c r="B266" s="77">
        <v>534</v>
      </c>
      <c r="C266" s="65" t="s">
        <v>292</v>
      </c>
      <c r="D266" s="18" t="s">
        <v>7</v>
      </c>
      <c r="E266" s="13" t="s">
        <v>709</v>
      </c>
      <c r="F266" s="9" t="s">
        <v>16</v>
      </c>
      <c r="G266" s="13" t="s">
        <v>715</v>
      </c>
      <c r="H266" s="19" t="s">
        <v>842</v>
      </c>
      <c r="I266" s="19" t="s">
        <v>430</v>
      </c>
      <c r="J266" s="12" t="s">
        <v>283</v>
      </c>
      <c r="K266" s="29"/>
      <c r="L266" s="29"/>
      <c r="M266" s="29"/>
      <c r="N266" s="29" t="s">
        <v>11</v>
      </c>
      <c r="O266" s="29"/>
      <c r="P266" s="29"/>
      <c r="Q266" s="29"/>
      <c r="R266" s="29"/>
      <c r="S266" s="29"/>
      <c r="T266" s="19">
        <f t="shared" ref="T266:T301" si="241">COUNTIF(K266:S266,"x")</f>
        <v>1</v>
      </c>
      <c r="U266" s="19"/>
      <c r="V266" s="19"/>
      <c r="W266" s="19"/>
      <c r="X266" s="19"/>
      <c r="Y266" s="19"/>
      <c r="Z266" s="19"/>
      <c r="AA266" s="19"/>
      <c r="AB266" s="19"/>
      <c r="AC266" s="19"/>
      <c r="AD266" s="19"/>
      <c r="AE266" s="19"/>
      <c r="AF266" s="19"/>
      <c r="AG266" s="19"/>
      <c r="AH266" s="19" t="s">
        <v>431</v>
      </c>
      <c r="AI266" s="19"/>
      <c r="AJ266" s="19" t="s">
        <v>469</v>
      </c>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9"/>
      <c r="CD266" s="52"/>
      <c r="CE266" s="29"/>
      <c r="CF266" s="52"/>
      <c r="CG266" s="29"/>
      <c r="CH266" s="52"/>
      <c r="CI266" s="29"/>
      <c r="CJ266" s="29"/>
    </row>
    <row r="267" spans="1:88" ht="54" hidden="1" customHeight="1" x14ac:dyDescent="0.25">
      <c r="A267" s="26">
        <v>269</v>
      </c>
      <c r="B267" s="77">
        <v>534</v>
      </c>
      <c r="C267" s="65" t="s">
        <v>292</v>
      </c>
      <c r="D267" s="18" t="s">
        <v>7</v>
      </c>
      <c r="E267" s="13" t="s">
        <v>709</v>
      </c>
      <c r="F267" s="9" t="s">
        <v>16</v>
      </c>
      <c r="G267" s="13" t="s">
        <v>715</v>
      </c>
      <c r="H267" s="19" t="s">
        <v>716</v>
      </c>
      <c r="I267" s="19" t="s">
        <v>430</v>
      </c>
      <c r="J267" s="12" t="s">
        <v>283</v>
      </c>
      <c r="K267" s="29"/>
      <c r="L267" s="29"/>
      <c r="M267" s="29"/>
      <c r="N267" s="29"/>
      <c r="O267" s="29" t="s">
        <v>11</v>
      </c>
      <c r="P267" s="29"/>
      <c r="Q267" s="29"/>
      <c r="R267" s="29"/>
      <c r="S267" s="29"/>
      <c r="T267" s="19">
        <f t="shared" si="241"/>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9"/>
      <c r="CD267" s="52"/>
      <c r="CE267" s="29"/>
      <c r="CF267" s="52"/>
      <c r="CG267" s="29"/>
      <c r="CH267" s="52"/>
      <c r="CI267" s="29"/>
      <c r="CJ267" s="29"/>
    </row>
    <row r="268" spans="1:88" ht="54" hidden="1" customHeight="1" x14ac:dyDescent="0.25">
      <c r="A268" s="26">
        <v>270</v>
      </c>
      <c r="B268" s="77">
        <v>534</v>
      </c>
      <c r="C268" s="65" t="s">
        <v>292</v>
      </c>
      <c r="D268" s="18" t="s">
        <v>7</v>
      </c>
      <c r="E268" s="13" t="s">
        <v>709</v>
      </c>
      <c r="F268" s="9" t="s">
        <v>16</v>
      </c>
      <c r="G268" s="13" t="s">
        <v>715</v>
      </c>
      <c r="H268" s="19" t="s">
        <v>717</v>
      </c>
      <c r="I268" s="19" t="s">
        <v>430</v>
      </c>
      <c r="J268" s="12" t="s">
        <v>283</v>
      </c>
      <c r="K268" s="29"/>
      <c r="L268" s="29"/>
      <c r="M268" s="29"/>
      <c r="N268" s="29"/>
      <c r="O268" s="29"/>
      <c r="P268" s="29" t="s">
        <v>11</v>
      </c>
      <c r="Q268" s="29"/>
      <c r="R268" s="29"/>
      <c r="S268" s="29"/>
      <c r="T268" s="19">
        <f t="shared" si="241"/>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9"/>
      <c r="CD268" s="52"/>
      <c r="CE268" s="29"/>
      <c r="CF268" s="52"/>
      <c r="CG268" s="29"/>
      <c r="CH268" s="52"/>
      <c r="CI268" s="29"/>
      <c r="CJ268" s="29"/>
    </row>
    <row r="269" spans="1:88" ht="54" hidden="1" customHeight="1" x14ac:dyDescent="0.25">
      <c r="A269" s="26">
        <v>271</v>
      </c>
      <c r="B269" s="77">
        <v>534</v>
      </c>
      <c r="C269" s="65" t="s">
        <v>292</v>
      </c>
      <c r="D269" s="18" t="s">
        <v>7</v>
      </c>
      <c r="E269" s="13" t="s">
        <v>709</v>
      </c>
      <c r="F269" s="9" t="s">
        <v>16</v>
      </c>
      <c r="G269" s="13" t="s">
        <v>715</v>
      </c>
      <c r="H269" s="19" t="s">
        <v>718</v>
      </c>
      <c r="I269" s="19" t="s">
        <v>430</v>
      </c>
      <c r="J269" s="12" t="s">
        <v>283</v>
      </c>
      <c r="K269" s="29"/>
      <c r="L269" s="29"/>
      <c r="M269" s="29"/>
      <c r="N269" s="29"/>
      <c r="O269" s="29"/>
      <c r="P269" s="29"/>
      <c r="Q269" s="29" t="s">
        <v>11</v>
      </c>
      <c r="R269" s="29"/>
      <c r="S269" s="29"/>
      <c r="T269" s="19">
        <f t="shared" si="241"/>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t="s">
        <v>433</v>
      </c>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9"/>
      <c r="CD269" s="52"/>
      <c r="CE269" s="29"/>
      <c r="CF269" s="52"/>
      <c r="CG269" s="29"/>
      <c r="CH269" s="52"/>
      <c r="CI269" s="29"/>
      <c r="CJ269" s="29"/>
    </row>
    <row r="270" spans="1:88" ht="54" hidden="1" customHeight="1" x14ac:dyDescent="0.25">
      <c r="A270" s="26">
        <v>272</v>
      </c>
      <c r="B270" s="77">
        <v>534</v>
      </c>
      <c r="C270" s="65" t="s">
        <v>292</v>
      </c>
      <c r="D270" s="18" t="s">
        <v>7</v>
      </c>
      <c r="E270" s="13" t="s">
        <v>709</v>
      </c>
      <c r="F270" s="9" t="s">
        <v>16</v>
      </c>
      <c r="G270" s="13" t="s">
        <v>715</v>
      </c>
      <c r="H270" s="19" t="s">
        <v>719</v>
      </c>
      <c r="I270" s="19" t="s">
        <v>430</v>
      </c>
      <c r="J270" s="12" t="s">
        <v>283</v>
      </c>
      <c r="K270" s="29"/>
      <c r="L270" s="29"/>
      <c r="M270" s="29"/>
      <c r="N270" s="29"/>
      <c r="O270" s="29"/>
      <c r="P270" s="29"/>
      <c r="Q270" s="29"/>
      <c r="R270" s="29" t="s">
        <v>11</v>
      </c>
      <c r="S270" s="29"/>
      <c r="T270" s="19">
        <f t="shared" si="241"/>
        <v>1</v>
      </c>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t="s">
        <v>469</v>
      </c>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29"/>
      <c r="CD270" s="52"/>
      <c r="CE270" s="29"/>
      <c r="CF270" s="52"/>
      <c r="CG270" s="29"/>
      <c r="CH270" s="52"/>
      <c r="CI270" s="29"/>
      <c r="CJ270" s="29"/>
    </row>
    <row r="271" spans="1:88" ht="54" hidden="1" customHeight="1" x14ac:dyDescent="0.25">
      <c r="A271" s="26">
        <v>273</v>
      </c>
      <c r="B271" s="77">
        <v>534</v>
      </c>
      <c r="C271" s="65" t="s">
        <v>292</v>
      </c>
      <c r="D271" s="18" t="s">
        <v>7</v>
      </c>
      <c r="E271" s="13" t="s">
        <v>709</v>
      </c>
      <c r="F271" s="9" t="s">
        <v>16</v>
      </c>
      <c r="G271" s="13" t="s">
        <v>715</v>
      </c>
      <c r="H271" s="19" t="s">
        <v>720</v>
      </c>
      <c r="I271" s="19" t="s">
        <v>430</v>
      </c>
      <c r="J271" s="12" t="s">
        <v>283</v>
      </c>
      <c r="K271" s="29"/>
      <c r="L271" s="29"/>
      <c r="M271" s="29"/>
      <c r="N271" s="29"/>
      <c r="O271" s="29"/>
      <c r="P271" s="29"/>
      <c r="Q271" s="29"/>
      <c r="R271" s="29"/>
      <c r="S271" s="29" t="s">
        <v>11</v>
      </c>
      <c r="T271" s="19">
        <f t="shared" si="241"/>
        <v>1</v>
      </c>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t="s">
        <v>469</v>
      </c>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9"/>
      <c r="CD271" s="52"/>
      <c r="CE271" s="29"/>
      <c r="CF271" s="52"/>
      <c r="CG271" s="29"/>
      <c r="CH271" s="52"/>
      <c r="CI271" s="29"/>
      <c r="CJ271" s="29"/>
    </row>
    <row r="272" spans="1:88" ht="15.75" hidden="1" customHeight="1" x14ac:dyDescent="0.25">
      <c r="A272" s="26">
        <v>274</v>
      </c>
      <c r="B272" s="27">
        <v>539</v>
      </c>
      <c r="C272" s="13" t="s">
        <v>293</v>
      </c>
      <c r="D272" s="9" t="s">
        <v>7</v>
      </c>
      <c r="E272" s="13" t="s">
        <v>294</v>
      </c>
      <c r="F272" s="9" t="s">
        <v>16</v>
      </c>
      <c r="G272" s="13" t="s">
        <v>721</v>
      </c>
      <c r="H272" s="19" t="s">
        <v>824</v>
      </c>
      <c r="I272" s="19" t="s">
        <v>430</v>
      </c>
      <c r="J272" s="12" t="s">
        <v>283</v>
      </c>
      <c r="K272" s="19"/>
      <c r="L272" s="19"/>
      <c r="M272" s="29" t="s">
        <v>11</v>
      </c>
      <c r="N272" s="29"/>
      <c r="O272" s="29"/>
      <c r="P272" s="29"/>
      <c r="Q272" s="29"/>
      <c r="R272" s="29"/>
      <c r="S272" s="29"/>
      <c r="T272" s="19">
        <f t="shared" si="241"/>
        <v>1</v>
      </c>
      <c r="U272" s="19"/>
      <c r="V272" s="19"/>
      <c r="W272" s="19"/>
      <c r="X272" s="19"/>
      <c r="Y272" s="19"/>
      <c r="Z272" s="19"/>
      <c r="AA272" s="19"/>
      <c r="AB272" s="19"/>
      <c r="AC272" s="19"/>
      <c r="AD272" s="19" t="s">
        <v>512</v>
      </c>
      <c r="AE272" s="19" t="s">
        <v>512</v>
      </c>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v>2</v>
      </c>
      <c r="BE272" s="19">
        <v>2</v>
      </c>
      <c r="BF272" s="19">
        <v>2</v>
      </c>
      <c r="BG272" s="19">
        <v>2</v>
      </c>
      <c r="BH272" s="19">
        <v>2</v>
      </c>
      <c r="BI272" s="19">
        <v>2</v>
      </c>
      <c r="BJ272" s="19">
        <v>1</v>
      </c>
      <c r="BK272" s="19">
        <v>2</v>
      </c>
      <c r="BL272" s="19">
        <v>2</v>
      </c>
      <c r="BM272" s="19">
        <v>1</v>
      </c>
      <c r="BN272" s="19">
        <v>2</v>
      </c>
      <c r="BO272" s="19">
        <v>2</v>
      </c>
      <c r="BP272" s="19">
        <v>2</v>
      </c>
      <c r="BQ272" s="19">
        <v>0</v>
      </c>
      <c r="BR272" s="19">
        <v>2</v>
      </c>
      <c r="BS272" s="19">
        <v>1</v>
      </c>
      <c r="BT272" s="19">
        <v>2</v>
      </c>
      <c r="BU272" s="19">
        <v>2</v>
      </c>
      <c r="BV272" s="19">
        <v>2</v>
      </c>
      <c r="BW272" s="19">
        <v>1</v>
      </c>
      <c r="BX272" s="19">
        <v>2</v>
      </c>
      <c r="BY272" s="19">
        <v>2</v>
      </c>
      <c r="BZ272" s="19">
        <v>1</v>
      </c>
      <c r="CA272" s="19">
        <v>2</v>
      </c>
      <c r="CB272" s="19">
        <v>2</v>
      </c>
      <c r="CC272" s="29">
        <f>COUNTIF($BD272:$CB272,2)</f>
        <v>19</v>
      </c>
      <c r="CD272" s="52">
        <f>CC272/COUNTA($BD272:$CB272)</f>
        <v>0.76</v>
      </c>
      <c r="CE272" s="29">
        <f>COUNTIF($BD272:$CB272,1)</f>
        <v>5</v>
      </c>
      <c r="CF272" s="52">
        <f>CE272/COUNTA($BD272:$CB272)</f>
        <v>0.2</v>
      </c>
      <c r="CG272" s="29">
        <f>COUNTIF($BD272:$CB272,0)</f>
        <v>1</v>
      </c>
      <c r="CH272" s="52">
        <f>CG272/COUNTA($BD272:$CB272)</f>
        <v>0.04</v>
      </c>
      <c r="CI272" s="29">
        <f>(((CC272*2)+(CE272*1)+(CG272*0)))/COUNTA($BD272:$CB272)</f>
        <v>1.72</v>
      </c>
      <c r="CJ272" s="29" t="str">
        <f>IF(CI272&gt;=1.6,"Đạt mục tiêu",IF(CI272&gt;=1,"Cần cố gắng","Chưa đạt"))</f>
        <v>Đạt mục tiêu</v>
      </c>
    </row>
    <row r="273" spans="1:88" ht="47.25" x14ac:dyDescent="0.25">
      <c r="A273" s="26">
        <v>275</v>
      </c>
      <c r="B273" s="27">
        <v>539</v>
      </c>
      <c r="C273" s="13" t="s">
        <v>293</v>
      </c>
      <c r="D273" s="9" t="s">
        <v>7</v>
      </c>
      <c r="E273" s="13" t="s">
        <v>294</v>
      </c>
      <c r="F273" s="9" t="s">
        <v>16</v>
      </c>
      <c r="G273" s="13" t="s">
        <v>722</v>
      </c>
      <c r="H273" s="19" t="s">
        <v>723</v>
      </c>
      <c r="I273" s="19" t="s">
        <v>430</v>
      </c>
      <c r="J273" s="12" t="s">
        <v>283</v>
      </c>
      <c r="K273" s="19"/>
      <c r="L273" s="19"/>
      <c r="M273" s="29"/>
      <c r="N273" s="29" t="s">
        <v>11</v>
      </c>
      <c r="O273" s="29"/>
      <c r="P273" s="29"/>
      <c r="Q273" s="29"/>
      <c r="R273" s="29"/>
      <c r="S273" s="29"/>
      <c r="T273" s="19">
        <f t="shared" si="241"/>
        <v>1</v>
      </c>
      <c r="U273" s="19"/>
      <c r="V273" s="19"/>
      <c r="W273" s="19"/>
      <c r="X273" s="19"/>
      <c r="Y273" s="19"/>
      <c r="Z273" s="19"/>
      <c r="AA273" s="19"/>
      <c r="AB273" s="19"/>
      <c r="AC273" s="19"/>
      <c r="AD273" s="19"/>
      <c r="AE273" s="19"/>
      <c r="AF273" s="19"/>
      <c r="AG273" s="19"/>
      <c r="AH273" s="19"/>
      <c r="AI273" s="19" t="s">
        <v>469</v>
      </c>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9"/>
      <c r="CD273" s="52"/>
      <c r="CE273" s="29"/>
      <c r="CF273" s="52"/>
      <c r="CG273" s="29"/>
      <c r="CH273" s="52"/>
      <c r="CI273" s="29"/>
      <c r="CJ273" s="29"/>
    </row>
    <row r="274" spans="1:88" ht="15.75" hidden="1" customHeight="1" x14ac:dyDescent="0.25">
      <c r="A274" s="26"/>
      <c r="B274" s="27">
        <v>539</v>
      </c>
      <c r="C274" s="13" t="s">
        <v>293</v>
      </c>
      <c r="D274" s="9" t="s">
        <v>7</v>
      </c>
      <c r="E274" s="13" t="s">
        <v>294</v>
      </c>
      <c r="F274" s="9" t="s">
        <v>16</v>
      </c>
      <c r="G274" s="13" t="s">
        <v>722</v>
      </c>
      <c r="H274" s="19" t="s">
        <v>327</v>
      </c>
      <c r="I274" s="19" t="s">
        <v>430</v>
      </c>
      <c r="J274" s="12" t="s">
        <v>283</v>
      </c>
      <c r="K274" s="19"/>
      <c r="L274" s="19"/>
      <c r="M274" s="29"/>
      <c r="N274" s="29"/>
      <c r="O274" s="29" t="s">
        <v>11</v>
      </c>
      <c r="P274" s="29"/>
      <c r="Q274" s="29"/>
      <c r="R274" s="29"/>
      <c r="S274" s="29"/>
      <c r="T274" s="19">
        <f t="shared" si="241"/>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9"/>
      <c r="CD274" s="52"/>
      <c r="CE274" s="29"/>
      <c r="CF274" s="52"/>
      <c r="CG274" s="29"/>
      <c r="CH274" s="52"/>
      <c r="CI274" s="29"/>
      <c r="CJ274" s="29"/>
    </row>
    <row r="275" spans="1:88" ht="15.75" hidden="1" customHeight="1" x14ac:dyDescent="0.25">
      <c r="A275" s="26">
        <v>276</v>
      </c>
      <c r="B275" s="27">
        <v>539</v>
      </c>
      <c r="C275" s="13" t="s">
        <v>293</v>
      </c>
      <c r="D275" s="9" t="s">
        <v>7</v>
      </c>
      <c r="E275" s="13" t="s">
        <v>294</v>
      </c>
      <c r="F275" s="9" t="s">
        <v>16</v>
      </c>
      <c r="G275" s="13" t="s">
        <v>724</v>
      </c>
      <c r="H275" s="19" t="s">
        <v>725</v>
      </c>
      <c r="I275" s="19" t="s">
        <v>430</v>
      </c>
      <c r="J275" s="12" t="s">
        <v>283</v>
      </c>
      <c r="K275" s="19"/>
      <c r="L275" s="19"/>
      <c r="M275" s="29"/>
      <c r="N275" s="29"/>
      <c r="O275" s="29"/>
      <c r="P275" s="29" t="s">
        <v>11</v>
      </c>
      <c r="Q275" s="29"/>
      <c r="R275" s="29"/>
      <c r="S275" s="29"/>
      <c r="T275" s="19">
        <f t="shared" si="241"/>
        <v>1</v>
      </c>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9"/>
      <c r="CD275" s="52"/>
      <c r="CE275" s="29"/>
      <c r="CF275" s="52"/>
      <c r="CG275" s="29"/>
      <c r="CH275" s="52"/>
      <c r="CI275" s="29"/>
      <c r="CJ275" s="29"/>
    </row>
    <row r="276" spans="1:88" ht="15.75" hidden="1" customHeight="1" x14ac:dyDescent="0.25">
      <c r="A276" s="26">
        <v>277</v>
      </c>
      <c r="B276" s="27">
        <v>539</v>
      </c>
      <c r="C276" s="13" t="s">
        <v>293</v>
      </c>
      <c r="D276" s="9" t="s">
        <v>7</v>
      </c>
      <c r="E276" s="13" t="s">
        <v>294</v>
      </c>
      <c r="F276" s="9" t="s">
        <v>16</v>
      </c>
      <c r="G276" s="13" t="s">
        <v>726</v>
      </c>
      <c r="H276" s="19" t="s">
        <v>727</v>
      </c>
      <c r="I276" s="19" t="s">
        <v>430</v>
      </c>
      <c r="J276" s="12" t="s">
        <v>283</v>
      </c>
      <c r="K276" s="19"/>
      <c r="L276" s="19"/>
      <c r="M276" s="29"/>
      <c r="N276" s="29"/>
      <c r="O276" s="29"/>
      <c r="P276" s="29"/>
      <c r="Q276" s="29"/>
      <c r="R276" s="29" t="s">
        <v>11</v>
      </c>
      <c r="S276" s="29"/>
      <c r="T276" s="19">
        <f t="shared" si="241"/>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t="s">
        <v>469</v>
      </c>
      <c r="AZ276" s="19" t="s">
        <v>512</v>
      </c>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9"/>
      <c r="CD276" s="52"/>
      <c r="CE276" s="29"/>
      <c r="CF276" s="52"/>
      <c r="CG276" s="29"/>
      <c r="CH276" s="52"/>
      <c r="CI276" s="29"/>
      <c r="CJ276" s="29"/>
    </row>
    <row r="277" spans="1:88" ht="15.75" hidden="1" customHeight="1" x14ac:dyDescent="0.25">
      <c r="A277" s="26">
        <v>278</v>
      </c>
      <c r="B277" s="27">
        <v>539</v>
      </c>
      <c r="C277" s="13" t="s">
        <v>293</v>
      </c>
      <c r="D277" s="9" t="s">
        <v>7</v>
      </c>
      <c r="E277" s="13" t="s">
        <v>294</v>
      </c>
      <c r="F277" s="9" t="s">
        <v>16</v>
      </c>
      <c r="G277" s="13" t="s">
        <v>728</v>
      </c>
      <c r="H277" s="90" t="s">
        <v>729</v>
      </c>
      <c r="I277" s="19" t="s">
        <v>430</v>
      </c>
      <c r="J277" s="12" t="s">
        <v>283</v>
      </c>
      <c r="K277" s="19"/>
      <c r="L277" s="19"/>
      <c r="M277" s="29"/>
      <c r="N277" s="29"/>
      <c r="O277" s="29"/>
      <c r="P277" s="29"/>
      <c r="Q277" s="29"/>
      <c r="R277" s="29"/>
      <c r="S277" s="29" t="s">
        <v>11</v>
      </c>
      <c r="T277" s="19">
        <f t="shared" si="241"/>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t="s">
        <v>469</v>
      </c>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9"/>
      <c r="CD277" s="52"/>
      <c r="CE277" s="29"/>
      <c r="CF277" s="52"/>
      <c r="CG277" s="29"/>
      <c r="CH277" s="52"/>
      <c r="CI277" s="29"/>
      <c r="CJ277" s="29"/>
    </row>
    <row r="278" spans="1:88" ht="15.75" hidden="1" customHeight="1" x14ac:dyDescent="0.25">
      <c r="A278" s="26">
        <v>279</v>
      </c>
      <c r="B278" s="91">
        <v>542</v>
      </c>
      <c r="C278" s="50" t="s">
        <v>295</v>
      </c>
      <c r="D278" s="9" t="s">
        <v>7</v>
      </c>
      <c r="E278" s="13" t="s">
        <v>730</v>
      </c>
      <c r="F278" s="1"/>
      <c r="G278" s="13" t="s">
        <v>731</v>
      </c>
      <c r="H278" s="19" t="s">
        <v>732</v>
      </c>
      <c r="I278" s="19" t="s">
        <v>430</v>
      </c>
      <c r="J278" s="12" t="s">
        <v>283</v>
      </c>
      <c r="K278" s="29" t="s">
        <v>11</v>
      </c>
      <c r="L278" s="29"/>
      <c r="M278" s="29"/>
      <c r="N278" s="29"/>
      <c r="O278" s="29"/>
      <c r="P278" s="29"/>
      <c r="Q278" s="29"/>
      <c r="R278" s="29"/>
      <c r="S278" s="29"/>
      <c r="T278" s="19">
        <f t="shared" si="241"/>
        <v>1</v>
      </c>
      <c r="U278" s="19"/>
      <c r="V278" s="19" t="s">
        <v>434</v>
      </c>
      <c r="W278" s="19" t="s">
        <v>434</v>
      </c>
      <c r="X278" s="19" t="s">
        <v>469</v>
      </c>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v>2</v>
      </c>
      <c r="BE278" s="19">
        <v>2</v>
      </c>
      <c r="BF278" s="19">
        <v>2</v>
      </c>
      <c r="BG278" s="19">
        <v>1</v>
      </c>
      <c r="BH278" s="19">
        <v>2</v>
      </c>
      <c r="BI278" s="19">
        <v>2</v>
      </c>
      <c r="BJ278" s="19">
        <v>2</v>
      </c>
      <c r="BK278" s="19">
        <v>2</v>
      </c>
      <c r="BL278" s="19">
        <v>2</v>
      </c>
      <c r="BM278" s="19">
        <v>1</v>
      </c>
      <c r="BN278" s="19">
        <v>2</v>
      </c>
      <c r="BO278" s="19">
        <v>2</v>
      </c>
      <c r="BP278" s="19">
        <v>2</v>
      </c>
      <c r="BQ278" s="19">
        <v>2</v>
      </c>
      <c r="BR278" s="19">
        <v>1</v>
      </c>
      <c r="BS278" s="19">
        <v>2</v>
      </c>
      <c r="BT278" s="19">
        <v>2</v>
      </c>
      <c r="BU278" s="19">
        <v>1</v>
      </c>
      <c r="BV278" s="19">
        <v>0</v>
      </c>
      <c r="BW278" s="19">
        <v>2</v>
      </c>
      <c r="BX278" s="19">
        <v>2</v>
      </c>
      <c r="BY278" s="19">
        <v>2</v>
      </c>
      <c r="BZ278" s="19">
        <v>2</v>
      </c>
      <c r="CA278" s="19">
        <v>2</v>
      </c>
      <c r="CB278" s="19">
        <v>1</v>
      </c>
      <c r="CC278" s="29">
        <f>COUNTIF($BD278:$CB278,2)</f>
        <v>19</v>
      </c>
      <c r="CD278" s="52">
        <f>CC278/COUNTA($BD278:$CB278)</f>
        <v>0.76</v>
      </c>
      <c r="CE278" s="29">
        <f>COUNTIF($BD278:$CB278,1)</f>
        <v>5</v>
      </c>
      <c r="CF278" s="52">
        <f>CE278/COUNTA($BD278:$CB278)</f>
        <v>0.2</v>
      </c>
      <c r="CG278" s="29">
        <f>COUNTIF($BD278:$CB278,0)</f>
        <v>1</v>
      </c>
      <c r="CH278" s="52">
        <f>CG278/COUNTA($BD278:$CB278)</f>
        <v>0.04</v>
      </c>
      <c r="CI278" s="29">
        <f>(((CC278*2)+(CE278*1)+(CG278*0)))/COUNTA($BD278:$CB278)</f>
        <v>1.72</v>
      </c>
      <c r="CJ278" s="29" t="str">
        <f>IF(CI278&gt;=1.6,"Đạt mục tiêu",IF(CI278&gt;=1,"Cần cố gắng","Chưa đạt"))</f>
        <v>Đạt mục tiêu</v>
      </c>
    </row>
    <row r="279" spans="1:88" ht="15.75" hidden="1" customHeight="1" x14ac:dyDescent="0.25">
      <c r="A279" s="26">
        <v>281</v>
      </c>
      <c r="B279" s="91">
        <v>542</v>
      </c>
      <c r="C279" s="50" t="s">
        <v>295</v>
      </c>
      <c r="D279" s="9" t="s">
        <v>7</v>
      </c>
      <c r="E279" s="13" t="s">
        <v>730</v>
      </c>
      <c r="F279" s="9" t="s">
        <v>16</v>
      </c>
      <c r="G279" s="13" t="s">
        <v>733</v>
      </c>
      <c r="H279" s="19" t="s">
        <v>825</v>
      </c>
      <c r="I279" s="19" t="s">
        <v>430</v>
      </c>
      <c r="J279" s="12" t="s">
        <v>283</v>
      </c>
      <c r="K279" s="29"/>
      <c r="L279" s="29" t="s">
        <v>11</v>
      </c>
      <c r="M279" s="29"/>
      <c r="N279" s="29"/>
      <c r="O279" s="29"/>
      <c r="P279" s="29"/>
      <c r="Q279" s="29"/>
      <c r="R279" s="29"/>
      <c r="S279" s="29"/>
      <c r="T279" s="19">
        <f t="shared" si="241"/>
        <v>1</v>
      </c>
      <c r="U279" s="19"/>
      <c r="V279" s="19"/>
      <c r="W279" s="19"/>
      <c r="X279" s="19"/>
      <c r="Y279" s="19"/>
      <c r="Z279" s="19" t="s">
        <v>469</v>
      </c>
      <c r="AA279" s="19"/>
      <c r="AB279" s="19" t="s">
        <v>469</v>
      </c>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29"/>
      <c r="CD279" s="52"/>
      <c r="CE279" s="29"/>
      <c r="CF279" s="52"/>
      <c r="CG279" s="29"/>
      <c r="CH279" s="52"/>
      <c r="CI279" s="29"/>
      <c r="CJ279" s="29"/>
    </row>
    <row r="280" spans="1:88" ht="15.75" hidden="1" customHeight="1" x14ac:dyDescent="0.25">
      <c r="A280" s="26">
        <v>282</v>
      </c>
      <c r="B280" s="91">
        <v>542</v>
      </c>
      <c r="C280" s="50" t="s">
        <v>295</v>
      </c>
      <c r="D280" s="9" t="s">
        <v>7</v>
      </c>
      <c r="E280" s="13" t="s">
        <v>730</v>
      </c>
      <c r="F280" s="9" t="s">
        <v>16</v>
      </c>
      <c r="G280" s="13" t="s">
        <v>733</v>
      </c>
      <c r="H280" s="19" t="s">
        <v>734</v>
      </c>
      <c r="I280" s="19" t="s">
        <v>430</v>
      </c>
      <c r="J280" s="12" t="s">
        <v>283</v>
      </c>
      <c r="K280" s="29"/>
      <c r="L280" s="29"/>
      <c r="M280" s="29" t="s">
        <v>11</v>
      </c>
      <c r="N280" s="29"/>
      <c r="O280" s="29"/>
      <c r="P280" s="29"/>
      <c r="Q280" s="29"/>
      <c r="R280" s="29"/>
      <c r="S280" s="29"/>
      <c r="T280" s="19">
        <f t="shared" si="241"/>
        <v>1</v>
      </c>
      <c r="U280" s="19"/>
      <c r="V280" s="19"/>
      <c r="W280" s="19"/>
      <c r="X280" s="19"/>
      <c r="Y280" s="19"/>
      <c r="Z280" s="19"/>
      <c r="AA280" s="19"/>
      <c r="AB280" s="19"/>
      <c r="AC280" s="19" t="s">
        <v>469</v>
      </c>
      <c r="AD280" s="19" t="s">
        <v>434</v>
      </c>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9"/>
      <c r="CD280" s="52"/>
      <c r="CE280" s="29"/>
      <c r="CF280" s="52"/>
      <c r="CG280" s="29"/>
      <c r="CH280" s="52"/>
      <c r="CI280" s="29"/>
      <c r="CJ280" s="29"/>
    </row>
    <row r="281" spans="1:88" ht="63" x14ac:dyDescent="0.25">
      <c r="A281" s="26">
        <v>283</v>
      </c>
      <c r="B281" s="91">
        <v>542</v>
      </c>
      <c r="C281" s="50" t="s">
        <v>295</v>
      </c>
      <c r="D281" s="9" t="s">
        <v>7</v>
      </c>
      <c r="E281" s="13" t="s">
        <v>730</v>
      </c>
      <c r="F281" s="9" t="s">
        <v>16</v>
      </c>
      <c r="G281" s="13" t="s">
        <v>733</v>
      </c>
      <c r="H281" s="19" t="s">
        <v>735</v>
      </c>
      <c r="I281" s="19" t="s">
        <v>430</v>
      </c>
      <c r="J281" s="12" t="s">
        <v>283</v>
      </c>
      <c r="K281" s="29"/>
      <c r="L281" s="29"/>
      <c r="M281" s="29"/>
      <c r="N281" s="29" t="s">
        <v>11</v>
      </c>
      <c r="O281" s="29"/>
      <c r="P281" s="29"/>
      <c r="Q281" s="29"/>
      <c r="R281" s="29"/>
      <c r="S281" s="29"/>
      <c r="T281" s="19">
        <f t="shared" si="241"/>
        <v>1</v>
      </c>
      <c r="U281" s="19"/>
      <c r="V281" s="19"/>
      <c r="W281" s="19"/>
      <c r="X281" s="19"/>
      <c r="Y281" s="19"/>
      <c r="Z281" s="19"/>
      <c r="AA281" s="19"/>
      <c r="AB281" s="19"/>
      <c r="AC281" s="19"/>
      <c r="AD281" s="19"/>
      <c r="AE281" s="19"/>
      <c r="AF281" s="19"/>
      <c r="AG281" s="19" t="s">
        <v>469</v>
      </c>
      <c r="AH281" s="19" t="s">
        <v>434</v>
      </c>
      <c r="AI281" s="19" t="s">
        <v>434</v>
      </c>
      <c r="AJ281" s="19" t="s">
        <v>434</v>
      </c>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9"/>
      <c r="CD281" s="52"/>
      <c r="CE281" s="29"/>
      <c r="CF281" s="52"/>
      <c r="CG281" s="29"/>
      <c r="CH281" s="52"/>
      <c r="CI281" s="29"/>
      <c r="CJ281" s="29"/>
    </row>
    <row r="282" spans="1:88" ht="15.75" hidden="1" customHeight="1" x14ac:dyDescent="0.25">
      <c r="A282" s="26">
        <v>284</v>
      </c>
      <c r="B282" s="91">
        <v>542</v>
      </c>
      <c r="C282" s="50" t="s">
        <v>295</v>
      </c>
      <c r="D282" s="9" t="s">
        <v>7</v>
      </c>
      <c r="E282" s="13" t="s">
        <v>730</v>
      </c>
      <c r="F282" s="9" t="s">
        <v>16</v>
      </c>
      <c r="G282" s="13" t="s">
        <v>733</v>
      </c>
      <c r="H282" s="19" t="s">
        <v>736</v>
      </c>
      <c r="I282" s="19" t="s">
        <v>430</v>
      </c>
      <c r="J282" s="12" t="s">
        <v>283</v>
      </c>
      <c r="K282" s="29"/>
      <c r="L282" s="29"/>
      <c r="M282" s="29"/>
      <c r="N282" s="29"/>
      <c r="O282" s="29"/>
      <c r="P282" s="29" t="s">
        <v>11</v>
      </c>
      <c r="Q282" s="29"/>
      <c r="R282" s="29"/>
      <c r="S282" s="29"/>
      <c r="T282" s="19">
        <f t="shared" si="241"/>
        <v>1</v>
      </c>
      <c r="U282" s="19"/>
      <c r="V282" s="19"/>
      <c r="W282" s="19"/>
      <c r="X282" s="19"/>
      <c r="Y282" s="19"/>
      <c r="Z282" s="19"/>
      <c r="AA282" s="19"/>
      <c r="AB282" s="19"/>
      <c r="AC282" s="19"/>
      <c r="AD282" s="19"/>
      <c r="AE282" s="19"/>
      <c r="AF282" s="19"/>
      <c r="AG282" s="19"/>
      <c r="AH282" s="19"/>
      <c r="AI282" s="19"/>
      <c r="AJ282" s="19"/>
      <c r="AK282" s="19" t="s">
        <v>433</v>
      </c>
      <c r="AL282" s="19" t="s">
        <v>433</v>
      </c>
      <c r="AM282" s="19"/>
      <c r="AN282" s="19" t="s">
        <v>433</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9"/>
      <c r="CD282" s="52"/>
      <c r="CE282" s="29"/>
      <c r="CF282" s="52"/>
      <c r="CG282" s="29"/>
      <c r="CH282" s="52"/>
      <c r="CI282" s="29"/>
      <c r="CJ282" s="29"/>
    </row>
    <row r="283" spans="1:88" ht="15.75" hidden="1" customHeight="1" x14ac:dyDescent="0.25">
      <c r="A283" s="26">
        <v>285</v>
      </c>
      <c r="B283" s="91">
        <v>542</v>
      </c>
      <c r="C283" s="50" t="s">
        <v>295</v>
      </c>
      <c r="D283" s="9" t="s">
        <v>7</v>
      </c>
      <c r="E283" s="13" t="s">
        <v>730</v>
      </c>
      <c r="F283" s="9" t="s">
        <v>16</v>
      </c>
      <c r="G283" s="13" t="s">
        <v>737</v>
      </c>
      <c r="H283" s="19" t="s">
        <v>738</v>
      </c>
      <c r="I283" s="19" t="s">
        <v>430</v>
      </c>
      <c r="J283" s="12" t="s">
        <v>283</v>
      </c>
      <c r="K283" s="29"/>
      <c r="L283" s="29"/>
      <c r="M283" s="29"/>
      <c r="N283" s="29"/>
      <c r="O283" s="29" t="s">
        <v>11</v>
      </c>
      <c r="P283" s="29"/>
      <c r="Q283" s="29"/>
      <c r="R283" s="29"/>
      <c r="S283" s="29"/>
      <c r="T283" s="19">
        <f t="shared" si="241"/>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9"/>
      <c r="CD283" s="52"/>
      <c r="CE283" s="29"/>
      <c r="CF283" s="52"/>
      <c r="CG283" s="29"/>
      <c r="CH283" s="52"/>
      <c r="CI283" s="29"/>
      <c r="CJ283" s="29"/>
    </row>
    <row r="284" spans="1:88" ht="15.75" hidden="1" customHeight="1" x14ac:dyDescent="0.25">
      <c r="A284" s="26">
        <v>286</v>
      </c>
      <c r="B284" s="91">
        <v>542</v>
      </c>
      <c r="C284" s="50" t="s">
        <v>295</v>
      </c>
      <c r="D284" s="9" t="s">
        <v>7</v>
      </c>
      <c r="E284" s="13" t="s">
        <v>730</v>
      </c>
      <c r="F284" s="9" t="s">
        <v>16</v>
      </c>
      <c r="G284" s="13" t="s">
        <v>739</v>
      </c>
      <c r="H284" s="19" t="s">
        <v>740</v>
      </c>
      <c r="I284" s="19" t="s">
        <v>430</v>
      </c>
      <c r="J284" s="12" t="s">
        <v>283</v>
      </c>
      <c r="K284" s="29"/>
      <c r="L284" s="29"/>
      <c r="M284" s="29"/>
      <c r="N284" s="29"/>
      <c r="O284" s="29"/>
      <c r="P284" s="29"/>
      <c r="Q284" s="29" t="s">
        <v>11</v>
      </c>
      <c r="R284" s="29"/>
      <c r="S284" s="29"/>
      <c r="T284" s="19">
        <f t="shared" si="241"/>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t="s">
        <v>469</v>
      </c>
      <c r="AU284" s="19"/>
      <c r="AV284" s="19" t="s">
        <v>434</v>
      </c>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9"/>
      <c r="CD284" s="52"/>
      <c r="CE284" s="29"/>
      <c r="CF284" s="52"/>
      <c r="CG284" s="29"/>
      <c r="CH284" s="52"/>
      <c r="CI284" s="29"/>
      <c r="CJ284" s="29"/>
    </row>
    <row r="285" spans="1:88" ht="15.75" hidden="1" customHeight="1" x14ac:dyDescent="0.25">
      <c r="A285" s="26">
        <v>287</v>
      </c>
      <c r="B285" s="91">
        <v>542</v>
      </c>
      <c r="C285" s="50" t="s">
        <v>295</v>
      </c>
      <c r="D285" s="9" t="s">
        <v>7</v>
      </c>
      <c r="E285" s="13" t="s">
        <v>730</v>
      </c>
      <c r="F285" s="9" t="s">
        <v>16</v>
      </c>
      <c r="G285" s="13" t="s">
        <v>733</v>
      </c>
      <c r="H285" s="19" t="s">
        <v>741</v>
      </c>
      <c r="I285" s="19" t="s">
        <v>430</v>
      </c>
      <c r="J285" s="12" t="s">
        <v>283</v>
      </c>
      <c r="K285" s="29"/>
      <c r="L285" s="29"/>
      <c r="M285" s="29"/>
      <c r="N285" s="29"/>
      <c r="O285" s="29"/>
      <c r="P285" s="29"/>
      <c r="Q285" s="29"/>
      <c r="R285" s="29" t="s">
        <v>11</v>
      </c>
      <c r="S285" s="29"/>
      <c r="T285" s="19">
        <f t="shared" si="241"/>
        <v>1</v>
      </c>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t="s">
        <v>469</v>
      </c>
      <c r="AX285" s="19" t="s">
        <v>469</v>
      </c>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29"/>
      <c r="CD285" s="52"/>
      <c r="CE285" s="29"/>
      <c r="CF285" s="52"/>
      <c r="CG285" s="29"/>
      <c r="CH285" s="52"/>
      <c r="CI285" s="29"/>
      <c r="CJ285" s="29"/>
    </row>
    <row r="286" spans="1:88" ht="15.75" hidden="1" customHeight="1" x14ac:dyDescent="0.25">
      <c r="A286" s="26">
        <v>288</v>
      </c>
      <c r="B286" s="91">
        <v>542</v>
      </c>
      <c r="C286" s="50" t="s">
        <v>295</v>
      </c>
      <c r="D286" s="9" t="s">
        <v>7</v>
      </c>
      <c r="E286" s="13" t="s">
        <v>730</v>
      </c>
      <c r="F286" s="9" t="s">
        <v>16</v>
      </c>
      <c r="G286" s="13" t="s">
        <v>742</v>
      </c>
      <c r="H286" s="19" t="s">
        <v>743</v>
      </c>
      <c r="I286" s="19" t="s">
        <v>430</v>
      </c>
      <c r="J286" s="12" t="s">
        <v>283</v>
      </c>
      <c r="K286" s="29"/>
      <c r="L286" s="29"/>
      <c r="M286" s="29"/>
      <c r="N286" s="29"/>
      <c r="O286" s="29"/>
      <c r="P286" s="29"/>
      <c r="Q286" s="29"/>
      <c r="R286" s="29"/>
      <c r="S286" s="29" t="s">
        <v>11</v>
      </c>
      <c r="T286" s="19">
        <f t="shared" si="241"/>
        <v>1</v>
      </c>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t="s">
        <v>471</v>
      </c>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9"/>
      <c r="CD286" s="52"/>
      <c r="CE286" s="29"/>
      <c r="CF286" s="52"/>
      <c r="CG286" s="29"/>
      <c r="CH286" s="52"/>
      <c r="CI286" s="29"/>
      <c r="CJ286" s="29"/>
    </row>
    <row r="287" spans="1:88" ht="15.75" hidden="1" customHeight="1" x14ac:dyDescent="0.25">
      <c r="A287" s="26">
        <v>289</v>
      </c>
      <c r="B287" s="60">
        <v>545</v>
      </c>
      <c r="C287" s="13" t="s">
        <v>296</v>
      </c>
      <c r="D287" s="9" t="s">
        <v>7</v>
      </c>
      <c r="E287" s="13" t="s">
        <v>744</v>
      </c>
      <c r="F287" s="9" t="s">
        <v>16</v>
      </c>
      <c r="G287" s="13" t="s">
        <v>745</v>
      </c>
      <c r="H287" s="19" t="s">
        <v>746</v>
      </c>
      <c r="I287" s="19" t="s">
        <v>430</v>
      </c>
      <c r="J287" s="12" t="s">
        <v>283</v>
      </c>
      <c r="K287" s="19"/>
      <c r="L287" s="26"/>
      <c r="M287" s="29"/>
      <c r="N287" s="29"/>
      <c r="O287" s="29"/>
      <c r="P287" s="29" t="s">
        <v>11</v>
      </c>
      <c r="Q287" s="29"/>
      <c r="R287" s="29"/>
      <c r="S287" s="29"/>
      <c r="T287" s="19">
        <f t="shared" si="241"/>
        <v>1</v>
      </c>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9"/>
      <c r="CD287" s="52"/>
      <c r="CE287" s="29"/>
      <c r="CF287" s="52"/>
      <c r="CG287" s="29"/>
      <c r="CH287" s="52"/>
      <c r="CI287" s="29"/>
      <c r="CJ287" s="29"/>
    </row>
    <row r="288" spans="1:88" ht="15.75" hidden="1" customHeight="1" x14ac:dyDescent="0.25">
      <c r="A288" s="26">
        <v>290</v>
      </c>
      <c r="B288" s="60">
        <v>545</v>
      </c>
      <c r="C288" s="13" t="s">
        <v>296</v>
      </c>
      <c r="D288" s="9" t="s">
        <v>7</v>
      </c>
      <c r="E288" s="13" t="s">
        <v>744</v>
      </c>
      <c r="F288" s="9" t="s">
        <v>16</v>
      </c>
      <c r="G288" s="13" t="s">
        <v>747</v>
      </c>
      <c r="H288" s="19" t="s">
        <v>748</v>
      </c>
      <c r="I288" s="19" t="s">
        <v>430</v>
      </c>
      <c r="J288" s="12" t="s">
        <v>283</v>
      </c>
      <c r="K288" s="19"/>
      <c r="L288" s="26"/>
      <c r="M288" s="29"/>
      <c r="N288" s="29"/>
      <c r="O288" s="29"/>
      <c r="P288" s="29"/>
      <c r="Q288" s="29" t="s">
        <v>11</v>
      </c>
      <c r="R288" s="29"/>
      <c r="S288" s="29"/>
      <c r="T288" s="19">
        <f t="shared" si="241"/>
        <v>1</v>
      </c>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t="s">
        <v>469</v>
      </c>
      <c r="AT288" s="19" t="s">
        <v>434</v>
      </c>
      <c r="AU288" s="19" t="s">
        <v>471</v>
      </c>
      <c r="AV288" s="19" t="s">
        <v>469</v>
      </c>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9"/>
      <c r="CD288" s="52"/>
      <c r="CE288" s="29"/>
      <c r="CF288" s="52"/>
      <c r="CG288" s="29"/>
      <c r="CH288" s="52"/>
      <c r="CI288" s="29"/>
      <c r="CJ288" s="29"/>
    </row>
    <row r="289" spans="1:88" ht="67.5" hidden="1" customHeight="1" x14ac:dyDescent="0.25">
      <c r="A289" s="26">
        <v>291</v>
      </c>
      <c r="B289" s="92">
        <v>548</v>
      </c>
      <c r="C289" s="50" t="s">
        <v>297</v>
      </c>
      <c r="D289" s="9" t="s">
        <v>7</v>
      </c>
      <c r="E289" s="13" t="s">
        <v>298</v>
      </c>
      <c r="F289" s="9" t="s">
        <v>16</v>
      </c>
      <c r="G289" s="13" t="s">
        <v>749</v>
      </c>
      <c r="H289" s="19" t="s">
        <v>750</v>
      </c>
      <c r="I289" s="19" t="s">
        <v>430</v>
      </c>
      <c r="J289" s="12" t="s">
        <v>283</v>
      </c>
      <c r="K289" s="29" t="s">
        <v>11</v>
      </c>
      <c r="L289" s="29"/>
      <c r="M289" s="29"/>
      <c r="N289" s="29"/>
      <c r="O289" s="29"/>
      <c r="P289" s="29"/>
      <c r="Q289" s="29"/>
      <c r="R289" s="29"/>
      <c r="S289" s="29"/>
      <c r="T289" s="19">
        <f t="shared" si="241"/>
        <v>1</v>
      </c>
      <c r="U289" s="19" t="s">
        <v>469</v>
      </c>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v>2</v>
      </c>
      <c r="BE289" s="19">
        <v>2</v>
      </c>
      <c r="BF289" s="19">
        <v>2</v>
      </c>
      <c r="BG289" s="19">
        <v>1</v>
      </c>
      <c r="BH289" s="19">
        <v>1</v>
      </c>
      <c r="BI289" s="19">
        <v>2</v>
      </c>
      <c r="BJ289" s="19">
        <v>1</v>
      </c>
      <c r="BK289" s="19">
        <v>2</v>
      </c>
      <c r="BL289" s="19">
        <v>2</v>
      </c>
      <c r="BM289" s="19">
        <v>2</v>
      </c>
      <c r="BN289" s="19">
        <v>2</v>
      </c>
      <c r="BO289" s="19">
        <v>0</v>
      </c>
      <c r="BP289" s="19">
        <v>2</v>
      </c>
      <c r="BQ289" s="19">
        <v>2</v>
      </c>
      <c r="BR289" s="19">
        <v>2</v>
      </c>
      <c r="BS289" s="19">
        <v>1</v>
      </c>
      <c r="BT289" s="19">
        <v>1</v>
      </c>
      <c r="BU289" s="19">
        <v>2</v>
      </c>
      <c r="BV289" s="19">
        <v>2</v>
      </c>
      <c r="BW289" s="19">
        <v>1</v>
      </c>
      <c r="BX289" s="19">
        <v>2</v>
      </c>
      <c r="BY289" s="19">
        <v>2</v>
      </c>
      <c r="BZ289" s="19">
        <v>2</v>
      </c>
      <c r="CA289" s="19">
        <v>2</v>
      </c>
      <c r="CB289" s="19">
        <v>2</v>
      </c>
      <c r="CC289" s="29">
        <f>COUNTIF($BD289:$CB289,2)</f>
        <v>18</v>
      </c>
      <c r="CD289" s="52">
        <f>CC289/COUNTA($BD289:$CB289)</f>
        <v>0.72</v>
      </c>
      <c r="CE289" s="29">
        <f>COUNTIF($BD289:$CB289,1)</f>
        <v>6</v>
      </c>
      <c r="CF289" s="52">
        <f>CE289/COUNTA($BD289:$CB289)</f>
        <v>0.24</v>
      </c>
      <c r="CG289" s="29">
        <f>COUNTIF($BD289:$CB289,0)</f>
        <v>1</v>
      </c>
      <c r="CH289" s="52">
        <f>CG289/COUNTA($BD289:$CB289)</f>
        <v>0.04</v>
      </c>
      <c r="CI289" s="29">
        <f>(((CC289*2)+(CE289*1)+(CG289*0)))/COUNTA($BD289:$CB289)</f>
        <v>1.68</v>
      </c>
      <c r="CJ289" s="29" t="str">
        <f>IF(CI289&gt;=1.6,"Đạt mục tiêu",IF(CI289&gt;=1,"Cần cố gắng","Chưa đạt"))</f>
        <v>Đạt mục tiêu</v>
      </c>
    </row>
    <row r="290" spans="1:88" ht="67.5" hidden="1" customHeight="1" x14ac:dyDescent="0.25">
      <c r="A290" s="26">
        <v>292</v>
      </c>
      <c r="B290" s="92">
        <v>548</v>
      </c>
      <c r="C290" s="50" t="s">
        <v>297</v>
      </c>
      <c r="D290" s="9" t="s">
        <v>7</v>
      </c>
      <c r="E290" s="13" t="s">
        <v>298</v>
      </c>
      <c r="F290" s="9" t="s">
        <v>16</v>
      </c>
      <c r="G290" s="13" t="s">
        <v>751</v>
      </c>
      <c r="H290" s="19" t="s">
        <v>752</v>
      </c>
      <c r="I290" s="19" t="s">
        <v>430</v>
      </c>
      <c r="J290" s="12" t="s">
        <v>283</v>
      </c>
      <c r="K290" s="29"/>
      <c r="L290" s="29" t="s">
        <v>11</v>
      </c>
      <c r="M290" s="29"/>
      <c r="N290" s="29"/>
      <c r="O290" s="29"/>
      <c r="P290" s="29"/>
      <c r="Q290" s="29"/>
      <c r="R290" s="29"/>
      <c r="S290" s="29"/>
      <c r="T290" s="19">
        <f t="shared" si="241"/>
        <v>1</v>
      </c>
      <c r="U290" s="19"/>
      <c r="V290" s="19"/>
      <c r="W290" s="19"/>
      <c r="X290" s="19"/>
      <c r="Y290" s="19" t="s">
        <v>512</v>
      </c>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9"/>
      <c r="CD290" s="52"/>
      <c r="CE290" s="29"/>
      <c r="CF290" s="52"/>
      <c r="CG290" s="29"/>
      <c r="CH290" s="52"/>
      <c r="CI290" s="29"/>
      <c r="CJ290" s="29"/>
    </row>
    <row r="291" spans="1:88" ht="67.5" hidden="1" customHeight="1" x14ac:dyDescent="0.25">
      <c r="A291" s="26">
        <v>293</v>
      </c>
      <c r="B291" s="92">
        <v>548</v>
      </c>
      <c r="C291" s="50" t="s">
        <v>297</v>
      </c>
      <c r="D291" s="9" t="s">
        <v>7</v>
      </c>
      <c r="E291" s="13" t="s">
        <v>298</v>
      </c>
      <c r="F291" s="9" t="s">
        <v>16</v>
      </c>
      <c r="G291" s="13" t="s">
        <v>753</v>
      </c>
      <c r="H291" s="19" t="s">
        <v>754</v>
      </c>
      <c r="I291" s="19" t="s">
        <v>430</v>
      </c>
      <c r="J291" s="12" t="s">
        <v>283</v>
      </c>
      <c r="K291" s="29"/>
      <c r="L291" s="29"/>
      <c r="M291" s="29" t="s">
        <v>11</v>
      </c>
      <c r="N291" s="29"/>
      <c r="O291" s="29"/>
      <c r="P291" s="29"/>
      <c r="Q291" s="29"/>
      <c r="R291" s="29"/>
      <c r="S291" s="29"/>
      <c r="T291" s="19">
        <f t="shared" si="241"/>
        <v>1</v>
      </c>
      <c r="U291" s="19"/>
      <c r="V291" s="19"/>
      <c r="W291" s="19"/>
      <c r="X291" s="19"/>
      <c r="Y291" s="19"/>
      <c r="Z291" s="19"/>
      <c r="AA291" s="19"/>
      <c r="AB291" s="19"/>
      <c r="AC291" s="19"/>
      <c r="AD291" s="19"/>
      <c r="AE291" s="19"/>
      <c r="AF291" s="19" t="s">
        <v>469</v>
      </c>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9"/>
      <c r="CD291" s="52"/>
      <c r="CE291" s="29"/>
      <c r="CF291" s="52"/>
      <c r="CG291" s="29"/>
      <c r="CH291" s="52"/>
      <c r="CI291" s="29"/>
      <c r="CJ291" s="29"/>
    </row>
    <row r="292" spans="1:88" ht="67.5" customHeight="1" x14ac:dyDescent="0.25">
      <c r="A292" s="26"/>
      <c r="B292" s="92">
        <v>548</v>
      </c>
      <c r="C292" s="50" t="s">
        <v>297</v>
      </c>
      <c r="D292" s="9" t="s">
        <v>7</v>
      </c>
      <c r="E292" s="13" t="s">
        <v>298</v>
      </c>
      <c r="F292" s="9" t="s">
        <v>16</v>
      </c>
      <c r="G292" s="13" t="s">
        <v>753</v>
      </c>
      <c r="H292" s="19" t="s">
        <v>841</v>
      </c>
      <c r="I292" s="19" t="s">
        <v>430</v>
      </c>
      <c r="J292" s="12" t="s">
        <v>283</v>
      </c>
      <c r="K292" s="29"/>
      <c r="L292" s="29"/>
      <c r="M292" s="29"/>
      <c r="N292" s="29" t="s">
        <v>11</v>
      </c>
      <c r="O292" s="29"/>
      <c r="P292" s="29"/>
      <c r="Q292" s="29"/>
      <c r="R292" s="29"/>
      <c r="S292" s="29"/>
      <c r="T292" s="19">
        <f t="shared" si="241"/>
        <v>1</v>
      </c>
      <c r="U292" s="19"/>
      <c r="V292" s="19"/>
      <c r="W292" s="19"/>
      <c r="X292" s="19"/>
      <c r="Y292" s="19"/>
      <c r="Z292" s="19"/>
      <c r="AA292" s="19"/>
      <c r="AB292" s="19"/>
      <c r="AC292" s="19"/>
      <c r="AD292" s="19"/>
      <c r="AE292" s="19"/>
      <c r="AF292" s="19"/>
      <c r="AG292" s="19" t="s">
        <v>434</v>
      </c>
      <c r="AH292" s="19" t="s">
        <v>469</v>
      </c>
      <c r="AI292" s="19" t="s">
        <v>434</v>
      </c>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9"/>
      <c r="CD292" s="52"/>
      <c r="CE292" s="29"/>
      <c r="CF292" s="52"/>
      <c r="CG292" s="29"/>
      <c r="CH292" s="52"/>
      <c r="CI292" s="29"/>
      <c r="CJ292" s="29"/>
    </row>
    <row r="293" spans="1:88" ht="67.5" hidden="1" customHeight="1" x14ac:dyDescent="0.25">
      <c r="A293" s="26">
        <v>294</v>
      </c>
      <c r="B293" s="92">
        <v>548</v>
      </c>
      <c r="C293" s="50" t="s">
        <v>297</v>
      </c>
      <c r="D293" s="9" t="s">
        <v>7</v>
      </c>
      <c r="E293" s="13" t="s">
        <v>298</v>
      </c>
      <c r="F293" s="9" t="s">
        <v>16</v>
      </c>
      <c r="G293" s="13" t="s">
        <v>755</v>
      </c>
      <c r="H293" s="19" t="s">
        <v>756</v>
      </c>
      <c r="I293" s="19" t="s">
        <v>430</v>
      </c>
      <c r="J293" s="12" t="s">
        <v>283</v>
      </c>
      <c r="K293" s="29"/>
      <c r="L293" s="29"/>
      <c r="M293" s="29"/>
      <c r="N293" s="29"/>
      <c r="O293" s="29" t="s">
        <v>11</v>
      </c>
      <c r="P293" s="29"/>
      <c r="Q293" s="29"/>
      <c r="R293" s="29"/>
      <c r="S293" s="29"/>
      <c r="T293" s="19">
        <f t="shared" si="241"/>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9"/>
      <c r="CD293" s="52"/>
      <c r="CE293" s="29"/>
      <c r="CF293" s="52"/>
      <c r="CG293" s="29"/>
      <c r="CH293" s="52"/>
      <c r="CI293" s="29"/>
      <c r="CJ293" s="29"/>
    </row>
    <row r="294" spans="1:88" ht="67.5" hidden="1" customHeight="1" x14ac:dyDescent="0.25">
      <c r="A294" s="26">
        <v>295</v>
      </c>
      <c r="B294" s="92">
        <v>548</v>
      </c>
      <c r="C294" s="50" t="s">
        <v>297</v>
      </c>
      <c r="D294" s="9" t="s">
        <v>7</v>
      </c>
      <c r="E294" s="13" t="s">
        <v>298</v>
      </c>
      <c r="F294" s="9" t="s">
        <v>16</v>
      </c>
      <c r="G294" s="13" t="s">
        <v>757</v>
      </c>
      <c r="H294" s="19" t="s">
        <v>758</v>
      </c>
      <c r="I294" s="19" t="s">
        <v>430</v>
      </c>
      <c r="J294" s="12" t="s">
        <v>283</v>
      </c>
      <c r="K294" s="29"/>
      <c r="L294" s="29"/>
      <c r="M294" s="29"/>
      <c r="N294" s="29"/>
      <c r="O294" s="29"/>
      <c r="P294" s="29"/>
      <c r="Q294" s="29"/>
      <c r="R294" s="29"/>
      <c r="S294" s="29" t="s">
        <v>11</v>
      </c>
      <c r="T294" s="19">
        <f t="shared" si="241"/>
        <v>1</v>
      </c>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t="s">
        <v>471</v>
      </c>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9"/>
      <c r="CD294" s="52"/>
      <c r="CE294" s="29"/>
      <c r="CF294" s="52"/>
      <c r="CG294" s="29"/>
      <c r="CH294" s="52"/>
      <c r="CI294" s="29"/>
      <c r="CJ294" s="29"/>
    </row>
    <row r="295" spans="1:88" ht="15.75" hidden="1" customHeight="1" x14ac:dyDescent="0.25">
      <c r="A295" s="26">
        <v>296</v>
      </c>
      <c r="B295" s="14">
        <v>551</v>
      </c>
      <c r="C295" s="13" t="s">
        <v>299</v>
      </c>
      <c r="D295" s="9" t="s">
        <v>7</v>
      </c>
      <c r="E295" s="13" t="s">
        <v>300</v>
      </c>
      <c r="F295" s="9" t="s">
        <v>16</v>
      </c>
      <c r="G295" s="13" t="s">
        <v>300</v>
      </c>
      <c r="H295" s="13" t="s">
        <v>759</v>
      </c>
      <c r="I295" s="19" t="s">
        <v>419</v>
      </c>
      <c r="J295" s="12" t="s">
        <v>283</v>
      </c>
      <c r="K295" s="19"/>
      <c r="L295" s="19"/>
      <c r="M295" s="19"/>
      <c r="N295" s="19"/>
      <c r="O295" s="19"/>
      <c r="P295" s="19"/>
      <c r="Q295" s="19" t="s">
        <v>11</v>
      </c>
      <c r="R295" s="19"/>
      <c r="S295" s="19"/>
      <c r="T295" s="19">
        <f t="shared" si="241"/>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434</v>
      </c>
      <c r="AT295" s="19"/>
      <c r="AU295" s="19" t="s">
        <v>434</v>
      </c>
      <c r="AV295" s="19" t="s">
        <v>431</v>
      </c>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9">
        <f t="shared" ref="CC295:CC297" si="242">COUNTIF($BD295:$CB295,2)</f>
        <v>0</v>
      </c>
      <c r="CD295" s="52" t="e">
        <f t="shared" ref="CD295:CD297" si="243">CC295/COUNTA($BD295:$CB295)</f>
        <v>#DIV/0!</v>
      </c>
      <c r="CE295" s="29">
        <f t="shared" ref="CE295:CE297" si="244">COUNTIF($BD295:$CB295,1)</f>
        <v>0</v>
      </c>
      <c r="CF295" s="52" t="e">
        <f t="shared" ref="CF295:CF297" si="245">CE295/COUNTA($BD295:$CB295)</f>
        <v>#DIV/0!</v>
      </c>
      <c r="CG295" s="29">
        <f t="shared" ref="CG295:CG297" si="246">COUNTIF($BD295:$CB295,0)</f>
        <v>0</v>
      </c>
      <c r="CH295" s="52" t="e">
        <f t="shared" ref="CH295:CH297" si="247">CG295/COUNTA($BD295:$CB295)</f>
        <v>#DIV/0!</v>
      </c>
      <c r="CI295" s="29" t="e">
        <f t="shared" ref="CI295:CI297" si="248">(((CC295*2)+(CE295*1)+(CG295*0)))/COUNTA($BD295:$CB295)</f>
        <v>#DIV/0!</v>
      </c>
      <c r="CJ295" s="29" t="e">
        <f t="shared" ref="CJ295:CJ297" si="249">IF(CI295&gt;=1.6,"Đạt mục tiêu",IF(CI295&gt;=1,"Cần cố gắng","Chưa đạt"))</f>
        <v>#DIV/0!</v>
      </c>
    </row>
    <row r="296" spans="1:88" ht="15.75" hidden="1" customHeight="1" x14ac:dyDescent="0.25">
      <c r="A296" s="26">
        <v>297</v>
      </c>
      <c r="B296" s="14">
        <v>554</v>
      </c>
      <c r="C296" s="13" t="s">
        <v>301</v>
      </c>
      <c r="D296" s="9" t="s">
        <v>25</v>
      </c>
      <c r="E296" s="13" t="s">
        <v>302</v>
      </c>
      <c r="F296" s="9" t="s">
        <v>25</v>
      </c>
      <c r="G296" s="13" t="s">
        <v>302</v>
      </c>
      <c r="H296" s="13" t="s">
        <v>760</v>
      </c>
      <c r="I296" s="19" t="s">
        <v>430</v>
      </c>
      <c r="J296" s="12" t="s">
        <v>283</v>
      </c>
      <c r="K296" s="19"/>
      <c r="L296" s="19"/>
      <c r="M296" s="19"/>
      <c r="N296" s="19"/>
      <c r="O296" s="19"/>
      <c r="P296" s="19"/>
      <c r="Q296" s="19"/>
      <c r="R296" s="19" t="s">
        <v>11</v>
      </c>
      <c r="S296" s="19"/>
      <c r="T296" s="19">
        <f t="shared" si="241"/>
        <v>1</v>
      </c>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t="s">
        <v>434</v>
      </c>
      <c r="AX296" s="19" t="s">
        <v>434</v>
      </c>
      <c r="AY296" s="19" t="s">
        <v>434</v>
      </c>
      <c r="AZ296" s="19" t="s">
        <v>434</v>
      </c>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29">
        <f t="shared" si="242"/>
        <v>0</v>
      </c>
      <c r="CD296" s="52" t="e">
        <f t="shared" si="243"/>
        <v>#DIV/0!</v>
      </c>
      <c r="CE296" s="29">
        <f t="shared" si="244"/>
        <v>0</v>
      </c>
      <c r="CF296" s="52" t="e">
        <f t="shared" si="245"/>
        <v>#DIV/0!</v>
      </c>
      <c r="CG296" s="29">
        <f t="shared" si="246"/>
        <v>0</v>
      </c>
      <c r="CH296" s="52" t="e">
        <f t="shared" si="247"/>
        <v>#DIV/0!</v>
      </c>
      <c r="CI296" s="29" t="e">
        <f t="shared" si="248"/>
        <v>#DIV/0!</v>
      </c>
      <c r="CJ296" s="29" t="e">
        <f t="shared" si="249"/>
        <v>#DIV/0!</v>
      </c>
    </row>
    <row r="297" spans="1:88" ht="15.75" hidden="1" customHeight="1" x14ac:dyDescent="0.25">
      <c r="A297" s="26">
        <v>298</v>
      </c>
      <c r="B297" s="14">
        <v>556</v>
      </c>
      <c r="C297" s="13" t="s">
        <v>303</v>
      </c>
      <c r="D297" s="9" t="s">
        <v>7</v>
      </c>
      <c r="E297" s="13" t="s">
        <v>304</v>
      </c>
      <c r="F297" s="9" t="s">
        <v>16</v>
      </c>
      <c r="G297" s="13" t="s">
        <v>304</v>
      </c>
      <c r="H297" s="13" t="s">
        <v>761</v>
      </c>
      <c r="I297" s="19" t="s">
        <v>430</v>
      </c>
      <c r="J297" s="12" t="s">
        <v>283</v>
      </c>
      <c r="K297" s="19"/>
      <c r="L297" s="19"/>
      <c r="M297" s="19"/>
      <c r="N297" s="19"/>
      <c r="O297" s="19" t="s">
        <v>11</v>
      </c>
      <c r="P297" s="19"/>
      <c r="Q297" s="19"/>
      <c r="R297" s="19"/>
      <c r="S297" s="19"/>
      <c r="T297" s="19">
        <f t="shared" si="241"/>
        <v>1</v>
      </c>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v>2</v>
      </c>
      <c r="BE297" s="19">
        <v>2</v>
      </c>
      <c r="BF297" s="19">
        <v>1</v>
      </c>
      <c r="BG297" s="19">
        <v>1</v>
      </c>
      <c r="BH297" s="19">
        <v>1</v>
      </c>
      <c r="BI297" s="19">
        <v>2</v>
      </c>
      <c r="BJ297" s="19">
        <v>2</v>
      </c>
      <c r="BK297" s="19">
        <v>2</v>
      </c>
      <c r="BL297" s="19">
        <v>2</v>
      </c>
      <c r="BM297" s="19">
        <v>2</v>
      </c>
      <c r="BN297" s="19">
        <v>2</v>
      </c>
      <c r="BO297" s="19">
        <v>2</v>
      </c>
      <c r="BP297" s="19">
        <v>1</v>
      </c>
      <c r="BQ297" s="19">
        <v>2</v>
      </c>
      <c r="BR297" s="19">
        <v>2</v>
      </c>
      <c r="BS297" s="19">
        <v>2</v>
      </c>
      <c r="BT297" s="19">
        <v>2</v>
      </c>
      <c r="BU297" s="19">
        <v>2</v>
      </c>
      <c r="BV297" s="19">
        <v>1</v>
      </c>
      <c r="BW297" s="19">
        <v>2</v>
      </c>
      <c r="BX297" s="19">
        <v>2</v>
      </c>
      <c r="BY297" s="19">
        <v>2</v>
      </c>
      <c r="BZ297" s="19">
        <v>2</v>
      </c>
      <c r="CA297" s="19">
        <v>1</v>
      </c>
      <c r="CB297" s="19">
        <v>2</v>
      </c>
      <c r="CC297" s="29">
        <f t="shared" si="242"/>
        <v>19</v>
      </c>
      <c r="CD297" s="52">
        <f t="shared" si="243"/>
        <v>0.76</v>
      </c>
      <c r="CE297" s="29">
        <f t="shared" si="244"/>
        <v>6</v>
      </c>
      <c r="CF297" s="52">
        <f t="shared" si="245"/>
        <v>0.24</v>
      </c>
      <c r="CG297" s="29">
        <f t="shared" si="246"/>
        <v>0</v>
      </c>
      <c r="CH297" s="52">
        <f t="shared" si="247"/>
        <v>0</v>
      </c>
      <c r="CI297" s="29">
        <f t="shared" si="248"/>
        <v>1.76</v>
      </c>
      <c r="CJ297" s="29" t="str">
        <f t="shared" si="249"/>
        <v>Đạt mục tiêu</v>
      </c>
    </row>
    <row r="298" spans="1:88" ht="52.5" customHeight="1" x14ac:dyDescent="0.25">
      <c r="A298" s="26">
        <v>299</v>
      </c>
      <c r="B298" s="19">
        <v>559</v>
      </c>
      <c r="C298" s="69" t="s">
        <v>305</v>
      </c>
      <c r="D298" s="70"/>
      <c r="E298" s="70"/>
      <c r="F298" s="7" t="s">
        <v>416</v>
      </c>
      <c r="G298" s="7" t="s">
        <v>416</v>
      </c>
      <c r="H298" s="7" t="s">
        <v>416</v>
      </c>
      <c r="I298" s="7" t="s">
        <v>416</v>
      </c>
      <c r="J298" s="7" t="s">
        <v>416</v>
      </c>
      <c r="K298" s="7" t="s">
        <v>416</v>
      </c>
      <c r="L298" s="7" t="s">
        <v>416</v>
      </c>
      <c r="M298" s="7" t="s">
        <v>416</v>
      </c>
      <c r="N298" s="7" t="s">
        <v>416</v>
      </c>
      <c r="O298" s="7" t="s">
        <v>416</v>
      </c>
      <c r="P298" s="7" t="s">
        <v>416</v>
      </c>
      <c r="Q298" s="7" t="s">
        <v>416</v>
      </c>
      <c r="R298" s="7" t="s">
        <v>416</v>
      </c>
      <c r="S298" s="7" t="s">
        <v>416</v>
      </c>
      <c r="T298" s="19">
        <f t="shared" si="241"/>
        <v>0</v>
      </c>
      <c r="U298" s="7" t="s">
        <v>416</v>
      </c>
      <c r="V298" s="7" t="s">
        <v>416</v>
      </c>
      <c r="W298" s="7" t="s">
        <v>416</v>
      </c>
      <c r="X298" s="7" t="s">
        <v>416</v>
      </c>
      <c r="Y298" s="7" t="s">
        <v>416</v>
      </c>
      <c r="Z298" s="7" t="s">
        <v>416</v>
      </c>
      <c r="AA298" s="7" t="s">
        <v>416</v>
      </c>
      <c r="AB298" s="7" t="s">
        <v>416</v>
      </c>
      <c r="AC298" s="7" t="s">
        <v>416</v>
      </c>
      <c r="AD298" s="7" t="s">
        <v>416</v>
      </c>
      <c r="AE298" s="7" t="s">
        <v>416</v>
      </c>
      <c r="AF298" s="7" t="s">
        <v>416</v>
      </c>
      <c r="AG298" s="7" t="s">
        <v>416</v>
      </c>
      <c r="AH298" s="7" t="s">
        <v>416</v>
      </c>
      <c r="AI298" s="7" t="s">
        <v>416</v>
      </c>
      <c r="AJ298" s="7" t="s">
        <v>416</v>
      </c>
      <c r="AK298" s="7" t="s">
        <v>416</v>
      </c>
      <c r="AL298" s="7" t="s">
        <v>416</v>
      </c>
      <c r="AM298" s="7" t="s">
        <v>416</v>
      </c>
      <c r="AN298" s="7" t="s">
        <v>416</v>
      </c>
      <c r="AO298" s="7" t="s">
        <v>416</v>
      </c>
      <c r="AP298" s="7" t="s">
        <v>416</v>
      </c>
      <c r="AQ298" s="7" t="s">
        <v>416</v>
      </c>
      <c r="AR298" s="7" t="s">
        <v>416</v>
      </c>
      <c r="AS298" s="7" t="s">
        <v>416</v>
      </c>
      <c r="AT298" s="7" t="s">
        <v>416</v>
      </c>
      <c r="AU298" s="7" t="s">
        <v>416</v>
      </c>
      <c r="AV298" s="7" t="s">
        <v>416</v>
      </c>
      <c r="AW298" s="7" t="s">
        <v>416</v>
      </c>
      <c r="AX298" s="7" t="s">
        <v>416</v>
      </c>
      <c r="AY298" s="7" t="s">
        <v>416</v>
      </c>
      <c r="AZ298" s="7" t="s">
        <v>416</v>
      </c>
      <c r="BA298" s="7" t="s">
        <v>416</v>
      </c>
      <c r="BB298" s="7" t="s">
        <v>416</v>
      </c>
      <c r="BC298" s="7" t="s">
        <v>416</v>
      </c>
      <c r="BD298" s="7" t="s">
        <v>416</v>
      </c>
      <c r="BE298" s="7" t="s">
        <v>416</v>
      </c>
      <c r="BF298" s="7" t="s">
        <v>416</v>
      </c>
      <c r="BG298" s="7" t="s">
        <v>416</v>
      </c>
      <c r="BH298" s="7" t="s">
        <v>416</v>
      </c>
      <c r="BI298" s="7" t="s">
        <v>416</v>
      </c>
      <c r="BJ298" s="7" t="s">
        <v>416</v>
      </c>
      <c r="BK298" s="7" t="s">
        <v>416</v>
      </c>
      <c r="BL298" s="7" t="s">
        <v>416</v>
      </c>
      <c r="BM298" s="7" t="s">
        <v>416</v>
      </c>
      <c r="BN298" s="7" t="s">
        <v>416</v>
      </c>
      <c r="BO298" s="7" t="s">
        <v>416</v>
      </c>
      <c r="BP298" s="7" t="s">
        <v>416</v>
      </c>
      <c r="BQ298" s="7" t="s">
        <v>416</v>
      </c>
      <c r="BR298" s="7" t="s">
        <v>416</v>
      </c>
      <c r="BS298" s="7" t="s">
        <v>416</v>
      </c>
      <c r="BT298" s="7" t="s">
        <v>416</v>
      </c>
      <c r="BU298" s="7" t="s">
        <v>416</v>
      </c>
      <c r="BV298" s="7" t="s">
        <v>416</v>
      </c>
      <c r="BW298" s="7" t="s">
        <v>416</v>
      </c>
      <c r="BX298" s="7" t="s">
        <v>416</v>
      </c>
      <c r="BY298" s="7" t="s">
        <v>416</v>
      </c>
      <c r="BZ298" s="7" t="s">
        <v>416</v>
      </c>
      <c r="CA298" s="7" t="s">
        <v>416</v>
      </c>
      <c r="CB298" s="7" t="s">
        <v>416</v>
      </c>
      <c r="CC298" s="7" t="s">
        <v>416</v>
      </c>
      <c r="CD298" s="7" t="s">
        <v>416</v>
      </c>
      <c r="CE298" s="7" t="s">
        <v>416</v>
      </c>
      <c r="CF298" s="7" t="s">
        <v>416</v>
      </c>
      <c r="CG298" s="7" t="s">
        <v>416</v>
      </c>
      <c r="CH298" s="7" t="s">
        <v>416</v>
      </c>
      <c r="CI298" s="7" t="s">
        <v>416</v>
      </c>
      <c r="CJ298" s="7" t="s">
        <v>416</v>
      </c>
    </row>
    <row r="299" spans="1:88" ht="51.75" customHeight="1" x14ac:dyDescent="0.25">
      <c r="A299" s="26">
        <v>300</v>
      </c>
      <c r="B299" s="14">
        <v>560</v>
      </c>
      <c r="C299" s="13" t="s">
        <v>306</v>
      </c>
      <c r="D299" s="9" t="s">
        <v>7</v>
      </c>
      <c r="E299" s="13" t="s">
        <v>307</v>
      </c>
      <c r="F299" s="9" t="s">
        <v>16</v>
      </c>
      <c r="G299" s="13" t="s">
        <v>307</v>
      </c>
      <c r="H299" s="13" t="s">
        <v>762</v>
      </c>
      <c r="I299" s="19" t="s">
        <v>419</v>
      </c>
      <c r="J299" s="12" t="s">
        <v>283</v>
      </c>
      <c r="K299" s="19"/>
      <c r="L299" s="19"/>
      <c r="M299" s="19"/>
      <c r="N299" s="19" t="s">
        <v>11</v>
      </c>
      <c r="O299" s="19"/>
      <c r="P299" s="19"/>
      <c r="Q299" s="19"/>
      <c r="R299" s="19"/>
      <c r="S299" s="19"/>
      <c r="T299" s="19">
        <f t="shared" si="241"/>
        <v>1</v>
      </c>
      <c r="U299" s="19"/>
      <c r="V299" s="19"/>
      <c r="W299" s="19"/>
      <c r="X299" s="19"/>
      <c r="Y299" s="19"/>
      <c r="Z299" s="19"/>
      <c r="AA299" s="19"/>
      <c r="AB299" s="19"/>
      <c r="AC299" s="19"/>
      <c r="AD299" s="19"/>
      <c r="AE299" s="19"/>
      <c r="AF299" s="19"/>
      <c r="AG299" s="19" t="s">
        <v>431</v>
      </c>
      <c r="AH299" s="19" t="s">
        <v>431</v>
      </c>
      <c r="AI299" s="19" t="s">
        <v>431</v>
      </c>
      <c r="AJ299" s="19"/>
      <c r="AK299" s="19"/>
      <c r="AL299" s="19"/>
      <c r="AM299" s="19"/>
      <c r="AN299" s="19"/>
      <c r="AO299" s="19"/>
      <c r="AP299" s="19"/>
      <c r="AQ299" s="19"/>
      <c r="AR299" s="19"/>
      <c r="AS299" s="19"/>
      <c r="AT299" s="19"/>
      <c r="AU299" s="19"/>
      <c r="AV299" s="19"/>
      <c r="AW299" s="19" t="s">
        <v>434</v>
      </c>
      <c r="AX299" s="19" t="s">
        <v>434</v>
      </c>
      <c r="AY299" s="19" t="s">
        <v>434</v>
      </c>
      <c r="AZ299" s="19" t="s">
        <v>434</v>
      </c>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9">
        <f t="shared" ref="CC299:CC301" si="250">COUNTIF($BD299:$CB299,2)</f>
        <v>0</v>
      </c>
      <c r="CD299" s="52" t="e">
        <f t="shared" ref="CD299:CD301" si="251">CC299/COUNTA($BD299:$CB299)</f>
        <v>#DIV/0!</v>
      </c>
      <c r="CE299" s="29">
        <f t="shared" ref="CE299:CE301" si="252">COUNTIF($BD299:$CB299,1)</f>
        <v>0</v>
      </c>
      <c r="CF299" s="52" t="e">
        <f t="shared" ref="CF299:CF301" si="253">CE299/COUNTA($BD299:$CB299)</f>
        <v>#DIV/0!</v>
      </c>
      <c r="CG299" s="29">
        <f t="shared" ref="CG299:CG301" si="254">COUNTIF($BD299:$CB299,0)</f>
        <v>0</v>
      </c>
      <c r="CH299" s="52" t="e">
        <f t="shared" ref="CH299:CH301" si="255">CG299/COUNTA($BD299:$CB299)</f>
        <v>#DIV/0!</v>
      </c>
      <c r="CI299" s="29" t="e">
        <f t="shared" ref="CI299:CI301" si="256">(((CC299*2)+(CE299*1)+(CG299*0)))/COUNTA($BD299:$CB299)</f>
        <v>#DIV/0!</v>
      </c>
      <c r="CJ299" s="29" t="e">
        <f t="shared" ref="CJ299:CJ301" si="257">IF(CI299&gt;=1.6,"Đạt mục tiêu",IF(CI299&gt;=1,"Cần cố gắng","Chưa đạt"))</f>
        <v>#DIV/0!</v>
      </c>
    </row>
    <row r="300" spans="1:88" ht="37.5" hidden="1" customHeight="1" x14ac:dyDescent="0.25">
      <c r="A300" s="26">
        <v>301</v>
      </c>
      <c r="B300" s="14">
        <v>566</v>
      </c>
      <c r="C300" s="13" t="s">
        <v>308</v>
      </c>
      <c r="D300" s="9" t="s">
        <v>7</v>
      </c>
      <c r="E300" s="13" t="s">
        <v>763</v>
      </c>
      <c r="F300" s="9" t="s">
        <v>16</v>
      </c>
      <c r="G300" s="13" t="s">
        <v>763</v>
      </c>
      <c r="H300" s="13" t="s">
        <v>764</v>
      </c>
      <c r="I300" s="19" t="s">
        <v>430</v>
      </c>
      <c r="J300" s="12" t="s">
        <v>283</v>
      </c>
      <c r="K300" s="19"/>
      <c r="L300" s="19" t="s">
        <v>11</v>
      </c>
      <c r="M300" s="19"/>
      <c r="N300" s="19"/>
      <c r="O300" s="19"/>
      <c r="P300" s="19"/>
      <c r="Q300" s="19"/>
      <c r="R300" s="19"/>
      <c r="S300" s="19"/>
      <c r="T300" s="19">
        <f t="shared" si="241"/>
        <v>1</v>
      </c>
      <c r="U300" s="19"/>
      <c r="V300" s="19"/>
      <c r="W300" s="19"/>
      <c r="X300" s="19"/>
      <c r="Y300" s="19" t="s">
        <v>431</v>
      </c>
      <c r="Z300" s="19" t="s">
        <v>434</v>
      </c>
      <c r="AA300" s="19" t="s">
        <v>434</v>
      </c>
      <c r="AB300" s="19" t="s">
        <v>434</v>
      </c>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v>2</v>
      </c>
      <c r="BE300" s="19">
        <v>2</v>
      </c>
      <c r="BF300" s="19">
        <v>2</v>
      </c>
      <c r="BG300" s="19">
        <v>1</v>
      </c>
      <c r="BH300" s="19">
        <v>2</v>
      </c>
      <c r="BI300" s="19">
        <v>2</v>
      </c>
      <c r="BJ300" s="19">
        <v>0</v>
      </c>
      <c r="BK300" s="19">
        <v>2</v>
      </c>
      <c r="BL300" s="19">
        <v>1</v>
      </c>
      <c r="BM300" s="19">
        <v>2</v>
      </c>
      <c r="BN300" s="19">
        <v>2</v>
      </c>
      <c r="BO300" s="19">
        <v>2</v>
      </c>
      <c r="BP300" s="19">
        <v>1</v>
      </c>
      <c r="BQ300" s="19">
        <v>2</v>
      </c>
      <c r="BR300" s="19">
        <v>2</v>
      </c>
      <c r="BS300" s="19">
        <v>1</v>
      </c>
      <c r="BT300" s="19">
        <v>2</v>
      </c>
      <c r="BU300" s="19">
        <v>2</v>
      </c>
      <c r="BV300" s="19">
        <v>0</v>
      </c>
      <c r="BW300" s="19">
        <v>2</v>
      </c>
      <c r="BX300" s="19">
        <v>2</v>
      </c>
      <c r="BY300" s="19">
        <v>2</v>
      </c>
      <c r="BZ300" s="19">
        <v>2</v>
      </c>
      <c r="CA300" s="19">
        <v>1</v>
      </c>
      <c r="CB300" s="19">
        <v>2</v>
      </c>
      <c r="CC300" s="29">
        <f t="shared" si="250"/>
        <v>18</v>
      </c>
      <c r="CD300" s="52">
        <f t="shared" si="251"/>
        <v>0.72</v>
      </c>
      <c r="CE300" s="29">
        <f t="shared" si="252"/>
        <v>5</v>
      </c>
      <c r="CF300" s="52">
        <f t="shared" si="253"/>
        <v>0.2</v>
      </c>
      <c r="CG300" s="29">
        <f t="shared" si="254"/>
        <v>2</v>
      </c>
      <c r="CH300" s="52">
        <f t="shared" si="255"/>
        <v>0.08</v>
      </c>
      <c r="CI300" s="29">
        <f t="shared" si="256"/>
        <v>1.64</v>
      </c>
      <c r="CJ300" s="29" t="str">
        <f t="shared" si="257"/>
        <v>Đạt mục tiêu</v>
      </c>
    </row>
    <row r="301" spans="1:88" ht="46.5" hidden="1" customHeight="1" x14ac:dyDescent="0.25">
      <c r="A301" s="26">
        <v>302</v>
      </c>
      <c r="B301" s="19">
        <v>571</v>
      </c>
      <c r="C301" s="50" t="s">
        <v>309</v>
      </c>
      <c r="D301" s="9" t="s">
        <v>7</v>
      </c>
      <c r="E301" s="22" t="s">
        <v>310</v>
      </c>
      <c r="F301" s="18" t="s">
        <v>16</v>
      </c>
      <c r="G301" s="22" t="s">
        <v>310</v>
      </c>
      <c r="H301" s="22" t="s">
        <v>765</v>
      </c>
      <c r="I301" s="19" t="s">
        <v>419</v>
      </c>
      <c r="J301" s="12" t="s">
        <v>283</v>
      </c>
      <c r="K301" s="19"/>
      <c r="L301" s="19"/>
      <c r="M301" s="19"/>
      <c r="N301" s="19"/>
      <c r="O301" s="19"/>
      <c r="P301" s="19"/>
      <c r="Q301" s="19" t="s">
        <v>11</v>
      </c>
      <c r="R301" s="19"/>
      <c r="S301" s="19"/>
      <c r="T301" s="19">
        <f t="shared" si="241"/>
        <v>1</v>
      </c>
      <c r="U301" s="19"/>
      <c r="V301" s="19"/>
      <c r="W301" s="19"/>
      <c r="X301" s="19" t="s">
        <v>11</v>
      </c>
      <c r="Y301" s="19"/>
      <c r="Z301" s="19"/>
      <c r="AA301" s="19"/>
      <c r="AB301" s="19"/>
      <c r="AC301" s="19"/>
      <c r="AD301" s="19"/>
      <c r="AE301" s="19"/>
      <c r="AF301" s="19"/>
      <c r="AG301" s="19"/>
      <c r="AH301" s="19"/>
      <c r="AI301" s="19"/>
      <c r="AJ301" s="19"/>
      <c r="AK301" s="19"/>
      <c r="AL301" s="19"/>
      <c r="AM301" s="19"/>
      <c r="AN301" s="19"/>
      <c r="AO301" s="19"/>
      <c r="AP301" s="19"/>
      <c r="AQ301" s="19"/>
      <c r="AR301" s="19"/>
      <c r="AS301" s="19" t="s">
        <v>434</v>
      </c>
      <c r="AT301" s="19" t="s">
        <v>434</v>
      </c>
      <c r="AU301" s="19" t="s">
        <v>434</v>
      </c>
      <c r="AV301" s="19" t="s">
        <v>434</v>
      </c>
      <c r="AW301" s="19"/>
      <c r="AX301" s="19"/>
      <c r="AY301" s="19"/>
      <c r="AZ301" s="19"/>
      <c r="BA301" s="19"/>
      <c r="BB301" s="19"/>
      <c r="BC301" s="19"/>
      <c r="BD301" s="19">
        <v>2</v>
      </c>
      <c r="BE301" s="19">
        <v>2</v>
      </c>
      <c r="BF301" s="19">
        <v>2</v>
      </c>
      <c r="BG301" s="19">
        <v>2</v>
      </c>
      <c r="BH301" s="19">
        <v>0</v>
      </c>
      <c r="BI301" s="19">
        <v>2</v>
      </c>
      <c r="BJ301" s="19">
        <v>2</v>
      </c>
      <c r="BK301" s="19">
        <v>2</v>
      </c>
      <c r="BL301" s="19">
        <v>0</v>
      </c>
      <c r="BM301" s="19">
        <v>2</v>
      </c>
      <c r="BN301" s="19">
        <v>1</v>
      </c>
      <c r="BO301" s="19">
        <v>2</v>
      </c>
      <c r="BP301" s="19">
        <v>2</v>
      </c>
      <c r="BQ301" s="19">
        <v>1</v>
      </c>
      <c r="BR301" s="19">
        <v>2</v>
      </c>
      <c r="BS301" s="19">
        <v>2</v>
      </c>
      <c r="BT301" s="19">
        <v>2</v>
      </c>
      <c r="BU301" s="19">
        <v>2</v>
      </c>
      <c r="BV301" s="19">
        <v>2</v>
      </c>
      <c r="BW301" s="19">
        <v>2</v>
      </c>
      <c r="BX301" s="19">
        <v>2</v>
      </c>
      <c r="BY301" s="19">
        <v>2</v>
      </c>
      <c r="BZ301" s="19">
        <v>2</v>
      </c>
      <c r="CA301" s="19">
        <v>2</v>
      </c>
      <c r="CB301" s="19">
        <v>1</v>
      </c>
      <c r="CC301" s="29">
        <f t="shared" si="250"/>
        <v>20</v>
      </c>
      <c r="CD301" s="52">
        <f t="shared" si="251"/>
        <v>0.8</v>
      </c>
      <c r="CE301" s="29">
        <f t="shared" si="252"/>
        <v>3</v>
      </c>
      <c r="CF301" s="52">
        <f t="shared" si="253"/>
        <v>0.12</v>
      </c>
      <c r="CG301" s="29">
        <f t="shared" si="254"/>
        <v>2</v>
      </c>
      <c r="CH301" s="52">
        <f t="shared" si="255"/>
        <v>0.08</v>
      </c>
      <c r="CI301" s="29">
        <f t="shared" si="256"/>
        <v>1.72</v>
      </c>
      <c r="CJ301" s="29" t="str">
        <f t="shared" si="257"/>
        <v>Đạt mục tiêu</v>
      </c>
    </row>
    <row r="302" spans="1:88" ht="15.75" customHeight="1" x14ac:dyDescent="0.25">
      <c r="A302" s="14"/>
      <c r="B302" s="14"/>
      <c r="C302" s="13"/>
      <c r="D302" s="9"/>
      <c r="E302" s="13"/>
      <c r="F302" s="9"/>
      <c r="G302" s="14"/>
      <c r="H302" s="14"/>
      <c r="I302" s="14"/>
      <c r="J302" s="23"/>
      <c r="K302" s="14"/>
      <c r="L302" s="14"/>
      <c r="M302" s="14"/>
      <c r="N302" s="14"/>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row>
    <row r="303" spans="1:88" ht="12" customHeight="1" x14ac:dyDescent="0.25">
      <c r="A303" s="4"/>
      <c r="B303" s="93"/>
      <c r="C303" s="93"/>
      <c r="D303" s="93"/>
      <c r="E303" s="93"/>
      <c r="F303" s="93"/>
      <c r="G303" s="150" t="s">
        <v>766</v>
      </c>
      <c r="H303" s="144"/>
      <c r="I303" s="94"/>
      <c r="J303" s="6">
        <f t="shared" ref="J303:BC303" si="258">SUM(J304:J308)</f>
        <v>238</v>
      </c>
      <c r="K303" s="6">
        <f t="shared" si="258"/>
        <v>25</v>
      </c>
      <c r="L303" s="6">
        <f t="shared" si="258"/>
        <v>28</v>
      </c>
      <c r="M303" s="6">
        <f t="shared" si="258"/>
        <v>28</v>
      </c>
      <c r="N303" s="6">
        <f t="shared" si="258"/>
        <v>31</v>
      </c>
      <c r="O303" s="6">
        <f t="shared" si="258"/>
        <v>27</v>
      </c>
      <c r="P303" s="6">
        <f t="shared" si="258"/>
        <v>25</v>
      </c>
      <c r="Q303" s="6">
        <f t="shared" si="258"/>
        <v>26</v>
      </c>
      <c r="R303" s="6">
        <f t="shared" si="258"/>
        <v>27</v>
      </c>
      <c r="S303" s="6">
        <f t="shared" si="258"/>
        <v>22</v>
      </c>
      <c r="T303" s="6">
        <f t="shared" si="258"/>
        <v>0</v>
      </c>
      <c r="U303" s="6">
        <f t="shared" si="258"/>
        <v>0</v>
      </c>
      <c r="V303" s="6">
        <f t="shared" si="258"/>
        <v>0</v>
      </c>
      <c r="W303" s="6">
        <f t="shared" si="258"/>
        <v>0</v>
      </c>
      <c r="X303" s="6">
        <f t="shared" si="258"/>
        <v>1</v>
      </c>
      <c r="Y303" s="6">
        <f t="shared" si="258"/>
        <v>0</v>
      </c>
      <c r="Z303" s="6">
        <f t="shared" si="258"/>
        <v>0</v>
      </c>
      <c r="AA303" s="6">
        <f t="shared" si="258"/>
        <v>0</v>
      </c>
      <c r="AB303" s="6">
        <f t="shared" si="258"/>
        <v>0</v>
      </c>
      <c r="AC303" s="6">
        <f t="shared" si="258"/>
        <v>0</v>
      </c>
      <c r="AD303" s="6">
        <f t="shared" si="258"/>
        <v>0</v>
      </c>
      <c r="AE303" s="6">
        <f t="shared" si="258"/>
        <v>0</v>
      </c>
      <c r="AF303" s="6">
        <f t="shared" si="258"/>
        <v>0</v>
      </c>
      <c r="AG303" s="6">
        <f t="shared" si="258"/>
        <v>0</v>
      </c>
      <c r="AH303" s="6">
        <f t="shared" si="258"/>
        <v>0</v>
      </c>
      <c r="AI303" s="6">
        <f t="shared" si="258"/>
        <v>0</v>
      </c>
      <c r="AJ303" s="6">
        <f t="shared" si="258"/>
        <v>0</v>
      </c>
      <c r="AK303" s="6">
        <f t="shared" si="258"/>
        <v>0</v>
      </c>
      <c r="AL303" s="6">
        <f t="shared" si="258"/>
        <v>0</v>
      </c>
      <c r="AM303" s="6">
        <f t="shared" si="258"/>
        <v>0</v>
      </c>
      <c r="AN303" s="6">
        <f t="shared" si="258"/>
        <v>0</v>
      </c>
      <c r="AO303" s="6">
        <f t="shared" si="258"/>
        <v>0</v>
      </c>
      <c r="AP303" s="6">
        <f t="shared" si="258"/>
        <v>0</v>
      </c>
      <c r="AQ303" s="6">
        <f t="shared" si="258"/>
        <v>0</v>
      </c>
      <c r="AR303" s="6">
        <f t="shared" si="258"/>
        <v>0</v>
      </c>
      <c r="AS303" s="6">
        <f t="shared" si="258"/>
        <v>0</v>
      </c>
      <c r="AT303" s="6">
        <f t="shared" si="258"/>
        <v>0</v>
      </c>
      <c r="AU303" s="6">
        <f t="shared" si="258"/>
        <v>0</v>
      </c>
      <c r="AV303" s="6">
        <f t="shared" si="258"/>
        <v>0</v>
      </c>
      <c r="AW303" s="6">
        <f t="shared" si="258"/>
        <v>0</v>
      </c>
      <c r="AX303" s="6">
        <f t="shared" si="258"/>
        <v>0</v>
      </c>
      <c r="AY303" s="6">
        <f t="shared" si="258"/>
        <v>0</v>
      </c>
      <c r="AZ303" s="6">
        <f t="shared" si="258"/>
        <v>0</v>
      </c>
      <c r="BA303" s="6">
        <f t="shared" si="258"/>
        <v>0</v>
      </c>
      <c r="BB303" s="6">
        <f t="shared" si="258"/>
        <v>0</v>
      </c>
      <c r="BC303" s="6">
        <f t="shared" si="258"/>
        <v>0</v>
      </c>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row>
    <row r="304" spans="1:88" ht="15.75" customHeight="1" x14ac:dyDescent="0.25">
      <c r="A304" s="4"/>
      <c r="B304" s="95"/>
      <c r="C304" s="95"/>
      <c r="D304" s="95"/>
      <c r="E304" s="95"/>
      <c r="F304" s="95"/>
      <c r="G304" s="153" t="s">
        <v>767</v>
      </c>
      <c r="H304" s="144"/>
      <c r="I304" s="94"/>
      <c r="J304" s="96">
        <f>COUNTIF(J$7:J$94,"Thể chất")</f>
        <v>73</v>
      </c>
      <c r="K304" s="96">
        <f t="shared" ref="K304:S304" si="259">COUNTIF(K$7:K$94,"x")</f>
        <v>9</v>
      </c>
      <c r="L304" s="96">
        <f t="shared" si="259"/>
        <v>11</v>
      </c>
      <c r="M304" s="96">
        <f t="shared" si="259"/>
        <v>8</v>
      </c>
      <c r="N304" s="96">
        <f t="shared" si="259"/>
        <v>9</v>
      </c>
      <c r="O304" s="96">
        <f t="shared" si="259"/>
        <v>7</v>
      </c>
      <c r="P304" s="96">
        <f t="shared" si="259"/>
        <v>10</v>
      </c>
      <c r="Q304" s="96">
        <f t="shared" si="259"/>
        <v>7</v>
      </c>
      <c r="R304" s="96">
        <f t="shared" si="259"/>
        <v>6</v>
      </c>
      <c r="S304" s="96">
        <f t="shared" si="259"/>
        <v>6</v>
      </c>
      <c r="T304" s="96"/>
      <c r="U304" s="96">
        <f t="shared" ref="U304:BC304" si="260">COUNTIF(U$7:U$94,"x")</f>
        <v>0</v>
      </c>
      <c r="V304" s="96">
        <f t="shared" si="260"/>
        <v>0</v>
      </c>
      <c r="W304" s="96">
        <f t="shared" si="260"/>
        <v>0</v>
      </c>
      <c r="X304" s="96">
        <f t="shared" si="260"/>
        <v>0</v>
      </c>
      <c r="Y304" s="96">
        <f t="shared" si="260"/>
        <v>0</v>
      </c>
      <c r="Z304" s="96">
        <f t="shared" si="260"/>
        <v>0</v>
      </c>
      <c r="AA304" s="96">
        <f t="shared" si="260"/>
        <v>0</v>
      </c>
      <c r="AB304" s="96">
        <f t="shared" si="260"/>
        <v>0</v>
      </c>
      <c r="AC304" s="96">
        <f t="shared" si="260"/>
        <v>0</v>
      </c>
      <c r="AD304" s="96">
        <f t="shared" si="260"/>
        <v>0</v>
      </c>
      <c r="AE304" s="96">
        <f t="shared" si="260"/>
        <v>0</v>
      </c>
      <c r="AF304" s="96">
        <f t="shared" si="260"/>
        <v>0</v>
      </c>
      <c r="AG304" s="96">
        <f t="shared" si="260"/>
        <v>0</v>
      </c>
      <c r="AH304" s="96">
        <f t="shared" si="260"/>
        <v>0</v>
      </c>
      <c r="AI304" s="96">
        <f t="shared" si="260"/>
        <v>0</v>
      </c>
      <c r="AJ304" s="96">
        <f t="shared" si="260"/>
        <v>0</v>
      </c>
      <c r="AK304" s="96">
        <f t="shared" si="260"/>
        <v>0</v>
      </c>
      <c r="AL304" s="96">
        <f t="shared" si="260"/>
        <v>0</v>
      </c>
      <c r="AM304" s="96">
        <f t="shared" si="260"/>
        <v>0</v>
      </c>
      <c r="AN304" s="96">
        <f t="shared" si="260"/>
        <v>0</v>
      </c>
      <c r="AO304" s="96">
        <f t="shared" si="260"/>
        <v>0</v>
      </c>
      <c r="AP304" s="96">
        <f t="shared" si="260"/>
        <v>0</v>
      </c>
      <c r="AQ304" s="96">
        <f t="shared" si="260"/>
        <v>0</v>
      </c>
      <c r="AR304" s="96">
        <f t="shared" si="260"/>
        <v>0</v>
      </c>
      <c r="AS304" s="96">
        <f t="shared" si="260"/>
        <v>0</v>
      </c>
      <c r="AT304" s="96">
        <f t="shared" si="260"/>
        <v>0</v>
      </c>
      <c r="AU304" s="96">
        <f t="shared" si="260"/>
        <v>0</v>
      </c>
      <c r="AV304" s="96">
        <f t="shared" si="260"/>
        <v>0</v>
      </c>
      <c r="AW304" s="96">
        <f t="shared" si="260"/>
        <v>0</v>
      </c>
      <c r="AX304" s="96">
        <f t="shared" si="260"/>
        <v>0</v>
      </c>
      <c r="AY304" s="96">
        <f t="shared" si="260"/>
        <v>0</v>
      </c>
      <c r="AZ304" s="96">
        <f t="shared" si="260"/>
        <v>0</v>
      </c>
      <c r="BA304" s="96">
        <f t="shared" si="260"/>
        <v>0</v>
      </c>
      <c r="BB304" s="96">
        <f t="shared" si="260"/>
        <v>0</v>
      </c>
      <c r="BC304" s="96">
        <f t="shared" si="260"/>
        <v>0</v>
      </c>
      <c r="BD304" s="1"/>
      <c r="BE304" s="1"/>
      <c r="BF304" s="1"/>
      <c r="BG304" s="1"/>
      <c r="BH304" s="1"/>
      <c r="BI304" s="1"/>
      <c r="BJ304" s="1"/>
      <c r="BK304" s="1"/>
      <c r="BL304" s="1"/>
      <c r="BM304" s="1"/>
      <c r="BN304" s="1"/>
      <c r="BO304" s="1"/>
      <c r="BP304" s="1"/>
      <c r="BQ304" s="1"/>
      <c r="BR304" s="1"/>
      <c r="BS304" s="1"/>
      <c r="BT304" s="147" t="s">
        <v>768</v>
      </c>
      <c r="BU304" s="148"/>
      <c r="BV304" s="148"/>
      <c r="BW304" s="148"/>
      <c r="BX304" s="148"/>
      <c r="BY304" s="148"/>
      <c r="BZ304" s="1"/>
      <c r="CA304" s="1"/>
      <c r="CB304" s="1"/>
      <c r="CC304" s="1"/>
      <c r="CD304" s="1"/>
      <c r="CE304" s="147" t="s">
        <v>769</v>
      </c>
      <c r="CF304" s="148"/>
      <c r="CG304" s="148"/>
      <c r="CH304" s="148"/>
      <c r="CI304" s="148"/>
      <c r="CJ304" s="1"/>
    </row>
    <row r="305" spans="1:88" ht="15.75" customHeight="1" x14ac:dyDescent="0.25">
      <c r="A305" s="4"/>
      <c r="B305" s="95"/>
      <c r="C305" s="95"/>
      <c r="D305" s="95"/>
      <c r="E305" s="95"/>
      <c r="F305" s="95"/>
      <c r="G305" s="150" t="s">
        <v>770</v>
      </c>
      <c r="H305" s="144"/>
      <c r="I305" s="94"/>
      <c r="J305" s="96">
        <f>COUNTIF(J$95:J$161,"Nhận thức")</f>
        <v>41</v>
      </c>
      <c r="K305" s="96">
        <f t="shared" ref="K305:S305" si="261">COUNTIF(K$95:K$161,"x")</f>
        <v>4</v>
      </c>
      <c r="L305" s="96">
        <f t="shared" si="261"/>
        <v>5</v>
      </c>
      <c r="M305" s="96">
        <f t="shared" si="261"/>
        <v>4</v>
      </c>
      <c r="N305" s="96">
        <f t="shared" si="261"/>
        <v>5</v>
      </c>
      <c r="O305" s="96">
        <f t="shared" si="261"/>
        <v>4</v>
      </c>
      <c r="P305" s="96">
        <f t="shared" si="261"/>
        <v>3</v>
      </c>
      <c r="Q305" s="96">
        <f t="shared" si="261"/>
        <v>4</v>
      </c>
      <c r="R305" s="96">
        <f t="shared" si="261"/>
        <v>8</v>
      </c>
      <c r="S305" s="96">
        <f t="shared" si="261"/>
        <v>5</v>
      </c>
      <c r="T305" s="96"/>
      <c r="U305" s="96">
        <f t="shared" ref="U305:BC305" si="262">COUNTIF(U$95:U$161,"x")</f>
        <v>0</v>
      </c>
      <c r="V305" s="96">
        <f t="shared" si="262"/>
        <v>0</v>
      </c>
      <c r="W305" s="96">
        <f t="shared" si="262"/>
        <v>0</v>
      </c>
      <c r="X305" s="96">
        <f t="shared" si="262"/>
        <v>0</v>
      </c>
      <c r="Y305" s="96">
        <f t="shared" si="262"/>
        <v>0</v>
      </c>
      <c r="Z305" s="96">
        <f t="shared" si="262"/>
        <v>0</v>
      </c>
      <c r="AA305" s="96">
        <f t="shared" si="262"/>
        <v>0</v>
      </c>
      <c r="AB305" s="96">
        <f t="shared" si="262"/>
        <v>0</v>
      </c>
      <c r="AC305" s="96">
        <f t="shared" si="262"/>
        <v>0</v>
      </c>
      <c r="AD305" s="96">
        <f t="shared" si="262"/>
        <v>0</v>
      </c>
      <c r="AE305" s="96">
        <f t="shared" si="262"/>
        <v>0</v>
      </c>
      <c r="AF305" s="96">
        <f t="shared" si="262"/>
        <v>0</v>
      </c>
      <c r="AG305" s="96">
        <f t="shared" si="262"/>
        <v>0</v>
      </c>
      <c r="AH305" s="96">
        <f t="shared" si="262"/>
        <v>0</v>
      </c>
      <c r="AI305" s="96">
        <f t="shared" si="262"/>
        <v>0</v>
      </c>
      <c r="AJ305" s="96">
        <f t="shared" si="262"/>
        <v>0</v>
      </c>
      <c r="AK305" s="96">
        <f t="shared" si="262"/>
        <v>0</v>
      </c>
      <c r="AL305" s="96">
        <f t="shared" si="262"/>
        <v>0</v>
      </c>
      <c r="AM305" s="96">
        <f t="shared" si="262"/>
        <v>0</v>
      </c>
      <c r="AN305" s="96">
        <f t="shared" si="262"/>
        <v>0</v>
      </c>
      <c r="AO305" s="96">
        <f t="shared" si="262"/>
        <v>0</v>
      </c>
      <c r="AP305" s="96">
        <f t="shared" si="262"/>
        <v>0</v>
      </c>
      <c r="AQ305" s="96">
        <f t="shared" si="262"/>
        <v>0</v>
      </c>
      <c r="AR305" s="96">
        <f t="shared" si="262"/>
        <v>0</v>
      </c>
      <c r="AS305" s="96">
        <f t="shared" si="262"/>
        <v>0</v>
      </c>
      <c r="AT305" s="96">
        <f t="shared" si="262"/>
        <v>0</v>
      </c>
      <c r="AU305" s="96">
        <f t="shared" si="262"/>
        <v>0</v>
      </c>
      <c r="AV305" s="96">
        <f t="shared" si="262"/>
        <v>0</v>
      </c>
      <c r="AW305" s="96">
        <f t="shared" si="262"/>
        <v>0</v>
      </c>
      <c r="AX305" s="96">
        <f t="shared" si="262"/>
        <v>0</v>
      </c>
      <c r="AY305" s="96">
        <f t="shared" si="262"/>
        <v>0</v>
      </c>
      <c r="AZ305" s="96">
        <f t="shared" si="262"/>
        <v>0</v>
      </c>
      <c r="BA305" s="96">
        <f t="shared" si="262"/>
        <v>0</v>
      </c>
      <c r="BB305" s="96">
        <f t="shared" si="262"/>
        <v>0</v>
      </c>
      <c r="BC305" s="96">
        <f t="shared" si="262"/>
        <v>0</v>
      </c>
      <c r="BD305" s="1"/>
      <c r="BE305" s="1"/>
      <c r="BF305" s="1"/>
      <c r="BG305" s="1"/>
      <c r="BH305" s="1"/>
      <c r="BI305" s="1"/>
      <c r="BJ305" s="1"/>
      <c r="BK305" s="1"/>
      <c r="BL305" s="1"/>
      <c r="BM305" s="1"/>
      <c r="BN305" s="1"/>
      <c r="BO305" s="1"/>
      <c r="BP305" s="1"/>
      <c r="BQ305" s="1"/>
      <c r="BR305" s="1"/>
      <c r="BS305" s="1"/>
      <c r="BT305" s="148"/>
      <c r="BU305" s="148"/>
      <c r="BV305" s="148"/>
      <c r="BW305" s="148"/>
      <c r="BX305" s="148"/>
      <c r="BY305" s="148"/>
      <c r="BZ305" s="1"/>
      <c r="CA305" s="1"/>
      <c r="CB305" s="1"/>
      <c r="CC305" s="1"/>
      <c r="CD305" s="1"/>
      <c r="CE305" s="148"/>
      <c r="CF305" s="148"/>
      <c r="CG305" s="148"/>
      <c r="CH305" s="148"/>
      <c r="CI305" s="148"/>
      <c r="CJ305" s="1"/>
    </row>
    <row r="306" spans="1:88" ht="15.75" customHeight="1" x14ac:dyDescent="0.25">
      <c r="A306" s="4"/>
      <c r="B306" s="95"/>
      <c r="C306" s="95"/>
      <c r="D306" s="95"/>
      <c r="E306" s="95"/>
      <c r="F306" s="95"/>
      <c r="G306" s="150" t="s">
        <v>771</v>
      </c>
      <c r="H306" s="144"/>
      <c r="I306" s="94"/>
      <c r="J306" s="96">
        <f>COUNTIF(J$162:J$209,"Ngôn ngữ")</f>
        <v>44</v>
      </c>
      <c r="K306" s="96">
        <f t="shared" ref="K306:S306" si="263">COUNTIF(K$162:K$209,"x")</f>
        <v>4</v>
      </c>
      <c r="L306" s="96">
        <f t="shared" si="263"/>
        <v>3</v>
      </c>
      <c r="M306" s="96">
        <f t="shared" si="263"/>
        <v>7</v>
      </c>
      <c r="N306" s="96">
        <f t="shared" si="263"/>
        <v>5</v>
      </c>
      <c r="O306" s="96">
        <f t="shared" si="263"/>
        <v>5</v>
      </c>
      <c r="P306" s="96">
        <f t="shared" si="263"/>
        <v>5</v>
      </c>
      <c r="Q306" s="96">
        <f t="shared" si="263"/>
        <v>7</v>
      </c>
      <c r="R306" s="96">
        <f t="shared" si="263"/>
        <v>5</v>
      </c>
      <c r="S306" s="96">
        <f t="shared" si="263"/>
        <v>3</v>
      </c>
      <c r="T306" s="96"/>
      <c r="U306" s="96">
        <f t="shared" ref="U306:BC306" si="264">COUNTIF(U$162:U$209,"x")</f>
        <v>0</v>
      </c>
      <c r="V306" s="96">
        <f t="shared" si="264"/>
        <v>0</v>
      </c>
      <c r="W306" s="96">
        <f t="shared" si="264"/>
        <v>0</v>
      </c>
      <c r="X306" s="96">
        <f t="shared" si="264"/>
        <v>0</v>
      </c>
      <c r="Y306" s="96">
        <f t="shared" si="264"/>
        <v>0</v>
      </c>
      <c r="Z306" s="96">
        <f t="shared" si="264"/>
        <v>0</v>
      </c>
      <c r="AA306" s="96">
        <f t="shared" si="264"/>
        <v>0</v>
      </c>
      <c r="AB306" s="96">
        <f t="shared" si="264"/>
        <v>0</v>
      </c>
      <c r="AC306" s="96">
        <f t="shared" si="264"/>
        <v>0</v>
      </c>
      <c r="AD306" s="96">
        <f t="shared" si="264"/>
        <v>0</v>
      </c>
      <c r="AE306" s="96">
        <f t="shared" si="264"/>
        <v>0</v>
      </c>
      <c r="AF306" s="96">
        <f t="shared" si="264"/>
        <v>0</v>
      </c>
      <c r="AG306" s="96">
        <f t="shared" si="264"/>
        <v>0</v>
      </c>
      <c r="AH306" s="96">
        <f t="shared" si="264"/>
        <v>0</v>
      </c>
      <c r="AI306" s="96">
        <f t="shared" si="264"/>
        <v>0</v>
      </c>
      <c r="AJ306" s="96">
        <f t="shared" si="264"/>
        <v>0</v>
      </c>
      <c r="AK306" s="96">
        <f t="shared" si="264"/>
        <v>0</v>
      </c>
      <c r="AL306" s="96">
        <f t="shared" si="264"/>
        <v>0</v>
      </c>
      <c r="AM306" s="96">
        <f t="shared" si="264"/>
        <v>0</v>
      </c>
      <c r="AN306" s="96">
        <f t="shared" si="264"/>
        <v>0</v>
      </c>
      <c r="AO306" s="96">
        <f t="shared" si="264"/>
        <v>0</v>
      </c>
      <c r="AP306" s="96">
        <f t="shared" si="264"/>
        <v>0</v>
      </c>
      <c r="AQ306" s="96">
        <f t="shared" si="264"/>
        <v>0</v>
      </c>
      <c r="AR306" s="96">
        <f t="shared" si="264"/>
        <v>0</v>
      </c>
      <c r="AS306" s="96">
        <f t="shared" si="264"/>
        <v>0</v>
      </c>
      <c r="AT306" s="96">
        <f t="shared" si="264"/>
        <v>0</v>
      </c>
      <c r="AU306" s="96">
        <f t="shared" si="264"/>
        <v>0</v>
      </c>
      <c r="AV306" s="96">
        <f t="shared" si="264"/>
        <v>0</v>
      </c>
      <c r="AW306" s="96">
        <f t="shared" si="264"/>
        <v>0</v>
      </c>
      <c r="AX306" s="96">
        <f t="shared" si="264"/>
        <v>0</v>
      </c>
      <c r="AY306" s="96">
        <f t="shared" si="264"/>
        <v>0</v>
      </c>
      <c r="AZ306" s="96">
        <f t="shared" si="264"/>
        <v>0</v>
      </c>
      <c r="BA306" s="96">
        <f t="shared" si="264"/>
        <v>0</v>
      </c>
      <c r="BB306" s="96">
        <f t="shared" si="264"/>
        <v>0</v>
      </c>
      <c r="BC306" s="96">
        <f t="shared" si="264"/>
        <v>0</v>
      </c>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row>
    <row r="307" spans="1:88" ht="15.75" customHeight="1" x14ac:dyDescent="0.25">
      <c r="A307" s="4"/>
      <c r="B307" s="95"/>
      <c r="C307" s="95"/>
      <c r="D307" s="95"/>
      <c r="E307" s="95"/>
      <c r="F307" s="95"/>
      <c r="G307" s="150" t="s">
        <v>772</v>
      </c>
      <c r="H307" s="144"/>
      <c r="I307" s="94"/>
      <c r="J307" s="96">
        <f>COUNTIF(J$210:J$237,"TCKNXH")</f>
        <v>20</v>
      </c>
      <c r="K307" s="96">
        <f t="shared" ref="K307:S307" si="265">COUNTIF(K$210:K$237,"x")</f>
        <v>3</v>
      </c>
      <c r="L307" s="96">
        <f t="shared" si="265"/>
        <v>3</v>
      </c>
      <c r="M307" s="96">
        <f t="shared" si="265"/>
        <v>3</v>
      </c>
      <c r="N307" s="96">
        <f t="shared" si="265"/>
        <v>2</v>
      </c>
      <c r="O307" s="96">
        <f t="shared" si="265"/>
        <v>3</v>
      </c>
      <c r="P307" s="96">
        <f t="shared" si="265"/>
        <v>1</v>
      </c>
      <c r="Q307" s="96">
        <f t="shared" si="265"/>
        <v>1</v>
      </c>
      <c r="R307" s="96">
        <f t="shared" si="265"/>
        <v>2</v>
      </c>
      <c r="S307" s="96">
        <f t="shared" si="265"/>
        <v>2</v>
      </c>
      <c r="T307" s="96"/>
      <c r="U307" s="96">
        <f t="shared" ref="U307:BC307" si="266">COUNTIF(U$210:U$237,"x")</f>
        <v>0</v>
      </c>
      <c r="V307" s="96">
        <f t="shared" si="266"/>
        <v>0</v>
      </c>
      <c r="W307" s="96">
        <f t="shared" si="266"/>
        <v>0</v>
      </c>
      <c r="X307" s="96">
        <f t="shared" si="266"/>
        <v>0</v>
      </c>
      <c r="Y307" s="96">
        <f t="shared" si="266"/>
        <v>0</v>
      </c>
      <c r="Z307" s="96">
        <f t="shared" si="266"/>
        <v>0</v>
      </c>
      <c r="AA307" s="96">
        <f t="shared" si="266"/>
        <v>0</v>
      </c>
      <c r="AB307" s="96">
        <f t="shared" si="266"/>
        <v>0</v>
      </c>
      <c r="AC307" s="96">
        <f t="shared" si="266"/>
        <v>0</v>
      </c>
      <c r="AD307" s="96">
        <f t="shared" si="266"/>
        <v>0</v>
      </c>
      <c r="AE307" s="96">
        <f t="shared" si="266"/>
        <v>0</v>
      </c>
      <c r="AF307" s="96">
        <f t="shared" si="266"/>
        <v>0</v>
      </c>
      <c r="AG307" s="96">
        <f t="shared" si="266"/>
        <v>0</v>
      </c>
      <c r="AH307" s="96">
        <f t="shared" si="266"/>
        <v>0</v>
      </c>
      <c r="AI307" s="96">
        <f t="shared" si="266"/>
        <v>0</v>
      </c>
      <c r="AJ307" s="96">
        <f t="shared" si="266"/>
        <v>0</v>
      </c>
      <c r="AK307" s="96">
        <f t="shared" si="266"/>
        <v>0</v>
      </c>
      <c r="AL307" s="96">
        <f t="shared" si="266"/>
        <v>0</v>
      </c>
      <c r="AM307" s="96">
        <f t="shared" si="266"/>
        <v>0</v>
      </c>
      <c r="AN307" s="96">
        <f t="shared" si="266"/>
        <v>0</v>
      </c>
      <c r="AO307" s="96">
        <f t="shared" si="266"/>
        <v>0</v>
      </c>
      <c r="AP307" s="96">
        <f t="shared" si="266"/>
        <v>0</v>
      </c>
      <c r="AQ307" s="96">
        <f t="shared" si="266"/>
        <v>0</v>
      </c>
      <c r="AR307" s="96">
        <f t="shared" si="266"/>
        <v>0</v>
      </c>
      <c r="AS307" s="96">
        <f t="shared" si="266"/>
        <v>0</v>
      </c>
      <c r="AT307" s="96">
        <f t="shared" si="266"/>
        <v>0</v>
      </c>
      <c r="AU307" s="96">
        <f t="shared" si="266"/>
        <v>0</v>
      </c>
      <c r="AV307" s="96">
        <f t="shared" si="266"/>
        <v>0</v>
      </c>
      <c r="AW307" s="96">
        <f t="shared" si="266"/>
        <v>0</v>
      </c>
      <c r="AX307" s="96">
        <f t="shared" si="266"/>
        <v>0</v>
      </c>
      <c r="AY307" s="96">
        <f t="shared" si="266"/>
        <v>0</v>
      </c>
      <c r="AZ307" s="96">
        <f t="shared" si="266"/>
        <v>0</v>
      </c>
      <c r="BA307" s="96">
        <f t="shared" si="266"/>
        <v>0</v>
      </c>
      <c r="BB307" s="96">
        <f t="shared" si="266"/>
        <v>0</v>
      </c>
      <c r="BC307" s="96">
        <f t="shared" si="266"/>
        <v>0</v>
      </c>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row>
    <row r="308" spans="1:88" ht="15.75" customHeight="1" x14ac:dyDescent="0.25">
      <c r="A308" s="4"/>
      <c r="B308" s="95"/>
      <c r="C308" s="95"/>
      <c r="D308" s="95"/>
      <c r="E308" s="95"/>
      <c r="F308" s="95"/>
      <c r="G308" s="150" t="s">
        <v>773</v>
      </c>
      <c r="H308" s="144"/>
      <c r="I308" s="94"/>
      <c r="J308" s="96">
        <f>COUNTIF(J$238:J$302,"Thẩm mỹ")</f>
        <v>60</v>
      </c>
      <c r="K308" s="96">
        <f t="shared" ref="K308:S308" si="267">COUNTIF(K$238:K$302,"x")</f>
        <v>5</v>
      </c>
      <c r="L308" s="96">
        <f t="shared" si="267"/>
        <v>6</v>
      </c>
      <c r="M308" s="96">
        <f t="shared" si="267"/>
        <v>6</v>
      </c>
      <c r="N308" s="96">
        <f t="shared" si="267"/>
        <v>10</v>
      </c>
      <c r="O308" s="96">
        <f t="shared" si="267"/>
        <v>8</v>
      </c>
      <c r="P308" s="96">
        <f t="shared" si="267"/>
        <v>6</v>
      </c>
      <c r="Q308" s="96">
        <f t="shared" si="267"/>
        <v>7</v>
      </c>
      <c r="R308" s="96">
        <f t="shared" si="267"/>
        <v>6</v>
      </c>
      <c r="S308" s="96">
        <f t="shared" si="267"/>
        <v>6</v>
      </c>
      <c r="T308" s="96"/>
      <c r="U308" s="96">
        <f t="shared" ref="U308:BC308" si="268">COUNTIF(U$238:U$302,"x")</f>
        <v>0</v>
      </c>
      <c r="V308" s="96">
        <f t="shared" si="268"/>
        <v>0</v>
      </c>
      <c r="W308" s="96">
        <f t="shared" si="268"/>
        <v>0</v>
      </c>
      <c r="X308" s="96">
        <f t="shared" si="268"/>
        <v>1</v>
      </c>
      <c r="Y308" s="96">
        <f t="shared" si="268"/>
        <v>0</v>
      </c>
      <c r="Z308" s="96">
        <f t="shared" si="268"/>
        <v>0</v>
      </c>
      <c r="AA308" s="96">
        <f t="shared" si="268"/>
        <v>0</v>
      </c>
      <c r="AB308" s="96">
        <f t="shared" si="268"/>
        <v>0</v>
      </c>
      <c r="AC308" s="96">
        <f t="shared" si="268"/>
        <v>0</v>
      </c>
      <c r="AD308" s="96">
        <f t="shared" si="268"/>
        <v>0</v>
      </c>
      <c r="AE308" s="96">
        <f t="shared" si="268"/>
        <v>0</v>
      </c>
      <c r="AF308" s="96">
        <f t="shared" si="268"/>
        <v>0</v>
      </c>
      <c r="AG308" s="96">
        <f t="shared" si="268"/>
        <v>0</v>
      </c>
      <c r="AH308" s="96">
        <f t="shared" si="268"/>
        <v>0</v>
      </c>
      <c r="AI308" s="96">
        <f t="shared" si="268"/>
        <v>0</v>
      </c>
      <c r="AJ308" s="96">
        <f t="shared" si="268"/>
        <v>0</v>
      </c>
      <c r="AK308" s="96">
        <f t="shared" si="268"/>
        <v>0</v>
      </c>
      <c r="AL308" s="96">
        <f t="shared" si="268"/>
        <v>0</v>
      </c>
      <c r="AM308" s="96">
        <f t="shared" si="268"/>
        <v>0</v>
      </c>
      <c r="AN308" s="96">
        <f t="shared" si="268"/>
        <v>0</v>
      </c>
      <c r="AO308" s="96">
        <f t="shared" si="268"/>
        <v>0</v>
      </c>
      <c r="AP308" s="96">
        <f t="shared" si="268"/>
        <v>0</v>
      </c>
      <c r="AQ308" s="96">
        <f t="shared" si="268"/>
        <v>0</v>
      </c>
      <c r="AR308" s="96">
        <f t="shared" si="268"/>
        <v>0</v>
      </c>
      <c r="AS308" s="96">
        <f t="shared" si="268"/>
        <v>0</v>
      </c>
      <c r="AT308" s="96">
        <f t="shared" si="268"/>
        <v>0</v>
      </c>
      <c r="AU308" s="96">
        <f t="shared" si="268"/>
        <v>0</v>
      </c>
      <c r="AV308" s="96">
        <f t="shared" si="268"/>
        <v>0</v>
      </c>
      <c r="AW308" s="96">
        <f t="shared" si="268"/>
        <v>0</v>
      </c>
      <c r="AX308" s="96">
        <f t="shared" si="268"/>
        <v>0</v>
      </c>
      <c r="AY308" s="96">
        <f t="shared" si="268"/>
        <v>0</v>
      </c>
      <c r="AZ308" s="96">
        <f t="shared" si="268"/>
        <v>0</v>
      </c>
      <c r="BA308" s="96">
        <f t="shared" si="268"/>
        <v>0</v>
      </c>
      <c r="BB308" s="96">
        <f t="shared" si="268"/>
        <v>0</v>
      </c>
      <c r="BC308" s="96">
        <f t="shared" si="268"/>
        <v>0</v>
      </c>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row>
    <row r="309" spans="1:88" ht="18.75" customHeight="1" x14ac:dyDescent="0.25">
      <c r="A309" s="4"/>
      <c r="B309" s="4"/>
      <c r="C309" s="3"/>
      <c r="D309" s="24"/>
      <c r="E309" s="3"/>
      <c r="F309" s="24"/>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47" t="s">
        <v>774</v>
      </c>
      <c r="BU309" s="148"/>
      <c r="BV309" s="148"/>
      <c r="BW309" s="148"/>
      <c r="BX309" s="148"/>
      <c r="BY309" s="148"/>
      <c r="BZ309" s="1"/>
      <c r="CA309" s="1"/>
      <c r="CB309" s="147"/>
      <c r="CC309" s="148"/>
      <c r="CD309" s="148"/>
      <c r="CE309" s="148"/>
      <c r="CF309" s="1"/>
      <c r="CG309" s="149"/>
      <c r="CH309" s="148"/>
      <c r="CI309" s="148"/>
      <c r="CJ309" s="148"/>
    </row>
    <row r="310" spans="1:88" ht="15.75" customHeight="1" x14ac:dyDescent="0.25">
      <c r="A310" s="4"/>
      <c r="B310" s="4"/>
      <c r="C310" s="3"/>
      <c r="D310" s="24"/>
      <c r="E310" s="3"/>
      <c r="F310" s="24"/>
      <c r="G310" s="150" t="s">
        <v>775</v>
      </c>
      <c r="H310" s="144"/>
      <c r="I310" s="5"/>
      <c r="J310" s="5"/>
      <c r="K310" s="5"/>
      <c r="L310" s="5"/>
      <c r="M310" s="5"/>
      <c r="N310" s="5"/>
      <c r="O310" s="5"/>
      <c r="P310" s="5"/>
      <c r="Q310" s="5"/>
      <c r="R310" s="5"/>
      <c r="S310" s="5"/>
      <c r="T310" s="5"/>
      <c r="U310" s="6">
        <f t="shared" ref="U310:BC310" si="269">SUM(U311:U319)</f>
        <v>20</v>
      </c>
      <c r="V310" s="6">
        <f t="shared" si="269"/>
        <v>23</v>
      </c>
      <c r="W310" s="6">
        <f t="shared" si="269"/>
        <v>24</v>
      </c>
      <c r="X310" s="6">
        <f t="shared" si="269"/>
        <v>25</v>
      </c>
      <c r="Y310" s="6">
        <f t="shared" si="269"/>
        <v>21</v>
      </c>
      <c r="Z310" s="6">
        <f t="shared" si="269"/>
        <v>22</v>
      </c>
      <c r="AA310" s="6">
        <f t="shared" si="269"/>
        <v>23</v>
      </c>
      <c r="AB310" s="6">
        <f t="shared" si="269"/>
        <v>24</v>
      </c>
      <c r="AC310" s="6">
        <f t="shared" si="269"/>
        <v>20</v>
      </c>
      <c r="AD310" s="6">
        <f t="shared" si="269"/>
        <v>24</v>
      </c>
      <c r="AE310" s="6">
        <f t="shared" si="269"/>
        <v>27</v>
      </c>
      <c r="AF310" s="6">
        <f t="shared" si="269"/>
        <v>27</v>
      </c>
      <c r="AG310" s="6">
        <f t="shared" si="269"/>
        <v>25</v>
      </c>
      <c r="AH310" s="6">
        <f t="shared" si="269"/>
        <v>27</v>
      </c>
      <c r="AI310" s="6">
        <f t="shared" si="269"/>
        <v>28</v>
      </c>
      <c r="AJ310" s="6">
        <f t="shared" si="269"/>
        <v>29</v>
      </c>
      <c r="AK310" s="6">
        <f t="shared" si="269"/>
        <v>5</v>
      </c>
      <c r="AL310" s="6">
        <f t="shared" si="269"/>
        <v>5</v>
      </c>
      <c r="AM310" s="6">
        <f t="shared" si="269"/>
        <v>5</v>
      </c>
      <c r="AN310" s="6">
        <f t="shared" si="269"/>
        <v>4</v>
      </c>
      <c r="AO310" s="6">
        <f t="shared" si="269"/>
        <v>3</v>
      </c>
      <c r="AP310" s="6">
        <f t="shared" si="269"/>
        <v>3</v>
      </c>
      <c r="AQ310" s="6">
        <f t="shared" si="269"/>
        <v>3</v>
      </c>
      <c r="AR310" s="6">
        <f t="shared" si="269"/>
        <v>3</v>
      </c>
      <c r="AS310" s="6">
        <f t="shared" si="269"/>
        <v>19</v>
      </c>
      <c r="AT310" s="6">
        <f t="shared" si="269"/>
        <v>20</v>
      </c>
      <c r="AU310" s="6">
        <f t="shared" si="269"/>
        <v>18</v>
      </c>
      <c r="AV310" s="6">
        <f t="shared" si="269"/>
        <v>19</v>
      </c>
      <c r="AW310" s="6">
        <f t="shared" si="269"/>
        <v>20</v>
      </c>
      <c r="AX310" s="6">
        <f t="shared" si="269"/>
        <v>23</v>
      </c>
      <c r="AY310" s="6">
        <f t="shared" si="269"/>
        <v>21</v>
      </c>
      <c r="AZ310" s="6">
        <f t="shared" si="269"/>
        <v>22</v>
      </c>
      <c r="BA310" s="6">
        <f t="shared" si="269"/>
        <v>16</v>
      </c>
      <c r="BB310" s="6">
        <f t="shared" si="269"/>
        <v>16</v>
      </c>
      <c r="BC310" s="6">
        <f t="shared" si="269"/>
        <v>18</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row>
    <row r="311" spans="1:88" ht="15.75" customHeight="1" x14ac:dyDescent="0.25">
      <c r="A311" s="4"/>
      <c r="B311" s="4"/>
      <c r="C311" s="3"/>
      <c r="D311" s="24"/>
      <c r="E311" s="3"/>
      <c r="F311" s="24"/>
      <c r="G311" s="146" t="s">
        <v>776</v>
      </c>
      <c r="H311" s="144"/>
      <c r="I311" s="5"/>
      <c r="J311" s="5"/>
      <c r="K311" s="5"/>
      <c r="L311" s="5"/>
      <c r="M311" s="5"/>
      <c r="N311" s="5"/>
      <c r="O311" s="5"/>
      <c r="P311" s="5"/>
      <c r="Q311" s="5"/>
      <c r="R311" s="5"/>
      <c r="S311" s="5"/>
      <c r="T311" s="5"/>
      <c r="U311" s="27">
        <f t="shared" ref="U311:BC311" si="270">COUNTIF(U$7:U$302,"ĐTT")</f>
        <v>0</v>
      </c>
      <c r="V311" s="27">
        <f t="shared" si="270"/>
        <v>0</v>
      </c>
      <c r="W311" s="27">
        <f t="shared" si="270"/>
        <v>1</v>
      </c>
      <c r="X311" s="27">
        <f t="shared" si="270"/>
        <v>1</v>
      </c>
      <c r="Y311" s="27">
        <f t="shared" si="270"/>
        <v>1</v>
      </c>
      <c r="Z311" s="27">
        <f t="shared" si="270"/>
        <v>1</v>
      </c>
      <c r="AA311" s="27">
        <f t="shared" si="270"/>
        <v>2</v>
      </c>
      <c r="AB311" s="27">
        <f t="shared" si="270"/>
        <v>2</v>
      </c>
      <c r="AC311" s="27">
        <f t="shared" si="270"/>
        <v>2</v>
      </c>
      <c r="AD311" s="27">
        <f t="shared" si="270"/>
        <v>3</v>
      </c>
      <c r="AE311" s="27">
        <f t="shared" si="270"/>
        <v>4</v>
      </c>
      <c r="AF311" s="27">
        <f t="shared" si="270"/>
        <v>4</v>
      </c>
      <c r="AG311" s="27">
        <f t="shared" si="270"/>
        <v>2</v>
      </c>
      <c r="AH311" s="27">
        <f t="shared" si="270"/>
        <v>2</v>
      </c>
      <c r="AI311" s="27">
        <f t="shared" si="270"/>
        <v>2</v>
      </c>
      <c r="AJ311" s="27">
        <f t="shared" si="270"/>
        <v>2</v>
      </c>
      <c r="AK311" s="27">
        <f t="shared" si="270"/>
        <v>0</v>
      </c>
      <c r="AL311" s="27">
        <f t="shared" si="270"/>
        <v>0</v>
      </c>
      <c r="AM311" s="27">
        <f t="shared" si="270"/>
        <v>0</v>
      </c>
      <c r="AN311" s="27">
        <f t="shared" si="270"/>
        <v>0</v>
      </c>
      <c r="AO311" s="27">
        <f t="shared" si="270"/>
        <v>0</v>
      </c>
      <c r="AP311" s="27">
        <f t="shared" si="270"/>
        <v>0</v>
      </c>
      <c r="AQ311" s="27">
        <f t="shared" si="270"/>
        <v>0</v>
      </c>
      <c r="AR311" s="27">
        <f t="shared" si="270"/>
        <v>0</v>
      </c>
      <c r="AS311" s="27">
        <f t="shared" si="270"/>
        <v>1</v>
      </c>
      <c r="AT311" s="27">
        <f t="shared" si="270"/>
        <v>1</v>
      </c>
      <c r="AU311" s="27">
        <f t="shared" si="270"/>
        <v>1</v>
      </c>
      <c r="AV311" s="27">
        <f t="shared" si="270"/>
        <v>1</v>
      </c>
      <c r="AW311" s="27">
        <f t="shared" si="270"/>
        <v>0</v>
      </c>
      <c r="AX311" s="27">
        <f t="shared" si="270"/>
        <v>0</v>
      </c>
      <c r="AY311" s="27">
        <f t="shared" si="270"/>
        <v>0</v>
      </c>
      <c r="AZ311" s="27">
        <f t="shared" si="270"/>
        <v>0</v>
      </c>
      <c r="BA311" s="27">
        <f t="shared" si="270"/>
        <v>1</v>
      </c>
      <c r="BB311" s="27">
        <f t="shared" si="270"/>
        <v>1</v>
      </c>
      <c r="BC311" s="27">
        <f t="shared" si="270"/>
        <v>1</v>
      </c>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row>
    <row r="312" spans="1:88" ht="15.75" customHeight="1" x14ac:dyDescent="0.25">
      <c r="A312" s="4"/>
      <c r="B312" s="4"/>
      <c r="C312" s="3"/>
      <c r="D312" s="24"/>
      <c r="E312" s="3"/>
      <c r="F312" s="24"/>
      <c r="G312" s="146" t="s">
        <v>777</v>
      </c>
      <c r="H312" s="144"/>
      <c r="I312" s="5"/>
      <c r="J312" s="5"/>
      <c r="K312" s="5"/>
      <c r="L312" s="5"/>
      <c r="M312" s="5"/>
      <c r="N312" s="5"/>
      <c r="O312" s="5"/>
      <c r="P312" s="5"/>
      <c r="Q312" s="5"/>
      <c r="R312" s="5"/>
      <c r="S312" s="5"/>
      <c r="T312" s="5"/>
      <c r="U312" s="27">
        <f t="shared" ref="U312:BC312" si="271">COUNTIF(U$7:U$302,"TDS")</f>
        <v>1</v>
      </c>
      <c r="V312" s="27">
        <f t="shared" si="271"/>
        <v>1</v>
      </c>
      <c r="W312" s="27">
        <f t="shared" si="271"/>
        <v>1</v>
      </c>
      <c r="X312" s="27">
        <f t="shared" si="271"/>
        <v>1</v>
      </c>
      <c r="Y312" s="27">
        <f t="shared" si="271"/>
        <v>1</v>
      </c>
      <c r="Z312" s="27">
        <f t="shared" si="271"/>
        <v>1</v>
      </c>
      <c r="AA312" s="27">
        <f t="shared" si="271"/>
        <v>1</v>
      </c>
      <c r="AB312" s="27">
        <f t="shared" si="271"/>
        <v>1</v>
      </c>
      <c r="AC312" s="27">
        <f t="shared" si="271"/>
        <v>1</v>
      </c>
      <c r="AD312" s="27">
        <f t="shared" si="271"/>
        <v>1</v>
      </c>
      <c r="AE312" s="27">
        <f t="shared" si="271"/>
        <v>1</v>
      </c>
      <c r="AF312" s="27">
        <f t="shared" si="271"/>
        <v>1</v>
      </c>
      <c r="AG312" s="27">
        <f t="shared" si="271"/>
        <v>1</v>
      </c>
      <c r="AH312" s="27">
        <f t="shared" si="271"/>
        <v>1</v>
      </c>
      <c r="AI312" s="27">
        <f t="shared" si="271"/>
        <v>1</v>
      </c>
      <c r="AJ312" s="27">
        <f t="shared" si="271"/>
        <v>1</v>
      </c>
      <c r="AK312" s="27">
        <f t="shared" si="271"/>
        <v>0</v>
      </c>
      <c r="AL312" s="27">
        <f t="shared" si="271"/>
        <v>0</v>
      </c>
      <c r="AM312" s="27">
        <f t="shared" si="271"/>
        <v>0</v>
      </c>
      <c r="AN312" s="27">
        <f t="shared" si="271"/>
        <v>0</v>
      </c>
      <c r="AO312" s="27">
        <f t="shared" si="271"/>
        <v>2</v>
      </c>
      <c r="AP312" s="27">
        <f t="shared" si="271"/>
        <v>2</v>
      </c>
      <c r="AQ312" s="27">
        <f t="shared" si="271"/>
        <v>2</v>
      </c>
      <c r="AR312" s="27">
        <f t="shared" si="271"/>
        <v>2</v>
      </c>
      <c r="AS312" s="27">
        <f t="shared" si="271"/>
        <v>1</v>
      </c>
      <c r="AT312" s="27">
        <f t="shared" si="271"/>
        <v>1</v>
      </c>
      <c r="AU312" s="27">
        <f t="shared" si="271"/>
        <v>1</v>
      </c>
      <c r="AV312" s="27">
        <f t="shared" si="271"/>
        <v>1</v>
      </c>
      <c r="AW312" s="27">
        <f t="shared" si="271"/>
        <v>1</v>
      </c>
      <c r="AX312" s="27">
        <f t="shared" si="271"/>
        <v>1</v>
      </c>
      <c r="AY312" s="27">
        <f t="shared" si="271"/>
        <v>1</v>
      </c>
      <c r="AZ312" s="27">
        <f t="shared" si="271"/>
        <v>1</v>
      </c>
      <c r="BA312" s="27">
        <f t="shared" si="271"/>
        <v>2</v>
      </c>
      <c r="BB312" s="27">
        <f t="shared" si="271"/>
        <v>2</v>
      </c>
      <c r="BC312" s="27">
        <f t="shared" si="271"/>
        <v>2</v>
      </c>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row>
    <row r="313" spans="1:88" ht="15.75" customHeight="1" x14ac:dyDescent="0.25">
      <c r="A313" s="4"/>
      <c r="B313" s="4"/>
      <c r="C313" s="3"/>
      <c r="D313" s="24"/>
      <c r="E313" s="3"/>
      <c r="F313" s="24"/>
      <c r="G313" s="146" t="s">
        <v>778</v>
      </c>
      <c r="H313" s="144"/>
      <c r="I313" s="5"/>
      <c r="J313" s="5"/>
      <c r="K313" s="5"/>
      <c r="L313" s="5"/>
      <c r="M313" s="5"/>
      <c r="N313" s="5"/>
      <c r="O313" s="5"/>
      <c r="P313" s="5"/>
      <c r="Q313" s="5"/>
      <c r="R313" s="5"/>
      <c r="S313" s="5"/>
      <c r="T313" s="5"/>
      <c r="U313" s="27">
        <f t="shared" ref="U313:BC313" si="272">SUM(COUNTIF(U$7:U$302,"HĐG"),COUNTIF(U$7:U$302,"HĐH+HĐG"))</f>
        <v>3</v>
      </c>
      <c r="V313" s="27">
        <f t="shared" si="272"/>
        <v>4</v>
      </c>
      <c r="W313" s="27">
        <f t="shared" si="272"/>
        <v>4</v>
      </c>
      <c r="X313" s="27">
        <f t="shared" si="272"/>
        <v>4</v>
      </c>
      <c r="Y313" s="27">
        <f t="shared" si="272"/>
        <v>3</v>
      </c>
      <c r="Z313" s="27">
        <f t="shared" si="272"/>
        <v>4</v>
      </c>
      <c r="AA313" s="27">
        <f t="shared" si="272"/>
        <v>5</v>
      </c>
      <c r="AB313" s="27">
        <f t="shared" si="272"/>
        <v>5</v>
      </c>
      <c r="AC313" s="27">
        <f t="shared" si="272"/>
        <v>2</v>
      </c>
      <c r="AD313" s="27">
        <f t="shared" si="272"/>
        <v>6</v>
      </c>
      <c r="AE313" s="27">
        <f t="shared" si="272"/>
        <v>6</v>
      </c>
      <c r="AF313" s="27">
        <f t="shared" si="272"/>
        <v>6</v>
      </c>
      <c r="AG313" s="27">
        <f t="shared" si="272"/>
        <v>5</v>
      </c>
      <c r="AH313" s="27">
        <f t="shared" si="272"/>
        <v>7</v>
      </c>
      <c r="AI313" s="27">
        <f t="shared" si="272"/>
        <v>7</v>
      </c>
      <c r="AJ313" s="27">
        <f t="shared" si="272"/>
        <v>8</v>
      </c>
      <c r="AK313" s="27">
        <f t="shared" si="272"/>
        <v>0</v>
      </c>
      <c r="AL313" s="27">
        <f t="shared" si="272"/>
        <v>0</v>
      </c>
      <c r="AM313" s="27">
        <f t="shared" si="272"/>
        <v>0</v>
      </c>
      <c r="AN313" s="27">
        <f t="shared" si="272"/>
        <v>0</v>
      </c>
      <c r="AO313" s="27">
        <f t="shared" si="272"/>
        <v>0</v>
      </c>
      <c r="AP313" s="27">
        <f t="shared" si="272"/>
        <v>1</v>
      </c>
      <c r="AQ313" s="27">
        <f t="shared" si="272"/>
        <v>1</v>
      </c>
      <c r="AR313" s="27">
        <f t="shared" si="272"/>
        <v>1</v>
      </c>
      <c r="AS313" s="27">
        <f t="shared" si="272"/>
        <v>5</v>
      </c>
      <c r="AT313" s="27">
        <f t="shared" si="272"/>
        <v>7</v>
      </c>
      <c r="AU313" s="27">
        <f t="shared" si="272"/>
        <v>5</v>
      </c>
      <c r="AV313" s="27">
        <f t="shared" si="272"/>
        <v>6</v>
      </c>
      <c r="AW313" s="27">
        <f t="shared" si="272"/>
        <v>6</v>
      </c>
      <c r="AX313" s="27">
        <f t="shared" si="272"/>
        <v>6</v>
      </c>
      <c r="AY313" s="27">
        <f t="shared" si="272"/>
        <v>8</v>
      </c>
      <c r="AZ313" s="27">
        <f t="shared" si="272"/>
        <v>8</v>
      </c>
      <c r="BA313" s="27">
        <f t="shared" si="272"/>
        <v>2</v>
      </c>
      <c r="BB313" s="27">
        <f t="shared" si="272"/>
        <v>2</v>
      </c>
      <c r="BC313" s="27">
        <f t="shared" si="272"/>
        <v>3</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row>
    <row r="314" spans="1:88" ht="15.75" customHeight="1" x14ac:dyDescent="0.25">
      <c r="A314" s="4"/>
      <c r="B314" s="4"/>
      <c r="C314" s="3"/>
      <c r="D314" s="24"/>
      <c r="E314" s="3"/>
      <c r="F314" s="24"/>
      <c r="G314" s="146" t="s">
        <v>779</v>
      </c>
      <c r="H314" s="144"/>
      <c r="I314" s="5"/>
      <c r="J314" s="5"/>
      <c r="K314" s="5"/>
      <c r="L314" s="5"/>
      <c r="M314" s="5"/>
      <c r="N314" s="5"/>
      <c r="O314" s="5"/>
      <c r="P314" s="5"/>
      <c r="Q314" s="5"/>
      <c r="R314" s="5"/>
      <c r="S314" s="5"/>
      <c r="T314" s="5"/>
      <c r="U314" s="27">
        <f t="shared" ref="U314:BC314" si="273">SUM(COUNTIF(U$7:U$302,"HĐNT"),COUNTIF(U$7:U$302,"HĐNT+HĐC"))</f>
        <v>4</v>
      </c>
      <c r="V314" s="27">
        <f t="shared" si="273"/>
        <v>4</v>
      </c>
      <c r="W314" s="27">
        <f t="shared" si="273"/>
        <v>3</v>
      </c>
      <c r="X314" s="27">
        <f t="shared" si="273"/>
        <v>4</v>
      </c>
      <c r="Y314" s="27">
        <f t="shared" si="273"/>
        <v>3</v>
      </c>
      <c r="Z314" s="27">
        <f t="shared" si="273"/>
        <v>5</v>
      </c>
      <c r="AA314" s="27">
        <f t="shared" si="273"/>
        <v>5</v>
      </c>
      <c r="AB314" s="27">
        <f t="shared" si="273"/>
        <v>5</v>
      </c>
      <c r="AC314" s="27">
        <f t="shared" si="273"/>
        <v>4</v>
      </c>
      <c r="AD314" s="27">
        <f t="shared" si="273"/>
        <v>3</v>
      </c>
      <c r="AE314" s="27">
        <f t="shared" si="273"/>
        <v>4</v>
      </c>
      <c r="AF314" s="27">
        <f t="shared" si="273"/>
        <v>5</v>
      </c>
      <c r="AG314" s="27">
        <f t="shared" si="273"/>
        <v>5</v>
      </c>
      <c r="AH314" s="27">
        <f t="shared" si="273"/>
        <v>5</v>
      </c>
      <c r="AI314" s="27">
        <f t="shared" si="273"/>
        <v>5</v>
      </c>
      <c r="AJ314" s="27">
        <f t="shared" si="273"/>
        <v>5</v>
      </c>
      <c r="AK314" s="27">
        <f t="shared" si="273"/>
        <v>0</v>
      </c>
      <c r="AL314" s="27">
        <f t="shared" si="273"/>
        <v>0</v>
      </c>
      <c r="AM314" s="27">
        <f t="shared" si="273"/>
        <v>0</v>
      </c>
      <c r="AN314" s="27">
        <f t="shared" si="273"/>
        <v>0</v>
      </c>
      <c r="AO314" s="27">
        <f t="shared" si="273"/>
        <v>0</v>
      </c>
      <c r="AP314" s="27">
        <f t="shared" si="273"/>
        <v>0</v>
      </c>
      <c r="AQ314" s="27">
        <f t="shared" si="273"/>
        <v>0</v>
      </c>
      <c r="AR314" s="27">
        <f t="shared" si="273"/>
        <v>0</v>
      </c>
      <c r="AS314" s="27">
        <f t="shared" si="273"/>
        <v>2</v>
      </c>
      <c r="AT314" s="27">
        <f t="shared" si="273"/>
        <v>2</v>
      </c>
      <c r="AU314" s="27">
        <f t="shared" si="273"/>
        <v>2</v>
      </c>
      <c r="AV314" s="27">
        <f t="shared" si="273"/>
        <v>2</v>
      </c>
      <c r="AW314" s="27">
        <f t="shared" si="273"/>
        <v>2</v>
      </c>
      <c r="AX314" s="27">
        <f t="shared" si="273"/>
        <v>4</v>
      </c>
      <c r="AY314" s="27">
        <f t="shared" si="273"/>
        <v>3</v>
      </c>
      <c r="AZ314" s="27">
        <f t="shared" si="273"/>
        <v>3</v>
      </c>
      <c r="BA314" s="27">
        <f t="shared" si="273"/>
        <v>1</v>
      </c>
      <c r="BB314" s="27">
        <f t="shared" si="273"/>
        <v>3</v>
      </c>
      <c r="BC314" s="27">
        <f t="shared" si="273"/>
        <v>2</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row>
    <row r="315" spans="1:88" ht="15.75" customHeight="1" x14ac:dyDescent="0.25">
      <c r="A315" s="4"/>
      <c r="B315" s="4"/>
      <c r="C315" s="3"/>
      <c r="D315" s="24"/>
      <c r="E315" s="3"/>
      <c r="F315" s="24"/>
      <c r="G315" s="146" t="s">
        <v>780</v>
      </c>
      <c r="H315" s="144"/>
      <c r="I315" s="5"/>
      <c r="J315" s="5"/>
      <c r="K315" s="5"/>
      <c r="L315" s="5"/>
      <c r="M315" s="5"/>
      <c r="N315" s="5"/>
      <c r="O315" s="5"/>
      <c r="P315" s="5"/>
      <c r="Q315" s="5"/>
      <c r="R315" s="5"/>
      <c r="S315" s="5"/>
      <c r="T315" s="5"/>
      <c r="U315" s="27">
        <f t="shared" ref="U315:BC315" si="274">COUNTIF(U$7:U$302,"VS-AN")</f>
        <v>3</v>
      </c>
      <c r="V315" s="27">
        <f t="shared" si="274"/>
        <v>4</v>
      </c>
      <c r="W315" s="27">
        <f t="shared" si="274"/>
        <v>5</v>
      </c>
      <c r="X315" s="27">
        <f t="shared" si="274"/>
        <v>5</v>
      </c>
      <c r="Y315" s="27">
        <f t="shared" si="274"/>
        <v>2</v>
      </c>
      <c r="Z315" s="27">
        <f t="shared" si="274"/>
        <v>1</v>
      </c>
      <c r="AA315" s="27">
        <f t="shared" si="274"/>
        <v>1</v>
      </c>
      <c r="AB315" s="27">
        <f t="shared" si="274"/>
        <v>1</v>
      </c>
      <c r="AC315" s="27">
        <f t="shared" si="274"/>
        <v>1</v>
      </c>
      <c r="AD315" s="27">
        <f t="shared" si="274"/>
        <v>1</v>
      </c>
      <c r="AE315" s="27">
        <f t="shared" si="274"/>
        <v>1</v>
      </c>
      <c r="AF315" s="27">
        <f t="shared" si="274"/>
        <v>1</v>
      </c>
      <c r="AG315" s="27">
        <f t="shared" si="274"/>
        <v>2</v>
      </c>
      <c r="AH315" s="27">
        <f t="shared" si="274"/>
        <v>2</v>
      </c>
      <c r="AI315" s="27">
        <f t="shared" si="274"/>
        <v>2</v>
      </c>
      <c r="AJ315" s="27">
        <f t="shared" si="274"/>
        <v>2</v>
      </c>
      <c r="AK315" s="27">
        <f t="shared" si="274"/>
        <v>0</v>
      </c>
      <c r="AL315" s="27">
        <f t="shared" si="274"/>
        <v>0</v>
      </c>
      <c r="AM315" s="27">
        <f t="shared" si="274"/>
        <v>0</v>
      </c>
      <c r="AN315" s="27">
        <f t="shared" si="274"/>
        <v>0</v>
      </c>
      <c r="AO315" s="27">
        <f t="shared" si="274"/>
        <v>0</v>
      </c>
      <c r="AP315" s="27">
        <f t="shared" si="274"/>
        <v>0</v>
      </c>
      <c r="AQ315" s="27">
        <f t="shared" si="274"/>
        <v>0</v>
      </c>
      <c r="AR315" s="27">
        <f t="shared" si="274"/>
        <v>0</v>
      </c>
      <c r="AS315" s="27">
        <f t="shared" si="274"/>
        <v>1</v>
      </c>
      <c r="AT315" s="27">
        <f t="shared" si="274"/>
        <v>1</v>
      </c>
      <c r="AU315" s="27">
        <f t="shared" si="274"/>
        <v>1</v>
      </c>
      <c r="AV315" s="27">
        <f t="shared" si="274"/>
        <v>1</v>
      </c>
      <c r="AW315" s="27">
        <f t="shared" si="274"/>
        <v>1</v>
      </c>
      <c r="AX315" s="27">
        <f t="shared" si="274"/>
        <v>1</v>
      </c>
      <c r="AY315" s="27">
        <f t="shared" si="274"/>
        <v>1</v>
      </c>
      <c r="AZ315" s="27">
        <f t="shared" si="274"/>
        <v>1</v>
      </c>
      <c r="BA315" s="27">
        <f t="shared" si="274"/>
        <v>0</v>
      </c>
      <c r="BB315" s="27">
        <f t="shared" si="274"/>
        <v>0</v>
      </c>
      <c r="BC315" s="27">
        <f t="shared" si="274"/>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row>
    <row r="316" spans="1:88" ht="15.75" customHeight="1" x14ac:dyDescent="0.25">
      <c r="A316" s="4"/>
      <c r="B316" s="4"/>
      <c r="C316" s="3"/>
      <c r="D316" s="24"/>
      <c r="E316" s="3"/>
      <c r="F316" s="24"/>
      <c r="G316" s="146" t="s">
        <v>781</v>
      </c>
      <c r="H316" s="144"/>
      <c r="I316" s="5"/>
      <c r="J316" s="5"/>
      <c r="K316" s="5"/>
      <c r="L316" s="5"/>
      <c r="M316" s="5"/>
      <c r="N316" s="5"/>
      <c r="O316" s="5"/>
      <c r="P316" s="5"/>
      <c r="Q316" s="5"/>
      <c r="R316" s="5"/>
      <c r="S316" s="5"/>
      <c r="T316" s="5"/>
      <c r="U316" s="27">
        <f t="shared" ref="U316:BC316" si="275">SUM(COUNTIF(U$7:U$302,"HĐC"),COUNTIF(U$7:U$302,"HĐH+HĐC"))</f>
        <v>5</v>
      </c>
      <c r="V316" s="27">
        <f t="shared" si="275"/>
        <v>5</v>
      </c>
      <c r="W316" s="27">
        <f t="shared" si="275"/>
        <v>5</v>
      </c>
      <c r="X316" s="27">
        <f t="shared" si="275"/>
        <v>5</v>
      </c>
      <c r="Y316" s="27">
        <f t="shared" si="275"/>
        <v>5</v>
      </c>
      <c r="Z316" s="27">
        <f t="shared" si="275"/>
        <v>5</v>
      </c>
      <c r="AA316" s="27">
        <f t="shared" si="275"/>
        <v>4</v>
      </c>
      <c r="AB316" s="27">
        <f t="shared" si="275"/>
        <v>5</v>
      </c>
      <c r="AC316" s="27">
        <f t="shared" si="275"/>
        <v>5</v>
      </c>
      <c r="AD316" s="27">
        <f t="shared" si="275"/>
        <v>5</v>
      </c>
      <c r="AE316" s="27">
        <f t="shared" si="275"/>
        <v>6</v>
      </c>
      <c r="AF316" s="27">
        <f t="shared" si="275"/>
        <v>5</v>
      </c>
      <c r="AG316" s="27">
        <f t="shared" si="275"/>
        <v>5</v>
      </c>
      <c r="AH316" s="27">
        <f t="shared" si="275"/>
        <v>5</v>
      </c>
      <c r="AI316" s="27">
        <f t="shared" si="275"/>
        <v>6</v>
      </c>
      <c r="AJ316" s="27">
        <f t="shared" si="275"/>
        <v>5</v>
      </c>
      <c r="AK316" s="27">
        <f t="shared" si="275"/>
        <v>0</v>
      </c>
      <c r="AL316" s="27">
        <f t="shared" si="275"/>
        <v>0</v>
      </c>
      <c r="AM316" s="27">
        <f t="shared" si="275"/>
        <v>0</v>
      </c>
      <c r="AN316" s="27">
        <f t="shared" si="275"/>
        <v>0</v>
      </c>
      <c r="AO316" s="27">
        <f t="shared" si="275"/>
        <v>1</v>
      </c>
      <c r="AP316" s="27">
        <f t="shared" si="275"/>
        <v>0</v>
      </c>
      <c r="AQ316" s="27">
        <f t="shared" si="275"/>
        <v>0</v>
      </c>
      <c r="AR316" s="27">
        <f t="shared" si="275"/>
        <v>0</v>
      </c>
      <c r="AS316" s="27">
        <f t="shared" si="275"/>
        <v>5</v>
      </c>
      <c r="AT316" s="27">
        <f t="shared" si="275"/>
        <v>4</v>
      </c>
      <c r="AU316" s="27">
        <f t="shared" si="275"/>
        <v>4</v>
      </c>
      <c r="AV316" s="27">
        <f t="shared" si="275"/>
        <v>4</v>
      </c>
      <c r="AW316" s="27">
        <f t="shared" si="275"/>
        <v>5</v>
      </c>
      <c r="AX316" s="27">
        <f t="shared" si="275"/>
        <v>6</v>
      </c>
      <c r="AY316" s="27">
        <f t="shared" si="275"/>
        <v>3</v>
      </c>
      <c r="AZ316" s="27">
        <f t="shared" si="275"/>
        <v>4</v>
      </c>
      <c r="BA316" s="27">
        <f t="shared" si="275"/>
        <v>5</v>
      </c>
      <c r="BB316" s="27">
        <f t="shared" si="275"/>
        <v>5</v>
      </c>
      <c r="BC316" s="27">
        <f t="shared" si="275"/>
        <v>5</v>
      </c>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row>
    <row r="317" spans="1:88" ht="15.75" customHeight="1" x14ac:dyDescent="0.25">
      <c r="A317" s="4"/>
      <c r="B317" s="4"/>
      <c r="C317" s="3"/>
      <c r="D317" s="24"/>
      <c r="E317" s="3"/>
      <c r="F317" s="24"/>
      <c r="G317" s="146" t="s">
        <v>782</v>
      </c>
      <c r="H317" s="144"/>
      <c r="I317" s="5"/>
      <c r="J317" s="5"/>
      <c r="K317" s="5"/>
      <c r="L317" s="5"/>
      <c r="M317" s="5"/>
      <c r="N317" s="5"/>
      <c r="O317" s="5"/>
      <c r="P317" s="5"/>
      <c r="Q317" s="5"/>
      <c r="R317" s="5"/>
      <c r="S317" s="5"/>
      <c r="T317" s="5"/>
      <c r="U317" s="27">
        <f t="shared" ref="U317:BC317" si="276">COUNTIF(U$7:U$302,"TQDN")</f>
        <v>0</v>
      </c>
      <c r="V317" s="27">
        <f t="shared" si="276"/>
        <v>0</v>
      </c>
      <c r="W317" s="27">
        <f t="shared" si="276"/>
        <v>0</v>
      </c>
      <c r="X317" s="27">
        <f t="shared" si="276"/>
        <v>0</v>
      </c>
      <c r="Y317" s="27">
        <f t="shared" si="276"/>
        <v>1</v>
      </c>
      <c r="Z317" s="27">
        <f t="shared" si="276"/>
        <v>0</v>
      </c>
      <c r="AA317" s="27">
        <f t="shared" si="276"/>
        <v>0</v>
      </c>
      <c r="AB317" s="27">
        <f t="shared" si="276"/>
        <v>0</v>
      </c>
      <c r="AC317" s="27">
        <f t="shared" si="276"/>
        <v>0</v>
      </c>
      <c r="AD317" s="27">
        <f t="shared" si="276"/>
        <v>0</v>
      </c>
      <c r="AE317" s="27">
        <f t="shared" si="276"/>
        <v>0</v>
      </c>
      <c r="AF317" s="27">
        <f t="shared" si="276"/>
        <v>0</v>
      </c>
      <c r="AG317" s="27">
        <f t="shared" si="276"/>
        <v>0</v>
      </c>
      <c r="AH317" s="27">
        <f t="shared" si="276"/>
        <v>0</v>
      </c>
      <c r="AI317" s="27">
        <f t="shared" si="276"/>
        <v>0</v>
      </c>
      <c r="AJ317" s="27">
        <f t="shared" si="276"/>
        <v>1</v>
      </c>
      <c r="AK317" s="27">
        <f t="shared" si="276"/>
        <v>0</v>
      </c>
      <c r="AL317" s="27">
        <f t="shared" si="276"/>
        <v>0</v>
      </c>
      <c r="AM317" s="27">
        <f t="shared" si="276"/>
        <v>0</v>
      </c>
      <c r="AN317" s="27">
        <f t="shared" si="276"/>
        <v>0</v>
      </c>
      <c r="AO317" s="27">
        <f t="shared" si="276"/>
        <v>0</v>
      </c>
      <c r="AP317" s="27">
        <f t="shared" si="276"/>
        <v>0</v>
      </c>
      <c r="AQ317" s="27">
        <f t="shared" si="276"/>
        <v>0</v>
      </c>
      <c r="AR317" s="27">
        <f t="shared" si="276"/>
        <v>0</v>
      </c>
      <c r="AS317" s="27">
        <f t="shared" si="276"/>
        <v>0</v>
      </c>
      <c r="AT317" s="27">
        <f t="shared" si="276"/>
        <v>0</v>
      </c>
      <c r="AU317" s="27">
        <f t="shared" si="276"/>
        <v>0</v>
      </c>
      <c r="AV317" s="27">
        <f t="shared" si="276"/>
        <v>0</v>
      </c>
      <c r="AW317" s="27">
        <f t="shared" si="276"/>
        <v>0</v>
      </c>
      <c r="AX317" s="27">
        <f t="shared" si="276"/>
        <v>0</v>
      </c>
      <c r="AY317" s="27">
        <f t="shared" si="276"/>
        <v>0</v>
      </c>
      <c r="AZ317" s="27">
        <f t="shared" si="276"/>
        <v>0</v>
      </c>
      <c r="BA317" s="27">
        <f t="shared" si="276"/>
        <v>0</v>
      </c>
      <c r="BB317" s="27">
        <f t="shared" si="276"/>
        <v>0</v>
      </c>
      <c r="BC317" s="27">
        <f t="shared" si="276"/>
        <v>0</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row>
    <row r="318" spans="1:88" ht="15.75" customHeight="1" x14ac:dyDescent="0.25">
      <c r="A318" s="4"/>
      <c r="B318" s="4"/>
      <c r="C318" s="3"/>
      <c r="D318" s="24"/>
      <c r="E318" s="3"/>
      <c r="F318" s="24"/>
      <c r="G318" s="146" t="s">
        <v>783</v>
      </c>
      <c r="H318" s="144"/>
      <c r="I318" s="5"/>
      <c r="J318" s="5"/>
      <c r="K318" s="5"/>
      <c r="L318" s="5"/>
      <c r="M318" s="5"/>
      <c r="N318" s="5"/>
      <c r="O318" s="5"/>
      <c r="P318" s="5"/>
      <c r="Q318" s="5"/>
      <c r="R318" s="5"/>
      <c r="S318" s="5"/>
      <c r="T318" s="5"/>
      <c r="U318" s="27">
        <f t="shared" ref="U318:BC318" si="277">COUNTIF(U$7:U$302,"LH")</f>
        <v>0</v>
      </c>
      <c r="V318" s="27">
        <f t="shared" si="277"/>
        <v>0</v>
      </c>
      <c r="W318" s="27">
        <f t="shared" si="277"/>
        <v>0</v>
      </c>
      <c r="X318" s="27">
        <f t="shared" si="277"/>
        <v>0</v>
      </c>
      <c r="Y318" s="27">
        <f t="shared" si="277"/>
        <v>0</v>
      </c>
      <c r="Z318" s="27">
        <f t="shared" si="277"/>
        <v>0</v>
      </c>
      <c r="AA318" s="27">
        <f t="shared" si="277"/>
        <v>0</v>
      </c>
      <c r="AB318" s="27">
        <f t="shared" si="277"/>
        <v>0</v>
      </c>
      <c r="AC318" s="27">
        <f t="shared" si="277"/>
        <v>0</v>
      </c>
      <c r="AD318" s="27">
        <f t="shared" si="277"/>
        <v>0</v>
      </c>
      <c r="AE318" s="27">
        <f t="shared" si="277"/>
        <v>0</v>
      </c>
      <c r="AF318" s="27">
        <f t="shared" si="277"/>
        <v>0</v>
      </c>
      <c r="AG318" s="27">
        <f t="shared" si="277"/>
        <v>0</v>
      </c>
      <c r="AH318" s="27">
        <f t="shared" si="277"/>
        <v>0</v>
      </c>
      <c r="AI318" s="27">
        <f t="shared" si="277"/>
        <v>0</v>
      </c>
      <c r="AJ318" s="27">
        <f t="shared" si="277"/>
        <v>0</v>
      </c>
      <c r="AK318" s="27">
        <f t="shared" si="277"/>
        <v>0</v>
      </c>
      <c r="AL318" s="27">
        <f t="shared" si="277"/>
        <v>0</v>
      </c>
      <c r="AM318" s="27">
        <f t="shared" si="277"/>
        <v>0</v>
      </c>
      <c r="AN318" s="27">
        <f t="shared" si="277"/>
        <v>0</v>
      </c>
      <c r="AO318" s="27">
        <f t="shared" si="277"/>
        <v>0</v>
      </c>
      <c r="AP318" s="27">
        <f t="shared" si="277"/>
        <v>0</v>
      </c>
      <c r="AQ318" s="27">
        <f t="shared" si="277"/>
        <v>0</v>
      </c>
      <c r="AR318" s="27">
        <f t="shared" si="277"/>
        <v>0</v>
      </c>
      <c r="AS318" s="27">
        <f t="shared" si="277"/>
        <v>0</v>
      </c>
      <c r="AT318" s="27">
        <f t="shared" si="277"/>
        <v>0</v>
      </c>
      <c r="AU318" s="27">
        <f t="shared" si="277"/>
        <v>0</v>
      </c>
      <c r="AV318" s="27">
        <f t="shared" si="277"/>
        <v>0</v>
      </c>
      <c r="AW318" s="27">
        <f t="shared" si="277"/>
        <v>0</v>
      </c>
      <c r="AX318" s="27">
        <f t="shared" si="277"/>
        <v>0</v>
      </c>
      <c r="AY318" s="27">
        <f t="shared" si="277"/>
        <v>0</v>
      </c>
      <c r="AZ318" s="27">
        <f t="shared" si="277"/>
        <v>0</v>
      </c>
      <c r="BA318" s="27">
        <f t="shared" si="277"/>
        <v>0</v>
      </c>
      <c r="BB318" s="27">
        <f t="shared" si="277"/>
        <v>0</v>
      </c>
      <c r="BC318" s="27">
        <f t="shared" si="277"/>
        <v>0</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row>
    <row r="319" spans="1:88" ht="15.75" customHeight="1" x14ac:dyDescent="0.25">
      <c r="A319" s="4"/>
      <c r="B319" s="4"/>
      <c r="C319" s="3"/>
      <c r="D319" s="24"/>
      <c r="E319" s="3"/>
      <c r="F319" s="24"/>
      <c r="G319" s="143" t="s">
        <v>784</v>
      </c>
      <c r="H319" s="144"/>
      <c r="I319" s="5"/>
      <c r="J319" s="5"/>
      <c r="K319" s="5"/>
      <c r="L319" s="5"/>
      <c r="M319" s="5"/>
      <c r="N319" s="5"/>
      <c r="O319" s="5"/>
      <c r="P319" s="5"/>
      <c r="Q319" s="5"/>
      <c r="R319" s="5"/>
      <c r="S319" s="5"/>
      <c r="T319" s="5"/>
      <c r="U319" s="6">
        <f t="shared" ref="U319:AJ319" si="278">SUM(COUNTIF(U$7:U$302,"HĐH"),COUNTIF(U$7:U$302,"HĐH+HĐG"),COUNTIF(U$7:U$302,"HĐH+HĐNT"),COUNTIF(U$7:U$302,"HĐH+HĐC"))</f>
        <v>4</v>
      </c>
      <c r="V319" s="6">
        <f t="shared" si="278"/>
        <v>5</v>
      </c>
      <c r="W319" s="6">
        <f t="shared" si="278"/>
        <v>5</v>
      </c>
      <c r="X319" s="6">
        <f t="shared" si="278"/>
        <v>5</v>
      </c>
      <c r="Y319" s="6">
        <f t="shared" si="278"/>
        <v>5</v>
      </c>
      <c r="Z319" s="6">
        <f t="shared" si="278"/>
        <v>5</v>
      </c>
      <c r="AA319" s="6">
        <f t="shared" si="278"/>
        <v>5</v>
      </c>
      <c r="AB319" s="6">
        <f t="shared" si="278"/>
        <v>5</v>
      </c>
      <c r="AC319" s="6">
        <f t="shared" si="278"/>
        <v>5</v>
      </c>
      <c r="AD319" s="6">
        <f t="shared" si="278"/>
        <v>5</v>
      </c>
      <c r="AE319" s="6">
        <f t="shared" si="278"/>
        <v>5</v>
      </c>
      <c r="AF319" s="6">
        <f t="shared" si="278"/>
        <v>5</v>
      </c>
      <c r="AG319" s="6">
        <f t="shared" si="278"/>
        <v>5</v>
      </c>
      <c r="AH319" s="6">
        <f t="shared" si="278"/>
        <v>5</v>
      </c>
      <c r="AI319" s="6">
        <f t="shared" si="278"/>
        <v>5</v>
      </c>
      <c r="AJ319" s="6">
        <f t="shared" si="278"/>
        <v>5</v>
      </c>
      <c r="AK319" s="6">
        <f t="shared" ref="AK319:AR319" si="279">COUNTIF(AK$7:AK$302,"HĐH")</f>
        <v>5</v>
      </c>
      <c r="AL319" s="6">
        <f t="shared" si="279"/>
        <v>5</v>
      </c>
      <c r="AM319" s="6">
        <f t="shared" si="279"/>
        <v>5</v>
      </c>
      <c r="AN319" s="6">
        <f t="shared" si="279"/>
        <v>4</v>
      </c>
      <c r="AO319" s="6">
        <f t="shared" si="279"/>
        <v>0</v>
      </c>
      <c r="AP319" s="6">
        <f t="shared" si="279"/>
        <v>0</v>
      </c>
      <c r="AQ319" s="6">
        <f t="shared" si="279"/>
        <v>0</v>
      </c>
      <c r="AR319" s="6">
        <f t="shared" si="279"/>
        <v>0</v>
      </c>
      <c r="AS319" s="6">
        <f t="shared" ref="AS319:BC319" si="280">SUM(COUNTIF(AS$7:AS$302,"HĐH"),COUNTIF(AS$7:AS$302,"HĐH+HĐG"),COUNTIF(AS$7:AS$302,"HĐH+HĐNT"),COUNTIF(AS$7:AS$302,"HĐH+HĐC"))</f>
        <v>4</v>
      </c>
      <c r="AT319" s="6">
        <f t="shared" si="280"/>
        <v>4</v>
      </c>
      <c r="AU319" s="6">
        <f t="shared" si="280"/>
        <v>4</v>
      </c>
      <c r="AV319" s="6">
        <f t="shared" si="280"/>
        <v>4</v>
      </c>
      <c r="AW319" s="6">
        <f t="shared" si="280"/>
        <v>5</v>
      </c>
      <c r="AX319" s="6">
        <f t="shared" si="280"/>
        <v>5</v>
      </c>
      <c r="AY319" s="6">
        <f t="shared" si="280"/>
        <v>5</v>
      </c>
      <c r="AZ319" s="6">
        <f t="shared" si="280"/>
        <v>5</v>
      </c>
      <c r="BA319" s="6">
        <f t="shared" si="280"/>
        <v>5</v>
      </c>
      <c r="BB319" s="6">
        <f t="shared" si="280"/>
        <v>3</v>
      </c>
      <c r="BC319" s="6">
        <f t="shared" si="280"/>
        <v>5</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row>
    <row r="320" spans="1:88" ht="15.75" customHeight="1" x14ac:dyDescent="0.25">
      <c r="A320" s="4"/>
      <c r="B320" s="4"/>
      <c r="C320" s="3"/>
      <c r="D320" s="24"/>
      <c r="E320" s="3"/>
      <c r="F320" s="24"/>
      <c r="G320" s="145" t="s">
        <v>785</v>
      </c>
      <c r="H320" s="144"/>
      <c r="I320" s="5"/>
      <c r="J320" s="5"/>
      <c r="K320" s="5"/>
      <c r="L320" s="5"/>
      <c r="M320" s="5"/>
      <c r="N320" s="5"/>
      <c r="O320" s="5"/>
      <c r="P320" s="5"/>
      <c r="Q320" s="5"/>
      <c r="R320" s="5"/>
      <c r="S320" s="5"/>
      <c r="T320" s="5"/>
      <c r="U320" s="97">
        <f t="shared" ref="U320:AF320" si="281">COUNTIF(U$7:U$94,"HĐH")+COUNTIF(U$7:U$94,"HĐH+HĐNT")+COUNTIF(U$7:U$94,"HĐH+HĐG")+COUNTIF(U$7:U$94,"HĐH+HĐC")</f>
        <v>0</v>
      </c>
      <c r="V320" s="97">
        <f t="shared" si="281"/>
        <v>1</v>
      </c>
      <c r="W320" s="97">
        <f t="shared" si="281"/>
        <v>0</v>
      </c>
      <c r="X320" s="97">
        <f t="shared" si="281"/>
        <v>1</v>
      </c>
      <c r="Y320" s="97">
        <f t="shared" si="281"/>
        <v>1</v>
      </c>
      <c r="Z320" s="97">
        <f t="shared" si="281"/>
        <v>1</v>
      </c>
      <c r="AA320" s="97">
        <f t="shared" si="281"/>
        <v>1</v>
      </c>
      <c r="AB320" s="97">
        <f t="shared" si="281"/>
        <v>1</v>
      </c>
      <c r="AC320" s="97">
        <f t="shared" si="281"/>
        <v>1</v>
      </c>
      <c r="AD320" s="97">
        <f t="shared" si="281"/>
        <v>1</v>
      </c>
      <c r="AE320" s="97">
        <f t="shared" si="281"/>
        <v>1</v>
      </c>
      <c r="AF320" s="97">
        <f t="shared" si="281"/>
        <v>1</v>
      </c>
      <c r="AG320" s="97">
        <f>COUNTIF(AG$7:AG$94,"HĐH")+COUNTIF(AG$7:AG$94,"HĐH+hđnt")+COUNTIF(AG$7:AG$94,"HĐH+hđg")+COUNTIF(AG$7:AG$94,"HĐH+hđc")</f>
        <v>1</v>
      </c>
      <c r="AH320" s="97">
        <f>COUNTIF(AH$7:AH$94,"HĐH")+COUNTIF(AH$7:AH$94,"HĐH+hđnt")+COUNTIF(AH$7:AH$94,"HĐH+hđg")+COUNTIF(AH$7:AH$94,"HĐH+hđc")</f>
        <v>1</v>
      </c>
      <c r="AI320" s="97">
        <f t="shared" ref="AI320:AJ320" si="282">COUNTIF(AI$7:AI$94,"HĐH")+COUNTIF(AI$7:AI$94,"HĐH+hđnt")+COUNTIF(AI$7:AI$94,"HĐH+hđg")+COUNTIF(AI$7:AI$94,"HĐH+hđc")</f>
        <v>1</v>
      </c>
      <c r="AJ320" s="97">
        <f t="shared" si="282"/>
        <v>1</v>
      </c>
      <c r="AK320" s="97">
        <f t="shared" ref="AK320:AR320" si="283">COUNTIF(AK$7:AK$94,"HĐH")</f>
        <v>1</v>
      </c>
      <c r="AL320" s="97">
        <f t="shared" si="283"/>
        <v>0</v>
      </c>
      <c r="AM320" s="97">
        <f t="shared" si="283"/>
        <v>1</v>
      </c>
      <c r="AN320" s="97">
        <f t="shared" si="283"/>
        <v>1</v>
      </c>
      <c r="AO320" s="97">
        <f t="shared" si="283"/>
        <v>0</v>
      </c>
      <c r="AP320" s="97">
        <f t="shared" si="283"/>
        <v>0</v>
      </c>
      <c r="AQ320" s="97">
        <f t="shared" si="283"/>
        <v>0</v>
      </c>
      <c r="AR320" s="97">
        <f t="shared" si="283"/>
        <v>0</v>
      </c>
      <c r="AS320" s="97">
        <f t="shared" ref="AS320:BC320" si="284">COUNTIF(AS$7:AS$94,"HĐH")+COUNTIF(AS$7:AS$94,"HĐH+hđnt")+COUNTIF(AS$7:AS$94,"HĐH+hđg")+COUNTIF(AS$7:AS$94,"HĐH+hđc")</f>
        <v>0</v>
      </c>
      <c r="AT320" s="97">
        <f t="shared" si="284"/>
        <v>0</v>
      </c>
      <c r="AU320" s="97">
        <f t="shared" si="284"/>
        <v>1</v>
      </c>
      <c r="AV320" s="97">
        <f t="shared" si="284"/>
        <v>1</v>
      </c>
      <c r="AW320" s="97">
        <f t="shared" si="284"/>
        <v>0</v>
      </c>
      <c r="AX320" s="97">
        <f t="shared" si="284"/>
        <v>1</v>
      </c>
      <c r="AY320" s="97">
        <f t="shared" si="284"/>
        <v>1</v>
      </c>
      <c r="AZ320" s="97">
        <f t="shared" si="284"/>
        <v>1</v>
      </c>
      <c r="BA320" s="97">
        <f t="shared" si="284"/>
        <v>1</v>
      </c>
      <c r="BB320" s="97">
        <f t="shared" si="284"/>
        <v>0</v>
      </c>
      <c r="BC320" s="97">
        <f t="shared" si="284"/>
        <v>1</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row>
    <row r="321" spans="1:88" ht="15.75" customHeight="1" x14ac:dyDescent="0.25">
      <c r="A321" s="4"/>
      <c r="B321" s="4"/>
      <c r="C321" s="3"/>
      <c r="D321" s="24"/>
      <c r="E321" s="3"/>
      <c r="F321" s="24"/>
      <c r="G321" s="145" t="s">
        <v>786</v>
      </c>
      <c r="H321" s="144"/>
      <c r="I321" s="5"/>
      <c r="J321" s="5"/>
      <c r="K321" s="5"/>
      <c r="L321" s="5"/>
      <c r="M321" s="5"/>
      <c r="N321" s="5"/>
      <c r="O321" s="5"/>
      <c r="P321" s="5"/>
      <c r="Q321" s="5"/>
      <c r="R321" s="5"/>
      <c r="S321" s="5"/>
      <c r="T321" s="5"/>
      <c r="U321" s="98">
        <f t="shared" ref="U321:AF321" si="285">COUNTIF(U95:U161,"HĐH")+COUNTIF(U95:U161,"HĐH+HĐNT")+COUNTIF(U95:U161,"HĐH+HĐG")+COUNTIF(U95:U161,"HĐH+HĐC")</f>
        <v>1</v>
      </c>
      <c r="V321" s="98">
        <f t="shared" si="285"/>
        <v>2</v>
      </c>
      <c r="W321" s="98">
        <f t="shared" si="285"/>
        <v>2</v>
      </c>
      <c r="X321" s="98">
        <f t="shared" si="285"/>
        <v>1</v>
      </c>
      <c r="Y321" s="98">
        <f t="shared" si="285"/>
        <v>1</v>
      </c>
      <c r="Z321" s="98">
        <f t="shared" si="285"/>
        <v>2</v>
      </c>
      <c r="AA321" s="98">
        <f t="shared" si="285"/>
        <v>1</v>
      </c>
      <c r="AB321" s="98">
        <f t="shared" si="285"/>
        <v>1</v>
      </c>
      <c r="AC321" s="98">
        <f t="shared" si="285"/>
        <v>1</v>
      </c>
      <c r="AD321" s="98">
        <f t="shared" si="285"/>
        <v>1</v>
      </c>
      <c r="AE321" s="98">
        <f t="shared" si="285"/>
        <v>1</v>
      </c>
      <c r="AF321" s="98">
        <f t="shared" si="285"/>
        <v>1</v>
      </c>
      <c r="AG321" s="97">
        <f>COUNTIF(AG$95:AG$161,"HĐH")+COUNTIF(AG$95:AG$161,"HĐH+hđnt")+COUNTIF(AG$95:AG$161,"HĐH+hđg")+COUNTIF(AG$95:AG$161,"HĐH+hđc")</f>
        <v>1</v>
      </c>
      <c r="AH321" s="97">
        <f>COUNTIF(AH$95:AH$161,"HĐH")+COUNTIF(AH$95:AH$161,"HĐH+hđnt")+COUNTIF(AH$95:AH$161,"HĐH+hđg")+COUNTIF(AH$95:AH$161,"HĐH+hđc")</f>
        <v>1</v>
      </c>
      <c r="AI321" s="97">
        <f>COUNTIF(AI$95:AI$161,"HĐH")+COUNTIF(AI$95:AI$161,"HĐH+hđnt")+COUNTIF(AI$95:AI$161,"HĐH+hđg")+COUNTIF(AI$95:AI$161,"HĐH+hđc")</f>
        <v>1</v>
      </c>
      <c r="AJ321" s="97">
        <f>COUNTIF(AJ$95:AJ$161,"HĐH")+COUNTIF(AJ$95:AJ$161,"HĐH+hđnt")+COUNTIF(AJ$95:AJ$161,"HĐH+hđg")+COUNTIF(AJ$95:AJ$161,"HĐH+hđc")</f>
        <v>1</v>
      </c>
      <c r="AK321" s="97">
        <f t="shared" ref="AK321:AR321" si="286">COUNTIF(AK$95:AK$161,"HĐH")</f>
        <v>1</v>
      </c>
      <c r="AL321" s="97">
        <f t="shared" si="286"/>
        <v>1</v>
      </c>
      <c r="AM321" s="97">
        <f t="shared" si="286"/>
        <v>2</v>
      </c>
      <c r="AN321" s="97">
        <f t="shared" si="286"/>
        <v>0</v>
      </c>
      <c r="AO321" s="97">
        <f t="shared" si="286"/>
        <v>0</v>
      </c>
      <c r="AP321" s="97">
        <f t="shared" si="286"/>
        <v>0</v>
      </c>
      <c r="AQ321" s="97">
        <f t="shared" si="286"/>
        <v>0</v>
      </c>
      <c r="AR321" s="97">
        <f t="shared" si="286"/>
        <v>0</v>
      </c>
      <c r="AS321" s="97">
        <f t="shared" ref="AS321:BC321" si="287">COUNTIF(AS$95:AS$161,"HĐH")+COUNTIF(AS$95:AS$161,"HĐH+hđnt")+COUNTIF(AS$95:AS$161,"HĐH+hđg")+COUNTIF(AS$95:AS$161,"HĐH+hđc")</f>
        <v>1</v>
      </c>
      <c r="AT321" s="97">
        <f t="shared" si="287"/>
        <v>1</v>
      </c>
      <c r="AU321" s="97">
        <f t="shared" si="287"/>
        <v>1</v>
      </c>
      <c r="AV321" s="97">
        <f t="shared" si="287"/>
        <v>0</v>
      </c>
      <c r="AW321" s="97">
        <f t="shared" si="287"/>
        <v>1</v>
      </c>
      <c r="AX321" s="97">
        <f t="shared" si="287"/>
        <v>1</v>
      </c>
      <c r="AY321" s="97">
        <f t="shared" si="287"/>
        <v>1</v>
      </c>
      <c r="AZ321" s="97">
        <f t="shared" si="287"/>
        <v>1</v>
      </c>
      <c r="BA321" s="97">
        <f t="shared" si="287"/>
        <v>2</v>
      </c>
      <c r="BB321" s="97">
        <f t="shared" si="287"/>
        <v>1</v>
      </c>
      <c r="BC321" s="97">
        <f t="shared" si="287"/>
        <v>1</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row>
    <row r="322" spans="1:88" ht="15.75" customHeight="1" x14ac:dyDescent="0.25">
      <c r="A322" s="4"/>
      <c r="B322" s="4"/>
      <c r="C322" s="3"/>
      <c r="D322" s="24"/>
      <c r="E322" s="3"/>
      <c r="F322" s="24"/>
      <c r="G322" s="145" t="s">
        <v>787</v>
      </c>
      <c r="H322" s="144"/>
      <c r="I322" s="5"/>
      <c r="J322" s="5"/>
      <c r="K322" s="5"/>
      <c r="L322" s="5"/>
      <c r="M322" s="5"/>
      <c r="N322" s="5"/>
      <c r="O322" s="5"/>
      <c r="P322" s="5"/>
      <c r="Q322" s="5"/>
      <c r="R322" s="5"/>
      <c r="S322" s="5"/>
      <c r="T322" s="5"/>
      <c r="U322" s="98">
        <f t="shared" ref="U322:AF322" si="288">COUNTIF(U$162:U$209,"HĐH")+COUNTIF(U$162:U$209,"HĐH+HĐNT")+COUNTIF(U$162:U$209,"HĐH+HĐG")+COUNTIF(U$162:U$209,"HĐH+HĐC")</f>
        <v>1</v>
      </c>
      <c r="V322" s="98">
        <f t="shared" si="288"/>
        <v>1</v>
      </c>
      <c r="W322" s="98">
        <f t="shared" si="288"/>
        <v>1</v>
      </c>
      <c r="X322" s="98">
        <f t="shared" si="288"/>
        <v>1</v>
      </c>
      <c r="Y322" s="98">
        <f t="shared" si="288"/>
        <v>1</v>
      </c>
      <c r="Z322" s="98">
        <f t="shared" si="288"/>
        <v>1</v>
      </c>
      <c r="AA322" s="98">
        <f t="shared" si="288"/>
        <v>1</v>
      </c>
      <c r="AB322" s="98">
        <f t="shared" si="288"/>
        <v>1</v>
      </c>
      <c r="AC322" s="98">
        <f t="shared" si="288"/>
        <v>1</v>
      </c>
      <c r="AD322" s="98">
        <f t="shared" si="288"/>
        <v>1</v>
      </c>
      <c r="AE322" s="98">
        <f t="shared" si="288"/>
        <v>1</v>
      </c>
      <c r="AF322" s="98">
        <f t="shared" si="288"/>
        <v>0</v>
      </c>
      <c r="AG322" s="97">
        <f t="shared" ref="AG322:AJ322" si="289">COUNTIF(AG$162:AG$209,"HĐH")+COUNTIF(AG$162:AG$209,"HĐH+hđnt")+COUNTIF(AG$162:AG$209,"HĐH+hđg")+COUNTIF(AG$162:AG$209,"HĐH+hđc")</f>
        <v>1</v>
      </c>
      <c r="AH322" s="97">
        <f t="shared" si="289"/>
        <v>1</v>
      </c>
      <c r="AI322" s="97">
        <f t="shared" si="289"/>
        <v>1</v>
      </c>
      <c r="AJ322" s="97">
        <f t="shared" si="289"/>
        <v>1</v>
      </c>
      <c r="AK322" s="97">
        <f t="shared" ref="AK322:AR322" si="290">COUNTIF(AK$162:AK$209,"HĐH")</f>
        <v>1</v>
      </c>
      <c r="AL322" s="97">
        <f t="shared" si="290"/>
        <v>1</v>
      </c>
      <c r="AM322" s="97">
        <f t="shared" si="290"/>
        <v>1</v>
      </c>
      <c r="AN322" s="97">
        <f t="shared" si="290"/>
        <v>1</v>
      </c>
      <c r="AO322" s="97">
        <f t="shared" si="290"/>
        <v>0</v>
      </c>
      <c r="AP322" s="97">
        <f t="shared" si="290"/>
        <v>0</v>
      </c>
      <c r="AQ322" s="97">
        <f t="shared" si="290"/>
        <v>0</v>
      </c>
      <c r="AR322" s="97">
        <f t="shared" si="290"/>
        <v>0</v>
      </c>
      <c r="AS322" s="97">
        <f t="shared" ref="AS322:BC322" si="291">COUNTIF(AS$162:AS$209,"HĐH")+COUNTIF(AS$162:AS$209,"HĐH+hđnt")+COUNTIF(AS$162:AS$209,"HĐH+hđg")+COUNTIF(AS$162:AS$209,"HĐH+hđc")</f>
        <v>1</v>
      </c>
      <c r="AT322" s="97">
        <f t="shared" si="291"/>
        <v>1</v>
      </c>
      <c r="AU322" s="97">
        <f t="shared" si="291"/>
        <v>1</v>
      </c>
      <c r="AV322" s="97">
        <f t="shared" si="291"/>
        <v>1</v>
      </c>
      <c r="AW322" s="97">
        <f t="shared" si="291"/>
        <v>1</v>
      </c>
      <c r="AX322" s="97">
        <f t="shared" si="291"/>
        <v>1</v>
      </c>
      <c r="AY322" s="97">
        <f t="shared" si="291"/>
        <v>1</v>
      </c>
      <c r="AZ322" s="97">
        <f t="shared" si="291"/>
        <v>1</v>
      </c>
      <c r="BA322" s="97">
        <f t="shared" si="291"/>
        <v>1</v>
      </c>
      <c r="BB322" s="97">
        <f t="shared" si="291"/>
        <v>1</v>
      </c>
      <c r="BC322" s="97">
        <f t="shared" si="291"/>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row>
    <row r="323" spans="1:88" ht="15.75" customHeight="1" x14ac:dyDescent="0.25">
      <c r="A323" s="4"/>
      <c r="B323" s="4"/>
      <c r="C323" s="3"/>
      <c r="D323" s="24"/>
      <c r="E323" s="3"/>
      <c r="F323" s="24"/>
      <c r="G323" s="145" t="s">
        <v>788</v>
      </c>
      <c r="H323" s="144"/>
      <c r="I323" s="5"/>
      <c r="J323" s="5"/>
      <c r="K323" s="5"/>
      <c r="L323" s="5"/>
      <c r="M323" s="5"/>
      <c r="N323" s="5"/>
      <c r="O323" s="5"/>
      <c r="P323" s="5"/>
      <c r="Q323" s="5"/>
      <c r="R323" s="5"/>
      <c r="S323" s="5"/>
      <c r="T323" s="5"/>
      <c r="U323" s="98">
        <f t="shared" ref="U323:AF323" si="292">COUNTIF(U$210:U$237,"HĐH")+COUNTIF(U$210:U$237,"HĐH+HĐNT")+COUNTIF(U$210:U$237,"HĐH+HĐG")+COUNTIF(U$210:U$237,"HĐH+HĐC")</f>
        <v>0</v>
      </c>
      <c r="V323" s="98">
        <f t="shared" si="292"/>
        <v>0</v>
      </c>
      <c r="W323" s="98">
        <f t="shared" si="292"/>
        <v>1</v>
      </c>
      <c r="X323" s="98">
        <f t="shared" si="292"/>
        <v>0</v>
      </c>
      <c r="Y323" s="98">
        <f t="shared" si="292"/>
        <v>0</v>
      </c>
      <c r="Z323" s="98">
        <f t="shared" si="292"/>
        <v>0</v>
      </c>
      <c r="AA323" s="98">
        <f t="shared" si="292"/>
        <v>1</v>
      </c>
      <c r="AB323" s="98">
        <f t="shared" si="292"/>
        <v>0</v>
      </c>
      <c r="AC323" s="98">
        <f t="shared" si="292"/>
        <v>0</v>
      </c>
      <c r="AD323" s="98">
        <f t="shared" si="292"/>
        <v>0</v>
      </c>
      <c r="AE323" s="98">
        <f t="shared" si="292"/>
        <v>0</v>
      </c>
      <c r="AF323" s="98">
        <f t="shared" si="292"/>
        <v>1</v>
      </c>
      <c r="AG323" s="97">
        <f t="shared" ref="AG323:AJ323" si="293">COUNTIF(AG$210:AG$237,"HĐH")+COUNTIF(AG$210:AG$237,"HĐH+hđnt")+COUNTIF(AG$210:AG$237,"HĐH+hđg")+COUNTIF(AG$210:AG$237,"HĐH+hđc")</f>
        <v>0</v>
      </c>
      <c r="AH323" s="97">
        <f t="shared" si="293"/>
        <v>0</v>
      </c>
      <c r="AI323" s="97">
        <f t="shared" si="293"/>
        <v>0</v>
      </c>
      <c r="AJ323" s="97">
        <f t="shared" si="293"/>
        <v>1</v>
      </c>
      <c r="AK323" s="97">
        <f t="shared" ref="AK323:AR323" si="294">COUNTIF(AK$210:AK$237,"HĐH")</f>
        <v>0</v>
      </c>
      <c r="AL323" s="97">
        <f t="shared" si="294"/>
        <v>1</v>
      </c>
      <c r="AM323" s="97">
        <f t="shared" si="294"/>
        <v>0</v>
      </c>
      <c r="AN323" s="97">
        <f t="shared" si="294"/>
        <v>0</v>
      </c>
      <c r="AO323" s="97">
        <f t="shared" si="294"/>
        <v>0</v>
      </c>
      <c r="AP323" s="97">
        <f t="shared" si="294"/>
        <v>0</v>
      </c>
      <c r="AQ323" s="97">
        <f t="shared" si="294"/>
        <v>0</v>
      </c>
      <c r="AR323" s="97">
        <f t="shared" si="294"/>
        <v>0</v>
      </c>
      <c r="AS323" s="97">
        <f t="shared" ref="AS323:BC323" si="295">COUNTIF(AS$210:AS$237,"HĐH")+COUNTIF(AS$210:AS$237,"HĐH+hđnt")+COUNTIF(AS$210:AS$237,"HĐH+hđg")+COUNTIF(AS$210:AS$237,"HĐH+hđc")</f>
        <v>0</v>
      </c>
      <c r="AT323" s="97">
        <f t="shared" si="295"/>
        <v>0</v>
      </c>
      <c r="AU323" s="97">
        <f t="shared" si="295"/>
        <v>0</v>
      </c>
      <c r="AV323" s="97">
        <f t="shared" si="295"/>
        <v>0</v>
      </c>
      <c r="AW323" s="97">
        <f t="shared" si="295"/>
        <v>1</v>
      </c>
      <c r="AX323" s="97">
        <f t="shared" si="295"/>
        <v>0</v>
      </c>
      <c r="AY323" s="97">
        <f t="shared" si="295"/>
        <v>0</v>
      </c>
      <c r="AZ323" s="97">
        <f t="shared" si="295"/>
        <v>0</v>
      </c>
      <c r="BA323" s="97">
        <f t="shared" si="295"/>
        <v>0</v>
      </c>
      <c r="BB323" s="97">
        <f t="shared" si="295"/>
        <v>0</v>
      </c>
      <c r="BC323" s="97">
        <f t="shared" si="295"/>
        <v>1</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row>
    <row r="324" spans="1:88" ht="15.75" customHeight="1" x14ac:dyDescent="0.25">
      <c r="A324" s="4"/>
      <c r="B324" s="4"/>
      <c r="C324" s="3"/>
      <c r="D324" s="24"/>
      <c r="E324" s="3"/>
      <c r="F324" s="24"/>
      <c r="G324" s="145" t="s">
        <v>789</v>
      </c>
      <c r="H324" s="144"/>
      <c r="I324" s="5"/>
      <c r="J324" s="5"/>
      <c r="K324" s="5"/>
      <c r="L324" s="5"/>
      <c r="M324" s="5"/>
      <c r="N324" s="5"/>
      <c r="O324" s="5"/>
      <c r="P324" s="5"/>
      <c r="Q324" s="5"/>
      <c r="R324" s="5"/>
      <c r="S324" s="5"/>
      <c r="T324" s="5"/>
      <c r="U324" s="98">
        <f t="shared" ref="U324:AF324" si="296">COUNTIF(U$238:U$302,"HĐH")+COUNTIF(U$238:U$302,"HĐH+HĐNT")+COUNTIF(U$238:U$302,"HĐH+HĐG")+COUNTIF(U$238:U$302,"HĐH+HĐC")</f>
        <v>2</v>
      </c>
      <c r="V324" s="98">
        <f t="shared" si="296"/>
        <v>1</v>
      </c>
      <c r="W324" s="98">
        <f t="shared" si="296"/>
        <v>1</v>
      </c>
      <c r="X324" s="98">
        <f t="shared" si="296"/>
        <v>2</v>
      </c>
      <c r="Y324" s="98">
        <f t="shared" si="296"/>
        <v>2</v>
      </c>
      <c r="Z324" s="98">
        <f t="shared" si="296"/>
        <v>1</v>
      </c>
      <c r="AA324" s="98">
        <f t="shared" si="296"/>
        <v>1</v>
      </c>
      <c r="AB324" s="98">
        <f t="shared" si="296"/>
        <v>2</v>
      </c>
      <c r="AC324" s="98">
        <f t="shared" si="296"/>
        <v>2</v>
      </c>
      <c r="AD324" s="98">
        <f t="shared" si="296"/>
        <v>2</v>
      </c>
      <c r="AE324" s="98">
        <f t="shared" si="296"/>
        <v>2</v>
      </c>
      <c r="AF324" s="98">
        <f t="shared" si="296"/>
        <v>2</v>
      </c>
      <c r="AG324" s="97">
        <f t="shared" ref="AG324:AJ324" si="297">COUNTIF(AG$238:AG$302,"HĐH")+COUNTIF(AG$238:AG$302,"HĐH+hđnt")+COUNTIF(AG$238:AG$302,"HĐH+hđg")+COUNTIF(AG$238:AG$302,"HĐH+hđc")</f>
        <v>2</v>
      </c>
      <c r="AH324" s="97">
        <f t="shared" si="297"/>
        <v>2</v>
      </c>
      <c r="AI324" s="97">
        <f t="shared" si="297"/>
        <v>2</v>
      </c>
      <c r="AJ324" s="97">
        <f t="shared" si="297"/>
        <v>1</v>
      </c>
      <c r="AK324" s="97">
        <f t="shared" ref="AK324:AR324" si="298">COUNTIF(AK$238:AK$302,"HĐH")</f>
        <v>2</v>
      </c>
      <c r="AL324" s="97">
        <f t="shared" si="298"/>
        <v>2</v>
      </c>
      <c r="AM324" s="97">
        <f t="shared" si="298"/>
        <v>1</v>
      </c>
      <c r="AN324" s="97">
        <f t="shared" si="298"/>
        <v>2</v>
      </c>
      <c r="AO324" s="97">
        <f t="shared" si="298"/>
        <v>0</v>
      </c>
      <c r="AP324" s="97">
        <f t="shared" si="298"/>
        <v>0</v>
      </c>
      <c r="AQ324" s="97">
        <f t="shared" si="298"/>
        <v>0</v>
      </c>
      <c r="AR324" s="97">
        <f t="shared" si="298"/>
        <v>0</v>
      </c>
      <c r="AS324" s="97">
        <f t="shared" ref="AS324:BC324" si="299">COUNTIF(AS$238:AS$302,"HĐH")+COUNTIF(AS$238:AS$302,"HĐH+hđnt")+COUNTIF(AS$238:AS$302,"HĐH+hđg")+COUNTIF(AS$238:AS$302,"HĐH+hđc")</f>
        <v>2</v>
      </c>
      <c r="AT324" s="97">
        <f t="shared" si="299"/>
        <v>2</v>
      </c>
      <c r="AU324" s="97">
        <f t="shared" si="299"/>
        <v>1</v>
      </c>
      <c r="AV324" s="97">
        <f t="shared" si="299"/>
        <v>2</v>
      </c>
      <c r="AW324" s="97">
        <f t="shared" si="299"/>
        <v>2</v>
      </c>
      <c r="AX324" s="97">
        <f t="shared" si="299"/>
        <v>2</v>
      </c>
      <c r="AY324" s="97">
        <f t="shared" si="299"/>
        <v>2</v>
      </c>
      <c r="AZ324" s="97">
        <f t="shared" si="299"/>
        <v>2</v>
      </c>
      <c r="BA324" s="97">
        <f t="shared" si="299"/>
        <v>1</v>
      </c>
      <c r="BB324" s="97">
        <f t="shared" si="299"/>
        <v>1</v>
      </c>
      <c r="BC324" s="97">
        <f t="shared" si="299"/>
        <v>2</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1:88" ht="15.75" customHeight="1" x14ac:dyDescent="0.25">
      <c r="A325" s="4"/>
      <c r="B325" s="4"/>
      <c r="C325" s="3"/>
      <c r="D325" s="24"/>
      <c r="E325" s="3"/>
      <c r="F325" s="24"/>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row>
    <row r="326" spans="1:88" ht="52.5" hidden="1" customHeight="1" x14ac:dyDescent="0.25">
      <c r="A326" s="141" t="s">
        <v>790</v>
      </c>
      <c r="B326" s="136"/>
      <c r="C326" s="99" t="s">
        <v>791</v>
      </c>
      <c r="D326" s="99"/>
      <c r="E326" s="100"/>
      <c r="F326" s="40"/>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101">
        <f t="shared" ref="BD326:CB326" si="300">COUNTIFS($K$7:$K$301,"x",BD$7:BD$301,"2")</f>
        <v>19</v>
      </c>
      <c r="BE326" s="101">
        <f t="shared" si="300"/>
        <v>18</v>
      </c>
      <c r="BF326" s="101">
        <f t="shared" si="300"/>
        <v>19</v>
      </c>
      <c r="BG326" s="101">
        <f t="shared" si="300"/>
        <v>12</v>
      </c>
      <c r="BH326" s="101">
        <f t="shared" si="300"/>
        <v>17</v>
      </c>
      <c r="BI326" s="101">
        <f t="shared" si="300"/>
        <v>21</v>
      </c>
      <c r="BJ326" s="101">
        <f t="shared" si="300"/>
        <v>16</v>
      </c>
      <c r="BK326" s="101">
        <f t="shared" si="300"/>
        <v>18</v>
      </c>
      <c r="BL326" s="101">
        <f t="shared" si="300"/>
        <v>19</v>
      </c>
      <c r="BM326" s="101">
        <f t="shared" si="300"/>
        <v>19</v>
      </c>
      <c r="BN326" s="101">
        <f t="shared" si="300"/>
        <v>20</v>
      </c>
      <c r="BO326" s="101">
        <f t="shared" si="300"/>
        <v>19</v>
      </c>
      <c r="BP326" s="101">
        <f t="shared" si="300"/>
        <v>18</v>
      </c>
      <c r="BQ326" s="101">
        <f t="shared" si="300"/>
        <v>21</v>
      </c>
      <c r="BR326" s="101">
        <f t="shared" si="300"/>
        <v>17</v>
      </c>
      <c r="BS326" s="101">
        <f t="shared" si="300"/>
        <v>18</v>
      </c>
      <c r="BT326" s="101">
        <f t="shared" si="300"/>
        <v>17</v>
      </c>
      <c r="BU326" s="101">
        <f t="shared" si="300"/>
        <v>15</v>
      </c>
      <c r="BV326" s="101">
        <f t="shared" si="300"/>
        <v>12</v>
      </c>
      <c r="BW326" s="101">
        <f t="shared" si="300"/>
        <v>18</v>
      </c>
      <c r="BX326" s="101">
        <f t="shared" si="300"/>
        <v>19</v>
      </c>
      <c r="BY326" s="101">
        <f t="shared" si="300"/>
        <v>21</v>
      </c>
      <c r="BZ326" s="101">
        <f t="shared" si="300"/>
        <v>22</v>
      </c>
      <c r="CA326" s="101">
        <f t="shared" si="300"/>
        <v>16</v>
      </c>
      <c r="CB326" s="101">
        <f t="shared" si="300"/>
        <v>17</v>
      </c>
      <c r="CC326" s="5"/>
      <c r="CD326" s="5"/>
      <c r="CE326" s="5"/>
      <c r="CF326" s="5"/>
      <c r="CG326" s="5"/>
      <c r="CH326" s="5"/>
      <c r="CI326" s="5"/>
      <c r="CJ326" s="5"/>
    </row>
    <row r="327" spans="1:88" ht="31.5" hidden="1" customHeight="1" x14ac:dyDescent="0.25">
      <c r="A327" s="137"/>
      <c r="B327" s="138"/>
      <c r="C327" s="99" t="s">
        <v>792</v>
      </c>
      <c r="D327" s="99"/>
      <c r="E327" s="100"/>
      <c r="F327" s="40"/>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101">
        <f t="shared" ref="BD327:CB327" si="301">COUNTIFS($K$7:$K$301,"x",BD$7:BD$301,"1")</f>
        <v>2</v>
      </c>
      <c r="BE327" s="101">
        <f t="shared" si="301"/>
        <v>5</v>
      </c>
      <c r="BF327" s="101">
        <f t="shared" si="301"/>
        <v>2</v>
      </c>
      <c r="BG327" s="101">
        <f t="shared" si="301"/>
        <v>8</v>
      </c>
      <c r="BH327" s="101">
        <f t="shared" si="301"/>
        <v>5</v>
      </c>
      <c r="BI327" s="101">
        <f t="shared" si="301"/>
        <v>0</v>
      </c>
      <c r="BJ327" s="101">
        <f t="shared" si="301"/>
        <v>5</v>
      </c>
      <c r="BK327" s="101">
        <f t="shared" si="301"/>
        <v>4</v>
      </c>
      <c r="BL327" s="101">
        <f t="shared" si="301"/>
        <v>2</v>
      </c>
      <c r="BM327" s="101">
        <f t="shared" si="301"/>
        <v>4</v>
      </c>
      <c r="BN327" s="101">
        <f t="shared" si="301"/>
        <v>3</v>
      </c>
      <c r="BO327" s="101">
        <f t="shared" si="301"/>
        <v>1</v>
      </c>
      <c r="BP327" s="101">
        <f t="shared" si="301"/>
        <v>5</v>
      </c>
      <c r="BQ327" s="101">
        <f t="shared" si="301"/>
        <v>2</v>
      </c>
      <c r="BR327" s="101">
        <f t="shared" si="301"/>
        <v>4</v>
      </c>
      <c r="BS327" s="101">
        <f t="shared" si="301"/>
        <v>4</v>
      </c>
      <c r="BT327" s="101">
        <f t="shared" si="301"/>
        <v>6</v>
      </c>
      <c r="BU327" s="101">
        <f t="shared" si="301"/>
        <v>6</v>
      </c>
      <c r="BV327" s="101">
        <f t="shared" si="301"/>
        <v>5</v>
      </c>
      <c r="BW327" s="101">
        <f t="shared" si="301"/>
        <v>5</v>
      </c>
      <c r="BX327" s="101">
        <f t="shared" si="301"/>
        <v>3</v>
      </c>
      <c r="BY327" s="101">
        <f t="shared" si="301"/>
        <v>2</v>
      </c>
      <c r="BZ327" s="101">
        <f t="shared" si="301"/>
        <v>0</v>
      </c>
      <c r="CA327" s="101">
        <f t="shared" si="301"/>
        <v>7</v>
      </c>
      <c r="CB327" s="101">
        <f t="shared" si="301"/>
        <v>5</v>
      </c>
      <c r="CC327" s="5"/>
      <c r="CD327" s="5"/>
      <c r="CE327" s="5"/>
      <c r="CF327" s="5"/>
      <c r="CG327" s="5"/>
      <c r="CH327" s="5"/>
      <c r="CI327" s="5"/>
      <c r="CJ327" s="5"/>
    </row>
    <row r="328" spans="1:88" ht="31.5" hidden="1" customHeight="1" x14ac:dyDescent="0.25">
      <c r="A328" s="137"/>
      <c r="B328" s="138"/>
      <c r="C328" s="102" t="s">
        <v>793</v>
      </c>
      <c r="D328" s="102"/>
      <c r="E328" s="100"/>
      <c r="F328" s="40"/>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101">
        <f t="shared" ref="BD328:CB328" si="302">COUNTIFS($K$7:$K$301,"x",BD$7:BD$301,"0")</f>
        <v>2</v>
      </c>
      <c r="BE328" s="101">
        <f t="shared" si="302"/>
        <v>0</v>
      </c>
      <c r="BF328" s="101">
        <f t="shared" si="302"/>
        <v>2</v>
      </c>
      <c r="BG328" s="101">
        <f t="shared" si="302"/>
        <v>3</v>
      </c>
      <c r="BH328" s="101">
        <f t="shared" si="302"/>
        <v>1</v>
      </c>
      <c r="BI328" s="101">
        <f t="shared" si="302"/>
        <v>2</v>
      </c>
      <c r="BJ328" s="101">
        <f t="shared" si="302"/>
        <v>2</v>
      </c>
      <c r="BK328" s="101">
        <f t="shared" si="302"/>
        <v>1</v>
      </c>
      <c r="BL328" s="101">
        <f t="shared" si="302"/>
        <v>2</v>
      </c>
      <c r="BM328" s="101">
        <f t="shared" si="302"/>
        <v>0</v>
      </c>
      <c r="BN328" s="101">
        <f t="shared" si="302"/>
        <v>0</v>
      </c>
      <c r="BO328" s="101">
        <f t="shared" si="302"/>
        <v>3</v>
      </c>
      <c r="BP328" s="101">
        <f t="shared" si="302"/>
        <v>0</v>
      </c>
      <c r="BQ328" s="101">
        <f t="shared" si="302"/>
        <v>0</v>
      </c>
      <c r="BR328" s="101">
        <f t="shared" si="302"/>
        <v>2</v>
      </c>
      <c r="BS328" s="101">
        <f t="shared" si="302"/>
        <v>1</v>
      </c>
      <c r="BT328" s="101">
        <f t="shared" si="302"/>
        <v>0</v>
      </c>
      <c r="BU328" s="101">
        <f t="shared" si="302"/>
        <v>2</v>
      </c>
      <c r="BV328" s="101">
        <f t="shared" si="302"/>
        <v>6</v>
      </c>
      <c r="BW328" s="101">
        <f t="shared" si="302"/>
        <v>0</v>
      </c>
      <c r="BX328" s="101">
        <f t="shared" si="302"/>
        <v>1</v>
      </c>
      <c r="BY328" s="101">
        <f t="shared" si="302"/>
        <v>0</v>
      </c>
      <c r="BZ328" s="101">
        <f t="shared" si="302"/>
        <v>1</v>
      </c>
      <c r="CA328" s="101">
        <f t="shared" si="302"/>
        <v>0</v>
      </c>
      <c r="CB328" s="101">
        <f t="shared" si="302"/>
        <v>1</v>
      </c>
      <c r="CC328" s="5"/>
      <c r="CD328" s="5"/>
      <c r="CE328" s="5"/>
      <c r="CF328" s="5"/>
      <c r="CG328" s="5"/>
      <c r="CH328" s="5"/>
      <c r="CI328" s="5"/>
      <c r="CJ328" s="5"/>
    </row>
    <row r="329" spans="1:88" ht="15.75" hidden="1" customHeight="1" x14ac:dyDescent="0.25">
      <c r="A329" s="137"/>
      <c r="B329" s="138"/>
      <c r="C329" s="142" t="s">
        <v>794</v>
      </c>
      <c r="D329" s="103"/>
      <c r="E329" s="100"/>
      <c r="F329" s="40"/>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104">
        <f t="shared" ref="BD329:CB329" si="303">(((BD326*2)+(BD327*1)+(BD328*0)))/(BD326+BD327+BD328)</f>
        <v>1.7391304347826086</v>
      </c>
      <c r="BE329" s="104">
        <f t="shared" si="303"/>
        <v>1.7826086956521738</v>
      </c>
      <c r="BF329" s="104">
        <f t="shared" si="303"/>
        <v>1.7391304347826086</v>
      </c>
      <c r="BG329" s="104">
        <f t="shared" si="303"/>
        <v>1.3913043478260869</v>
      </c>
      <c r="BH329" s="104">
        <f t="shared" si="303"/>
        <v>1.6956521739130435</v>
      </c>
      <c r="BI329" s="104">
        <f t="shared" si="303"/>
        <v>1.826086956521739</v>
      </c>
      <c r="BJ329" s="104">
        <f t="shared" si="303"/>
        <v>1.6086956521739131</v>
      </c>
      <c r="BK329" s="104">
        <f t="shared" si="303"/>
        <v>1.7391304347826086</v>
      </c>
      <c r="BL329" s="104">
        <f t="shared" si="303"/>
        <v>1.7391304347826086</v>
      </c>
      <c r="BM329" s="104">
        <f t="shared" si="303"/>
        <v>1.826086956521739</v>
      </c>
      <c r="BN329" s="104">
        <f t="shared" si="303"/>
        <v>1.8695652173913044</v>
      </c>
      <c r="BO329" s="104">
        <f t="shared" si="303"/>
        <v>1.6956521739130435</v>
      </c>
      <c r="BP329" s="104">
        <f t="shared" si="303"/>
        <v>1.7826086956521738</v>
      </c>
      <c r="BQ329" s="104">
        <f t="shared" si="303"/>
        <v>1.9130434782608696</v>
      </c>
      <c r="BR329" s="104">
        <f t="shared" si="303"/>
        <v>1.6521739130434783</v>
      </c>
      <c r="BS329" s="104">
        <f t="shared" si="303"/>
        <v>1.7391304347826086</v>
      </c>
      <c r="BT329" s="104">
        <f t="shared" si="303"/>
        <v>1.7391304347826086</v>
      </c>
      <c r="BU329" s="104">
        <f t="shared" si="303"/>
        <v>1.5652173913043479</v>
      </c>
      <c r="BV329" s="104">
        <f t="shared" si="303"/>
        <v>1.2608695652173914</v>
      </c>
      <c r="BW329" s="104">
        <f t="shared" si="303"/>
        <v>1.7826086956521738</v>
      </c>
      <c r="BX329" s="104">
        <f t="shared" si="303"/>
        <v>1.7826086956521738</v>
      </c>
      <c r="BY329" s="104">
        <f t="shared" si="303"/>
        <v>1.9130434782608696</v>
      </c>
      <c r="BZ329" s="104">
        <f t="shared" si="303"/>
        <v>1.9130434782608696</v>
      </c>
      <c r="CA329" s="104">
        <f t="shared" si="303"/>
        <v>1.6956521739130435</v>
      </c>
      <c r="CB329" s="104">
        <f t="shared" si="303"/>
        <v>1.6956521739130435</v>
      </c>
      <c r="CC329" s="126">
        <f>COUNTIF($BD330:$CB330,"Đ")</f>
        <v>22</v>
      </c>
      <c r="CD329" s="125">
        <f>CC329/COUNTA($BD330:$CB330)</f>
        <v>0.88</v>
      </c>
      <c r="CE329" s="126">
        <f>COUNTIF($BD330:$CB330,"CCG")</f>
        <v>3</v>
      </c>
      <c r="CF329" s="125">
        <f>CE329/COUNTA($BD330:$CB330)</f>
        <v>0.12</v>
      </c>
      <c r="CG329" s="126">
        <f>COUNTIF($BD330:$CB330,"CĐ")</f>
        <v>0</v>
      </c>
      <c r="CH329" s="125">
        <f>CG329/COUNTA($BD330:$CB330)</f>
        <v>0</v>
      </c>
      <c r="CI329" s="127">
        <f>(((CC329*2)+(CE329*1)+(CG329*0)))/(CC329+CE329+CG329)</f>
        <v>1.88</v>
      </c>
      <c r="CJ329" s="127" t="str">
        <f>IF(CI329&gt;=1.6,"Đạt mục tiêu",IF(CI329&gt;=1,"Cần cố gắng","Chưa đạt"))</f>
        <v>Đạt mục tiêu</v>
      </c>
    </row>
    <row r="330" spans="1:88" ht="15.75" hidden="1" customHeight="1" x14ac:dyDescent="0.25">
      <c r="A330" s="139"/>
      <c r="B330" s="140"/>
      <c r="C330" s="124"/>
      <c r="D330" s="103"/>
      <c r="E330" s="100"/>
      <c r="F330" s="40"/>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104" t="str">
        <f t="shared" ref="BD330:CB330" si="304">IF(BD329&lt;1,"CĐ",IF(BD329&lt;1.6,"CCG","Đ"))</f>
        <v>Đ</v>
      </c>
      <c r="BE330" s="104" t="str">
        <f t="shared" si="304"/>
        <v>Đ</v>
      </c>
      <c r="BF330" s="104" t="str">
        <f t="shared" si="304"/>
        <v>Đ</v>
      </c>
      <c r="BG330" s="104" t="str">
        <f t="shared" si="304"/>
        <v>CCG</v>
      </c>
      <c r="BH330" s="104" t="str">
        <f t="shared" si="304"/>
        <v>Đ</v>
      </c>
      <c r="BI330" s="104" t="str">
        <f t="shared" si="304"/>
        <v>Đ</v>
      </c>
      <c r="BJ330" s="104" t="str">
        <f t="shared" si="304"/>
        <v>Đ</v>
      </c>
      <c r="BK330" s="104" t="str">
        <f t="shared" si="304"/>
        <v>Đ</v>
      </c>
      <c r="BL330" s="104" t="str">
        <f t="shared" si="304"/>
        <v>Đ</v>
      </c>
      <c r="BM330" s="104" t="str">
        <f t="shared" si="304"/>
        <v>Đ</v>
      </c>
      <c r="BN330" s="104" t="str">
        <f t="shared" si="304"/>
        <v>Đ</v>
      </c>
      <c r="BO330" s="104" t="str">
        <f t="shared" si="304"/>
        <v>Đ</v>
      </c>
      <c r="BP330" s="104" t="str">
        <f t="shared" si="304"/>
        <v>Đ</v>
      </c>
      <c r="BQ330" s="104" t="str">
        <f t="shared" si="304"/>
        <v>Đ</v>
      </c>
      <c r="BR330" s="104" t="str">
        <f t="shared" si="304"/>
        <v>Đ</v>
      </c>
      <c r="BS330" s="104" t="str">
        <f t="shared" si="304"/>
        <v>Đ</v>
      </c>
      <c r="BT330" s="104" t="str">
        <f t="shared" si="304"/>
        <v>Đ</v>
      </c>
      <c r="BU330" s="104" t="str">
        <f t="shared" si="304"/>
        <v>CCG</v>
      </c>
      <c r="BV330" s="104" t="str">
        <f t="shared" si="304"/>
        <v>CCG</v>
      </c>
      <c r="BW330" s="104" t="str">
        <f t="shared" si="304"/>
        <v>Đ</v>
      </c>
      <c r="BX330" s="104" t="str">
        <f t="shared" si="304"/>
        <v>Đ</v>
      </c>
      <c r="BY330" s="104" t="str">
        <f t="shared" si="304"/>
        <v>Đ</v>
      </c>
      <c r="BZ330" s="104" t="str">
        <f t="shared" si="304"/>
        <v>Đ</v>
      </c>
      <c r="CA330" s="104" t="str">
        <f t="shared" si="304"/>
        <v>Đ</v>
      </c>
      <c r="CB330" s="104" t="str">
        <f t="shared" si="304"/>
        <v>Đ</v>
      </c>
      <c r="CC330" s="124"/>
      <c r="CD330" s="124"/>
      <c r="CE330" s="124"/>
      <c r="CF330" s="124"/>
      <c r="CG330" s="124"/>
      <c r="CH330" s="124"/>
      <c r="CI330" s="124"/>
      <c r="CJ330" s="124"/>
    </row>
    <row r="331" spans="1:88" ht="31.5" hidden="1" customHeight="1" x14ac:dyDescent="0.25">
      <c r="A331" s="135" t="s">
        <v>795</v>
      </c>
      <c r="B331" s="136"/>
      <c r="C331" s="105" t="s">
        <v>791</v>
      </c>
      <c r="D331" s="106"/>
      <c r="E331" s="17"/>
      <c r="F331" s="106"/>
      <c r="G331" s="14"/>
      <c r="H331" s="14"/>
      <c r="I331" s="14"/>
      <c r="J331" s="14"/>
      <c r="K331" s="14"/>
      <c r="L331" s="14"/>
      <c r="M331" s="14"/>
      <c r="N331" s="14"/>
      <c r="O331" s="14"/>
      <c r="P331" s="14"/>
      <c r="Q331" s="14"/>
      <c r="R331" s="14"/>
      <c r="S331" s="14"/>
      <c r="T331" s="14"/>
      <c r="U331" s="46"/>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07">
        <f t="shared" ref="BD331:CB331" si="305">COUNTIFS($L$7:$L$301,"x",BD$7:BD$301,"2")</f>
        <v>13</v>
      </c>
      <c r="BE331" s="107">
        <f t="shared" si="305"/>
        <v>15</v>
      </c>
      <c r="BF331" s="107">
        <f t="shared" si="305"/>
        <v>14</v>
      </c>
      <c r="BG331" s="107">
        <f t="shared" si="305"/>
        <v>13</v>
      </c>
      <c r="BH331" s="107">
        <f t="shared" si="305"/>
        <v>17</v>
      </c>
      <c r="BI331" s="107">
        <f t="shared" si="305"/>
        <v>17</v>
      </c>
      <c r="BJ331" s="107">
        <f t="shared" si="305"/>
        <v>11</v>
      </c>
      <c r="BK331" s="107">
        <f t="shared" si="305"/>
        <v>14</v>
      </c>
      <c r="BL331" s="107">
        <f t="shared" si="305"/>
        <v>15</v>
      </c>
      <c r="BM331" s="107">
        <f t="shared" si="305"/>
        <v>12</v>
      </c>
      <c r="BN331" s="107">
        <f t="shared" si="305"/>
        <v>15</v>
      </c>
      <c r="BO331" s="107">
        <f t="shared" si="305"/>
        <v>15</v>
      </c>
      <c r="BP331" s="107">
        <f t="shared" si="305"/>
        <v>17</v>
      </c>
      <c r="BQ331" s="107">
        <f t="shared" si="305"/>
        <v>13</v>
      </c>
      <c r="BR331" s="107">
        <f t="shared" si="305"/>
        <v>15</v>
      </c>
      <c r="BS331" s="107">
        <f t="shared" si="305"/>
        <v>14</v>
      </c>
      <c r="BT331" s="107">
        <f t="shared" si="305"/>
        <v>16</v>
      </c>
      <c r="BU331" s="107">
        <f t="shared" si="305"/>
        <v>16</v>
      </c>
      <c r="BV331" s="107">
        <f t="shared" si="305"/>
        <v>11</v>
      </c>
      <c r="BW331" s="107">
        <f t="shared" si="305"/>
        <v>16</v>
      </c>
      <c r="BX331" s="107">
        <f t="shared" si="305"/>
        <v>15</v>
      </c>
      <c r="BY331" s="107">
        <f t="shared" si="305"/>
        <v>14</v>
      </c>
      <c r="BZ331" s="107">
        <f t="shared" si="305"/>
        <v>14</v>
      </c>
      <c r="CA331" s="107">
        <f t="shared" si="305"/>
        <v>14</v>
      </c>
      <c r="CB331" s="107">
        <f t="shared" si="305"/>
        <v>11</v>
      </c>
      <c r="CC331" s="14"/>
      <c r="CD331" s="14"/>
      <c r="CE331" s="14"/>
      <c r="CF331" s="14"/>
      <c r="CG331" s="14"/>
      <c r="CH331" s="14"/>
      <c r="CI331" s="14"/>
      <c r="CJ331" s="14"/>
    </row>
    <row r="332" spans="1:88" ht="31.5" hidden="1" customHeight="1" x14ac:dyDescent="0.25">
      <c r="A332" s="137"/>
      <c r="B332" s="138"/>
      <c r="C332" s="105" t="s">
        <v>792</v>
      </c>
      <c r="D332" s="106"/>
      <c r="E332" s="17"/>
      <c r="F332" s="106"/>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07">
        <f t="shared" ref="BD332:CB332" si="306">COUNTIFS($L$7:$L$301,"x",BD$7:BD$301,"1")</f>
        <v>3</v>
      </c>
      <c r="BE332" s="107">
        <f t="shared" si="306"/>
        <v>4</v>
      </c>
      <c r="BF332" s="107">
        <f t="shared" si="306"/>
        <v>4</v>
      </c>
      <c r="BG332" s="107">
        <f t="shared" si="306"/>
        <v>4</v>
      </c>
      <c r="BH332" s="107">
        <f t="shared" si="306"/>
        <v>2</v>
      </c>
      <c r="BI332" s="107">
        <f t="shared" si="306"/>
        <v>2</v>
      </c>
      <c r="BJ332" s="107">
        <f t="shared" si="306"/>
        <v>3</v>
      </c>
      <c r="BK332" s="107">
        <f t="shared" si="306"/>
        <v>5</v>
      </c>
      <c r="BL332" s="107">
        <f t="shared" si="306"/>
        <v>4</v>
      </c>
      <c r="BM332" s="107">
        <f t="shared" si="306"/>
        <v>5</v>
      </c>
      <c r="BN332" s="107">
        <f t="shared" si="306"/>
        <v>4</v>
      </c>
      <c r="BO332" s="107">
        <f t="shared" si="306"/>
        <v>4</v>
      </c>
      <c r="BP332" s="107">
        <f t="shared" si="306"/>
        <v>2</v>
      </c>
      <c r="BQ332" s="107">
        <f t="shared" si="306"/>
        <v>6</v>
      </c>
      <c r="BR332" s="107">
        <f t="shared" si="306"/>
        <v>3</v>
      </c>
      <c r="BS332" s="107">
        <f t="shared" si="306"/>
        <v>5</v>
      </c>
      <c r="BT332" s="107">
        <f t="shared" si="306"/>
        <v>3</v>
      </c>
      <c r="BU332" s="107">
        <f t="shared" si="306"/>
        <v>3</v>
      </c>
      <c r="BV332" s="107">
        <f t="shared" si="306"/>
        <v>3</v>
      </c>
      <c r="BW332" s="107">
        <f t="shared" si="306"/>
        <v>2</v>
      </c>
      <c r="BX332" s="107">
        <f t="shared" si="306"/>
        <v>3</v>
      </c>
      <c r="BY332" s="107">
        <f t="shared" si="306"/>
        <v>5</v>
      </c>
      <c r="BZ332" s="107">
        <f t="shared" si="306"/>
        <v>4</v>
      </c>
      <c r="CA332" s="107">
        <f t="shared" si="306"/>
        <v>5</v>
      </c>
      <c r="CB332" s="107">
        <f t="shared" si="306"/>
        <v>4</v>
      </c>
      <c r="CC332" s="14"/>
      <c r="CD332" s="14"/>
      <c r="CE332" s="14"/>
      <c r="CF332" s="14"/>
      <c r="CG332" s="14"/>
      <c r="CH332" s="14"/>
      <c r="CI332" s="14"/>
      <c r="CJ332" s="14"/>
    </row>
    <row r="333" spans="1:88" ht="16.5" hidden="1" customHeight="1" x14ac:dyDescent="0.25">
      <c r="A333" s="137"/>
      <c r="B333" s="138"/>
      <c r="C333" s="105" t="s">
        <v>793</v>
      </c>
      <c r="D333" s="106"/>
      <c r="E333" s="17"/>
      <c r="F333" s="106"/>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07">
        <f t="shared" ref="BD333:CB333" si="307">COUNTIFS($L$7:$L$301,"x",BD$7:BD$301,"0")</f>
        <v>0</v>
      </c>
      <c r="BE333" s="107">
        <f t="shared" si="307"/>
        <v>0</v>
      </c>
      <c r="BF333" s="107">
        <f t="shared" si="307"/>
        <v>1</v>
      </c>
      <c r="BG333" s="107">
        <f t="shared" si="307"/>
        <v>2</v>
      </c>
      <c r="BH333" s="107">
        <f t="shared" si="307"/>
        <v>0</v>
      </c>
      <c r="BI333" s="107">
        <f t="shared" si="307"/>
        <v>0</v>
      </c>
      <c r="BJ333" s="107">
        <f t="shared" si="307"/>
        <v>5</v>
      </c>
      <c r="BK333" s="107">
        <f t="shared" si="307"/>
        <v>0</v>
      </c>
      <c r="BL333" s="107">
        <f t="shared" si="307"/>
        <v>0</v>
      </c>
      <c r="BM333" s="107">
        <f t="shared" si="307"/>
        <v>2</v>
      </c>
      <c r="BN333" s="107">
        <f t="shared" si="307"/>
        <v>0</v>
      </c>
      <c r="BO333" s="107">
        <f t="shared" si="307"/>
        <v>0</v>
      </c>
      <c r="BP333" s="107">
        <f t="shared" si="307"/>
        <v>0</v>
      </c>
      <c r="BQ333" s="107">
        <f t="shared" si="307"/>
        <v>0</v>
      </c>
      <c r="BR333" s="107">
        <f t="shared" si="307"/>
        <v>1</v>
      </c>
      <c r="BS333" s="107">
        <f t="shared" si="307"/>
        <v>0</v>
      </c>
      <c r="BT333" s="107">
        <f t="shared" si="307"/>
        <v>0</v>
      </c>
      <c r="BU333" s="107">
        <f t="shared" si="307"/>
        <v>0</v>
      </c>
      <c r="BV333" s="107">
        <f t="shared" si="307"/>
        <v>5</v>
      </c>
      <c r="BW333" s="107">
        <f t="shared" si="307"/>
        <v>1</v>
      </c>
      <c r="BX333" s="107">
        <f t="shared" si="307"/>
        <v>1</v>
      </c>
      <c r="BY333" s="107">
        <f t="shared" si="307"/>
        <v>0</v>
      </c>
      <c r="BZ333" s="107">
        <f t="shared" si="307"/>
        <v>1</v>
      </c>
      <c r="CA333" s="107">
        <f t="shared" si="307"/>
        <v>0</v>
      </c>
      <c r="CB333" s="107">
        <f t="shared" si="307"/>
        <v>4</v>
      </c>
      <c r="CC333" s="14"/>
      <c r="CD333" s="14"/>
      <c r="CE333" s="14"/>
      <c r="CF333" s="14"/>
      <c r="CG333" s="14"/>
      <c r="CH333" s="14"/>
      <c r="CI333" s="14"/>
      <c r="CJ333" s="14"/>
    </row>
    <row r="334" spans="1:88" ht="15.75" hidden="1" customHeight="1" x14ac:dyDescent="0.25">
      <c r="A334" s="137"/>
      <c r="B334" s="138"/>
      <c r="C334" s="132" t="s">
        <v>794</v>
      </c>
      <c r="D334" s="106"/>
      <c r="E334" s="17"/>
      <c r="F334" s="106"/>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08">
        <f t="shared" ref="BD334:CB334" si="308">(((BD331*2)+(BD332*1)+(BD333*0)))/(BD331+BD332+BD333)</f>
        <v>1.8125</v>
      </c>
      <c r="BE334" s="108">
        <f t="shared" si="308"/>
        <v>1.7894736842105263</v>
      </c>
      <c r="BF334" s="108">
        <f t="shared" si="308"/>
        <v>1.6842105263157894</v>
      </c>
      <c r="BG334" s="108">
        <f t="shared" si="308"/>
        <v>1.5789473684210527</v>
      </c>
      <c r="BH334" s="108">
        <f t="shared" si="308"/>
        <v>1.8947368421052631</v>
      </c>
      <c r="BI334" s="108">
        <f t="shared" si="308"/>
        <v>1.8947368421052631</v>
      </c>
      <c r="BJ334" s="108">
        <f t="shared" si="308"/>
        <v>1.3157894736842106</v>
      </c>
      <c r="BK334" s="108">
        <f t="shared" si="308"/>
        <v>1.736842105263158</v>
      </c>
      <c r="BL334" s="108">
        <f t="shared" si="308"/>
        <v>1.7894736842105263</v>
      </c>
      <c r="BM334" s="108">
        <f t="shared" si="308"/>
        <v>1.5263157894736843</v>
      </c>
      <c r="BN334" s="108">
        <f t="shared" si="308"/>
        <v>1.7894736842105263</v>
      </c>
      <c r="BO334" s="108">
        <f t="shared" si="308"/>
        <v>1.7894736842105263</v>
      </c>
      <c r="BP334" s="108">
        <f t="shared" si="308"/>
        <v>1.8947368421052631</v>
      </c>
      <c r="BQ334" s="108">
        <f t="shared" si="308"/>
        <v>1.6842105263157894</v>
      </c>
      <c r="BR334" s="108">
        <f t="shared" si="308"/>
        <v>1.736842105263158</v>
      </c>
      <c r="BS334" s="108">
        <f t="shared" si="308"/>
        <v>1.736842105263158</v>
      </c>
      <c r="BT334" s="108">
        <f t="shared" si="308"/>
        <v>1.8421052631578947</v>
      </c>
      <c r="BU334" s="108">
        <f t="shared" si="308"/>
        <v>1.8421052631578947</v>
      </c>
      <c r="BV334" s="108">
        <f t="shared" si="308"/>
        <v>1.3157894736842106</v>
      </c>
      <c r="BW334" s="108">
        <f t="shared" si="308"/>
        <v>1.7894736842105263</v>
      </c>
      <c r="BX334" s="108">
        <f t="shared" si="308"/>
        <v>1.736842105263158</v>
      </c>
      <c r="BY334" s="108">
        <f t="shared" si="308"/>
        <v>1.736842105263158</v>
      </c>
      <c r="BZ334" s="108">
        <f t="shared" si="308"/>
        <v>1.6842105263157894</v>
      </c>
      <c r="CA334" s="108">
        <f t="shared" si="308"/>
        <v>1.736842105263158</v>
      </c>
      <c r="CB334" s="108">
        <f t="shared" si="308"/>
        <v>1.368421052631579</v>
      </c>
      <c r="CC334" s="133">
        <f>COUNTIF($BD335:$CB335,"Đ")</f>
        <v>20</v>
      </c>
      <c r="CD334" s="134">
        <f>CC334/COUNTA($BD335:$CB335)</f>
        <v>0.8</v>
      </c>
      <c r="CE334" s="133">
        <f>COUNTIF($BD335:$CB335,"CCG")</f>
        <v>5</v>
      </c>
      <c r="CF334" s="134">
        <f>CE334/COUNTA($BD335:$CB335)</f>
        <v>0.2</v>
      </c>
      <c r="CG334" s="133">
        <f>COUNTIF($BD335:$CB335,"CĐ")</f>
        <v>0</v>
      </c>
      <c r="CH334" s="134">
        <f>CG334/COUNTA($BD335:$CB335)</f>
        <v>0</v>
      </c>
      <c r="CI334" s="123">
        <f>(((CC334*2)+(CE334*1)+(CG334*0)))/(CC334+CE334+CG334)</f>
        <v>1.8</v>
      </c>
      <c r="CJ334" s="123" t="str">
        <f>IF(CI334&gt;=1.6,"Đạt mục tiêu",IF(CI334&gt;=1,"Cần cố gắng","Chưa đạt"))</f>
        <v>Đạt mục tiêu</v>
      </c>
    </row>
    <row r="335" spans="1:88" ht="15.75" hidden="1" customHeight="1" x14ac:dyDescent="0.25">
      <c r="A335" s="139"/>
      <c r="B335" s="140"/>
      <c r="C335" s="124"/>
      <c r="D335" s="106"/>
      <c r="E335" s="17"/>
      <c r="F335" s="106"/>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08" t="str">
        <f t="shared" ref="BD335:CB335" si="309">IF(BD334&lt;1,"CĐ",IF(BD334&lt;1.6,"CCG","Đ"))</f>
        <v>Đ</v>
      </c>
      <c r="BE335" s="108" t="str">
        <f t="shared" si="309"/>
        <v>Đ</v>
      </c>
      <c r="BF335" s="108" t="str">
        <f t="shared" si="309"/>
        <v>Đ</v>
      </c>
      <c r="BG335" s="108" t="str">
        <f t="shared" si="309"/>
        <v>CCG</v>
      </c>
      <c r="BH335" s="108" t="str">
        <f t="shared" si="309"/>
        <v>Đ</v>
      </c>
      <c r="BI335" s="108" t="str">
        <f t="shared" si="309"/>
        <v>Đ</v>
      </c>
      <c r="BJ335" s="108" t="str">
        <f t="shared" si="309"/>
        <v>CCG</v>
      </c>
      <c r="BK335" s="108" t="str">
        <f t="shared" si="309"/>
        <v>Đ</v>
      </c>
      <c r="BL335" s="108" t="str">
        <f t="shared" si="309"/>
        <v>Đ</v>
      </c>
      <c r="BM335" s="108" t="str">
        <f t="shared" si="309"/>
        <v>CCG</v>
      </c>
      <c r="BN335" s="108" t="str">
        <f t="shared" si="309"/>
        <v>Đ</v>
      </c>
      <c r="BO335" s="108" t="str">
        <f t="shared" si="309"/>
        <v>Đ</v>
      </c>
      <c r="BP335" s="108" t="str">
        <f t="shared" si="309"/>
        <v>Đ</v>
      </c>
      <c r="BQ335" s="108" t="str">
        <f t="shared" si="309"/>
        <v>Đ</v>
      </c>
      <c r="BR335" s="108" t="str">
        <f t="shared" si="309"/>
        <v>Đ</v>
      </c>
      <c r="BS335" s="108" t="str">
        <f t="shared" si="309"/>
        <v>Đ</v>
      </c>
      <c r="BT335" s="108" t="str">
        <f t="shared" si="309"/>
        <v>Đ</v>
      </c>
      <c r="BU335" s="108" t="str">
        <f t="shared" si="309"/>
        <v>Đ</v>
      </c>
      <c r="BV335" s="108" t="str">
        <f t="shared" si="309"/>
        <v>CCG</v>
      </c>
      <c r="BW335" s="108" t="str">
        <f t="shared" si="309"/>
        <v>Đ</v>
      </c>
      <c r="BX335" s="108" t="str">
        <f t="shared" si="309"/>
        <v>Đ</v>
      </c>
      <c r="BY335" s="108" t="str">
        <f t="shared" si="309"/>
        <v>Đ</v>
      </c>
      <c r="BZ335" s="108" t="str">
        <f t="shared" si="309"/>
        <v>Đ</v>
      </c>
      <c r="CA335" s="108" t="str">
        <f t="shared" si="309"/>
        <v>Đ</v>
      </c>
      <c r="CB335" s="108" t="str">
        <f t="shared" si="309"/>
        <v>CCG</v>
      </c>
      <c r="CC335" s="124"/>
      <c r="CD335" s="124"/>
      <c r="CE335" s="124"/>
      <c r="CF335" s="124"/>
      <c r="CG335" s="124"/>
      <c r="CH335" s="124"/>
      <c r="CI335" s="124"/>
      <c r="CJ335" s="124"/>
    </row>
    <row r="336" spans="1:88" ht="31.5" hidden="1" customHeight="1" x14ac:dyDescent="0.25">
      <c r="A336" s="141" t="s">
        <v>796</v>
      </c>
      <c r="B336" s="136"/>
      <c r="C336" s="99" t="s">
        <v>791</v>
      </c>
      <c r="D336" s="40"/>
      <c r="E336" s="100"/>
      <c r="F336" s="40"/>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101">
        <f t="shared" ref="BD336:CB336" si="310">COUNTIFS($M$7:$M$301,"x",BD$7:BD$301,"2")</f>
        <v>14</v>
      </c>
      <c r="BE336" s="101">
        <f t="shared" si="310"/>
        <v>15</v>
      </c>
      <c r="BF336" s="101">
        <f t="shared" si="310"/>
        <v>15</v>
      </c>
      <c r="BG336" s="101">
        <f t="shared" si="310"/>
        <v>12</v>
      </c>
      <c r="BH336" s="101">
        <f t="shared" si="310"/>
        <v>14</v>
      </c>
      <c r="BI336" s="101">
        <f t="shared" si="310"/>
        <v>14</v>
      </c>
      <c r="BJ336" s="101">
        <f t="shared" si="310"/>
        <v>13</v>
      </c>
      <c r="BK336" s="101">
        <f t="shared" si="310"/>
        <v>15</v>
      </c>
      <c r="BL336" s="101">
        <f t="shared" si="310"/>
        <v>16</v>
      </c>
      <c r="BM336" s="101">
        <f t="shared" si="310"/>
        <v>14</v>
      </c>
      <c r="BN336" s="101">
        <f t="shared" si="310"/>
        <v>15</v>
      </c>
      <c r="BO336" s="101">
        <f t="shared" si="310"/>
        <v>16</v>
      </c>
      <c r="BP336" s="101">
        <f t="shared" si="310"/>
        <v>16</v>
      </c>
      <c r="BQ336" s="101">
        <f t="shared" si="310"/>
        <v>16</v>
      </c>
      <c r="BR336" s="101">
        <f t="shared" si="310"/>
        <v>14</v>
      </c>
      <c r="BS336" s="101">
        <f t="shared" si="310"/>
        <v>12</v>
      </c>
      <c r="BT336" s="101">
        <f t="shared" si="310"/>
        <v>14</v>
      </c>
      <c r="BU336" s="101">
        <f t="shared" si="310"/>
        <v>15</v>
      </c>
      <c r="BV336" s="101">
        <f t="shared" si="310"/>
        <v>10</v>
      </c>
      <c r="BW336" s="101">
        <f t="shared" si="310"/>
        <v>17</v>
      </c>
      <c r="BX336" s="101">
        <f t="shared" si="310"/>
        <v>16</v>
      </c>
      <c r="BY336" s="101">
        <f t="shared" si="310"/>
        <v>17</v>
      </c>
      <c r="BZ336" s="101">
        <f t="shared" si="310"/>
        <v>10</v>
      </c>
      <c r="CA336" s="101">
        <f t="shared" si="310"/>
        <v>15</v>
      </c>
      <c r="CB336" s="101">
        <f t="shared" si="310"/>
        <v>13</v>
      </c>
      <c r="CC336" s="5"/>
      <c r="CD336" s="5"/>
      <c r="CE336" s="5"/>
      <c r="CF336" s="5"/>
      <c r="CG336" s="5"/>
      <c r="CH336" s="5"/>
      <c r="CI336" s="5"/>
      <c r="CJ336" s="5"/>
    </row>
    <row r="337" spans="1:88" ht="31.5" hidden="1" customHeight="1" x14ac:dyDescent="0.25">
      <c r="A337" s="137"/>
      <c r="B337" s="138"/>
      <c r="C337" s="99" t="s">
        <v>792</v>
      </c>
      <c r="D337" s="40"/>
      <c r="E337" s="100"/>
      <c r="F337" s="40"/>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101">
        <f t="shared" ref="BD337:CB337" si="311">COUNTIFS($M$7:$M$301,"x",BD$7:BD$301,"1")</f>
        <v>4</v>
      </c>
      <c r="BE337" s="101">
        <f t="shared" si="311"/>
        <v>4</v>
      </c>
      <c r="BF337" s="101">
        <f t="shared" si="311"/>
        <v>4</v>
      </c>
      <c r="BG337" s="101">
        <f t="shared" si="311"/>
        <v>7</v>
      </c>
      <c r="BH337" s="101">
        <f t="shared" si="311"/>
        <v>5</v>
      </c>
      <c r="BI337" s="101">
        <f t="shared" si="311"/>
        <v>5</v>
      </c>
      <c r="BJ337" s="101">
        <f t="shared" si="311"/>
        <v>3</v>
      </c>
      <c r="BK337" s="101">
        <f t="shared" si="311"/>
        <v>4</v>
      </c>
      <c r="BL337" s="101">
        <f t="shared" si="311"/>
        <v>3</v>
      </c>
      <c r="BM337" s="101">
        <f t="shared" si="311"/>
        <v>5</v>
      </c>
      <c r="BN337" s="101">
        <f t="shared" si="311"/>
        <v>4</v>
      </c>
      <c r="BO337" s="101">
        <f t="shared" si="311"/>
        <v>3</v>
      </c>
      <c r="BP337" s="101">
        <f t="shared" si="311"/>
        <v>3</v>
      </c>
      <c r="BQ337" s="101">
        <f t="shared" si="311"/>
        <v>2</v>
      </c>
      <c r="BR337" s="101">
        <f t="shared" si="311"/>
        <v>5</v>
      </c>
      <c r="BS337" s="101">
        <f t="shared" si="311"/>
        <v>7</v>
      </c>
      <c r="BT337" s="101">
        <f t="shared" si="311"/>
        <v>5</v>
      </c>
      <c r="BU337" s="101">
        <f t="shared" si="311"/>
        <v>4</v>
      </c>
      <c r="BV337" s="101">
        <f t="shared" si="311"/>
        <v>7</v>
      </c>
      <c r="BW337" s="101">
        <f t="shared" si="311"/>
        <v>2</v>
      </c>
      <c r="BX337" s="101">
        <f t="shared" si="311"/>
        <v>3</v>
      </c>
      <c r="BY337" s="101">
        <f t="shared" si="311"/>
        <v>2</v>
      </c>
      <c r="BZ337" s="101">
        <f t="shared" si="311"/>
        <v>9</v>
      </c>
      <c r="CA337" s="101">
        <f t="shared" si="311"/>
        <v>4</v>
      </c>
      <c r="CB337" s="101">
        <f t="shared" si="311"/>
        <v>6</v>
      </c>
      <c r="CC337" s="5"/>
      <c r="CD337" s="5"/>
      <c r="CE337" s="5"/>
      <c r="CF337" s="5"/>
      <c r="CG337" s="5"/>
      <c r="CH337" s="5"/>
      <c r="CI337" s="5"/>
      <c r="CJ337" s="5"/>
    </row>
    <row r="338" spans="1:88" ht="31.5" hidden="1" customHeight="1" x14ac:dyDescent="0.25">
      <c r="A338" s="137"/>
      <c r="B338" s="138"/>
      <c r="C338" s="99" t="s">
        <v>793</v>
      </c>
      <c r="D338" s="40"/>
      <c r="E338" s="100"/>
      <c r="F338" s="40"/>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101">
        <f t="shared" ref="BD338:CB338" si="312">COUNTIFS($M$7:$M$301,"x",BD$7:BD$301,"0")</f>
        <v>0</v>
      </c>
      <c r="BE338" s="101">
        <f t="shared" si="312"/>
        <v>0</v>
      </c>
      <c r="BF338" s="101">
        <f t="shared" si="312"/>
        <v>0</v>
      </c>
      <c r="BG338" s="101">
        <f t="shared" si="312"/>
        <v>0</v>
      </c>
      <c r="BH338" s="101">
        <f t="shared" si="312"/>
        <v>0</v>
      </c>
      <c r="BI338" s="101">
        <f t="shared" si="312"/>
        <v>0</v>
      </c>
      <c r="BJ338" s="101">
        <f t="shared" si="312"/>
        <v>3</v>
      </c>
      <c r="BK338" s="101">
        <f t="shared" si="312"/>
        <v>0</v>
      </c>
      <c r="BL338" s="101">
        <f t="shared" si="312"/>
        <v>0</v>
      </c>
      <c r="BM338" s="101">
        <f t="shared" si="312"/>
        <v>0</v>
      </c>
      <c r="BN338" s="101">
        <f t="shared" si="312"/>
        <v>0</v>
      </c>
      <c r="BO338" s="101">
        <f t="shared" si="312"/>
        <v>0</v>
      </c>
      <c r="BP338" s="101">
        <f t="shared" si="312"/>
        <v>0</v>
      </c>
      <c r="BQ338" s="101">
        <f t="shared" si="312"/>
        <v>1</v>
      </c>
      <c r="BR338" s="101">
        <f t="shared" si="312"/>
        <v>0</v>
      </c>
      <c r="BS338" s="101">
        <f t="shared" si="312"/>
        <v>0</v>
      </c>
      <c r="BT338" s="101">
        <f t="shared" si="312"/>
        <v>0</v>
      </c>
      <c r="BU338" s="101">
        <f t="shared" si="312"/>
        <v>0</v>
      </c>
      <c r="BV338" s="101">
        <f t="shared" si="312"/>
        <v>2</v>
      </c>
      <c r="BW338" s="101">
        <f t="shared" si="312"/>
        <v>0</v>
      </c>
      <c r="BX338" s="101">
        <f t="shared" si="312"/>
        <v>0</v>
      </c>
      <c r="BY338" s="101">
        <f t="shared" si="312"/>
        <v>0</v>
      </c>
      <c r="BZ338" s="101">
        <f t="shared" si="312"/>
        <v>0</v>
      </c>
      <c r="CA338" s="101">
        <f t="shared" si="312"/>
        <v>0</v>
      </c>
      <c r="CB338" s="101">
        <f t="shared" si="312"/>
        <v>0</v>
      </c>
      <c r="CC338" s="5"/>
      <c r="CD338" s="5"/>
      <c r="CE338" s="5"/>
      <c r="CF338" s="5"/>
      <c r="CG338" s="5"/>
      <c r="CH338" s="5"/>
      <c r="CI338" s="5"/>
      <c r="CJ338" s="5"/>
    </row>
    <row r="339" spans="1:88" ht="15.75" hidden="1" customHeight="1" x14ac:dyDescent="0.25">
      <c r="A339" s="137"/>
      <c r="B339" s="138"/>
      <c r="C339" s="130" t="s">
        <v>794</v>
      </c>
      <c r="D339" s="40"/>
      <c r="E339" s="100"/>
      <c r="F339" s="40"/>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104">
        <f t="shared" ref="BD339:CB339" si="313">(((BD336*2)+(BD337*1)+(BD338*0)))/(BD336+BD337+BD338)</f>
        <v>1.7777777777777777</v>
      </c>
      <c r="BE339" s="104">
        <f t="shared" si="313"/>
        <v>1.7894736842105263</v>
      </c>
      <c r="BF339" s="104">
        <f t="shared" si="313"/>
        <v>1.7894736842105263</v>
      </c>
      <c r="BG339" s="104">
        <f t="shared" si="313"/>
        <v>1.631578947368421</v>
      </c>
      <c r="BH339" s="104">
        <f t="shared" si="313"/>
        <v>1.736842105263158</v>
      </c>
      <c r="BI339" s="104">
        <f t="shared" si="313"/>
        <v>1.736842105263158</v>
      </c>
      <c r="BJ339" s="104">
        <f t="shared" si="313"/>
        <v>1.5263157894736843</v>
      </c>
      <c r="BK339" s="104">
        <f t="shared" si="313"/>
        <v>1.7894736842105263</v>
      </c>
      <c r="BL339" s="104">
        <f t="shared" si="313"/>
        <v>1.8421052631578947</v>
      </c>
      <c r="BM339" s="104">
        <f t="shared" si="313"/>
        <v>1.736842105263158</v>
      </c>
      <c r="BN339" s="104">
        <f t="shared" si="313"/>
        <v>1.7894736842105263</v>
      </c>
      <c r="BO339" s="104">
        <f t="shared" si="313"/>
        <v>1.8421052631578947</v>
      </c>
      <c r="BP339" s="104">
        <f t="shared" si="313"/>
        <v>1.8421052631578947</v>
      </c>
      <c r="BQ339" s="104">
        <f t="shared" si="313"/>
        <v>1.7894736842105263</v>
      </c>
      <c r="BR339" s="104">
        <f t="shared" si="313"/>
        <v>1.736842105263158</v>
      </c>
      <c r="BS339" s="104">
        <f t="shared" si="313"/>
        <v>1.631578947368421</v>
      </c>
      <c r="BT339" s="104">
        <f t="shared" si="313"/>
        <v>1.736842105263158</v>
      </c>
      <c r="BU339" s="104">
        <f t="shared" si="313"/>
        <v>1.7894736842105263</v>
      </c>
      <c r="BV339" s="104">
        <f t="shared" si="313"/>
        <v>1.4210526315789473</v>
      </c>
      <c r="BW339" s="104">
        <f t="shared" si="313"/>
        <v>1.8947368421052631</v>
      </c>
      <c r="BX339" s="104">
        <f t="shared" si="313"/>
        <v>1.8421052631578947</v>
      </c>
      <c r="BY339" s="104">
        <f t="shared" si="313"/>
        <v>1.8947368421052631</v>
      </c>
      <c r="BZ339" s="104">
        <f t="shared" si="313"/>
        <v>1.5263157894736843</v>
      </c>
      <c r="CA339" s="104">
        <f t="shared" si="313"/>
        <v>1.7894736842105263</v>
      </c>
      <c r="CB339" s="104">
        <f t="shared" si="313"/>
        <v>1.6842105263157894</v>
      </c>
      <c r="CC339" s="126">
        <f>COUNTIF($BD340:$CB340,"Đ")</f>
        <v>22</v>
      </c>
      <c r="CD339" s="125">
        <f>CC339/COUNTA($BD340:$CB340)</f>
        <v>0.88</v>
      </c>
      <c r="CE339" s="126">
        <f>COUNTIF($BD340:$CB340,"CCG")</f>
        <v>3</v>
      </c>
      <c r="CF339" s="125">
        <f>CE339/COUNTA($BD340:$CB340)</f>
        <v>0.12</v>
      </c>
      <c r="CG339" s="126">
        <f>COUNTIF($BD340:$CB340,"CĐ")</f>
        <v>0</v>
      </c>
      <c r="CH339" s="125">
        <f>CG339/COUNTA($BD340:$CB340)</f>
        <v>0</v>
      </c>
      <c r="CI339" s="123">
        <f>(((CC339*2)+(CE339*1)+(CG339*0)))/(CC339+CE339+CG339)</f>
        <v>1.88</v>
      </c>
      <c r="CJ339" s="127" t="str">
        <f>IF(CI339&gt;=1.6,"Đạt mục tiêu",IF(CI339&gt;=1,"Cần cố gắng","Chưa đạt"))</f>
        <v>Đạt mục tiêu</v>
      </c>
    </row>
    <row r="340" spans="1:88" ht="15.75" hidden="1" customHeight="1" x14ac:dyDescent="0.25">
      <c r="A340" s="139"/>
      <c r="B340" s="140"/>
      <c r="C340" s="124"/>
      <c r="D340" s="40"/>
      <c r="E340" s="100"/>
      <c r="F340" s="40"/>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104" t="str">
        <f t="shared" ref="BD340:CB340" si="314">IF(BD339&lt;1,"CĐ",IF(BD339&lt;1.6,"CCG","Đ"))</f>
        <v>Đ</v>
      </c>
      <c r="BE340" s="104" t="str">
        <f t="shared" si="314"/>
        <v>Đ</v>
      </c>
      <c r="BF340" s="104" t="str">
        <f t="shared" si="314"/>
        <v>Đ</v>
      </c>
      <c r="BG340" s="104" t="str">
        <f t="shared" si="314"/>
        <v>Đ</v>
      </c>
      <c r="BH340" s="104" t="str">
        <f t="shared" si="314"/>
        <v>Đ</v>
      </c>
      <c r="BI340" s="104" t="str">
        <f t="shared" si="314"/>
        <v>Đ</v>
      </c>
      <c r="BJ340" s="104" t="str">
        <f t="shared" si="314"/>
        <v>CCG</v>
      </c>
      <c r="BK340" s="104" t="str">
        <f t="shared" si="314"/>
        <v>Đ</v>
      </c>
      <c r="BL340" s="104" t="str">
        <f t="shared" si="314"/>
        <v>Đ</v>
      </c>
      <c r="BM340" s="104" t="str">
        <f t="shared" si="314"/>
        <v>Đ</v>
      </c>
      <c r="BN340" s="104" t="str">
        <f t="shared" si="314"/>
        <v>Đ</v>
      </c>
      <c r="BO340" s="104" t="str">
        <f t="shared" si="314"/>
        <v>Đ</v>
      </c>
      <c r="BP340" s="104" t="str">
        <f t="shared" si="314"/>
        <v>Đ</v>
      </c>
      <c r="BQ340" s="104" t="str">
        <f t="shared" si="314"/>
        <v>Đ</v>
      </c>
      <c r="BR340" s="104" t="str">
        <f t="shared" si="314"/>
        <v>Đ</v>
      </c>
      <c r="BS340" s="104" t="str">
        <f t="shared" si="314"/>
        <v>Đ</v>
      </c>
      <c r="BT340" s="104" t="str">
        <f t="shared" si="314"/>
        <v>Đ</v>
      </c>
      <c r="BU340" s="104" t="str">
        <f t="shared" si="314"/>
        <v>Đ</v>
      </c>
      <c r="BV340" s="104" t="str">
        <f t="shared" si="314"/>
        <v>CCG</v>
      </c>
      <c r="BW340" s="104" t="str">
        <f t="shared" si="314"/>
        <v>Đ</v>
      </c>
      <c r="BX340" s="104" t="str">
        <f t="shared" si="314"/>
        <v>Đ</v>
      </c>
      <c r="BY340" s="104" t="str">
        <f t="shared" si="314"/>
        <v>Đ</v>
      </c>
      <c r="BZ340" s="104" t="str">
        <f t="shared" si="314"/>
        <v>CCG</v>
      </c>
      <c r="CA340" s="104" t="str">
        <f t="shared" si="314"/>
        <v>Đ</v>
      </c>
      <c r="CB340" s="104" t="str">
        <f t="shared" si="314"/>
        <v>Đ</v>
      </c>
      <c r="CC340" s="124"/>
      <c r="CD340" s="124"/>
      <c r="CE340" s="124"/>
      <c r="CF340" s="124"/>
      <c r="CG340" s="124"/>
      <c r="CH340" s="124"/>
      <c r="CI340" s="124"/>
      <c r="CJ340" s="124"/>
    </row>
    <row r="341" spans="1:88" ht="31.5" hidden="1" customHeight="1" x14ac:dyDescent="0.25">
      <c r="A341" s="135" t="s">
        <v>797</v>
      </c>
      <c r="B341" s="136"/>
      <c r="C341" s="105" t="s">
        <v>791</v>
      </c>
      <c r="D341" s="106"/>
      <c r="E341" s="17"/>
      <c r="F341" s="106"/>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07">
        <f t="shared" ref="BD341:CB341" si="315">COUNTIFS($N$7:$N$301,"x",BD$7:BD$301,"2")</f>
        <v>12</v>
      </c>
      <c r="BE341" s="107">
        <f t="shared" si="315"/>
        <v>13</v>
      </c>
      <c r="BF341" s="107">
        <f t="shared" si="315"/>
        <v>15</v>
      </c>
      <c r="BG341" s="107">
        <f t="shared" si="315"/>
        <v>13</v>
      </c>
      <c r="BH341" s="107">
        <f t="shared" si="315"/>
        <v>13</v>
      </c>
      <c r="BI341" s="107">
        <f t="shared" si="315"/>
        <v>13</v>
      </c>
      <c r="BJ341" s="107">
        <f t="shared" si="315"/>
        <v>10</v>
      </c>
      <c r="BK341" s="107">
        <f t="shared" si="315"/>
        <v>16</v>
      </c>
      <c r="BL341" s="107">
        <f t="shared" si="315"/>
        <v>13</v>
      </c>
      <c r="BM341" s="107">
        <f t="shared" si="315"/>
        <v>11</v>
      </c>
      <c r="BN341" s="107">
        <f t="shared" si="315"/>
        <v>9</v>
      </c>
      <c r="BO341" s="107">
        <f t="shared" si="315"/>
        <v>12</v>
      </c>
      <c r="BP341" s="107">
        <f t="shared" si="315"/>
        <v>13</v>
      </c>
      <c r="BQ341" s="107">
        <f t="shared" si="315"/>
        <v>14</v>
      </c>
      <c r="BR341" s="107">
        <f t="shared" si="315"/>
        <v>15</v>
      </c>
      <c r="BS341" s="107">
        <f t="shared" si="315"/>
        <v>13</v>
      </c>
      <c r="BT341" s="107">
        <f t="shared" si="315"/>
        <v>14</v>
      </c>
      <c r="BU341" s="107">
        <f t="shared" si="315"/>
        <v>15</v>
      </c>
      <c r="BV341" s="107">
        <f t="shared" si="315"/>
        <v>9</v>
      </c>
      <c r="BW341" s="107">
        <f t="shared" si="315"/>
        <v>12</v>
      </c>
      <c r="BX341" s="107">
        <f t="shared" si="315"/>
        <v>14</v>
      </c>
      <c r="BY341" s="107">
        <f t="shared" si="315"/>
        <v>13</v>
      </c>
      <c r="BZ341" s="107">
        <f t="shared" si="315"/>
        <v>13</v>
      </c>
      <c r="CA341" s="107">
        <f t="shared" si="315"/>
        <v>11</v>
      </c>
      <c r="CB341" s="107">
        <f t="shared" si="315"/>
        <v>11</v>
      </c>
      <c r="CC341" s="14"/>
      <c r="CD341" s="14"/>
      <c r="CE341" s="14"/>
      <c r="CF341" s="14"/>
      <c r="CG341" s="14"/>
      <c r="CH341" s="14"/>
      <c r="CI341" s="14"/>
      <c r="CJ341" s="14"/>
    </row>
    <row r="342" spans="1:88" ht="31.5" hidden="1" customHeight="1" x14ac:dyDescent="0.25">
      <c r="A342" s="137"/>
      <c r="B342" s="138"/>
      <c r="C342" s="105" t="s">
        <v>792</v>
      </c>
      <c r="D342" s="106"/>
      <c r="E342" s="17"/>
      <c r="F342" s="106"/>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07">
        <f t="shared" ref="BD342:CB342" si="316">COUNTIFS($N$7:$N$301,"x",BD$7:BD$301,"1")</f>
        <v>3</v>
      </c>
      <c r="BE342" s="107">
        <f t="shared" si="316"/>
        <v>3</v>
      </c>
      <c r="BF342" s="107">
        <f t="shared" si="316"/>
        <v>1</v>
      </c>
      <c r="BG342" s="107">
        <f t="shared" si="316"/>
        <v>3</v>
      </c>
      <c r="BH342" s="107">
        <f t="shared" si="316"/>
        <v>3</v>
      </c>
      <c r="BI342" s="107">
        <f t="shared" si="316"/>
        <v>3</v>
      </c>
      <c r="BJ342" s="107">
        <f t="shared" si="316"/>
        <v>4</v>
      </c>
      <c r="BK342" s="107">
        <f t="shared" si="316"/>
        <v>0</v>
      </c>
      <c r="BL342" s="107">
        <f t="shared" si="316"/>
        <v>3</v>
      </c>
      <c r="BM342" s="107">
        <f t="shared" si="316"/>
        <v>5</v>
      </c>
      <c r="BN342" s="107">
        <f t="shared" si="316"/>
        <v>7</v>
      </c>
      <c r="BO342" s="107">
        <f t="shared" si="316"/>
        <v>4</v>
      </c>
      <c r="BP342" s="107">
        <f t="shared" si="316"/>
        <v>3</v>
      </c>
      <c r="BQ342" s="107">
        <f t="shared" si="316"/>
        <v>2</v>
      </c>
      <c r="BR342" s="107">
        <f t="shared" si="316"/>
        <v>1</v>
      </c>
      <c r="BS342" s="107">
        <f t="shared" si="316"/>
        <v>3</v>
      </c>
      <c r="BT342" s="107">
        <f t="shared" si="316"/>
        <v>2</v>
      </c>
      <c r="BU342" s="107">
        <f t="shared" si="316"/>
        <v>1</v>
      </c>
      <c r="BV342" s="107">
        <f t="shared" si="316"/>
        <v>5</v>
      </c>
      <c r="BW342" s="107">
        <f t="shared" si="316"/>
        <v>4</v>
      </c>
      <c r="BX342" s="107">
        <f t="shared" si="316"/>
        <v>2</v>
      </c>
      <c r="BY342" s="107">
        <f t="shared" si="316"/>
        <v>3</v>
      </c>
      <c r="BZ342" s="107">
        <f t="shared" si="316"/>
        <v>3</v>
      </c>
      <c r="CA342" s="107">
        <f t="shared" si="316"/>
        <v>5</v>
      </c>
      <c r="CB342" s="107">
        <f t="shared" si="316"/>
        <v>5</v>
      </c>
      <c r="CC342" s="14"/>
      <c r="CD342" s="14"/>
      <c r="CE342" s="14"/>
      <c r="CF342" s="14"/>
      <c r="CG342" s="14"/>
      <c r="CH342" s="14"/>
      <c r="CI342" s="14"/>
      <c r="CJ342" s="14"/>
    </row>
    <row r="343" spans="1:88" ht="31.5" hidden="1" customHeight="1" x14ac:dyDescent="0.25">
      <c r="A343" s="137"/>
      <c r="B343" s="138"/>
      <c r="C343" s="105" t="s">
        <v>793</v>
      </c>
      <c r="D343" s="106"/>
      <c r="E343" s="17"/>
      <c r="F343" s="106"/>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07">
        <f t="shared" ref="BD343:CB343" si="317">COUNTIFS($N$7:$N$301,"x",BD$7:BD$301,"0")</f>
        <v>0</v>
      </c>
      <c r="BE343" s="107">
        <f t="shared" si="317"/>
        <v>0</v>
      </c>
      <c r="BF343" s="107">
        <f t="shared" si="317"/>
        <v>0</v>
      </c>
      <c r="BG343" s="107">
        <f t="shared" si="317"/>
        <v>0</v>
      </c>
      <c r="BH343" s="107">
        <f t="shared" si="317"/>
        <v>0</v>
      </c>
      <c r="BI343" s="107">
        <f t="shared" si="317"/>
        <v>0</v>
      </c>
      <c r="BJ343" s="107">
        <f t="shared" si="317"/>
        <v>2</v>
      </c>
      <c r="BK343" s="107">
        <f t="shared" si="317"/>
        <v>0</v>
      </c>
      <c r="BL343" s="107">
        <f t="shared" si="317"/>
        <v>0</v>
      </c>
      <c r="BM343" s="107">
        <f t="shared" si="317"/>
        <v>0</v>
      </c>
      <c r="BN343" s="107">
        <f t="shared" si="317"/>
        <v>0</v>
      </c>
      <c r="BO343" s="107">
        <f t="shared" si="317"/>
        <v>0</v>
      </c>
      <c r="BP343" s="107">
        <f t="shared" si="317"/>
        <v>0</v>
      </c>
      <c r="BQ343" s="107">
        <f t="shared" si="317"/>
        <v>0</v>
      </c>
      <c r="BR343" s="107">
        <f t="shared" si="317"/>
        <v>0</v>
      </c>
      <c r="BS343" s="107">
        <f t="shared" si="317"/>
        <v>0</v>
      </c>
      <c r="BT343" s="107">
        <f t="shared" si="317"/>
        <v>0</v>
      </c>
      <c r="BU343" s="107">
        <f t="shared" si="317"/>
        <v>0</v>
      </c>
      <c r="BV343" s="107">
        <f t="shared" si="317"/>
        <v>2</v>
      </c>
      <c r="BW343" s="107">
        <f t="shared" si="317"/>
        <v>0</v>
      </c>
      <c r="BX343" s="107">
        <f t="shared" si="317"/>
        <v>0</v>
      </c>
      <c r="BY343" s="107">
        <f t="shared" si="317"/>
        <v>0</v>
      </c>
      <c r="BZ343" s="107">
        <f t="shared" si="317"/>
        <v>0</v>
      </c>
      <c r="CA343" s="107">
        <f t="shared" si="317"/>
        <v>0</v>
      </c>
      <c r="CB343" s="107">
        <f t="shared" si="317"/>
        <v>0</v>
      </c>
      <c r="CC343" s="14"/>
      <c r="CD343" s="14"/>
      <c r="CE343" s="14"/>
      <c r="CF343" s="14"/>
      <c r="CG343" s="14"/>
      <c r="CH343" s="14"/>
      <c r="CI343" s="14"/>
      <c r="CJ343" s="14"/>
    </row>
    <row r="344" spans="1:88" ht="15.75" hidden="1" customHeight="1" x14ac:dyDescent="0.25">
      <c r="A344" s="137"/>
      <c r="B344" s="138"/>
      <c r="C344" s="132" t="s">
        <v>794</v>
      </c>
      <c r="D344" s="106"/>
      <c r="E344" s="17"/>
      <c r="F344" s="106"/>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08">
        <f t="shared" ref="BD344:CB344" si="318">(((BD341*2)+(BD342*1)+(BD343*0)))/(BD341+BD342+BD343)</f>
        <v>1.8</v>
      </c>
      <c r="BE344" s="108">
        <f t="shared" si="318"/>
        <v>1.8125</v>
      </c>
      <c r="BF344" s="108">
        <f t="shared" si="318"/>
        <v>1.9375</v>
      </c>
      <c r="BG344" s="108">
        <f t="shared" si="318"/>
        <v>1.8125</v>
      </c>
      <c r="BH344" s="108">
        <f t="shared" si="318"/>
        <v>1.8125</v>
      </c>
      <c r="BI344" s="108">
        <f t="shared" si="318"/>
        <v>1.8125</v>
      </c>
      <c r="BJ344" s="108">
        <f t="shared" si="318"/>
        <v>1.5</v>
      </c>
      <c r="BK344" s="108">
        <f t="shared" si="318"/>
        <v>2</v>
      </c>
      <c r="BL344" s="108">
        <f t="shared" si="318"/>
        <v>1.8125</v>
      </c>
      <c r="BM344" s="108">
        <f t="shared" si="318"/>
        <v>1.6875</v>
      </c>
      <c r="BN344" s="108">
        <f t="shared" si="318"/>
        <v>1.5625</v>
      </c>
      <c r="BO344" s="108">
        <f t="shared" si="318"/>
        <v>1.75</v>
      </c>
      <c r="BP344" s="108">
        <f t="shared" si="318"/>
        <v>1.8125</v>
      </c>
      <c r="BQ344" s="108">
        <f t="shared" si="318"/>
        <v>1.875</v>
      </c>
      <c r="BR344" s="108">
        <f t="shared" si="318"/>
        <v>1.9375</v>
      </c>
      <c r="BS344" s="108">
        <f t="shared" si="318"/>
        <v>1.8125</v>
      </c>
      <c r="BT344" s="108">
        <f t="shared" si="318"/>
        <v>1.875</v>
      </c>
      <c r="BU344" s="108">
        <f t="shared" si="318"/>
        <v>1.9375</v>
      </c>
      <c r="BV344" s="108">
        <f t="shared" si="318"/>
        <v>1.4375</v>
      </c>
      <c r="BW344" s="108">
        <f t="shared" si="318"/>
        <v>1.75</v>
      </c>
      <c r="BX344" s="108">
        <f t="shared" si="318"/>
        <v>1.875</v>
      </c>
      <c r="BY344" s="108">
        <f t="shared" si="318"/>
        <v>1.8125</v>
      </c>
      <c r="BZ344" s="108">
        <f t="shared" si="318"/>
        <v>1.8125</v>
      </c>
      <c r="CA344" s="108">
        <f t="shared" si="318"/>
        <v>1.6875</v>
      </c>
      <c r="CB344" s="108">
        <f t="shared" si="318"/>
        <v>1.6875</v>
      </c>
      <c r="CC344" s="133">
        <f>COUNTIF($BD345:$CB345,"Đ")</f>
        <v>22</v>
      </c>
      <c r="CD344" s="134">
        <f>CC344/COUNTA($BD345:$CB345)</f>
        <v>0.88</v>
      </c>
      <c r="CE344" s="133">
        <f>COUNTIF($BD345:$CB345,"CCG")</f>
        <v>3</v>
      </c>
      <c r="CF344" s="134">
        <f>CE344/COUNTA($BD345:$CB345)</f>
        <v>0.12</v>
      </c>
      <c r="CG344" s="133">
        <f>COUNTIF($BD345:$CB345,"CĐ")</f>
        <v>0</v>
      </c>
      <c r="CH344" s="134">
        <f>CG344/COUNTA($BD345:$CB345)</f>
        <v>0</v>
      </c>
      <c r="CI344" s="123">
        <f>(((CC344*2)+(CE344*1)+(CG344*0)))/(CC344+CE344+CG344)</f>
        <v>1.88</v>
      </c>
      <c r="CJ344" s="123" t="str">
        <f>IF(CI344&gt;=1.6,"Đạt mục tiêu",IF(CI344&gt;=1,"Cần cố gắng","Chưa đạt"))</f>
        <v>Đạt mục tiêu</v>
      </c>
    </row>
    <row r="345" spans="1:88" ht="15.75" hidden="1" customHeight="1" x14ac:dyDescent="0.25">
      <c r="A345" s="139"/>
      <c r="B345" s="140"/>
      <c r="C345" s="124"/>
      <c r="D345" s="106"/>
      <c r="E345" s="17"/>
      <c r="F345" s="106"/>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08" t="str">
        <f t="shared" ref="BD345:CB345" si="319">IF(BD344&lt;1,"CĐ",IF(BD344&lt;1.6,"CCG","Đ"))</f>
        <v>Đ</v>
      </c>
      <c r="BE345" s="108" t="str">
        <f t="shared" si="319"/>
        <v>Đ</v>
      </c>
      <c r="BF345" s="108" t="str">
        <f t="shared" si="319"/>
        <v>Đ</v>
      </c>
      <c r="BG345" s="108" t="str">
        <f t="shared" si="319"/>
        <v>Đ</v>
      </c>
      <c r="BH345" s="108" t="str">
        <f t="shared" si="319"/>
        <v>Đ</v>
      </c>
      <c r="BI345" s="108" t="str">
        <f t="shared" si="319"/>
        <v>Đ</v>
      </c>
      <c r="BJ345" s="108" t="str">
        <f t="shared" si="319"/>
        <v>CCG</v>
      </c>
      <c r="BK345" s="108" t="str">
        <f t="shared" si="319"/>
        <v>Đ</v>
      </c>
      <c r="BL345" s="108" t="str">
        <f t="shared" si="319"/>
        <v>Đ</v>
      </c>
      <c r="BM345" s="108" t="str">
        <f t="shared" si="319"/>
        <v>Đ</v>
      </c>
      <c r="BN345" s="108" t="str">
        <f t="shared" si="319"/>
        <v>CCG</v>
      </c>
      <c r="BO345" s="108" t="str">
        <f t="shared" si="319"/>
        <v>Đ</v>
      </c>
      <c r="BP345" s="108" t="str">
        <f t="shared" si="319"/>
        <v>Đ</v>
      </c>
      <c r="BQ345" s="108" t="str">
        <f t="shared" si="319"/>
        <v>Đ</v>
      </c>
      <c r="BR345" s="108" t="str">
        <f t="shared" si="319"/>
        <v>Đ</v>
      </c>
      <c r="BS345" s="108" t="str">
        <f t="shared" si="319"/>
        <v>Đ</v>
      </c>
      <c r="BT345" s="108" t="str">
        <f t="shared" si="319"/>
        <v>Đ</v>
      </c>
      <c r="BU345" s="108" t="str">
        <f t="shared" si="319"/>
        <v>Đ</v>
      </c>
      <c r="BV345" s="108" t="str">
        <f t="shared" si="319"/>
        <v>CCG</v>
      </c>
      <c r="BW345" s="108" t="str">
        <f t="shared" si="319"/>
        <v>Đ</v>
      </c>
      <c r="BX345" s="108" t="str">
        <f t="shared" si="319"/>
        <v>Đ</v>
      </c>
      <c r="BY345" s="108" t="str">
        <f t="shared" si="319"/>
        <v>Đ</v>
      </c>
      <c r="BZ345" s="108" t="str">
        <f t="shared" si="319"/>
        <v>Đ</v>
      </c>
      <c r="CA345" s="108" t="str">
        <f t="shared" si="319"/>
        <v>Đ</v>
      </c>
      <c r="CB345" s="108" t="str">
        <f t="shared" si="319"/>
        <v>Đ</v>
      </c>
      <c r="CC345" s="124"/>
      <c r="CD345" s="124"/>
      <c r="CE345" s="124"/>
      <c r="CF345" s="124"/>
      <c r="CG345" s="124"/>
      <c r="CH345" s="124"/>
      <c r="CI345" s="124"/>
      <c r="CJ345" s="124"/>
    </row>
    <row r="346" spans="1:88" ht="31.5" hidden="1" customHeight="1" x14ac:dyDescent="0.25">
      <c r="A346" s="141" t="s">
        <v>798</v>
      </c>
      <c r="B346" s="136"/>
      <c r="C346" s="99" t="s">
        <v>791</v>
      </c>
      <c r="D346" s="40"/>
      <c r="E346" s="100"/>
      <c r="F346" s="40"/>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101">
        <f t="shared" ref="BD346:CB346" si="320">COUNTIFS($O$7:$O$301,"x",BD$7:BD$301,"2")</f>
        <v>2</v>
      </c>
      <c r="BE346" s="101">
        <f t="shared" si="320"/>
        <v>2</v>
      </c>
      <c r="BF346" s="101">
        <f t="shared" si="320"/>
        <v>2</v>
      </c>
      <c r="BG346" s="101">
        <f t="shared" si="320"/>
        <v>2</v>
      </c>
      <c r="BH346" s="101">
        <f t="shared" si="320"/>
        <v>2</v>
      </c>
      <c r="BI346" s="101">
        <f t="shared" si="320"/>
        <v>3</v>
      </c>
      <c r="BJ346" s="101">
        <f t="shared" si="320"/>
        <v>1</v>
      </c>
      <c r="BK346" s="101">
        <f t="shared" si="320"/>
        <v>3</v>
      </c>
      <c r="BL346" s="101">
        <f t="shared" si="320"/>
        <v>3</v>
      </c>
      <c r="BM346" s="101">
        <f t="shared" si="320"/>
        <v>2</v>
      </c>
      <c r="BN346" s="101">
        <f t="shared" si="320"/>
        <v>3</v>
      </c>
      <c r="BO346" s="101">
        <f t="shared" si="320"/>
        <v>3</v>
      </c>
      <c r="BP346" s="101">
        <f t="shared" si="320"/>
        <v>2</v>
      </c>
      <c r="BQ346" s="101">
        <f t="shared" si="320"/>
        <v>3</v>
      </c>
      <c r="BR346" s="101">
        <f t="shared" si="320"/>
        <v>3</v>
      </c>
      <c r="BS346" s="101">
        <f t="shared" si="320"/>
        <v>2</v>
      </c>
      <c r="BT346" s="101">
        <f t="shared" si="320"/>
        <v>3</v>
      </c>
      <c r="BU346" s="101">
        <f t="shared" si="320"/>
        <v>3</v>
      </c>
      <c r="BV346" s="101">
        <f t="shared" si="320"/>
        <v>2</v>
      </c>
      <c r="BW346" s="101">
        <f t="shared" si="320"/>
        <v>2</v>
      </c>
      <c r="BX346" s="101">
        <f t="shared" si="320"/>
        <v>3</v>
      </c>
      <c r="BY346" s="101">
        <f t="shared" si="320"/>
        <v>2</v>
      </c>
      <c r="BZ346" s="101">
        <f t="shared" si="320"/>
        <v>2</v>
      </c>
      <c r="CA346" s="101">
        <f t="shared" si="320"/>
        <v>2</v>
      </c>
      <c r="CB346" s="101">
        <f t="shared" si="320"/>
        <v>1</v>
      </c>
      <c r="CC346" s="5"/>
      <c r="CD346" s="5"/>
      <c r="CE346" s="5"/>
      <c r="CF346" s="5"/>
      <c r="CG346" s="5"/>
      <c r="CH346" s="5"/>
      <c r="CI346" s="5"/>
      <c r="CJ346" s="5"/>
    </row>
    <row r="347" spans="1:88" ht="31.5" hidden="1" customHeight="1" x14ac:dyDescent="0.25">
      <c r="A347" s="137"/>
      <c r="B347" s="138"/>
      <c r="C347" s="99" t="s">
        <v>792</v>
      </c>
      <c r="D347" s="40"/>
      <c r="E347" s="100"/>
      <c r="F347" s="40"/>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101">
        <f t="shared" ref="BD347:CB347" si="321">COUNTIFS($O$7:$O$301,"x",BD$7:BD$301,"1")</f>
        <v>1</v>
      </c>
      <c r="BE347" s="101">
        <f t="shared" si="321"/>
        <v>1</v>
      </c>
      <c r="BF347" s="101">
        <f t="shared" si="321"/>
        <v>1</v>
      </c>
      <c r="BG347" s="101">
        <f t="shared" si="321"/>
        <v>1</v>
      </c>
      <c r="BH347" s="101">
        <f t="shared" si="321"/>
        <v>1</v>
      </c>
      <c r="BI347" s="101">
        <f t="shared" si="321"/>
        <v>0</v>
      </c>
      <c r="BJ347" s="101">
        <f t="shared" si="321"/>
        <v>1</v>
      </c>
      <c r="BK347" s="101">
        <f t="shared" si="321"/>
        <v>0</v>
      </c>
      <c r="BL347" s="101">
        <f t="shared" si="321"/>
        <v>0</v>
      </c>
      <c r="BM347" s="101">
        <f t="shared" si="321"/>
        <v>1</v>
      </c>
      <c r="BN347" s="101">
        <f t="shared" si="321"/>
        <v>0</v>
      </c>
      <c r="BO347" s="101">
        <f t="shared" si="321"/>
        <v>0</v>
      </c>
      <c r="BP347" s="101">
        <f t="shared" si="321"/>
        <v>1</v>
      </c>
      <c r="BQ347" s="101">
        <f t="shared" si="321"/>
        <v>0</v>
      </c>
      <c r="BR347" s="101">
        <f t="shared" si="321"/>
        <v>0</v>
      </c>
      <c r="BS347" s="101">
        <f t="shared" si="321"/>
        <v>1</v>
      </c>
      <c r="BT347" s="101">
        <f t="shared" si="321"/>
        <v>0</v>
      </c>
      <c r="BU347" s="101">
        <f t="shared" si="321"/>
        <v>0</v>
      </c>
      <c r="BV347" s="101">
        <f t="shared" si="321"/>
        <v>1</v>
      </c>
      <c r="BW347" s="101">
        <f t="shared" si="321"/>
        <v>1</v>
      </c>
      <c r="BX347" s="101">
        <f t="shared" si="321"/>
        <v>0</v>
      </c>
      <c r="BY347" s="101">
        <f t="shared" si="321"/>
        <v>1</v>
      </c>
      <c r="BZ347" s="101">
        <f t="shared" si="321"/>
        <v>1</v>
      </c>
      <c r="CA347" s="101">
        <f t="shared" si="321"/>
        <v>1</v>
      </c>
      <c r="CB347" s="101">
        <f t="shared" si="321"/>
        <v>2</v>
      </c>
      <c r="CC347" s="5"/>
      <c r="CD347" s="5"/>
      <c r="CE347" s="5"/>
      <c r="CF347" s="5"/>
      <c r="CG347" s="5"/>
      <c r="CH347" s="5"/>
      <c r="CI347" s="5"/>
      <c r="CJ347" s="5"/>
    </row>
    <row r="348" spans="1:88" ht="31.5" hidden="1" customHeight="1" x14ac:dyDescent="0.25">
      <c r="A348" s="137"/>
      <c r="B348" s="138"/>
      <c r="C348" s="99" t="s">
        <v>793</v>
      </c>
      <c r="D348" s="40"/>
      <c r="E348" s="100"/>
      <c r="F348" s="40"/>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101">
        <f t="shared" ref="BD348:CB348" si="322">COUNTIFS($O$7:$O$301,"x",BD$7:BD$301,"0")</f>
        <v>0</v>
      </c>
      <c r="BE348" s="101">
        <f t="shared" si="322"/>
        <v>0</v>
      </c>
      <c r="BF348" s="101">
        <f t="shared" si="322"/>
        <v>0</v>
      </c>
      <c r="BG348" s="101">
        <f t="shared" si="322"/>
        <v>0</v>
      </c>
      <c r="BH348" s="101">
        <f t="shared" si="322"/>
        <v>0</v>
      </c>
      <c r="BI348" s="101">
        <f t="shared" si="322"/>
        <v>0</v>
      </c>
      <c r="BJ348" s="101">
        <f t="shared" si="322"/>
        <v>1</v>
      </c>
      <c r="BK348" s="101">
        <f t="shared" si="322"/>
        <v>0</v>
      </c>
      <c r="BL348" s="101">
        <f t="shared" si="322"/>
        <v>0</v>
      </c>
      <c r="BM348" s="101">
        <f t="shared" si="322"/>
        <v>0</v>
      </c>
      <c r="BN348" s="101">
        <f t="shared" si="322"/>
        <v>0</v>
      </c>
      <c r="BO348" s="101">
        <f t="shared" si="322"/>
        <v>0</v>
      </c>
      <c r="BP348" s="101">
        <f t="shared" si="322"/>
        <v>0</v>
      </c>
      <c r="BQ348" s="101">
        <f t="shared" si="322"/>
        <v>0</v>
      </c>
      <c r="BR348" s="101">
        <f t="shared" si="322"/>
        <v>0</v>
      </c>
      <c r="BS348" s="101">
        <f t="shared" si="322"/>
        <v>0</v>
      </c>
      <c r="BT348" s="101">
        <f t="shared" si="322"/>
        <v>0</v>
      </c>
      <c r="BU348" s="101">
        <f t="shared" si="322"/>
        <v>0</v>
      </c>
      <c r="BV348" s="101">
        <f t="shared" si="322"/>
        <v>0</v>
      </c>
      <c r="BW348" s="101">
        <f t="shared" si="322"/>
        <v>0</v>
      </c>
      <c r="BX348" s="101">
        <f t="shared" si="322"/>
        <v>0</v>
      </c>
      <c r="BY348" s="101">
        <f t="shared" si="322"/>
        <v>0</v>
      </c>
      <c r="BZ348" s="101">
        <f t="shared" si="322"/>
        <v>0</v>
      </c>
      <c r="CA348" s="101">
        <f t="shared" si="322"/>
        <v>0</v>
      </c>
      <c r="CB348" s="101">
        <f t="shared" si="322"/>
        <v>0</v>
      </c>
      <c r="CC348" s="5"/>
      <c r="CD348" s="5"/>
      <c r="CE348" s="5"/>
      <c r="CF348" s="5"/>
      <c r="CG348" s="5"/>
      <c r="CH348" s="5"/>
      <c r="CI348" s="5"/>
      <c r="CJ348" s="5"/>
    </row>
    <row r="349" spans="1:88" ht="15.75" hidden="1" customHeight="1" x14ac:dyDescent="0.25">
      <c r="A349" s="137"/>
      <c r="B349" s="138"/>
      <c r="C349" s="130" t="s">
        <v>794</v>
      </c>
      <c r="D349" s="40"/>
      <c r="E349" s="100"/>
      <c r="F349" s="40"/>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104">
        <f t="shared" ref="BD349:CB349" si="323">(((BD346*2)+(BD347*1)+(BD348*0)))/(BD346+BD347+BD348)</f>
        <v>1.6666666666666667</v>
      </c>
      <c r="BE349" s="104">
        <f t="shared" si="323"/>
        <v>1.6666666666666667</v>
      </c>
      <c r="BF349" s="104">
        <f t="shared" si="323"/>
        <v>1.6666666666666667</v>
      </c>
      <c r="BG349" s="104">
        <f t="shared" si="323"/>
        <v>1.6666666666666667</v>
      </c>
      <c r="BH349" s="104">
        <f t="shared" si="323"/>
        <v>1.6666666666666667</v>
      </c>
      <c r="BI349" s="104">
        <f t="shared" si="323"/>
        <v>2</v>
      </c>
      <c r="BJ349" s="104">
        <f t="shared" si="323"/>
        <v>1</v>
      </c>
      <c r="BK349" s="104">
        <f t="shared" si="323"/>
        <v>2</v>
      </c>
      <c r="BL349" s="104">
        <f t="shared" si="323"/>
        <v>2</v>
      </c>
      <c r="BM349" s="104">
        <f t="shared" si="323"/>
        <v>1.6666666666666667</v>
      </c>
      <c r="BN349" s="104">
        <f t="shared" si="323"/>
        <v>2</v>
      </c>
      <c r="BO349" s="104">
        <f t="shared" si="323"/>
        <v>2</v>
      </c>
      <c r="BP349" s="104">
        <f t="shared" si="323"/>
        <v>1.6666666666666667</v>
      </c>
      <c r="BQ349" s="104">
        <f t="shared" si="323"/>
        <v>2</v>
      </c>
      <c r="BR349" s="104">
        <f t="shared" si="323"/>
        <v>2</v>
      </c>
      <c r="BS349" s="104">
        <f t="shared" si="323"/>
        <v>1.6666666666666667</v>
      </c>
      <c r="BT349" s="104">
        <f t="shared" si="323"/>
        <v>2</v>
      </c>
      <c r="BU349" s="104">
        <f t="shared" si="323"/>
        <v>2</v>
      </c>
      <c r="BV349" s="104">
        <f t="shared" si="323"/>
        <v>1.6666666666666667</v>
      </c>
      <c r="BW349" s="104">
        <f t="shared" si="323"/>
        <v>1.6666666666666667</v>
      </c>
      <c r="BX349" s="104">
        <f t="shared" si="323"/>
        <v>2</v>
      </c>
      <c r="BY349" s="104">
        <f t="shared" si="323"/>
        <v>1.6666666666666667</v>
      </c>
      <c r="BZ349" s="104">
        <f t="shared" si="323"/>
        <v>1.6666666666666667</v>
      </c>
      <c r="CA349" s="104">
        <f t="shared" si="323"/>
        <v>1.6666666666666667</v>
      </c>
      <c r="CB349" s="104">
        <f t="shared" si="323"/>
        <v>1.3333333333333333</v>
      </c>
      <c r="CC349" s="126">
        <f>COUNTIF($BD350:$CB350,"Đ")</f>
        <v>23</v>
      </c>
      <c r="CD349" s="125">
        <f>CC349/COUNTA($BD350:$CB350)</f>
        <v>0.92</v>
      </c>
      <c r="CE349" s="126">
        <f>COUNTIF($BD350:$CB350,"CCG")</f>
        <v>2</v>
      </c>
      <c r="CF349" s="125">
        <f>CE349/COUNTA($BD350:$CB350)</f>
        <v>0.08</v>
      </c>
      <c r="CG349" s="126">
        <f>COUNTIF($BD350:$CB350,"CĐ")</f>
        <v>0</v>
      </c>
      <c r="CH349" s="125">
        <f>CG349/COUNTA($BD350:$CB350)</f>
        <v>0</v>
      </c>
      <c r="CI349" s="127">
        <f>(((CC349*2)+(CE349*1)+(CG349*0)))/(CC349+CE349+CG349)</f>
        <v>1.92</v>
      </c>
      <c r="CJ349" s="127" t="str">
        <f>IF(CI349&gt;=1.6,"Đạt mục tiêu",IF(CI349&gt;=1,"Cần cố gắng","Chưa đạt"))</f>
        <v>Đạt mục tiêu</v>
      </c>
    </row>
    <row r="350" spans="1:88" ht="15.75" hidden="1" customHeight="1" x14ac:dyDescent="0.25">
      <c r="A350" s="139"/>
      <c r="B350" s="140"/>
      <c r="C350" s="124"/>
      <c r="D350" s="40"/>
      <c r="E350" s="100"/>
      <c r="F350" s="40"/>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104" t="str">
        <f t="shared" ref="BD350:CB350" si="324">IF(BD349&lt;1,"CĐ",IF(BD349&lt;1.6,"CCG","Đ"))</f>
        <v>Đ</v>
      </c>
      <c r="BE350" s="104" t="str">
        <f t="shared" si="324"/>
        <v>Đ</v>
      </c>
      <c r="BF350" s="104" t="str">
        <f t="shared" si="324"/>
        <v>Đ</v>
      </c>
      <c r="BG350" s="104" t="str">
        <f t="shared" si="324"/>
        <v>Đ</v>
      </c>
      <c r="BH350" s="104" t="str">
        <f t="shared" si="324"/>
        <v>Đ</v>
      </c>
      <c r="BI350" s="104" t="str">
        <f t="shared" si="324"/>
        <v>Đ</v>
      </c>
      <c r="BJ350" s="104" t="str">
        <f t="shared" si="324"/>
        <v>CCG</v>
      </c>
      <c r="BK350" s="104" t="str">
        <f t="shared" si="324"/>
        <v>Đ</v>
      </c>
      <c r="BL350" s="104" t="str">
        <f t="shared" si="324"/>
        <v>Đ</v>
      </c>
      <c r="BM350" s="104" t="str">
        <f t="shared" si="324"/>
        <v>Đ</v>
      </c>
      <c r="BN350" s="104" t="str">
        <f t="shared" si="324"/>
        <v>Đ</v>
      </c>
      <c r="BO350" s="104" t="str">
        <f t="shared" si="324"/>
        <v>Đ</v>
      </c>
      <c r="BP350" s="104" t="str">
        <f t="shared" si="324"/>
        <v>Đ</v>
      </c>
      <c r="BQ350" s="104" t="str">
        <f t="shared" si="324"/>
        <v>Đ</v>
      </c>
      <c r="BR350" s="104" t="str">
        <f t="shared" si="324"/>
        <v>Đ</v>
      </c>
      <c r="BS350" s="104" t="str">
        <f t="shared" si="324"/>
        <v>Đ</v>
      </c>
      <c r="BT350" s="104" t="str">
        <f t="shared" si="324"/>
        <v>Đ</v>
      </c>
      <c r="BU350" s="104" t="str">
        <f t="shared" si="324"/>
        <v>Đ</v>
      </c>
      <c r="BV350" s="104" t="str">
        <f t="shared" si="324"/>
        <v>Đ</v>
      </c>
      <c r="BW350" s="104" t="str">
        <f t="shared" si="324"/>
        <v>Đ</v>
      </c>
      <c r="BX350" s="104" t="str">
        <f t="shared" si="324"/>
        <v>Đ</v>
      </c>
      <c r="BY350" s="104" t="str">
        <f t="shared" si="324"/>
        <v>Đ</v>
      </c>
      <c r="BZ350" s="104" t="str">
        <f t="shared" si="324"/>
        <v>Đ</v>
      </c>
      <c r="CA350" s="104" t="str">
        <f t="shared" si="324"/>
        <v>Đ</v>
      </c>
      <c r="CB350" s="104" t="str">
        <f t="shared" si="324"/>
        <v>CCG</v>
      </c>
      <c r="CC350" s="124"/>
      <c r="CD350" s="124"/>
      <c r="CE350" s="124"/>
      <c r="CF350" s="124"/>
      <c r="CG350" s="124"/>
      <c r="CH350" s="124"/>
      <c r="CI350" s="124"/>
      <c r="CJ350" s="124"/>
    </row>
    <row r="351" spans="1:88" ht="31.5" hidden="1" customHeight="1" x14ac:dyDescent="0.25">
      <c r="A351" s="135" t="s">
        <v>799</v>
      </c>
      <c r="B351" s="136"/>
      <c r="C351" s="105" t="s">
        <v>791</v>
      </c>
      <c r="D351" s="106"/>
      <c r="E351" s="17"/>
      <c r="F351" s="106"/>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07" t="e">
        <f>COUNTIFS(#REF!,"x",BD$7:BD$301,"2")</f>
        <v>#REF!</v>
      </c>
      <c r="BE351" s="107" t="e">
        <f>COUNTIFS(#REF!,"x",BE$7:BE$301,"2")</f>
        <v>#REF!</v>
      </c>
      <c r="BF351" s="107" t="e">
        <f>COUNTIFS(#REF!,"x",BF$7:BF$301,"2")</f>
        <v>#REF!</v>
      </c>
      <c r="BG351" s="107" t="e">
        <f>COUNTIFS(#REF!,"x",BG$7:BG$301,"2")</f>
        <v>#REF!</v>
      </c>
      <c r="BH351" s="107" t="e">
        <f>COUNTIFS(#REF!,"x",BH$7:BH$301,"2")</f>
        <v>#REF!</v>
      </c>
      <c r="BI351" s="107" t="e">
        <f>COUNTIFS(#REF!,"x",BI$7:BI$301,"2")</f>
        <v>#REF!</v>
      </c>
      <c r="BJ351" s="107" t="e">
        <f>COUNTIFS(#REF!,"x",BJ$7:BJ$301,"2")</f>
        <v>#REF!</v>
      </c>
      <c r="BK351" s="107" t="e">
        <f>COUNTIFS(#REF!,"x",BK$7:BK$301,"2")</f>
        <v>#REF!</v>
      </c>
      <c r="BL351" s="107" t="e">
        <f>COUNTIFS(#REF!,"x",BL$7:BL$301,"2")</f>
        <v>#REF!</v>
      </c>
      <c r="BM351" s="107" t="e">
        <f>COUNTIFS(#REF!,"x",BM$7:BM$301,"2")</f>
        <v>#REF!</v>
      </c>
      <c r="BN351" s="107" t="e">
        <f>COUNTIFS(#REF!,"x",BN$7:BN$301,"2")</f>
        <v>#REF!</v>
      </c>
      <c r="BO351" s="107" t="e">
        <f>COUNTIFS(#REF!,"x",BO$7:BO$301,"2")</f>
        <v>#REF!</v>
      </c>
      <c r="BP351" s="107" t="e">
        <f>COUNTIFS(#REF!,"x",BP$7:BP$301,"2")</f>
        <v>#REF!</v>
      </c>
      <c r="BQ351" s="107" t="e">
        <f>COUNTIFS(#REF!,"x",BQ$7:BQ$301,"2")</f>
        <v>#REF!</v>
      </c>
      <c r="BR351" s="107" t="e">
        <f>COUNTIFS(#REF!,"x",BR$7:BR$301,"2")</f>
        <v>#REF!</v>
      </c>
      <c r="BS351" s="107" t="e">
        <f>COUNTIFS(#REF!,"x",BS$7:BS$301,"2")</f>
        <v>#REF!</v>
      </c>
      <c r="BT351" s="107" t="e">
        <f>COUNTIFS(#REF!,"x",BT$7:BT$301,"2")</f>
        <v>#REF!</v>
      </c>
      <c r="BU351" s="107" t="e">
        <f>COUNTIFS(#REF!,"x",BU$7:BU$301,"2")</f>
        <v>#REF!</v>
      </c>
      <c r="BV351" s="107" t="e">
        <f>COUNTIFS(#REF!,"x",BV$7:BV$301,"2")</f>
        <v>#REF!</v>
      </c>
      <c r="BW351" s="107" t="e">
        <f>COUNTIFS(#REF!,"x",BW$7:BW$301,"2")</f>
        <v>#REF!</v>
      </c>
      <c r="BX351" s="107" t="e">
        <f>COUNTIFS(#REF!,"x",BX$7:BX$301,"2")</f>
        <v>#REF!</v>
      </c>
      <c r="BY351" s="107" t="e">
        <f>COUNTIFS(#REF!,"x",BY$7:BY$301,"2")</f>
        <v>#REF!</v>
      </c>
      <c r="BZ351" s="107" t="e">
        <f>COUNTIFS(#REF!,"x",BZ$7:BZ$301,"2")</f>
        <v>#REF!</v>
      </c>
      <c r="CA351" s="107" t="e">
        <f>COUNTIFS(#REF!,"x",CA$7:CA$301,"2")</f>
        <v>#REF!</v>
      </c>
      <c r="CB351" s="107" t="e">
        <f>COUNTIFS(#REF!,"x",CB$7:CB$301,"2")</f>
        <v>#REF!</v>
      </c>
      <c r="CC351" s="14"/>
      <c r="CD351" s="14"/>
      <c r="CE351" s="14"/>
      <c r="CF351" s="14"/>
      <c r="CG351" s="14"/>
      <c r="CH351" s="14"/>
      <c r="CI351" s="14"/>
      <c r="CJ351" s="14"/>
    </row>
    <row r="352" spans="1:88" ht="31.5" hidden="1" customHeight="1" x14ac:dyDescent="0.25">
      <c r="A352" s="137"/>
      <c r="B352" s="138"/>
      <c r="C352" s="105" t="s">
        <v>792</v>
      </c>
      <c r="D352" s="106"/>
      <c r="E352" s="17"/>
      <c r="F352" s="106"/>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07" t="e">
        <f>COUNTIFS(#REF!,"x",BD$7:BD$301,"1")</f>
        <v>#REF!</v>
      </c>
      <c r="BE352" s="107" t="e">
        <f>COUNTIFS(#REF!,"x",BE$7:BE$301,"1")</f>
        <v>#REF!</v>
      </c>
      <c r="BF352" s="107" t="e">
        <f>COUNTIFS(#REF!,"x",BF$7:BF$301,"1")</f>
        <v>#REF!</v>
      </c>
      <c r="BG352" s="107" t="e">
        <f>COUNTIFS(#REF!,"x",BG$7:BG$301,"1")</f>
        <v>#REF!</v>
      </c>
      <c r="BH352" s="107" t="e">
        <f>COUNTIFS(#REF!,"x",BH$7:BH$301,"1")</f>
        <v>#REF!</v>
      </c>
      <c r="BI352" s="107" t="e">
        <f>COUNTIFS(#REF!,"x",BI$7:BI$301,"1")</f>
        <v>#REF!</v>
      </c>
      <c r="BJ352" s="107" t="e">
        <f>COUNTIFS(#REF!,"x",BJ$7:BJ$301,"1")</f>
        <v>#REF!</v>
      </c>
      <c r="BK352" s="107" t="e">
        <f>COUNTIFS(#REF!,"x",BK$7:BK$301,"1")</f>
        <v>#REF!</v>
      </c>
      <c r="BL352" s="107" t="e">
        <f>COUNTIFS(#REF!,"x",BL$7:BL$301,"1")</f>
        <v>#REF!</v>
      </c>
      <c r="BM352" s="107" t="e">
        <f>COUNTIFS(#REF!,"x",BM$7:BM$301,"1")</f>
        <v>#REF!</v>
      </c>
      <c r="BN352" s="107" t="e">
        <f>COUNTIFS(#REF!,"x",BN$7:BN$301,"1")</f>
        <v>#REF!</v>
      </c>
      <c r="BO352" s="107" t="e">
        <f>COUNTIFS(#REF!,"x",BO$7:BO$301,"1")</f>
        <v>#REF!</v>
      </c>
      <c r="BP352" s="107" t="e">
        <f>COUNTIFS(#REF!,"x",BP$7:BP$301,"1")</f>
        <v>#REF!</v>
      </c>
      <c r="BQ352" s="107" t="e">
        <f>COUNTIFS(#REF!,"x",BQ$7:BQ$301,"1")</f>
        <v>#REF!</v>
      </c>
      <c r="BR352" s="107" t="e">
        <f>COUNTIFS(#REF!,"x",BR$7:BR$301,"1")</f>
        <v>#REF!</v>
      </c>
      <c r="BS352" s="107" t="e">
        <f>COUNTIFS(#REF!,"x",BS$7:BS$301,"1")</f>
        <v>#REF!</v>
      </c>
      <c r="BT352" s="107" t="e">
        <f>COUNTIFS(#REF!,"x",BT$7:BT$301,"1")</f>
        <v>#REF!</v>
      </c>
      <c r="BU352" s="107" t="e">
        <f>COUNTIFS(#REF!,"x",BU$7:BU$301,"1")</f>
        <v>#REF!</v>
      </c>
      <c r="BV352" s="107" t="e">
        <f>COUNTIFS(#REF!,"x",BV$7:BV$301,"1")</f>
        <v>#REF!</v>
      </c>
      <c r="BW352" s="107" t="e">
        <f>COUNTIFS(#REF!,"x",BW$7:BW$301,"1")</f>
        <v>#REF!</v>
      </c>
      <c r="BX352" s="107" t="e">
        <f>COUNTIFS(#REF!,"x",BX$7:BX$301,"1")</f>
        <v>#REF!</v>
      </c>
      <c r="BY352" s="107" t="e">
        <f>COUNTIFS(#REF!,"x",BY$7:BY$301,"1")</f>
        <v>#REF!</v>
      </c>
      <c r="BZ352" s="107" t="e">
        <f>COUNTIFS(#REF!,"x",BZ$7:BZ$301,"1")</f>
        <v>#REF!</v>
      </c>
      <c r="CA352" s="107" t="e">
        <f>COUNTIFS(#REF!,"x",CA$7:CA$301,"1")</f>
        <v>#REF!</v>
      </c>
      <c r="CB352" s="107" t="e">
        <f>COUNTIFS(#REF!,"x",CB$7:CB$301,"1")</f>
        <v>#REF!</v>
      </c>
      <c r="CC352" s="14"/>
      <c r="CD352" s="14"/>
      <c r="CE352" s="14"/>
      <c r="CF352" s="14"/>
      <c r="CG352" s="14"/>
      <c r="CH352" s="14"/>
      <c r="CI352" s="14"/>
      <c r="CJ352" s="14"/>
    </row>
    <row r="353" spans="1:88" ht="31.5" hidden="1" customHeight="1" x14ac:dyDescent="0.25">
      <c r="A353" s="137"/>
      <c r="B353" s="138"/>
      <c r="C353" s="105" t="s">
        <v>793</v>
      </c>
      <c r="D353" s="106"/>
      <c r="E353" s="17"/>
      <c r="F353" s="106"/>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07" t="e">
        <f>COUNTIFS(#REF!,"x",BD$7:BD$301,"0")</f>
        <v>#REF!</v>
      </c>
      <c r="BE353" s="107" t="e">
        <f>COUNTIFS(#REF!,"x",BE$7:BE$301,"0")</f>
        <v>#REF!</v>
      </c>
      <c r="BF353" s="107" t="e">
        <f>COUNTIFS(#REF!,"x",BF$7:BF$301,"0")</f>
        <v>#REF!</v>
      </c>
      <c r="BG353" s="107" t="e">
        <f>COUNTIFS(#REF!,"x",BG$7:BG$301,"0")</f>
        <v>#REF!</v>
      </c>
      <c r="BH353" s="107" t="e">
        <f>COUNTIFS(#REF!,"x",BH$7:BH$301,"0")</f>
        <v>#REF!</v>
      </c>
      <c r="BI353" s="107" t="e">
        <f>COUNTIFS(#REF!,"x",BI$7:BI$301,"0")</f>
        <v>#REF!</v>
      </c>
      <c r="BJ353" s="107" t="e">
        <f>COUNTIFS(#REF!,"x",BJ$7:BJ$301,"0")</f>
        <v>#REF!</v>
      </c>
      <c r="BK353" s="107" t="e">
        <f>COUNTIFS(#REF!,"x",BK$7:BK$301,"0")</f>
        <v>#REF!</v>
      </c>
      <c r="BL353" s="107" t="e">
        <f>COUNTIFS(#REF!,"x",BL$7:BL$301,"0")</f>
        <v>#REF!</v>
      </c>
      <c r="BM353" s="107" t="e">
        <f>COUNTIFS(#REF!,"x",BM$7:BM$301,"0")</f>
        <v>#REF!</v>
      </c>
      <c r="BN353" s="107" t="e">
        <f>COUNTIFS(#REF!,"x",BN$7:BN$301,"0")</f>
        <v>#REF!</v>
      </c>
      <c r="BO353" s="107" t="e">
        <f>COUNTIFS(#REF!,"x",BO$7:BO$301,"0")</f>
        <v>#REF!</v>
      </c>
      <c r="BP353" s="107" t="e">
        <f>COUNTIFS(#REF!,"x",BP$7:BP$301,"0")</f>
        <v>#REF!</v>
      </c>
      <c r="BQ353" s="107" t="e">
        <f>COUNTIFS(#REF!,"x",BQ$7:BQ$301,"0")</f>
        <v>#REF!</v>
      </c>
      <c r="BR353" s="107" t="e">
        <f>COUNTIFS(#REF!,"x",BR$7:BR$301,"0")</f>
        <v>#REF!</v>
      </c>
      <c r="BS353" s="107" t="e">
        <f>COUNTIFS(#REF!,"x",BS$7:BS$301,"0")</f>
        <v>#REF!</v>
      </c>
      <c r="BT353" s="107" t="e">
        <f>COUNTIFS(#REF!,"x",BT$7:BT$301,"0")</f>
        <v>#REF!</v>
      </c>
      <c r="BU353" s="107" t="e">
        <f>COUNTIFS(#REF!,"x",BU$7:BU$301,"0")</f>
        <v>#REF!</v>
      </c>
      <c r="BV353" s="107" t="e">
        <f>COUNTIFS(#REF!,"x",BV$7:BV$301,"0")</f>
        <v>#REF!</v>
      </c>
      <c r="BW353" s="107" t="e">
        <f>COUNTIFS(#REF!,"x",BW$7:BW$301,"0")</f>
        <v>#REF!</v>
      </c>
      <c r="BX353" s="107" t="e">
        <f>COUNTIFS(#REF!,"x",BX$7:BX$301,"0")</f>
        <v>#REF!</v>
      </c>
      <c r="BY353" s="107" t="e">
        <f>COUNTIFS(#REF!,"x",BY$7:BY$301,"0")</f>
        <v>#REF!</v>
      </c>
      <c r="BZ353" s="107" t="e">
        <f>COUNTIFS(#REF!,"x",BZ$7:BZ$301,"0")</f>
        <v>#REF!</v>
      </c>
      <c r="CA353" s="107" t="e">
        <f>COUNTIFS(#REF!,"x",CA$7:CA$301,"0")</f>
        <v>#REF!</v>
      </c>
      <c r="CB353" s="107" t="e">
        <f>COUNTIFS(#REF!,"x",CB$7:CB$301,"0")</f>
        <v>#REF!</v>
      </c>
      <c r="CC353" s="14"/>
      <c r="CD353" s="14"/>
      <c r="CE353" s="14"/>
      <c r="CF353" s="14"/>
      <c r="CG353" s="14"/>
      <c r="CH353" s="14"/>
      <c r="CI353" s="14"/>
      <c r="CJ353" s="14"/>
    </row>
    <row r="354" spans="1:88" ht="15.75" hidden="1" customHeight="1" x14ac:dyDescent="0.25">
      <c r="A354" s="137"/>
      <c r="B354" s="138"/>
      <c r="C354" s="132" t="s">
        <v>794</v>
      </c>
      <c r="D354" s="106"/>
      <c r="E354" s="17"/>
      <c r="F354" s="106"/>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08" t="e">
        <f t="shared" ref="BD354:CB354" si="325">(((BD351*2)+(BD352*1)+(BD353*0)))/(BD351+BD352+BD353)</f>
        <v>#REF!</v>
      </c>
      <c r="BE354" s="108" t="e">
        <f t="shared" si="325"/>
        <v>#REF!</v>
      </c>
      <c r="BF354" s="108" t="e">
        <f t="shared" si="325"/>
        <v>#REF!</v>
      </c>
      <c r="BG354" s="108" t="e">
        <f t="shared" si="325"/>
        <v>#REF!</v>
      </c>
      <c r="BH354" s="108" t="e">
        <f t="shared" si="325"/>
        <v>#REF!</v>
      </c>
      <c r="BI354" s="108" t="e">
        <f t="shared" si="325"/>
        <v>#REF!</v>
      </c>
      <c r="BJ354" s="108" t="e">
        <f t="shared" si="325"/>
        <v>#REF!</v>
      </c>
      <c r="BK354" s="108" t="e">
        <f t="shared" si="325"/>
        <v>#REF!</v>
      </c>
      <c r="BL354" s="108" t="e">
        <f t="shared" si="325"/>
        <v>#REF!</v>
      </c>
      <c r="BM354" s="108" t="e">
        <f t="shared" si="325"/>
        <v>#REF!</v>
      </c>
      <c r="BN354" s="108" t="e">
        <f t="shared" si="325"/>
        <v>#REF!</v>
      </c>
      <c r="BO354" s="108" t="e">
        <f t="shared" si="325"/>
        <v>#REF!</v>
      </c>
      <c r="BP354" s="108" t="e">
        <f t="shared" si="325"/>
        <v>#REF!</v>
      </c>
      <c r="BQ354" s="108" t="e">
        <f t="shared" si="325"/>
        <v>#REF!</v>
      </c>
      <c r="BR354" s="108" t="e">
        <f t="shared" si="325"/>
        <v>#REF!</v>
      </c>
      <c r="BS354" s="108" t="e">
        <f t="shared" si="325"/>
        <v>#REF!</v>
      </c>
      <c r="BT354" s="108" t="e">
        <f t="shared" si="325"/>
        <v>#REF!</v>
      </c>
      <c r="BU354" s="108" t="e">
        <f t="shared" si="325"/>
        <v>#REF!</v>
      </c>
      <c r="BV354" s="108" t="e">
        <f t="shared" si="325"/>
        <v>#REF!</v>
      </c>
      <c r="BW354" s="108" t="e">
        <f t="shared" si="325"/>
        <v>#REF!</v>
      </c>
      <c r="BX354" s="108" t="e">
        <f t="shared" si="325"/>
        <v>#REF!</v>
      </c>
      <c r="BY354" s="108" t="e">
        <f t="shared" si="325"/>
        <v>#REF!</v>
      </c>
      <c r="BZ354" s="108" t="e">
        <f t="shared" si="325"/>
        <v>#REF!</v>
      </c>
      <c r="CA354" s="108" t="e">
        <f t="shared" si="325"/>
        <v>#REF!</v>
      </c>
      <c r="CB354" s="108" t="e">
        <f t="shared" si="325"/>
        <v>#REF!</v>
      </c>
      <c r="CC354" s="133">
        <f>COUNTIF($BD355:$CB355,"Đ")</f>
        <v>0</v>
      </c>
      <c r="CD354" s="134">
        <f>CC354/COUNTA($BD355:$CB355)</f>
        <v>0</v>
      </c>
      <c r="CE354" s="133">
        <f>COUNTIF($BD355:$CB355,"CCG")</f>
        <v>0</v>
      </c>
      <c r="CF354" s="134">
        <f>CE354/COUNTA($BD355:$CB355)</f>
        <v>0</v>
      </c>
      <c r="CG354" s="133">
        <f>COUNTIF($BD355:$CB355,"CĐ")</f>
        <v>0</v>
      </c>
      <c r="CH354" s="134">
        <f>CG354/COUNTA($BD355:$CB355)</f>
        <v>0</v>
      </c>
      <c r="CI354" s="123" t="e">
        <f>(((CC354*2)+(CE354*1)+(CG354*0)))/(CC354+CE354+CG354)</f>
        <v>#DIV/0!</v>
      </c>
      <c r="CJ354" s="123" t="e">
        <f>IF(CI354&gt;=1.6,"Đạt mục tiêu",IF(CI354&gt;=1,"Cần cố gắng","Chưa đạt"))</f>
        <v>#DIV/0!</v>
      </c>
    </row>
    <row r="355" spans="1:88" ht="15.75" hidden="1" customHeight="1" x14ac:dyDescent="0.25">
      <c r="A355" s="139"/>
      <c r="B355" s="140"/>
      <c r="C355" s="124"/>
      <c r="D355" s="106"/>
      <c r="E355" s="17"/>
      <c r="F355" s="106"/>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08" t="e">
        <f t="shared" ref="BD355:CB355" si="326">IF(BD354&lt;1,"CĐ",IF(BD354&lt;1.6,"CCG","Đ"))</f>
        <v>#REF!</v>
      </c>
      <c r="BE355" s="108" t="e">
        <f t="shared" si="326"/>
        <v>#REF!</v>
      </c>
      <c r="BF355" s="108" t="e">
        <f t="shared" si="326"/>
        <v>#REF!</v>
      </c>
      <c r="BG355" s="108" t="e">
        <f t="shared" si="326"/>
        <v>#REF!</v>
      </c>
      <c r="BH355" s="108" t="e">
        <f t="shared" si="326"/>
        <v>#REF!</v>
      </c>
      <c r="BI355" s="108" t="e">
        <f t="shared" si="326"/>
        <v>#REF!</v>
      </c>
      <c r="BJ355" s="108" t="e">
        <f t="shared" si="326"/>
        <v>#REF!</v>
      </c>
      <c r="BK355" s="108" t="e">
        <f t="shared" si="326"/>
        <v>#REF!</v>
      </c>
      <c r="BL355" s="108" t="e">
        <f t="shared" si="326"/>
        <v>#REF!</v>
      </c>
      <c r="BM355" s="108" t="e">
        <f t="shared" si="326"/>
        <v>#REF!</v>
      </c>
      <c r="BN355" s="108" t="e">
        <f t="shared" si="326"/>
        <v>#REF!</v>
      </c>
      <c r="BO355" s="108" t="e">
        <f t="shared" si="326"/>
        <v>#REF!</v>
      </c>
      <c r="BP355" s="108" t="e">
        <f t="shared" si="326"/>
        <v>#REF!</v>
      </c>
      <c r="BQ355" s="108" t="e">
        <f t="shared" si="326"/>
        <v>#REF!</v>
      </c>
      <c r="BR355" s="108" t="e">
        <f t="shared" si="326"/>
        <v>#REF!</v>
      </c>
      <c r="BS355" s="108" t="e">
        <f t="shared" si="326"/>
        <v>#REF!</v>
      </c>
      <c r="BT355" s="108" t="e">
        <f t="shared" si="326"/>
        <v>#REF!</v>
      </c>
      <c r="BU355" s="108" t="e">
        <f t="shared" si="326"/>
        <v>#REF!</v>
      </c>
      <c r="BV355" s="108" t="e">
        <f t="shared" si="326"/>
        <v>#REF!</v>
      </c>
      <c r="BW355" s="108" t="e">
        <f t="shared" si="326"/>
        <v>#REF!</v>
      </c>
      <c r="BX355" s="108" t="e">
        <f t="shared" si="326"/>
        <v>#REF!</v>
      </c>
      <c r="BY355" s="108" t="e">
        <f t="shared" si="326"/>
        <v>#REF!</v>
      </c>
      <c r="BZ355" s="108" t="e">
        <f t="shared" si="326"/>
        <v>#REF!</v>
      </c>
      <c r="CA355" s="108" t="e">
        <f t="shared" si="326"/>
        <v>#REF!</v>
      </c>
      <c r="CB355" s="108" t="e">
        <f t="shared" si="326"/>
        <v>#REF!</v>
      </c>
      <c r="CC355" s="124"/>
      <c r="CD355" s="124"/>
      <c r="CE355" s="124"/>
      <c r="CF355" s="124"/>
      <c r="CG355" s="124"/>
      <c r="CH355" s="124"/>
      <c r="CI355" s="124"/>
      <c r="CJ355" s="124"/>
    </row>
    <row r="356" spans="1:88" ht="31.5" hidden="1" customHeight="1" x14ac:dyDescent="0.25">
      <c r="A356" s="141" t="s">
        <v>800</v>
      </c>
      <c r="B356" s="136"/>
      <c r="C356" s="99" t="s">
        <v>791</v>
      </c>
      <c r="D356" s="40"/>
      <c r="E356" s="100"/>
      <c r="F356" s="40"/>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101">
        <f t="shared" ref="BD356:CB356" si="327">COUNTIFS($P$7:$P$301,"x",BD$7:BD$301,"2")</f>
        <v>1</v>
      </c>
      <c r="BE356" s="101">
        <f t="shared" si="327"/>
        <v>1</v>
      </c>
      <c r="BF356" s="101">
        <f t="shared" si="327"/>
        <v>1</v>
      </c>
      <c r="BG356" s="101">
        <f t="shared" si="327"/>
        <v>1</v>
      </c>
      <c r="BH356" s="101">
        <f t="shared" si="327"/>
        <v>1</v>
      </c>
      <c r="BI356" s="101">
        <f t="shared" si="327"/>
        <v>1</v>
      </c>
      <c r="BJ356" s="101">
        <f t="shared" si="327"/>
        <v>1</v>
      </c>
      <c r="BK356" s="101">
        <f t="shared" si="327"/>
        <v>1</v>
      </c>
      <c r="BL356" s="101">
        <f t="shared" si="327"/>
        <v>0</v>
      </c>
      <c r="BM356" s="101">
        <f t="shared" si="327"/>
        <v>1</v>
      </c>
      <c r="BN356" s="101">
        <f t="shared" si="327"/>
        <v>1</v>
      </c>
      <c r="BO356" s="101">
        <f t="shared" si="327"/>
        <v>1</v>
      </c>
      <c r="BP356" s="101">
        <f t="shared" si="327"/>
        <v>1</v>
      </c>
      <c r="BQ356" s="101">
        <f t="shared" si="327"/>
        <v>1</v>
      </c>
      <c r="BR356" s="101">
        <f t="shared" si="327"/>
        <v>0</v>
      </c>
      <c r="BS356" s="101">
        <f t="shared" si="327"/>
        <v>1</v>
      </c>
      <c r="BT356" s="101">
        <f t="shared" si="327"/>
        <v>1</v>
      </c>
      <c r="BU356" s="101">
        <f t="shared" si="327"/>
        <v>1</v>
      </c>
      <c r="BV356" s="101">
        <f t="shared" si="327"/>
        <v>0</v>
      </c>
      <c r="BW356" s="101">
        <f t="shared" si="327"/>
        <v>1</v>
      </c>
      <c r="BX356" s="101">
        <f t="shared" si="327"/>
        <v>1</v>
      </c>
      <c r="BY356" s="101">
        <f t="shared" si="327"/>
        <v>1</v>
      </c>
      <c r="BZ356" s="101">
        <f t="shared" si="327"/>
        <v>1</v>
      </c>
      <c r="CA356" s="101">
        <f t="shared" si="327"/>
        <v>1</v>
      </c>
      <c r="CB356" s="101">
        <f t="shared" si="327"/>
        <v>1</v>
      </c>
      <c r="CC356" s="5"/>
      <c r="CD356" s="5"/>
      <c r="CE356" s="5"/>
      <c r="CF356" s="5"/>
      <c r="CG356" s="5"/>
      <c r="CH356" s="5"/>
      <c r="CI356" s="5"/>
      <c r="CJ356" s="5"/>
    </row>
    <row r="357" spans="1:88" ht="31.5" hidden="1" customHeight="1" x14ac:dyDescent="0.25">
      <c r="A357" s="137"/>
      <c r="B357" s="138"/>
      <c r="C357" s="99" t="s">
        <v>792</v>
      </c>
      <c r="D357" s="40"/>
      <c r="E357" s="100"/>
      <c r="F357" s="40"/>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101">
        <f t="shared" ref="BD357:CB357" si="328">COUNTIFS($P$7:$P$301,"x",BD$7:BD$301,"1")</f>
        <v>0</v>
      </c>
      <c r="BE357" s="101">
        <f t="shared" si="328"/>
        <v>0</v>
      </c>
      <c r="BF357" s="101">
        <f t="shared" si="328"/>
        <v>0</v>
      </c>
      <c r="BG357" s="101">
        <f t="shared" si="328"/>
        <v>0</v>
      </c>
      <c r="BH357" s="101">
        <f t="shared" si="328"/>
        <v>0</v>
      </c>
      <c r="BI357" s="101">
        <f t="shared" si="328"/>
        <v>0</v>
      </c>
      <c r="BJ357" s="101">
        <f t="shared" si="328"/>
        <v>0</v>
      </c>
      <c r="BK357" s="101">
        <f t="shared" si="328"/>
        <v>0</v>
      </c>
      <c r="BL357" s="101">
        <f t="shared" si="328"/>
        <v>0</v>
      </c>
      <c r="BM357" s="101">
        <f t="shared" si="328"/>
        <v>0</v>
      </c>
      <c r="BN357" s="101">
        <f t="shared" si="328"/>
        <v>0</v>
      </c>
      <c r="BO357" s="101">
        <f t="shared" si="328"/>
        <v>0</v>
      </c>
      <c r="BP357" s="101">
        <f t="shared" si="328"/>
        <v>0</v>
      </c>
      <c r="BQ357" s="101">
        <f t="shared" si="328"/>
        <v>0</v>
      </c>
      <c r="BR357" s="101">
        <f t="shared" si="328"/>
        <v>0</v>
      </c>
      <c r="BS357" s="101">
        <f t="shared" si="328"/>
        <v>0</v>
      </c>
      <c r="BT357" s="101">
        <f t="shared" si="328"/>
        <v>0</v>
      </c>
      <c r="BU357" s="101">
        <f t="shared" si="328"/>
        <v>0</v>
      </c>
      <c r="BV357" s="101">
        <f t="shared" si="328"/>
        <v>0</v>
      </c>
      <c r="BW357" s="101">
        <f t="shared" si="328"/>
        <v>0</v>
      </c>
      <c r="BX357" s="101">
        <f t="shared" si="328"/>
        <v>0</v>
      </c>
      <c r="BY357" s="101">
        <f t="shared" si="328"/>
        <v>0</v>
      </c>
      <c r="BZ357" s="101">
        <f t="shared" si="328"/>
        <v>0</v>
      </c>
      <c r="CA357" s="101">
        <f t="shared" si="328"/>
        <v>0</v>
      </c>
      <c r="CB357" s="101">
        <f t="shared" si="328"/>
        <v>0</v>
      </c>
      <c r="CC357" s="5"/>
      <c r="CD357" s="5"/>
      <c r="CE357" s="5"/>
      <c r="CF357" s="5"/>
      <c r="CG357" s="5"/>
      <c r="CH357" s="5"/>
      <c r="CI357" s="5"/>
      <c r="CJ357" s="5"/>
    </row>
    <row r="358" spans="1:88" ht="31.5" hidden="1" customHeight="1" x14ac:dyDescent="0.25">
      <c r="A358" s="137"/>
      <c r="B358" s="138"/>
      <c r="C358" s="99" t="s">
        <v>793</v>
      </c>
      <c r="D358" s="40"/>
      <c r="E358" s="100"/>
      <c r="F358" s="40"/>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101">
        <f t="shared" ref="BD358:CB358" si="329">COUNTIFS($P$7:$P$301,"x",BD$7:BD$301,"0")</f>
        <v>0</v>
      </c>
      <c r="BE358" s="101">
        <f t="shared" si="329"/>
        <v>0</v>
      </c>
      <c r="BF358" s="101">
        <f t="shared" si="329"/>
        <v>0</v>
      </c>
      <c r="BG358" s="101">
        <f t="shared" si="329"/>
        <v>0</v>
      </c>
      <c r="BH358" s="101">
        <f t="shared" si="329"/>
        <v>0</v>
      </c>
      <c r="BI358" s="101">
        <f t="shared" si="329"/>
        <v>0</v>
      </c>
      <c r="BJ358" s="101">
        <f t="shared" si="329"/>
        <v>0</v>
      </c>
      <c r="BK358" s="101">
        <f t="shared" si="329"/>
        <v>0</v>
      </c>
      <c r="BL358" s="101">
        <f t="shared" si="329"/>
        <v>1</v>
      </c>
      <c r="BM358" s="101">
        <f t="shared" si="329"/>
        <v>0</v>
      </c>
      <c r="BN358" s="101">
        <f t="shared" si="329"/>
        <v>0</v>
      </c>
      <c r="BO358" s="101">
        <f t="shared" si="329"/>
        <v>0</v>
      </c>
      <c r="BP358" s="101">
        <f t="shared" si="329"/>
        <v>0</v>
      </c>
      <c r="BQ358" s="101">
        <f t="shared" si="329"/>
        <v>0</v>
      </c>
      <c r="BR358" s="101">
        <f t="shared" si="329"/>
        <v>1</v>
      </c>
      <c r="BS358" s="101">
        <f t="shared" si="329"/>
        <v>0</v>
      </c>
      <c r="BT358" s="101">
        <f t="shared" si="329"/>
        <v>0</v>
      </c>
      <c r="BU358" s="101">
        <f t="shared" si="329"/>
        <v>0</v>
      </c>
      <c r="BV358" s="101">
        <f t="shared" si="329"/>
        <v>1</v>
      </c>
      <c r="BW358" s="101">
        <f t="shared" si="329"/>
        <v>0</v>
      </c>
      <c r="BX358" s="101">
        <f t="shared" si="329"/>
        <v>0</v>
      </c>
      <c r="BY358" s="101">
        <f t="shared" si="329"/>
        <v>0</v>
      </c>
      <c r="BZ358" s="101">
        <f t="shared" si="329"/>
        <v>0</v>
      </c>
      <c r="CA358" s="101">
        <f t="shared" si="329"/>
        <v>0</v>
      </c>
      <c r="CB358" s="101">
        <f t="shared" si="329"/>
        <v>0</v>
      </c>
      <c r="CC358" s="5"/>
      <c r="CD358" s="5"/>
      <c r="CE358" s="5"/>
      <c r="CF358" s="5"/>
      <c r="CG358" s="5"/>
      <c r="CH358" s="5"/>
      <c r="CI358" s="5"/>
      <c r="CJ358" s="5"/>
    </row>
    <row r="359" spans="1:88" ht="15.75" hidden="1" customHeight="1" x14ac:dyDescent="0.25">
      <c r="A359" s="137"/>
      <c r="B359" s="138"/>
      <c r="C359" s="130" t="s">
        <v>794</v>
      </c>
      <c r="D359" s="40"/>
      <c r="E359" s="100"/>
      <c r="F359" s="40"/>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104">
        <f t="shared" ref="BD359:CB359" si="330">(((BD356*2)+(BD357*1)+(BD358*0)))/(BD356+BD357+BD358)</f>
        <v>2</v>
      </c>
      <c r="BE359" s="104">
        <f t="shared" si="330"/>
        <v>2</v>
      </c>
      <c r="BF359" s="104">
        <f t="shared" si="330"/>
        <v>2</v>
      </c>
      <c r="BG359" s="104">
        <f t="shared" si="330"/>
        <v>2</v>
      </c>
      <c r="BH359" s="104">
        <f t="shared" si="330"/>
        <v>2</v>
      </c>
      <c r="BI359" s="104">
        <f t="shared" si="330"/>
        <v>2</v>
      </c>
      <c r="BJ359" s="104">
        <f t="shared" si="330"/>
        <v>2</v>
      </c>
      <c r="BK359" s="104">
        <f t="shared" si="330"/>
        <v>2</v>
      </c>
      <c r="BL359" s="104">
        <f t="shared" si="330"/>
        <v>0</v>
      </c>
      <c r="BM359" s="104">
        <f t="shared" si="330"/>
        <v>2</v>
      </c>
      <c r="BN359" s="104">
        <f t="shared" si="330"/>
        <v>2</v>
      </c>
      <c r="BO359" s="104">
        <f t="shared" si="330"/>
        <v>2</v>
      </c>
      <c r="BP359" s="104">
        <f t="shared" si="330"/>
        <v>2</v>
      </c>
      <c r="BQ359" s="104">
        <f t="shared" si="330"/>
        <v>2</v>
      </c>
      <c r="BR359" s="104">
        <f t="shared" si="330"/>
        <v>0</v>
      </c>
      <c r="BS359" s="104">
        <f t="shared" si="330"/>
        <v>2</v>
      </c>
      <c r="BT359" s="104">
        <f t="shared" si="330"/>
        <v>2</v>
      </c>
      <c r="BU359" s="104">
        <f t="shared" si="330"/>
        <v>2</v>
      </c>
      <c r="BV359" s="104">
        <f t="shared" si="330"/>
        <v>0</v>
      </c>
      <c r="BW359" s="104">
        <f t="shared" si="330"/>
        <v>2</v>
      </c>
      <c r="BX359" s="104">
        <f t="shared" si="330"/>
        <v>2</v>
      </c>
      <c r="BY359" s="104">
        <f t="shared" si="330"/>
        <v>2</v>
      </c>
      <c r="BZ359" s="104">
        <f t="shared" si="330"/>
        <v>2</v>
      </c>
      <c r="CA359" s="104">
        <f t="shared" si="330"/>
        <v>2</v>
      </c>
      <c r="CB359" s="104">
        <f t="shared" si="330"/>
        <v>2</v>
      </c>
      <c r="CC359" s="126">
        <f>COUNTIF($BD360:$CB360,"Đ")</f>
        <v>22</v>
      </c>
      <c r="CD359" s="125">
        <f>CC359/COUNTA($BD360:$CB360)</f>
        <v>0.88</v>
      </c>
      <c r="CE359" s="126">
        <f>COUNTIF($BD360:$CB360,"CCG")</f>
        <v>0</v>
      </c>
      <c r="CF359" s="125">
        <f>CE359/COUNTA($BD360:$CB360)</f>
        <v>0</v>
      </c>
      <c r="CG359" s="126">
        <f>COUNTIF($BD360:$CB360,"CĐ")</f>
        <v>3</v>
      </c>
      <c r="CH359" s="125">
        <f>CG359/COUNTA($BD360:$CB360)</f>
        <v>0.12</v>
      </c>
      <c r="CI359" s="127">
        <f>(((CC359*2)+(CE359*1)+(CG359*0)))/(CC359+CE359+CG359)</f>
        <v>1.76</v>
      </c>
      <c r="CJ359" s="127" t="str">
        <f>IF(CI359&gt;=1.6,"Đạt mục tiêu",IF(CI359&gt;=1,"Cần cố gắng","Chưa đạt"))</f>
        <v>Đạt mục tiêu</v>
      </c>
    </row>
    <row r="360" spans="1:88" ht="15.75" hidden="1" customHeight="1" x14ac:dyDescent="0.25">
      <c r="A360" s="139"/>
      <c r="B360" s="140"/>
      <c r="C360" s="124"/>
      <c r="D360" s="40"/>
      <c r="E360" s="100"/>
      <c r="F360" s="40"/>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104" t="str">
        <f t="shared" ref="BD360:CB360" si="331">IF(BD359&lt;1,"CĐ",IF(BD359&lt;1.6,"CCG","Đ"))</f>
        <v>Đ</v>
      </c>
      <c r="BE360" s="104" t="str">
        <f t="shared" si="331"/>
        <v>Đ</v>
      </c>
      <c r="BF360" s="104" t="str">
        <f t="shared" si="331"/>
        <v>Đ</v>
      </c>
      <c r="BG360" s="104" t="str">
        <f t="shared" si="331"/>
        <v>Đ</v>
      </c>
      <c r="BH360" s="104" t="str">
        <f t="shared" si="331"/>
        <v>Đ</v>
      </c>
      <c r="BI360" s="104" t="str">
        <f t="shared" si="331"/>
        <v>Đ</v>
      </c>
      <c r="BJ360" s="104" t="str">
        <f t="shared" si="331"/>
        <v>Đ</v>
      </c>
      <c r="BK360" s="104" t="str">
        <f t="shared" si="331"/>
        <v>Đ</v>
      </c>
      <c r="BL360" s="104" t="str">
        <f t="shared" si="331"/>
        <v>CĐ</v>
      </c>
      <c r="BM360" s="104" t="str">
        <f t="shared" si="331"/>
        <v>Đ</v>
      </c>
      <c r="BN360" s="104" t="str">
        <f t="shared" si="331"/>
        <v>Đ</v>
      </c>
      <c r="BO360" s="104" t="str">
        <f t="shared" si="331"/>
        <v>Đ</v>
      </c>
      <c r="BP360" s="104" t="str">
        <f t="shared" si="331"/>
        <v>Đ</v>
      </c>
      <c r="BQ360" s="104" t="str">
        <f t="shared" si="331"/>
        <v>Đ</v>
      </c>
      <c r="BR360" s="104" t="str">
        <f t="shared" si="331"/>
        <v>CĐ</v>
      </c>
      <c r="BS360" s="104" t="str">
        <f t="shared" si="331"/>
        <v>Đ</v>
      </c>
      <c r="BT360" s="104" t="str">
        <f t="shared" si="331"/>
        <v>Đ</v>
      </c>
      <c r="BU360" s="104" t="str">
        <f t="shared" si="331"/>
        <v>Đ</v>
      </c>
      <c r="BV360" s="104" t="str">
        <f t="shared" si="331"/>
        <v>CĐ</v>
      </c>
      <c r="BW360" s="104" t="str">
        <f t="shared" si="331"/>
        <v>Đ</v>
      </c>
      <c r="BX360" s="104" t="str">
        <f t="shared" si="331"/>
        <v>Đ</v>
      </c>
      <c r="BY360" s="104" t="str">
        <f t="shared" si="331"/>
        <v>Đ</v>
      </c>
      <c r="BZ360" s="104" t="str">
        <f t="shared" si="331"/>
        <v>Đ</v>
      </c>
      <c r="CA360" s="104" t="str">
        <f t="shared" si="331"/>
        <v>Đ</v>
      </c>
      <c r="CB360" s="104" t="str">
        <f t="shared" si="331"/>
        <v>Đ</v>
      </c>
      <c r="CC360" s="124"/>
      <c r="CD360" s="124"/>
      <c r="CE360" s="124"/>
      <c r="CF360" s="124"/>
      <c r="CG360" s="124"/>
      <c r="CH360" s="124"/>
      <c r="CI360" s="124"/>
      <c r="CJ360" s="124"/>
    </row>
    <row r="361" spans="1:88" ht="31.5" hidden="1" customHeight="1" x14ac:dyDescent="0.25">
      <c r="A361" s="135" t="s">
        <v>801</v>
      </c>
      <c r="B361" s="136"/>
      <c r="C361" s="105" t="s">
        <v>791</v>
      </c>
      <c r="D361" s="106"/>
      <c r="E361" s="17"/>
      <c r="F361" s="106"/>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07">
        <f t="shared" ref="BD361:CB361" si="332">COUNTIFS($Q$7:$Q$301,"x",BD$7:BD$301,"2")</f>
        <v>2</v>
      </c>
      <c r="BE361" s="107">
        <f t="shared" si="332"/>
        <v>2</v>
      </c>
      <c r="BF361" s="107">
        <f t="shared" si="332"/>
        <v>2</v>
      </c>
      <c r="BG361" s="107">
        <f t="shared" si="332"/>
        <v>2</v>
      </c>
      <c r="BH361" s="107">
        <f t="shared" si="332"/>
        <v>1</v>
      </c>
      <c r="BI361" s="107">
        <f t="shared" si="332"/>
        <v>2</v>
      </c>
      <c r="BJ361" s="107">
        <f t="shared" si="332"/>
        <v>1</v>
      </c>
      <c r="BK361" s="107">
        <f t="shared" si="332"/>
        <v>1</v>
      </c>
      <c r="BL361" s="107">
        <f t="shared" si="332"/>
        <v>1</v>
      </c>
      <c r="BM361" s="107">
        <f t="shared" si="332"/>
        <v>1</v>
      </c>
      <c r="BN361" s="107">
        <f t="shared" si="332"/>
        <v>1</v>
      </c>
      <c r="BO361" s="107">
        <f t="shared" si="332"/>
        <v>2</v>
      </c>
      <c r="BP361" s="107">
        <f t="shared" si="332"/>
        <v>2</v>
      </c>
      <c r="BQ361" s="107">
        <f t="shared" si="332"/>
        <v>1</v>
      </c>
      <c r="BR361" s="107">
        <f t="shared" si="332"/>
        <v>2</v>
      </c>
      <c r="BS361" s="107">
        <f t="shared" si="332"/>
        <v>2</v>
      </c>
      <c r="BT361" s="107">
        <f t="shared" si="332"/>
        <v>2</v>
      </c>
      <c r="BU361" s="107">
        <f t="shared" si="332"/>
        <v>2</v>
      </c>
      <c r="BV361" s="107">
        <f t="shared" si="332"/>
        <v>1</v>
      </c>
      <c r="BW361" s="107">
        <f t="shared" si="332"/>
        <v>2</v>
      </c>
      <c r="BX361" s="107">
        <f t="shared" si="332"/>
        <v>2</v>
      </c>
      <c r="BY361" s="107">
        <f t="shared" si="332"/>
        <v>2</v>
      </c>
      <c r="BZ361" s="107">
        <f t="shared" si="332"/>
        <v>1</v>
      </c>
      <c r="CA361" s="107">
        <f t="shared" si="332"/>
        <v>2</v>
      </c>
      <c r="CB361" s="107">
        <f t="shared" si="332"/>
        <v>1</v>
      </c>
      <c r="CC361" s="14"/>
      <c r="CD361" s="14"/>
      <c r="CE361" s="14"/>
      <c r="CF361" s="14"/>
      <c r="CG361" s="14"/>
      <c r="CH361" s="14"/>
      <c r="CI361" s="14"/>
      <c r="CJ361" s="14"/>
    </row>
    <row r="362" spans="1:88" ht="31.5" hidden="1" customHeight="1" x14ac:dyDescent="0.25">
      <c r="A362" s="137"/>
      <c r="B362" s="138"/>
      <c r="C362" s="105" t="s">
        <v>792</v>
      </c>
      <c r="D362" s="106"/>
      <c r="E362" s="17"/>
      <c r="F362" s="106"/>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07">
        <f t="shared" ref="BD362:CB362" si="333">COUNTIFS($Q$7:$Q$301,"x",BD$7:BD$301,"1")</f>
        <v>0</v>
      </c>
      <c r="BE362" s="107">
        <f t="shared" si="333"/>
        <v>0</v>
      </c>
      <c r="BF362" s="107">
        <f t="shared" si="333"/>
        <v>0</v>
      </c>
      <c r="BG362" s="107">
        <f t="shared" si="333"/>
        <v>0</v>
      </c>
      <c r="BH362" s="107">
        <f t="shared" si="333"/>
        <v>0</v>
      </c>
      <c r="BI362" s="107">
        <f t="shared" si="333"/>
        <v>0</v>
      </c>
      <c r="BJ362" s="107">
        <f t="shared" si="333"/>
        <v>1</v>
      </c>
      <c r="BK362" s="107">
        <f t="shared" si="333"/>
        <v>1</v>
      </c>
      <c r="BL362" s="107">
        <f t="shared" si="333"/>
        <v>0</v>
      </c>
      <c r="BM362" s="107">
        <f t="shared" si="333"/>
        <v>1</v>
      </c>
      <c r="BN362" s="107">
        <f t="shared" si="333"/>
        <v>1</v>
      </c>
      <c r="BO362" s="107">
        <f t="shared" si="333"/>
        <v>0</v>
      </c>
      <c r="BP362" s="107">
        <f t="shared" si="333"/>
        <v>0</v>
      </c>
      <c r="BQ362" s="107">
        <f t="shared" si="333"/>
        <v>1</v>
      </c>
      <c r="BR362" s="107">
        <f t="shared" si="333"/>
        <v>0</v>
      </c>
      <c r="BS362" s="107">
        <f t="shared" si="333"/>
        <v>0</v>
      </c>
      <c r="BT362" s="107">
        <f t="shared" si="333"/>
        <v>0</v>
      </c>
      <c r="BU362" s="107">
        <f t="shared" si="333"/>
        <v>0</v>
      </c>
      <c r="BV362" s="107">
        <f t="shared" si="333"/>
        <v>1</v>
      </c>
      <c r="BW362" s="107">
        <f t="shared" si="333"/>
        <v>0</v>
      </c>
      <c r="BX362" s="107">
        <f t="shared" si="333"/>
        <v>0</v>
      </c>
      <c r="BY362" s="107">
        <f t="shared" si="333"/>
        <v>0</v>
      </c>
      <c r="BZ362" s="107">
        <f t="shared" si="333"/>
        <v>1</v>
      </c>
      <c r="CA362" s="107">
        <f t="shared" si="333"/>
        <v>0</v>
      </c>
      <c r="CB362" s="107">
        <f t="shared" si="333"/>
        <v>1</v>
      </c>
      <c r="CC362" s="14"/>
      <c r="CD362" s="14"/>
      <c r="CE362" s="14"/>
      <c r="CF362" s="14"/>
      <c r="CG362" s="14"/>
      <c r="CH362" s="14"/>
      <c r="CI362" s="14"/>
      <c r="CJ362" s="14"/>
    </row>
    <row r="363" spans="1:88" ht="31.5" hidden="1" customHeight="1" x14ac:dyDescent="0.25">
      <c r="A363" s="137"/>
      <c r="B363" s="138"/>
      <c r="C363" s="105" t="s">
        <v>793</v>
      </c>
      <c r="D363" s="106"/>
      <c r="E363" s="17"/>
      <c r="F363" s="106"/>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07">
        <f t="shared" ref="BD363:CB363" si="334">COUNTIFS($Q$7:$Q$301,"x",BD$7:BD$301,"0")</f>
        <v>0</v>
      </c>
      <c r="BE363" s="107">
        <f t="shared" si="334"/>
        <v>0</v>
      </c>
      <c r="BF363" s="107">
        <f t="shared" si="334"/>
        <v>0</v>
      </c>
      <c r="BG363" s="107">
        <f t="shared" si="334"/>
        <v>0</v>
      </c>
      <c r="BH363" s="107">
        <f t="shared" si="334"/>
        <v>1</v>
      </c>
      <c r="BI363" s="107">
        <f t="shared" si="334"/>
        <v>0</v>
      </c>
      <c r="BJ363" s="107">
        <f t="shared" si="334"/>
        <v>0</v>
      </c>
      <c r="BK363" s="107">
        <f t="shared" si="334"/>
        <v>0</v>
      </c>
      <c r="BL363" s="107">
        <f t="shared" si="334"/>
        <v>1</v>
      </c>
      <c r="BM363" s="107">
        <f t="shared" si="334"/>
        <v>0</v>
      </c>
      <c r="BN363" s="107">
        <f t="shared" si="334"/>
        <v>0</v>
      </c>
      <c r="BO363" s="107">
        <f t="shared" si="334"/>
        <v>0</v>
      </c>
      <c r="BP363" s="107">
        <f t="shared" si="334"/>
        <v>0</v>
      </c>
      <c r="BQ363" s="107">
        <f t="shared" si="334"/>
        <v>0</v>
      </c>
      <c r="BR363" s="107">
        <f t="shared" si="334"/>
        <v>0</v>
      </c>
      <c r="BS363" s="107">
        <f t="shared" si="334"/>
        <v>0</v>
      </c>
      <c r="BT363" s="107">
        <f t="shared" si="334"/>
        <v>0</v>
      </c>
      <c r="BU363" s="107">
        <f t="shared" si="334"/>
        <v>0</v>
      </c>
      <c r="BV363" s="107">
        <f t="shared" si="334"/>
        <v>0</v>
      </c>
      <c r="BW363" s="107">
        <f t="shared" si="334"/>
        <v>0</v>
      </c>
      <c r="BX363" s="107">
        <f t="shared" si="334"/>
        <v>0</v>
      </c>
      <c r="BY363" s="107">
        <f t="shared" si="334"/>
        <v>0</v>
      </c>
      <c r="BZ363" s="107">
        <f t="shared" si="334"/>
        <v>0</v>
      </c>
      <c r="CA363" s="107">
        <f t="shared" si="334"/>
        <v>0</v>
      </c>
      <c r="CB363" s="107">
        <f t="shared" si="334"/>
        <v>0</v>
      </c>
      <c r="CC363" s="14"/>
      <c r="CD363" s="14"/>
      <c r="CE363" s="14"/>
      <c r="CF363" s="14"/>
      <c r="CG363" s="14"/>
      <c r="CH363" s="14"/>
      <c r="CI363" s="14"/>
      <c r="CJ363" s="14"/>
    </row>
    <row r="364" spans="1:88" ht="15.75" hidden="1" customHeight="1" x14ac:dyDescent="0.25">
      <c r="A364" s="137"/>
      <c r="B364" s="138"/>
      <c r="C364" s="132" t="s">
        <v>794</v>
      </c>
      <c r="D364" s="106"/>
      <c r="E364" s="17"/>
      <c r="F364" s="106"/>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08">
        <f t="shared" ref="BD364:CB364" si="335">(((BD361*2)+(BD362*1)+(BD363*0)))/(BD361+BD362+BD363)</f>
        <v>2</v>
      </c>
      <c r="BE364" s="108">
        <f t="shared" si="335"/>
        <v>2</v>
      </c>
      <c r="BF364" s="108">
        <f t="shared" si="335"/>
        <v>2</v>
      </c>
      <c r="BG364" s="108">
        <f t="shared" si="335"/>
        <v>2</v>
      </c>
      <c r="BH364" s="108">
        <f t="shared" si="335"/>
        <v>1</v>
      </c>
      <c r="BI364" s="108">
        <f t="shared" si="335"/>
        <v>2</v>
      </c>
      <c r="BJ364" s="108">
        <f t="shared" si="335"/>
        <v>1.5</v>
      </c>
      <c r="BK364" s="108">
        <f t="shared" si="335"/>
        <v>1.5</v>
      </c>
      <c r="BL364" s="108">
        <f t="shared" si="335"/>
        <v>1</v>
      </c>
      <c r="BM364" s="108">
        <f t="shared" si="335"/>
        <v>1.5</v>
      </c>
      <c r="BN364" s="108">
        <f t="shared" si="335"/>
        <v>1.5</v>
      </c>
      <c r="BO364" s="108">
        <f t="shared" si="335"/>
        <v>2</v>
      </c>
      <c r="BP364" s="108">
        <f t="shared" si="335"/>
        <v>2</v>
      </c>
      <c r="BQ364" s="108">
        <f t="shared" si="335"/>
        <v>1.5</v>
      </c>
      <c r="BR364" s="108">
        <f t="shared" si="335"/>
        <v>2</v>
      </c>
      <c r="BS364" s="108">
        <f t="shared" si="335"/>
        <v>2</v>
      </c>
      <c r="BT364" s="108">
        <f t="shared" si="335"/>
        <v>2</v>
      </c>
      <c r="BU364" s="108">
        <f t="shared" si="335"/>
        <v>2</v>
      </c>
      <c r="BV364" s="108">
        <f t="shared" si="335"/>
        <v>1.5</v>
      </c>
      <c r="BW364" s="108">
        <f t="shared" si="335"/>
        <v>2</v>
      </c>
      <c r="BX364" s="108">
        <f t="shared" si="335"/>
        <v>2</v>
      </c>
      <c r="BY364" s="108">
        <f t="shared" si="335"/>
        <v>2</v>
      </c>
      <c r="BZ364" s="108">
        <f t="shared" si="335"/>
        <v>1.5</v>
      </c>
      <c r="CA364" s="108">
        <f t="shared" si="335"/>
        <v>2</v>
      </c>
      <c r="CB364" s="108">
        <f t="shared" si="335"/>
        <v>1.5</v>
      </c>
      <c r="CC364" s="133">
        <f>COUNTIF($BD365:$CB365,"Đ")</f>
        <v>15</v>
      </c>
      <c r="CD364" s="134">
        <f>CC364/COUNTA($BD365:$CB365)</f>
        <v>0.6</v>
      </c>
      <c r="CE364" s="133">
        <f>COUNTIF($BD365:$CB365,"CCG")</f>
        <v>10</v>
      </c>
      <c r="CF364" s="134">
        <f>CE364/COUNTA($BD365:$CB365)</f>
        <v>0.4</v>
      </c>
      <c r="CG364" s="133">
        <f>COUNTIF($BD365:$CB365,"CĐ")</f>
        <v>0</v>
      </c>
      <c r="CH364" s="134">
        <f>CG364/COUNTA($BD365:$CB365)</f>
        <v>0</v>
      </c>
      <c r="CI364" s="123">
        <f>(((CC364*2)+(CE364*1)+(CG364*0)))/(CC364+CE364+CG364)</f>
        <v>1.6</v>
      </c>
      <c r="CJ364" s="123" t="str">
        <f>IF(CI364&gt;=1.6,"Đạt mục tiêu",IF(CI364&gt;=1,"Cần cố gắng","Chưa đạt"))</f>
        <v>Đạt mục tiêu</v>
      </c>
    </row>
    <row r="365" spans="1:88" ht="15.75" hidden="1" customHeight="1" x14ac:dyDescent="0.25">
      <c r="A365" s="139"/>
      <c r="B365" s="140"/>
      <c r="C365" s="124"/>
      <c r="D365" s="106"/>
      <c r="E365" s="17"/>
      <c r="F365" s="106"/>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08" t="str">
        <f t="shared" ref="BD365:CB365" si="336">IF(BD364&lt;1,"CĐ",IF(BD364&lt;1.6,"CCG","Đ"))</f>
        <v>Đ</v>
      </c>
      <c r="BE365" s="108" t="str">
        <f t="shared" si="336"/>
        <v>Đ</v>
      </c>
      <c r="BF365" s="108" t="str">
        <f t="shared" si="336"/>
        <v>Đ</v>
      </c>
      <c r="BG365" s="108" t="str">
        <f t="shared" si="336"/>
        <v>Đ</v>
      </c>
      <c r="BH365" s="108" t="str">
        <f t="shared" si="336"/>
        <v>CCG</v>
      </c>
      <c r="BI365" s="108" t="str">
        <f t="shared" si="336"/>
        <v>Đ</v>
      </c>
      <c r="BJ365" s="108" t="str">
        <f t="shared" si="336"/>
        <v>CCG</v>
      </c>
      <c r="BK365" s="108" t="str">
        <f t="shared" si="336"/>
        <v>CCG</v>
      </c>
      <c r="BL365" s="108" t="str">
        <f t="shared" si="336"/>
        <v>CCG</v>
      </c>
      <c r="BM365" s="108" t="str">
        <f t="shared" si="336"/>
        <v>CCG</v>
      </c>
      <c r="BN365" s="108" t="str">
        <f t="shared" si="336"/>
        <v>CCG</v>
      </c>
      <c r="BO365" s="108" t="str">
        <f t="shared" si="336"/>
        <v>Đ</v>
      </c>
      <c r="BP365" s="108" t="str">
        <f t="shared" si="336"/>
        <v>Đ</v>
      </c>
      <c r="BQ365" s="108" t="str">
        <f t="shared" si="336"/>
        <v>CCG</v>
      </c>
      <c r="BR365" s="108" t="str">
        <f t="shared" si="336"/>
        <v>Đ</v>
      </c>
      <c r="BS365" s="108" t="str">
        <f t="shared" si="336"/>
        <v>Đ</v>
      </c>
      <c r="BT365" s="108" t="str">
        <f t="shared" si="336"/>
        <v>Đ</v>
      </c>
      <c r="BU365" s="108" t="str">
        <f t="shared" si="336"/>
        <v>Đ</v>
      </c>
      <c r="BV365" s="108" t="str">
        <f t="shared" si="336"/>
        <v>CCG</v>
      </c>
      <c r="BW365" s="108" t="str">
        <f t="shared" si="336"/>
        <v>Đ</v>
      </c>
      <c r="BX365" s="108" t="str">
        <f t="shared" si="336"/>
        <v>Đ</v>
      </c>
      <c r="BY365" s="108" t="str">
        <f t="shared" si="336"/>
        <v>Đ</v>
      </c>
      <c r="BZ365" s="108" t="str">
        <f t="shared" si="336"/>
        <v>CCG</v>
      </c>
      <c r="CA365" s="108" t="str">
        <f t="shared" si="336"/>
        <v>Đ</v>
      </c>
      <c r="CB365" s="108" t="str">
        <f t="shared" si="336"/>
        <v>CCG</v>
      </c>
      <c r="CC365" s="124"/>
      <c r="CD365" s="124"/>
      <c r="CE365" s="124"/>
      <c r="CF365" s="124"/>
      <c r="CG365" s="124"/>
      <c r="CH365" s="124"/>
      <c r="CI365" s="124"/>
      <c r="CJ365" s="124"/>
    </row>
    <row r="366" spans="1:88" ht="31.5" hidden="1" customHeight="1" x14ac:dyDescent="0.25">
      <c r="A366" s="141" t="s">
        <v>802</v>
      </c>
      <c r="B366" s="136"/>
      <c r="C366" s="99" t="s">
        <v>791</v>
      </c>
      <c r="D366" s="40"/>
      <c r="E366" s="100"/>
      <c r="F366" s="40"/>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101">
        <f t="shared" ref="BD366:CB366" si="337">COUNTIFS($R$7:$R$301,"x",BD$7:BD$301,"2")</f>
        <v>1</v>
      </c>
      <c r="BE366" s="101">
        <f t="shared" si="337"/>
        <v>1</v>
      </c>
      <c r="BF366" s="101">
        <f t="shared" si="337"/>
        <v>1</v>
      </c>
      <c r="BG366" s="101">
        <f t="shared" si="337"/>
        <v>1</v>
      </c>
      <c r="BH366" s="101">
        <f t="shared" si="337"/>
        <v>0</v>
      </c>
      <c r="BI366" s="101">
        <f t="shared" si="337"/>
        <v>1</v>
      </c>
      <c r="BJ366" s="101">
        <f t="shared" si="337"/>
        <v>1</v>
      </c>
      <c r="BK366" s="101">
        <f t="shared" si="337"/>
        <v>1</v>
      </c>
      <c r="BL366" s="101">
        <f t="shared" si="337"/>
        <v>0</v>
      </c>
      <c r="BM366" s="101">
        <f t="shared" si="337"/>
        <v>1</v>
      </c>
      <c r="BN366" s="101">
        <f t="shared" si="337"/>
        <v>1</v>
      </c>
      <c r="BO366" s="101">
        <f t="shared" si="337"/>
        <v>1</v>
      </c>
      <c r="BP366" s="101">
        <f t="shared" si="337"/>
        <v>1</v>
      </c>
      <c r="BQ366" s="101">
        <f t="shared" si="337"/>
        <v>1</v>
      </c>
      <c r="BR366" s="101">
        <f t="shared" si="337"/>
        <v>1</v>
      </c>
      <c r="BS366" s="101">
        <f t="shared" si="337"/>
        <v>0</v>
      </c>
      <c r="BT366" s="101">
        <f t="shared" si="337"/>
        <v>1</v>
      </c>
      <c r="BU366" s="101">
        <f t="shared" si="337"/>
        <v>1</v>
      </c>
      <c r="BV366" s="101">
        <f t="shared" si="337"/>
        <v>1</v>
      </c>
      <c r="BW366" s="101">
        <f t="shared" si="337"/>
        <v>1</v>
      </c>
      <c r="BX366" s="101">
        <f t="shared" si="337"/>
        <v>1</v>
      </c>
      <c r="BY366" s="101">
        <f t="shared" si="337"/>
        <v>1</v>
      </c>
      <c r="BZ366" s="101">
        <f t="shared" si="337"/>
        <v>1</v>
      </c>
      <c r="CA366" s="101">
        <f t="shared" si="337"/>
        <v>1</v>
      </c>
      <c r="CB366" s="101">
        <f t="shared" si="337"/>
        <v>0</v>
      </c>
      <c r="CC366" s="5"/>
      <c r="CD366" s="5"/>
      <c r="CE366" s="5"/>
      <c r="CF366" s="5"/>
      <c r="CG366" s="5"/>
      <c r="CH366" s="5"/>
      <c r="CI366" s="5"/>
      <c r="CJ366" s="5"/>
    </row>
    <row r="367" spans="1:88" ht="31.5" hidden="1" customHeight="1" x14ac:dyDescent="0.25">
      <c r="A367" s="137"/>
      <c r="B367" s="138"/>
      <c r="C367" s="99" t="s">
        <v>792</v>
      </c>
      <c r="D367" s="40"/>
      <c r="E367" s="100"/>
      <c r="F367" s="40"/>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101">
        <f t="shared" ref="BD367:CB367" si="338">COUNTIFS($R$7:$R$301,"x",BD$7:BD$301,"1")</f>
        <v>0</v>
      </c>
      <c r="BE367" s="101">
        <f t="shared" si="338"/>
        <v>0</v>
      </c>
      <c r="BF367" s="101">
        <f t="shared" si="338"/>
        <v>0</v>
      </c>
      <c r="BG367" s="101">
        <f t="shared" si="338"/>
        <v>0</v>
      </c>
      <c r="BH367" s="101">
        <f t="shared" si="338"/>
        <v>1</v>
      </c>
      <c r="BI367" s="101">
        <f t="shared" si="338"/>
        <v>0</v>
      </c>
      <c r="BJ367" s="101">
        <f t="shared" si="338"/>
        <v>0</v>
      </c>
      <c r="BK367" s="101">
        <f t="shared" si="338"/>
        <v>0</v>
      </c>
      <c r="BL367" s="101">
        <f t="shared" si="338"/>
        <v>1</v>
      </c>
      <c r="BM367" s="101">
        <f t="shared" si="338"/>
        <v>0</v>
      </c>
      <c r="BN367" s="101">
        <f t="shared" si="338"/>
        <v>0</v>
      </c>
      <c r="BO367" s="101">
        <f t="shared" si="338"/>
        <v>0</v>
      </c>
      <c r="BP367" s="101">
        <f t="shared" si="338"/>
        <v>0</v>
      </c>
      <c r="BQ367" s="101">
        <f t="shared" si="338"/>
        <v>0</v>
      </c>
      <c r="BR367" s="101">
        <f t="shared" si="338"/>
        <v>0</v>
      </c>
      <c r="BS367" s="101">
        <f t="shared" si="338"/>
        <v>1</v>
      </c>
      <c r="BT367" s="101">
        <f t="shared" si="338"/>
        <v>0</v>
      </c>
      <c r="BU367" s="101">
        <f t="shared" si="338"/>
        <v>0</v>
      </c>
      <c r="BV367" s="101">
        <f t="shared" si="338"/>
        <v>0</v>
      </c>
      <c r="BW367" s="101">
        <f t="shared" si="338"/>
        <v>0</v>
      </c>
      <c r="BX367" s="101">
        <f t="shared" si="338"/>
        <v>0</v>
      </c>
      <c r="BY367" s="101">
        <f t="shared" si="338"/>
        <v>0</v>
      </c>
      <c r="BZ367" s="101">
        <f t="shared" si="338"/>
        <v>0</v>
      </c>
      <c r="CA367" s="101">
        <f t="shared" si="338"/>
        <v>0</v>
      </c>
      <c r="CB367" s="101">
        <f t="shared" si="338"/>
        <v>1</v>
      </c>
      <c r="CC367" s="5"/>
      <c r="CD367" s="5"/>
      <c r="CE367" s="5"/>
      <c r="CF367" s="5"/>
      <c r="CG367" s="5"/>
      <c r="CH367" s="5"/>
      <c r="CI367" s="5"/>
      <c r="CJ367" s="5"/>
    </row>
    <row r="368" spans="1:88" ht="31.5" hidden="1" customHeight="1" x14ac:dyDescent="0.25">
      <c r="A368" s="137"/>
      <c r="B368" s="138"/>
      <c r="C368" s="99" t="s">
        <v>793</v>
      </c>
      <c r="D368" s="40"/>
      <c r="E368" s="100"/>
      <c r="F368" s="40"/>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101">
        <f t="shared" ref="BD368:CB368" si="339">COUNTIFS($R$7:$R$301,"x",BD$7:BD$301,"0")</f>
        <v>0</v>
      </c>
      <c r="BE368" s="101">
        <f t="shared" si="339"/>
        <v>0</v>
      </c>
      <c r="BF368" s="101">
        <f t="shared" si="339"/>
        <v>0</v>
      </c>
      <c r="BG368" s="101">
        <f t="shared" si="339"/>
        <v>0</v>
      </c>
      <c r="BH368" s="101">
        <f t="shared" si="339"/>
        <v>0</v>
      </c>
      <c r="BI368" s="101">
        <f t="shared" si="339"/>
        <v>0</v>
      </c>
      <c r="BJ368" s="101">
        <f t="shared" si="339"/>
        <v>0</v>
      </c>
      <c r="BK368" s="101">
        <f t="shared" si="339"/>
        <v>0</v>
      </c>
      <c r="BL368" s="101">
        <f t="shared" si="339"/>
        <v>0</v>
      </c>
      <c r="BM368" s="101">
        <f t="shared" si="339"/>
        <v>0</v>
      </c>
      <c r="BN368" s="101">
        <f t="shared" si="339"/>
        <v>0</v>
      </c>
      <c r="BO368" s="101">
        <f t="shared" si="339"/>
        <v>0</v>
      </c>
      <c r="BP368" s="101">
        <f t="shared" si="339"/>
        <v>0</v>
      </c>
      <c r="BQ368" s="101">
        <f t="shared" si="339"/>
        <v>0</v>
      </c>
      <c r="BR368" s="101">
        <f t="shared" si="339"/>
        <v>0</v>
      </c>
      <c r="BS368" s="101">
        <f t="shared" si="339"/>
        <v>0</v>
      </c>
      <c r="BT368" s="101">
        <f t="shared" si="339"/>
        <v>0</v>
      </c>
      <c r="BU368" s="101">
        <f t="shared" si="339"/>
        <v>0</v>
      </c>
      <c r="BV368" s="101">
        <f t="shared" si="339"/>
        <v>0</v>
      </c>
      <c r="BW368" s="101">
        <f t="shared" si="339"/>
        <v>0</v>
      </c>
      <c r="BX368" s="101">
        <f t="shared" si="339"/>
        <v>0</v>
      </c>
      <c r="BY368" s="101">
        <f t="shared" si="339"/>
        <v>0</v>
      </c>
      <c r="BZ368" s="101">
        <f t="shared" si="339"/>
        <v>0</v>
      </c>
      <c r="CA368" s="101">
        <f t="shared" si="339"/>
        <v>0</v>
      </c>
      <c r="CB368" s="101">
        <f t="shared" si="339"/>
        <v>0</v>
      </c>
      <c r="CC368" s="5"/>
      <c r="CD368" s="5"/>
      <c r="CE368" s="5"/>
      <c r="CF368" s="5"/>
      <c r="CG368" s="5"/>
      <c r="CH368" s="5"/>
      <c r="CI368" s="5"/>
      <c r="CJ368" s="5"/>
    </row>
    <row r="369" spans="1:88" ht="15.75" hidden="1" customHeight="1" x14ac:dyDescent="0.25">
      <c r="A369" s="137"/>
      <c r="B369" s="138"/>
      <c r="C369" s="130" t="s">
        <v>794</v>
      </c>
      <c r="D369" s="40"/>
      <c r="E369" s="100"/>
      <c r="F369" s="40"/>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104">
        <f t="shared" ref="BD369:CB369" si="340">(((BD366*2)+(BD367*1)+(BD368*0)))/(BD366+BD367+BD368)</f>
        <v>2</v>
      </c>
      <c r="BE369" s="104">
        <f t="shared" si="340"/>
        <v>2</v>
      </c>
      <c r="BF369" s="104">
        <f t="shared" si="340"/>
        <v>2</v>
      </c>
      <c r="BG369" s="104">
        <f t="shared" si="340"/>
        <v>2</v>
      </c>
      <c r="BH369" s="104">
        <f t="shared" si="340"/>
        <v>1</v>
      </c>
      <c r="BI369" s="104">
        <f t="shared" si="340"/>
        <v>2</v>
      </c>
      <c r="BJ369" s="104">
        <f t="shared" si="340"/>
        <v>2</v>
      </c>
      <c r="BK369" s="104">
        <f t="shared" si="340"/>
        <v>2</v>
      </c>
      <c r="BL369" s="104">
        <f t="shared" si="340"/>
        <v>1</v>
      </c>
      <c r="BM369" s="104">
        <f t="shared" si="340"/>
        <v>2</v>
      </c>
      <c r="BN369" s="104">
        <f t="shared" si="340"/>
        <v>2</v>
      </c>
      <c r="BO369" s="104">
        <f t="shared" si="340"/>
        <v>2</v>
      </c>
      <c r="BP369" s="104">
        <f t="shared" si="340"/>
        <v>2</v>
      </c>
      <c r="BQ369" s="104">
        <f t="shared" si="340"/>
        <v>2</v>
      </c>
      <c r="BR369" s="104">
        <f t="shared" si="340"/>
        <v>2</v>
      </c>
      <c r="BS369" s="104">
        <f t="shared" si="340"/>
        <v>1</v>
      </c>
      <c r="BT369" s="104">
        <f t="shared" si="340"/>
        <v>2</v>
      </c>
      <c r="BU369" s="104">
        <f t="shared" si="340"/>
        <v>2</v>
      </c>
      <c r="BV369" s="104">
        <f t="shared" si="340"/>
        <v>2</v>
      </c>
      <c r="BW369" s="104">
        <f t="shared" si="340"/>
        <v>2</v>
      </c>
      <c r="BX369" s="104">
        <f t="shared" si="340"/>
        <v>2</v>
      </c>
      <c r="BY369" s="104">
        <f t="shared" si="340"/>
        <v>2</v>
      </c>
      <c r="BZ369" s="104">
        <f t="shared" si="340"/>
        <v>2</v>
      </c>
      <c r="CA369" s="104">
        <f t="shared" si="340"/>
        <v>2</v>
      </c>
      <c r="CB369" s="104">
        <f t="shared" si="340"/>
        <v>1</v>
      </c>
      <c r="CC369" s="126">
        <f>COUNTIF($BD370:$CB370,"Đ")</f>
        <v>21</v>
      </c>
      <c r="CD369" s="125">
        <f>CC369/COUNTA($BD370:$CB370)</f>
        <v>0.84</v>
      </c>
      <c r="CE369" s="126">
        <f>COUNTIF($BD370:$CB370,"CCG")</f>
        <v>4</v>
      </c>
      <c r="CF369" s="125">
        <f>CE369/COUNTA($BD370:$CB370)</f>
        <v>0.16</v>
      </c>
      <c r="CG369" s="126">
        <f>COUNTIF($BD370:$CB370,"CĐ")</f>
        <v>0</v>
      </c>
      <c r="CH369" s="125">
        <f>CG369/COUNTA($BD370:$CB370)</f>
        <v>0</v>
      </c>
      <c r="CI369" s="127">
        <f>(((CC369*2)+(CE369*1)+(CG369*0)))/(CC369+CE369+CG369)</f>
        <v>1.84</v>
      </c>
      <c r="CJ369" s="127" t="str">
        <f>IF(CI369&gt;=1.6,"Đạt mục tiêu",IF(CI369&gt;=1,"Cần cố gắng","Chưa đạt"))</f>
        <v>Đạt mục tiêu</v>
      </c>
    </row>
    <row r="370" spans="1:88" ht="15.75" hidden="1" customHeight="1" x14ac:dyDescent="0.25">
      <c r="A370" s="139"/>
      <c r="B370" s="140"/>
      <c r="C370" s="124"/>
      <c r="D370" s="40"/>
      <c r="E370" s="100"/>
      <c r="F370" s="40"/>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104" t="str">
        <f t="shared" ref="BD370:CB370" si="341">IF(BD369&lt;1,"CĐ",IF(BD369&lt;1.6,"CCG","Đ"))</f>
        <v>Đ</v>
      </c>
      <c r="BE370" s="104" t="str">
        <f t="shared" si="341"/>
        <v>Đ</v>
      </c>
      <c r="BF370" s="104" t="str">
        <f t="shared" si="341"/>
        <v>Đ</v>
      </c>
      <c r="BG370" s="104" t="str">
        <f t="shared" si="341"/>
        <v>Đ</v>
      </c>
      <c r="BH370" s="104" t="str">
        <f t="shared" si="341"/>
        <v>CCG</v>
      </c>
      <c r="BI370" s="104" t="str">
        <f t="shared" si="341"/>
        <v>Đ</v>
      </c>
      <c r="BJ370" s="104" t="str">
        <f t="shared" si="341"/>
        <v>Đ</v>
      </c>
      <c r="BK370" s="104" t="str">
        <f t="shared" si="341"/>
        <v>Đ</v>
      </c>
      <c r="BL370" s="104" t="str">
        <f t="shared" si="341"/>
        <v>CCG</v>
      </c>
      <c r="BM370" s="104" t="str">
        <f t="shared" si="341"/>
        <v>Đ</v>
      </c>
      <c r="BN370" s="104" t="str">
        <f t="shared" si="341"/>
        <v>Đ</v>
      </c>
      <c r="BO370" s="104" t="str">
        <f t="shared" si="341"/>
        <v>Đ</v>
      </c>
      <c r="BP370" s="104" t="str">
        <f t="shared" si="341"/>
        <v>Đ</v>
      </c>
      <c r="BQ370" s="104" t="str">
        <f t="shared" si="341"/>
        <v>Đ</v>
      </c>
      <c r="BR370" s="104" t="str">
        <f t="shared" si="341"/>
        <v>Đ</v>
      </c>
      <c r="BS370" s="104" t="str">
        <f t="shared" si="341"/>
        <v>CCG</v>
      </c>
      <c r="BT370" s="104" t="str">
        <f t="shared" si="341"/>
        <v>Đ</v>
      </c>
      <c r="BU370" s="104" t="str">
        <f t="shared" si="341"/>
        <v>Đ</v>
      </c>
      <c r="BV370" s="104" t="str">
        <f t="shared" si="341"/>
        <v>Đ</v>
      </c>
      <c r="BW370" s="104" t="str">
        <f t="shared" si="341"/>
        <v>Đ</v>
      </c>
      <c r="BX370" s="104" t="str">
        <f t="shared" si="341"/>
        <v>Đ</v>
      </c>
      <c r="BY370" s="104" t="str">
        <f t="shared" si="341"/>
        <v>Đ</v>
      </c>
      <c r="BZ370" s="104" t="str">
        <f t="shared" si="341"/>
        <v>Đ</v>
      </c>
      <c r="CA370" s="104" t="str">
        <f t="shared" si="341"/>
        <v>Đ</v>
      </c>
      <c r="CB370" s="104" t="str">
        <f t="shared" si="341"/>
        <v>CCG</v>
      </c>
      <c r="CC370" s="124"/>
      <c r="CD370" s="124"/>
      <c r="CE370" s="124"/>
      <c r="CF370" s="124"/>
      <c r="CG370" s="124"/>
      <c r="CH370" s="124"/>
      <c r="CI370" s="124"/>
      <c r="CJ370" s="124"/>
    </row>
    <row r="371" spans="1:88" ht="31.5" hidden="1" customHeight="1" x14ac:dyDescent="0.25">
      <c r="A371" s="135" t="s">
        <v>803</v>
      </c>
      <c r="B371" s="136"/>
      <c r="C371" s="105" t="s">
        <v>791</v>
      </c>
      <c r="D371" s="106"/>
      <c r="E371" s="17"/>
      <c r="F371" s="106"/>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07">
        <f t="shared" ref="BD371:CB371" si="342">COUNTIFS($S$7:$S$301,"x",BD$7:BD$301,"2")</f>
        <v>1</v>
      </c>
      <c r="BE371" s="107">
        <f t="shared" si="342"/>
        <v>2</v>
      </c>
      <c r="BF371" s="107">
        <f t="shared" si="342"/>
        <v>2</v>
      </c>
      <c r="BG371" s="107">
        <f t="shared" si="342"/>
        <v>2</v>
      </c>
      <c r="BH371" s="107">
        <f t="shared" si="342"/>
        <v>2</v>
      </c>
      <c r="BI371" s="107">
        <f t="shared" si="342"/>
        <v>1</v>
      </c>
      <c r="BJ371" s="107">
        <f t="shared" si="342"/>
        <v>2</v>
      </c>
      <c r="BK371" s="107">
        <f t="shared" si="342"/>
        <v>1</v>
      </c>
      <c r="BL371" s="107">
        <f t="shared" si="342"/>
        <v>2</v>
      </c>
      <c r="BM371" s="107">
        <f t="shared" si="342"/>
        <v>2</v>
      </c>
      <c r="BN371" s="107">
        <f t="shared" si="342"/>
        <v>2</v>
      </c>
      <c r="BO371" s="107">
        <f t="shared" si="342"/>
        <v>2</v>
      </c>
      <c r="BP371" s="107">
        <f t="shared" si="342"/>
        <v>1</v>
      </c>
      <c r="BQ371" s="107">
        <f t="shared" si="342"/>
        <v>2</v>
      </c>
      <c r="BR371" s="107">
        <f t="shared" si="342"/>
        <v>1</v>
      </c>
      <c r="BS371" s="107">
        <f t="shared" si="342"/>
        <v>1</v>
      </c>
      <c r="BT371" s="107">
        <f t="shared" si="342"/>
        <v>1</v>
      </c>
      <c r="BU371" s="107">
        <f t="shared" si="342"/>
        <v>1</v>
      </c>
      <c r="BV371" s="107">
        <f t="shared" si="342"/>
        <v>2</v>
      </c>
      <c r="BW371" s="107">
        <f t="shared" si="342"/>
        <v>2</v>
      </c>
      <c r="BX371" s="107">
        <f t="shared" si="342"/>
        <v>1</v>
      </c>
      <c r="BY371" s="107">
        <f t="shared" si="342"/>
        <v>2</v>
      </c>
      <c r="BZ371" s="107">
        <f t="shared" si="342"/>
        <v>2</v>
      </c>
      <c r="CA371" s="107">
        <f t="shared" si="342"/>
        <v>1</v>
      </c>
      <c r="CB371" s="107">
        <f t="shared" si="342"/>
        <v>1</v>
      </c>
      <c r="CC371" s="14"/>
      <c r="CD371" s="14"/>
      <c r="CE371" s="14"/>
      <c r="CF371" s="14"/>
      <c r="CG371" s="14"/>
      <c r="CH371" s="14"/>
      <c r="CI371" s="14"/>
      <c r="CJ371" s="14"/>
    </row>
    <row r="372" spans="1:88" ht="31.5" hidden="1" customHeight="1" x14ac:dyDescent="0.25">
      <c r="A372" s="137"/>
      <c r="B372" s="138"/>
      <c r="C372" s="105" t="s">
        <v>792</v>
      </c>
      <c r="D372" s="106"/>
      <c r="E372" s="17"/>
      <c r="F372" s="106"/>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07">
        <f t="shared" ref="BD372:CB372" si="343">COUNTIFS($S$7:$S$301,"x",BD$7:BD$301,"1")</f>
        <v>1</v>
      </c>
      <c r="BE372" s="107">
        <f t="shared" si="343"/>
        <v>0</v>
      </c>
      <c r="BF372" s="107">
        <f t="shared" si="343"/>
        <v>0</v>
      </c>
      <c r="BG372" s="107">
        <f t="shared" si="343"/>
        <v>0</v>
      </c>
      <c r="BH372" s="107">
        <f t="shared" si="343"/>
        <v>0</v>
      </c>
      <c r="BI372" s="107">
        <f t="shared" si="343"/>
        <v>1</v>
      </c>
      <c r="BJ372" s="107">
        <f t="shared" si="343"/>
        <v>0</v>
      </c>
      <c r="BK372" s="107">
        <f t="shared" si="343"/>
        <v>1</v>
      </c>
      <c r="BL372" s="107">
        <f t="shared" si="343"/>
        <v>0</v>
      </c>
      <c r="BM372" s="107">
        <f t="shared" si="343"/>
        <v>0</v>
      </c>
      <c r="BN372" s="107">
        <f t="shared" si="343"/>
        <v>0</v>
      </c>
      <c r="BO372" s="107">
        <f t="shared" si="343"/>
        <v>0</v>
      </c>
      <c r="BP372" s="107">
        <f t="shared" si="343"/>
        <v>1</v>
      </c>
      <c r="BQ372" s="107">
        <f t="shared" si="343"/>
        <v>0</v>
      </c>
      <c r="BR372" s="107">
        <f t="shared" si="343"/>
        <v>1</v>
      </c>
      <c r="BS372" s="107">
        <f t="shared" si="343"/>
        <v>1</v>
      </c>
      <c r="BT372" s="107">
        <f t="shared" si="343"/>
        <v>1</v>
      </c>
      <c r="BU372" s="107">
        <f t="shared" si="343"/>
        <v>1</v>
      </c>
      <c r="BV372" s="107">
        <f t="shared" si="343"/>
        <v>0</v>
      </c>
      <c r="BW372" s="107">
        <f t="shared" si="343"/>
        <v>0</v>
      </c>
      <c r="BX372" s="107">
        <f t="shared" si="343"/>
        <v>1</v>
      </c>
      <c r="BY372" s="107">
        <f t="shared" si="343"/>
        <v>0</v>
      </c>
      <c r="BZ372" s="107">
        <f t="shared" si="343"/>
        <v>0</v>
      </c>
      <c r="CA372" s="107">
        <f t="shared" si="343"/>
        <v>1</v>
      </c>
      <c r="CB372" s="107">
        <f t="shared" si="343"/>
        <v>1</v>
      </c>
      <c r="CC372" s="14"/>
      <c r="CD372" s="14"/>
      <c r="CE372" s="14"/>
      <c r="CF372" s="14"/>
      <c r="CG372" s="14"/>
      <c r="CH372" s="14"/>
      <c r="CI372" s="14"/>
      <c r="CJ372" s="14"/>
    </row>
    <row r="373" spans="1:88" ht="31.5" hidden="1" customHeight="1" x14ac:dyDescent="0.25">
      <c r="A373" s="137"/>
      <c r="B373" s="138"/>
      <c r="C373" s="105" t="s">
        <v>793</v>
      </c>
      <c r="D373" s="106"/>
      <c r="E373" s="17"/>
      <c r="F373" s="106"/>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07">
        <f t="shared" ref="BD373:CB373" si="344">COUNTIFS($S$7:$S$301,"x",BD$7:BD$301,"0")</f>
        <v>0</v>
      </c>
      <c r="BE373" s="107">
        <f t="shared" si="344"/>
        <v>0</v>
      </c>
      <c r="BF373" s="107">
        <f t="shared" si="344"/>
        <v>0</v>
      </c>
      <c r="BG373" s="107">
        <f t="shared" si="344"/>
        <v>0</v>
      </c>
      <c r="BH373" s="107">
        <f t="shared" si="344"/>
        <v>0</v>
      </c>
      <c r="BI373" s="107">
        <f t="shared" si="344"/>
        <v>0</v>
      </c>
      <c r="BJ373" s="107">
        <f t="shared" si="344"/>
        <v>0</v>
      </c>
      <c r="BK373" s="107">
        <f t="shared" si="344"/>
        <v>0</v>
      </c>
      <c r="BL373" s="107">
        <f t="shared" si="344"/>
        <v>0</v>
      </c>
      <c r="BM373" s="107">
        <f t="shared" si="344"/>
        <v>0</v>
      </c>
      <c r="BN373" s="107">
        <f t="shared" si="344"/>
        <v>0</v>
      </c>
      <c r="BO373" s="107">
        <f t="shared" si="344"/>
        <v>0</v>
      </c>
      <c r="BP373" s="107">
        <f t="shared" si="344"/>
        <v>0</v>
      </c>
      <c r="BQ373" s="107">
        <f t="shared" si="344"/>
        <v>0</v>
      </c>
      <c r="BR373" s="107">
        <f t="shared" si="344"/>
        <v>0</v>
      </c>
      <c r="BS373" s="107">
        <f t="shared" si="344"/>
        <v>0</v>
      </c>
      <c r="BT373" s="107">
        <f t="shared" si="344"/>
        <v>0</v>
      </c>
      <c r="BU373" s="107">
        <f t="shared" si="344"/>
        <v>0</v>
      </c>
      <c r="BV373" s="107">
        <f t="shared" si="344"/>
        <v>0</v>
      </c>
      <c r="BW373" s="107">
        <f t="shared" si="344"/>
        <v>0</v>
      </c>
      <c r="BX373" s="107">
        <f t="shared" si="344"/>
        <v>0</v>
      </c>
      <c r="BY373" s="107">
        <f t="shared" si="344"/>
        <v>0</v>
      </c>
      <c r="BZ373" s="107">
        <f t="shared" si="344"/>
        <v>0</v>
      </c>
      <c r="CA373" s="107">
        <f t="shared" si="344"/>
        <v>0</v>
      </c>
      <c r="CB373" s="107">
        <f t="shared" si="344"/>
        <v>0</v>
      </c>
      <c r="CC373" s="14"/>
      <c r="CD373" s="14"/>
      <c r="CE373" s="14"/>
      <c r="CF373" s="14"/>
      <c r="CG373" s="14"/>
      <c r="CH373" s="14"/>
      <c r="CI373" s="14"/>
      <c r="CJ373" s="14"/>
    </row>
    <row r="374" spans="1:88" ht="15.75" hidden="1" customHeight="1" x14ac:dyDescent="0.25">
      <c r="A374" s="137"/>
      <c r="B374" s="138"/>
      <c r="C374" s="132" t="s">
        <v>794</v>
      </c>
      <c r="D374" s="106"/>
      <c r="E374" s="17"/>
      <c r="F374" s="106"/>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08">
        <f t="shared" ref="BD374:CB374" si="345">(((BD371*2)+(BD372*1)+(BD373*0)))/(BD371+BD372+BD373)</f>
        <v>1.5</v>
      </c>
      <c r="BE374" s="108">
        <f t="shared" si="345"/>
        <v>2</v>
      </c>
      <c r="BF374" s="108">
        <f t="shared" si="345"/>
        <v>2</v>
      </c>
      <c r="BG374" s="108">
        <f t="shared" si="345"/>
        <v>2</v>
      </c>
      <c r="BH374" s="108">
        <f t="shared" si="345"/>
        <v>2</v>
      </c>
      <c r="BI374" s="108">
        <f t="shared" si="345"/>
        <v>1.5</v>
      </c>
      <c r="BJ374" s="108">
        <f t="shared" si="345"/>
        <v>2</v>
      </c>
      <c r="BK374" s="108">
        <f t="shared" si="345"/>
        <v>1.5</v>
      </c>
      <c r="BL374" s="108">
        <f t="shared" si="345"/>
        <v>2</v>
      </c>
      <c r="BM374" s="108">
        <f t="shared" si="345"/>
        <v>2</v>
      </c>
      <c r="BN374" s="108">
        <f t="shared" si="345"/>
        <v>2</v>
      </c>
      <c r="BO374" s="108">
        <f t="shared" si="345"/>
        <v>2</v>
      </c>
      <c r="BP374" s="108">
        <f t="shared" si="345"/>
        <v>1.5</v>
      </c>
      <c r="BQ374" s="108">
        <f t="shared" si="345"/>
        <v>2</v>
      </c>
      <c r="BR374" s="108">
        <f t="shared" si="345"/>
        <v>1.5</v>
      </c>
      <c r="BS374" s="108">
        <f t="shared" si="345"/>
        <v>1.5</v>
      </c>
      <c r="BT374" s="108">
        <f t="shared" si="345"/>
        <v>1.5</v>
      </c>
      <c r="BU374" s="108">
        <f t="shared" si="345"/>
        <v>1.5</v>
      </c>
      <c r="BV374" s="108">
        <f t="shared" si="345"/>
        <v>2</v>
      </c>
      <c r="BW374" s="108">
        <f t="shared" si="345"/>
        <v>2</v>
      </c>
      <c r="BX374" s="108">
        <f t="shared" si="345"/>
        <v>1.5</v>
      </c>
      <c r="BY374" s="108">
        <f t="shared" si="345"/>
        <v>2</v>
      </c>
      <c r="BZ374" s="108">
        <f t="shared" si="345"/>
        <v>2</v>
      </c>
      <c r="CA374" s="108">
        <f t="shared" si="345"/>
        <v>1.5</v>
      </c>
      <c r="CB374" s="108">
        <f t="shared" si="345"/>
        <v>1.5</v>
      </c>
      <c r="CC374" s="133">
        <f>COUNTIF($BD375:$CB375,"Đ")</f>
        <v>14</v>
      </c>
      <c r="CD374" s="134">
        <f>CC374/COUNTA($BD375:$CB375)</f>
        <v>0.56000000000000005</v>
      </c>
      <c r="CE374" s="133">
        <f>COUNTIF($BD375:$CB375,"CCG")</f>
        <v>11</v>
      </c>
      <c r="CF374" s="134">
        <f>CE374/COUNTA($BD375:$CB375)</f>
        <v>0.44</v>
      </c>
      <c r="CG374" s="133">
        <f>COUNTIF($BD375:$CB375,"CĐ")</f>
        <v>0</v>
      </c>
      <c r="CH374" s="134">
        <f>CG374/COUNTA($BD375:$CB375)</f>
        <v>0</v>
      </c>
      <c r="CI374" s="123">
        <f>(((CC374*2)+(CE374*1)+(CG374*0)))/(CC374+CE374+CG374)</f>
        <v>1.56</v>
      </c>
      <c r="CJ374" s="123" t="str">
        <f>IF(CI374&gt;=1.6,"Đạt mục tiêu",IF(CI374&gt;=1,"Cần cố gắng","Chưa đạt"))</f>
        <v>Cần cố gắng</v>
      </c>
    </row>
    <row r="375" spans="1:88" ht="15.75" hidden="1" customHeight="1" x14ac:dyDescent="0.25">
      <c r="A375" s="139"/>
      <c r="B375" s="140"/>
      <c r="C375" s="124"/>
      <c r="D375" s="106"/>
      <c r="E375" s="17"/>
      <c r="F375" s="106"/>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08" t="str">
        <f t="shared" ref="BD375:CB375" si="346">IF(BD374&lt;1,"CĐ",IF(BD374&lt;1.6,"CCG","Đ"))</f>
        <v>CCG</v>
      </c>
      <c r="BE375" s="108" t="str">
        <f t="shared" si="346"/>
        <v>Đ</v>
      </c>
      <c r="BF375" s="108" t="str">
        <f t="shared" si="346"/>
        <v>Đ</v>
      </c>
      <c r="BG375" s="108" t="str">
        <f t="shared" si="346"/>
        <v>Đ</v>
      </c>
      <c r="BH375" s="108" t="str">
        <f t="shared" si="346"/>
        <v>Đ</v>
      </c>
      <c r="BI375" s="108" t="str">
        <f t="shared" si="346"/>
        <v>CCG</v>
      </c>
      <c r="BJ375" s="108" t="str">
        <f t="shared" si="346"/>
        <v>Đ</v>
      </c>
      <c r="BK375" s="108" t="str">
        <f t="shared" si="346"/>
        <v>CCG</v>
      </c>
      <c r="BL375" s="108" t="str">
        <f t="shared" si="346"/>
        <v>Đ</v>
      </c>
      <c r="BM375" s="108" t="str">
        <f t="shared" si="346"/>
        <v>Đ</v>
      </c>
      <c r="BN375" s="108" t="str">
        <f t="shared" si="346"/>
        <v>Đ</v>
      </c>
      <c r="BO375" s="108" t="str">
        <f t="shared" si="346"/>
        <v>Đ</v>
      </c>
      <c r="BP375" s="108" t="str">
        <f t="shared" si="346"/>
        <v>CCG</v>
      </c>
      <c r="BQ375" s="108" t="str">
        <f t="shared" si="346"/>
        <v>Đ</v>
      </c>
      <c r="BR375" s="108" t="str">
        <f t="shared" si="346"/>
        <v>CCG</v>
      </c>
      <c r="BS375" s="108" t="str">
        <f t="shared" si="346"/>
        <v>CCG</v>
      </c>
      <c r="BT375" s="108" t="str">
        <f t="shared" si="346"/>
        <v>CCG</v>
      </c>
      <c r="BU375" s="108" t="str">
        <f t="shared" si="346"/>
        <v>CCG</v>
      </c>
      <c r="BV375" s="108" t="str">
        <f t="shared" si="346"/>
        <v>Đ</v>
      </c>
      <c r="BW375" s="108" t="str">
        <f t="shared" si="346"/>
        <v>Đ</v>
      </c>
      <c r="BX375" s="108" t="str">
        <f t="shared" si="346"/>
        <v>CCG</v>
      </c>
      <c r="BY375" s="108" t="str">
        <f t="shared" si="346"/>
        <v>Đ</v>
      </c>
      <c r="BZ375" s="108" t="str">
        <f t="shared" si="346"/>
        <v>Đ</v>
      </c>
      <c r="CA375" s="108" t="str">
        <f t="shared" si="346"/>
        <v>CCG</v>
      </c>
      <c r="CB375" s="108" t="str">
        <f t="shared" si="346"/>
        <v>CCG</v>
      </c>
      <c r="CC375" s="124"/>
      <c r="CD375" s="124"/>
      <c r="CE375" s="124"/>
      <c r="CF375" s="124"/>
      <c r="CG375" s="124"/>
      <c r="CH375" s="124"/>
      <c r="CI375" s="124"/>
      <c r="CJ375" s="124"/>
    </row>
    <row r="376" spans="1:88" ht="31.5" hidden="1" customHeight="1" x14ac:dyDescent="0.25">
      <c r="A376" s="131" t="s">
        <v>804</v>
      </c>
      <c r="B376" s="128" t="s">
        <v>10</v>
      </c>
      <c r="C376" s="102" t="s">
        <v>791</v>
      </c>
      <c r="D376" s="40"/>
      <c r="E376" s="100"/>
      <c r="F376" s="40"/>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101">
        <f t="shared" ref="BD376:CB376" si="347">COUNTIFS($J$7:$J$301,"Thể chất",BD$7:BD$301,"2")</f>
        <v>25</v>
      </c>
      <c r="BE376" s="101">
        <f t="shared" si="347"/>
        <v>24</v>
      </c>
      <c r="BF376" s="101">
        <f t="shared" si="347"/>
        <v>28</v>
      </c>
      <c r="BG376" s="101">
        <f t="shared" si="347"/>
        <v>26</v>
      </c>
      <c r="BH376" s="101">
        <f t="shared" si="347"/>
        <v>28</v>
      </c>
      <c r="BI376" s="101">
        <f t="shared" si="347"/>
        <v>30</v>
      </c>
      <c r="BJ376" s="101">
        <f t="shared" si="347"/>
        <v>23</v>
      </c>
      <c r="BK376" s="101">
        <f t="shared" si="347"/>
        <v>26</v>
      </c>
      <c r="BL376" s="101">
        <f t="shared" si="347"/>
        <v>25</v>
      </c>
      <c r="BM376" s="101">
        <f t="shared" si="347"/>
        <v>25</v>
      </c>
      <c r="BN376" s="101">
        <f t="shared" si="347"/>
        <v>28</v>
      </c>
      <c r="BO376" s="101">
        <f t="shared" si="347"/>
        <v>25</v>
      </c>
      <c r="BP376" s="101">
        <f t="shared" si="347"/>
        <v>28</v>
      </c>
      <c r="BQ376" s="101">
        <f t="shared" si="347"/>
        <v>28</v>
      </c>
      <c r="BR376" s="101">
        <f t="shared" si="347"/>
        <v>24</v>
      </c>
      <c r="BS376" s="101">
        <f t="shared" si="347"/>
        <v>23</v>
      </c>
      <c r="BT376" s="101">
        <f t="shared" si="347"/>
        <v>26</v>
      </c>
      <c r="BU376" s="101">
        <f t="shared" si="347"/>
        <v>25</v>
      </c>
      <c r="BV376" s="101">
        <f t="shared" si="347"/>
        <v>23</v>
      </c>
      <c r="BW376" s="101">
        <f t="shared" si="347"/>
        <v>27</v>
      </c>
      <c r="BX376" s="101">
        <f t="shared" si="347"/>
        <v>29</v>
      </c>
      <c r="BY376" s="101">
        <f t="shared" si="347"/>
        <v>26</v>
      </c>
      <c r="BZ376" s="101">
        <f t="shared" si="347"/>
        <v>25</v>
      </c>
      <c r="CA376" s="101">
        <f t="shared" si="347"/>
        <v>28</v>
      </c>
      <c r="CB376" s="101">
        <f t="shared" si="347"/>
        <v>20</v>
      </c>
      <c r="CC376" s="5"/>
      <c r="CD376" s="5"/>
      <c r="CE376" s="5"/>
      <c r="CF376" s="5"/>
      <c r="CG376" s="5"/>
      <c r="CH376" s="5"/>
      <c r="CI376" s="5"/>
      <c r="CJ376" s="5"/>
    </row>
    <row r="377" spans="1:88" ht="31.5" hidden="1" customHeight="1" x14ac:dyDescent="0.25">
      <c r="A377" s="129"/>
      <c r="B377" s="129"/>
      <c r="C377" s="102" t="s">
        <v>792</v>
      </c>
      <c r="D377" s="40"/>
      <c r="E377" s="100"/>
      <c r="F377" s="40"/>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101">
        <f t="shared" ref="BD377:CB377" si="348">COUNTIFS($J$7:$J$301,"Thể chất",BD$7:BD$301,"1")</f>
        <v>7</v>
      </c>
      <c r="BE377" s="101">
        <f t="shared" si="348"/>
        <v>9</v>
      </c>
      <c r="BF377" s="101">
        <f t="shared" si="348"/>
        <v>4</v>
      </c>
      <c r="BG377" s="101">
        <f t="shared" si="348"/>
        <v>6</v>
      </c>
      <c r="BH377" s="101">
        <f t="shared" si="348"/>
        <v>5</v>
      </c>
      <c r="BI377" s="101">
        <f t="shared" si="348"/>
        <v>3</v>
      </c>
      <c r="BJ377" s="101">
        <f t="shared" si="348"/>
        <v>4</v>
      </c>
      <c r="BK377" s="101">
        <f t="shared" si="348"/>
        <v>6</v>
      </c>
      <c r="BL377" s="101">
        <f t="shared" si="348"/>
        <v>6</v>
      </c>
      <c r="BM377" s="101">
        <f t="shared" si="348"/>
        <v>6</v>
      </c>
      <c r="BN377" s="101">
        <f t="shared" si="348"/>
        <v>5</v>
      </c>
      <c r="BO377" s="101">
        <f t="shared" si="348"/>
        <v>6</v>
      </c>
      <c r="BP377" s="101">
        <f t="shared" si="348"/>
        <v>5</v>
      </c>
      <c r="BQ377" s="101">
        <f t="shared" si="348"/>
        <v>5</v>
      </c>
      <c r="BR377" s="101">
        <f t="shared" si="348"/>
        <v>6</v>
      </c>
      <c r="BS377" s="101">
        <f t="shared" si="348"/>
        <v>10</v>
      </c>
      <c r="BT377" s="101">
        <f t="shared" si="348"/>
        <v>7</v>
      </c>
      <c r="BU377" s="101">
        <f t="shared" si="348"/>
        <v>7</v>
      </c>
      <c r="BV377" s="101">
        <f t="shared" si="348"/>
        <v>4</v>
      </c>
      <c r="BW377" s="101">
        <f t="shared" si="348"/>
        <v>5</v>
      </c>
      <c r="BX377" s="101">
        <f t="shared" si="348"/>
        <v>4</v>
      </c>
      <c r="BY377" s="101">
        <f t="shared" si="348"/>
        <v>7</v>
      </c>
      <c r="BZ377" s="101">
        <f t="shared" si="348"/>
        <v>7</v>
      </c>
      <c r="CA377" s="101">
        <f t="shared" si="348"/>
        <v>5</v>
      </c>
      <c r="CB377" s="101">
        <f t="shared" si="348"/>
        <v>10</v>
      </c>
      <c r="CC377" s="5"/>
      <c r="CD377" s="5"/>
      <c r="CE377" s="5"/>
      <c r="CF377" s="5"/>
      <c r="CG377" s="5"/>
      <c r="CH377" s="5"/>
      <c r="CI377" s="5"/>
      <c r="CJ377" s="5"/>
    </row>
    <row r="378" spans="1:88" ht="31.5" hidden="1" customHeight="1" x14ac:dyDescent="0.25">
      <c r="A378" s="129"/>
      <c r="B378" s="129"/>
      <c r="C378" s="102" t="s">
        <v>793</v>
      </c>
      <c r="D378" s="40"/>
      <c r="E378" s="100"/>
      <c r="F378" s="40"/>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101">
        <f t="shared" ref="BD378:CB378" si="349">COUNTIFS($J$7:$J$301,"Thể chất",BD$7:BD$301,"0")</f>
        <v>1</v>
      </c>
      <c r="BE378" s="101">
        <f t="shared" si="349"/>
        <v>0</v>
      </c>
      <c r="BF378" s="101">
        <f t="shared" si="349"/>
        <v>1</v>
      </c>
      <c r="BG378" s="101">
        <f t="shared" si="349"/>
        <v>1</v>
      </c>
      <c r="BH378" s="101">
        <f t="shared" si="349"/>
        <v>0</v>
      </c>
      <c r="BI378" s="101">
        <f t="shared" si="349"/>
        <v>0</v>
      </c>
      <c r="BJ378" s="101">
        <f t="shared" si="349"/>
        <v>6</v>
      </c>
      <c r="BK378" s="101">
        <f t="shared" si="349"/>
        <v>1</v>
      </c>
      <c r="BL378" s="101">
        <f t="shared" si="349"/>
        <v>2</v>
      </c>
      <c r="BM378" s="101">
        <f t="shared" si="349"/>
        <v>2</v>
      </c>
      <c r="BN378" s="101">
        <f t="shared" si="349"/>
        <v>0</v>
      </c>
      <c r="BO378" s="101">
        <f t="shared" si="349"/>
        <v>2</v>
      </c>
      <c r="BP378" s="101">
        <f t="shared" si="349"/>
        <v>0</v>
      </c>
      <c r="BQ378" s="101">
        <f t="shared" si="349"/>
        <v>0</v>
      </c>
      <c r="BR378" s="101">
        <f t="shared" si="349"/>
        <v>3</v>
      </c>
      <c r="BS378" s="101">
        <f t="shared" si="349"/>
        <v>0</v>
      </c>
      <c r="BT378" s="101">
        <f t="shared" si="349"/>
        <v>0</v>
      </c>
      <c r="BU378" s="101">
        <f t="shared" si="349"/>
        <v>1</v>
      </c>
      <c r="BV378" s="101">
        <f t="shared" si="349"/>
        <v>6</v>
      </c>
      <c r="BW378" s="101">
        <f t="shared" si="349"/>
        <v>1</v>
      </c>
      <c r="BX378" s="101">
        <f t="shared" si="349"/>
        <v>0</v>
      </c>
      <c r="BY378" s="101">
        <f t="shared" si="349"/>
        <v>0</v>
      </c>
      <c r="BZ378" s="101">
        <f t="shared" si="349"/>
        <v>1</v>
      </c>
      <c r="CA378" s="101">
        <f t="shared" si="349"/>
        <v>0</v>
      </c>
      <c r="CB378" s="101">
        <f t="shared" si="349"/>
        <v>3</v>
      </c>
      <c r="CC378" s="5"/>
      <c r="CD378" s="5"/>
      <c r="CE378" s="5"/>
      <c r="CF378" s="5"/>
      <c r="CG378" s="5"/>
      <c r="CH378" s="5"/>
      <c r="CI378" s="5"/>
      <c r="CJ378" s="5"/>
    </row>
    <row r="379" spans="1:88" ht="15.75" hidden="1" customHeight="1" x14ac:dyDescent="0.25">
      <c r="A379" s="129"/>
      <c r="B379" s="129"/>
      <c r="C379" s="130" t="s">
        <v>805</v>
      </c>
      <c r="D379" s="40"/>
      <c r="E379" s="100"/>
      <c r="F379" s="40"/>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104">
        <f t="shared" ref="BD379:CB379" si="350">(((BD376*2)+(BD377*1)+(BD378*0)))/(BD376+BD377+BD378)</f>
        <v>1.7272727272727273</v>
      </c>
      <c r="BE379" s="104">
        <f t="shared" si="350"/>
        <v>1.7272727272727273</v>
      </c>
      <c r="BF379" s="104">
        <f t="shared" si="350"/>
        <v>1.8181818181818181</v>
      </c>
      <c r="BG379" s="104">
        <f t="shared" si="350"/>
        <v>1.7575757575757576</v>
      </c>
      <c r="BH379" s="104">
        <f t="shared" si="350"/>
        <v>1.8484848484848484</v>
      </c>
      <c r="BI379" s="104">
        <f t="shared" si="350"/>
        <v>1.9090909090909092</v>
      </c>
      <c r="BJ379" s="104">
        <f t="shared" si="350"/>
        <v>1.5151515151515151</v>
      </c>
      <c r="BK379" s="104">
        <f t="shared" si="350"/>
        <v>1.7575757575757576</v>
      </c>
      <c r="BL379" s="104">
        <f t="shared" si="350"/>
        <v>1.696969696969697</v>
      </c>
      <c r="BM379" s="104">
        <f t="shared" si="350"/>
        <v>1.696969696969697</v>
      </c>
      <c r="BN379" s="104">
        <f t="shared" si="350"/>
        <v>1.8484848484848484</v>
      </c>
      <c r="BO379" s="104">
        <f t="shared" si="350"/>
        <v>1.696969696969697</v>
      </c>
      <c r="BP379" s="104">
        <f t="shared" si="350"/>
        <v>1.8484848484848484</v>
      </c>
      <c r="BQ379" s="104">
        <f t="shared" si="350"/>
        <v>1.8484848484848484</v>
      </c>
      <c r="BR379" s="104">
        <f t="shared" si="350"/>
        <v>1.6363636363636365</v>
      </c>
      <c r="BS379" s="104">
        <f t="shared" si="350"/>
        <v>1.696969696969697</v>
      </c>
      <c r="BT379" s="104">
        <f t="shared" si="350"/>
        <v>1.7878787878787878</v>
      </c>
      <c r="BU379" s="104">
        <f t="shared" si="350"/>
        <v>1.7272727272727273</v>
      </c>
      <c r="BV379" s="104">
        <f t="shared" si="350"/>
        <v>1.5151515151515151</v>
      </c>
      <c r="BW379" s="104">
        <f t="shared" si="350"/>
        <v>1.7878787878787878</v>
      </c>
      <c r="BX379" s="104">
        <f t="shared" si="350"/>
        <v>1.8787878787878789</v>
      </c>
      <c r="BY379" s="104">
        <f t="shared" si="350"/>
        <v>1.7878787878787878</v>
      </c>
      <c r="BZ379" s="104">
        <f t="shared" si="350"/>
        <v>1.7272727272727273</v>
      </c>
      <c r="CA379" s="104">
        <f t="shared" si="350"/>
        <v>1.8484848484848484</v>
      </c>
      <c r="CB379" s="104">
        <f t="shared" si="350"/>
        <v>1.5151515151515151</v>
      </c>
      <c r="CC379" s="126">
        <f>COUNTIF($BD380:$CB380,"Đ")</f>
        <v>22</v>
      </c>
      <c r="CD379" s="125">
        <f>CC379/COUNTA($BD380:$CB380)</f>
        <v>0.88</v>
      </c>
      <c r="CE379" s="126">
        <f>COUNTIF($BD380:$CB380,"CCG")</f>
        <v>3</v>
      </c>
      <c r="CF379" s="125">
        <f>CE379/COUNTA($BD380:$CB380)</f>
        <v>0.12</v>
      </c>
      <c r="CG379" s="126">
        <f>COUNTIF($BD380:$CB380,"CĐ")</f>
        <v>0</v>
      </c>
      <c r="CH379" s="125">
        <f>CG379/COUNTA($BD380:$CB380)</f>
        <v>0</v>
      </c>
      <c r="CI379" s="127">
        <f>(((CC379*2)+(CE379*1)+(CG379*0)))/(CC379+CE379+CG379)</f>
        <v>1.88</v>
      </c>
      <c r="CJ379" s="127" t="str">
        <f>IF(CI379&gt;=1.6,"Đạt mục tiêu",IF(CI379&gt;=1,"Cần cố gắng","Chưa đạt"))</f>
        <v>Đạt mục tiêu</v>
      </c>
    </row>
    <row r="380" spans="1:88" ht="15.75" hidden="1" customHeight="1" x14ac:dyDescent="0.25">
      <c r="A380" s="129"/>
      <c r="B380" s="124"/>
      <c r="C380" s="124"/>
      <c r="D380" s="40"/>
      <c r="E380" s="100"/>
      <c r="F380" s="40"/>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104" t="str">
        <f t="shared" ref="BD380:CB380" si="351">IF(BD379&lt;1,"CĐ",IF(BD379&lt;1.6,"CCG","Đ"))</f>
        <v>Đ</v>
      </c>
      <c r="BE380" s="104" t="str">
        <f t="shared" si="351"/>
        <v>Đ</v>
      </c>
      <c r="BF380" s="104" t="str">
        <f t="shared" si="351"/>
        <v>Đ</v>
      </c>
      <c r="BG380" s="104" t="str">
        <f t="shared" si="351"/>
        <v>Đ</v>
      </c>
      <c r="BH380" s="104" t="str">
        <f t="shared" si="351"/>
        <v>Đ</v>
      </c>
      <c r="BI380" s="104" t="str">
        <f t="shared" si="351"/>
        <v>Đ</v>
      </c>
      <c r="BJ380" s="104" t="str">
        <f t="shared" si="351"/>
        <v>CCG</v>
      </c>
      <c r="BK380" s="104" t="str">
        <f t="shared" si="351"/>
        <v>Đ</v>
      </c>
      <c r="BL380" s="104" t="str">
        <f t="shared" si="351"/>
        <v>Đ</v>
      </c>
      <c r="BM380" s="104" t="str">
        <f t="shared" si="351"/>
        <v>Đ</v>
      </c>
      <c r="BN380" s="104" t="str">
        <f t="shared" si="351"/>
        <v>Đ</v>
      </c>
      <c r="BO380" s="104" t="str">
        <f t="shared" si="351"/>
        <v>Đ</v>
      </c>
      <c r="BP380" s="104" t="str">
        <f t="shared" si="351"/>
        <v>Đ</v>
      </c>
      <c r="BQ380" s="104" t="str">
        <f t="shared" si="351"/>
        <v>Đ</v>
      </c>
      <c r="BR380" s="104" t="str">
        <f t="shared" si="351"/>
        <v>Đ</v>
      </c>
      <c r="BS380" s="104" t="str">
        <f t="shared" si="351"/>
        <v>Đ</v>
      </c>
      <c r="BT380" s="104" t="str">
        <f t="shared" si="351"/>
        <v>Đ</v>
      </c>
      <c r="BU380" s="104" t="str">
        <f t="shared" si="351"/>
        <v>Đ</v>
      </c>
      <c r="BV380" s="104" t="str">
        <f t="shared" si="351"/>
        <v>CCG</v>
      </c>
      <c r="BW380" s="104" t="str">
        <f t="shared" si="351"/>
        <v>Đ</v>
      </c>
      <c r="BX380" s="104" t="str">
        <f t="shared" si="351"/>
        <v>Đ</v>
      </c>
      <c r="BY380" s="104" t="str">
        <f t="shared" si="351"/>
        <v>Đ</v>
      </c>
      <c r="BZ380" s="104" t="str">
        <f t="shared" si="351"/>
        <v>Đ</v>
      </c>
      <c r="CA380" s="104" t="str">
        <f t="shared" si="351"/>
        <v>Đ</v>
      </c>
      <c r="CB380" s="104" t="str">
        <f t="shared" si="351"/>
        <v>CCG</v>
      </c>
      <c r="CC380" s="124"/>
      <c r="CD380" s="124"/>
      <c r="CE380" s="124"/>
      <c r="CF380" s="124"/>
      <c r="CG380" s="124"/>
      <c r="CH380" s="124"/>
      <c r="CI380" s="124"/>
      <c r="CJ380" s="124"/>
    </row>
    <row r="381" spans="1:88" ht="31.5" hidden="1" customHeight="1" x14ac:dyDescent="0.25">
      <c r="A381" s="129"/>
      <c r="B381" s="131" t="s">
        <v>132</v>
      </c>
      <c r="C381" s="67" t="s">
        <v>791</v>
      </c>
      <c r="D381" s="106"/>
      <c r="E381" s="17"/>
      <c r="F381" s="106"/>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07">
        <f t="shared" ref="BD381:CB381" si="352">COUNTIFS($J$7:$J$301,"Nhận thức",BD$7:BD$301,"2")</f>
        <v>15</v>
      </c>
      <c r="BE381" s="107">
        <f t="shared" si="352"/>
        <v>16</v>
      </c>
      <c r="BF381" s="107">
        <f t="shared" si="352"/>
        <v>15</v>
      </c>
      <c r="BG381" s="107">
        <f t="shared" si="352"/>
        <v>11</v>
      </c>
      <c r="BH381" s="107">
        <f t="shared" si="352"/>
        <v>15</v>
      </c>
      <c r="BI381" s="107">
        <f t="shared" si="352"/>
        <v>15</v>
      </c>
      <c r="BJ381" s="107">
        <f t="shared" si="352"/>
        <v>11</v>
      </c>
      <c r="BK381" s="107">
        <f t="shared" si="352"/>
        <v>16</v>
      </c>
      <c r="BL381" s="107">
        <f t="shared" si="352"/>
        <v>18</v>
      </c>
      <c r="BM381" s="107">
        <f t="shared" si="352"/>
        <v>12</v>
      </c>
      <c r="BN381" s="107">
        <f t="shared" si="352"/>
        <v>13</v>
      </c>
      <c r="BO381" s="107">
        <f t="shared" si="352"/>
        <v>16</v>
      </c>
      <c r="BP381" s="107">
        <f t="shared" si="352"/>
        <v>18</v>
      </c>
      <c r="BQ381" s="107">
        <f t="shared" si="352"/>
        <v>14</v>
      </c>
      <c r="BR381" s="107">
        <f t="shared" si="352"/>
        <v>16</v>
      </c>
      <c r="BS381" s="107">
        <f t="shared" si="352"/>
        <v>13</v>
      </c>
      <c r="BT381" s="107">
        <f t="shared" si="352"/>
        <v>17</v>
      </c>
      <c r="BU381" s="107">
        <f t="shared" si="352"/>
        <v>13</v>
      </c>
      <c r="BV381" s="107">
        <f t="shared" si="352"/>
        <v>8</v>
      </c>
      <c r="BW381" s="107">
        <f t="shared" si="352"/>
        <v>14</v>
      </c>
      <c r="BX381" s="107">
        <f t="shared" si="352"/>
        <v>13</v>
      </c>
      <c r="BY381" s="107">
        <f t="shared" si="352"/>
        <v>17</v>
      </c>
      <c r="BZ381" s="107">
        <f t="shared" si="352"/>
        <v>14</v>
      </c>
      <c r="CA381" s="107">
        <f t="shared" si="352"/>
        <v>12</v>
      </c>
      <c r="CB381" s="107">
        <f t="shared" si="352"/>
        <v>11</v>
      </c>
      <c r="CC381" s="14"/>
      <c r="CD381" s="14"/>
      <c r="CE381" s="14"/>
      <c r="CF381" s="14"/>
      <c r="CG381" s="14"/>
      <c r="CH381" s="14"/>
      <c r="CI381" s="14"/>
      <c r="CJ381" s="14"/>
    </row>
    <row r="382" spans="1:88" ht="31.5" hidden="1" customHeight="1" x14ac:dyDescent="0.25">
      <c r="A382" s="129"/>
      <c r="B382" s="129"/>
      <c r="C382" s="67" t="s">
        <v>792</v>
      </c>
      <c r="D382" s="106"/>
      <c r="E382" s="17"/>
      <c r="F382" s="106"/>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07">
        <f t="shared" ref="BD382:CB382" si="353">COUNTIFS($J$7:$J$301,"Nhận thức",BD$7:BD$301,"1")</f>
        <v>2</v>
      </c>
      <c r="BE382" s="107">
        <f t="shared" si="353"/>
        <v>2</v>
      </c>
      <c r="BF382" s="107">
        <f t="shared" si="353"/>
        <v>2</v>
      </c>
      <c r="BG382" s="107">
        <f t="shared" si="353"/>
        <v>7</v>
      </c>
      <c r="BH382" s="107">
        <f t="shared" si="353"/>
        <v>3</v>
      </c>
      <c r="BI382" s="107">
        <f t="shared" si="353"/>
        <v>3</v>
      </c>
      <c r="BJ382" s="107">
        <f t="shared" si="353"/>
        <v>4</v>
      </c>
      <c r="BK382" s="107">
        <f t="shared" si="353"/>
        <v>2</v>
      </c>
      <c r="BL382" s="107">
        <f t="shared" si="353"/>
        <v>0</v>
      </c>
      <c r="BM382" s="107">
        <f t="shared" si="353"/>
        <v>6</v>
      </c>
      <c r="BN382" s="107">
        <f t="shared" si="353"/>
        <v>5</v>
      </c>
      <c r="BO382" s="107">
        <f t="shared" si="353"/>
        <v>2</v>
      </c>
      <c r="BP382" s="107">
        <f t="shared" si="353"/>
        <v>0</v>
      </c>
      <c r="BQ382" s="107">
        <f t="shared" si="353"/>
        <v>4</v>
      </c>
      <c r="BR382" s="107">
        <f t="shared" si="353"/>
        <v>2</v>
      </c>
      <c r="BS382" s="107">
        <f t="shared" si="353"/>
        <v>5</v>
      </c>
      <c r="BT382" s="107">
        <f t="shared" si="353"/>
        <v>1</v>
      </c>
      <c r="BU382" s="107">
        <f t="shared" si="353"/>
        <v>5</v>
      </c>
      <c r="BV382" s="107">
        <f t="shared" si="353"/>
        <v>6</v>
      </c>
      <c r="BW382" s="107">
        <f t="shared" si="353"/>
        <v>4</v>
      </c>
      <c r="BX382" s="107">
        <f t="shared" si="353"/>
        <v>4</v>
      </c>
      <c r="BY382" s="107">
        <f t="shared" si="353"/>
        <v>1</v>
      </c>
      <c r="BZ382" s="107">
        <f t="shared" si="353"/>
        <v>3</v>
      </c>
      <c r="CA382" s="107">
        <f t="shared" si="353"/>
        <v>6</v>
      </c>
      <c r="CB382" s="107">
        <f t="shared" si="353"/>
        <v>5</v>
      </c>
      <c r="CC382" s="14"/>
      <c r="CD382" s="14"/>
      <c r="CE382" s="14"/>
      <c r="CF382" s="14"/>
      <c r="CG382" s="14"/>
      <c r="CH382" s="14"/>
      <c r="CI382" s="14"/>
      <c r="CJ382" s="14"/>
    </row>
    <row r="383" spans="1:88" ht="31.5" hidden="1" customHeight="1" x14ac:dyDescent="0.25">
      <c r="A383" s="129"/>
      <c r="B383" s="129"/>
      <c r="C383" s="67" t="s">
        <v>793</v>
      </c>
      <c r="D383" s="106"/>
      <c r="E383" s="17"/>
      <c r="F383" s="106"/>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07">
        <f t="shared" ref="BD383:CB383" si="354">COUNTIFS($J$7:$J$301,"Nhận thức",BD$7:BD$301,"0")</f>
        <v>1</v>
      </c>
      <c r="BE383" s="107">
        <f t="shared" si="354"/>
        <v>0</v>
      </c>
      <c r="BF383" s="107">
        <f t="shared" si="354"/>
        <v>1</v>
      </c>
      <c r="BG383" s="107">
        <f t="shared" si="354"/>
        <v>0</v>
      </c>
      <c r="BH383" s="107">
        <f t="shared" si="354"/>
        <v>0</v>
      </c>
      <c r="BI383" s="107">
        <f t="shared" si="354"/>
        <v>0</v>
      </c>
      <c r="BJ383" s="107">
        <f t="shared" si="354"/>
        <v>3</v>
      </c>
      <c r="BK383" s="107">
        <f t="shared" si="354"/>
        <v>0</v>
      </c>
      <c r="BL383" s="107">
        <f t="shared" si="354"/>
        <v>0</v>
      </c>
      <c r="BM383" s="107">
        <f t="shared" si="354"/>
        <v>0</v>
      </c>
      <c r="BN383" s="107">
        <f t="shared" si="354"/>
        <v>0</v>
      </c>
      <c r="BO383" s="107">
        <f t="shared" si="354"/>
        <v>0</v>
      </c>
      <c r="BP383" s="107">
        <f t="shared" si="354"/>
        <v>0</v>
      </c>
      <c r="BQ383" s="107">
        <f t="shared" si="354"/>
        <v>0</v>
      </c>
      <c r="BR383" s="107">
        <f t="shared" si="354"/>
        <v>0</v>
      </c>
      <c r="BS383" s="107">
        <f t="shared" si="354"/>
        <v>0</v>
      </c>
      <c r="BT383" s="107">
        <f t="shared" si="354"/>
        <v>0</v>
      </c>
      <c r="BU383" s="107">
        <f t="shared" si="354"/>
        <v>0</v>
      </c>
      <c r="BV383" s="107">
        <f t="shared" si="354"/>
        <v>4</v>
      </c>
      <c r="BW383" s="107">
        <f t="shared" si="354"/>
        <v>0</v>
      </c>
      <c r="BX383" s="107">
        <f t="shared" si="354"/>
        <v>1</v>
      </c>
      <c r="BY383" s="107">
        <f t="shared" si="354"/>
        <v>0</v>
      </c>
      <c r="BZ383" s="107">
        <f t="shared" si="354"/>
        <v>1</v>
      </c>
      <c r="CA383" s="107">
        <f t="shared" si="354"/>
        <v>0</v>
      </c>
      <c r="CB383" s="107">
        <f t="shared" si="354"/>
        <v>2</v>
      </c>
      <c r="CC383" s="14"/>
      <c r="CD383" s="14"/>
      <c r="CE383" s="14"/>
      <c r="CF383" s="14"/>
      <c r="CG383" s="14"/>
      <c r="CH383" s="14"/>
      <c r="CI383" s="14"/>
      <c r="CJ383" s="14"/>
    </row>
    <row r="384" spans="1:88" ht="15.75" hidden="1" customHeight="1" x14ac:dyDescent="0.25">
      <c r="A384" s="129"/>
      <c r="B384" s="129"/>
      <c r="C384" s="132" t="s">
        <v>806</v>
      </c>
      <c r="D384" s="106"/>
      <c r="E384" s="17"/>
      <c r="F384" s="106"/>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08">
        <f t="shared" ref="BD384:CB384" si="355">(((BD381*2)+(BD382*1)+(BD383*0)))/(BD381+BD382+BD383)</f>
        <v>1.7777777777777777</v>
      </c>
      <c r="BE384" s="108">
        <f t="shared" si="355"/>
        <v>1.8888888888888888</v>
      </c>
      <c r="BF384" s="108">
        <f t="shared" si="355"/>
        <v>1.7777777777777777</v>
      </c>
      <c r="BG384" s="108">
        <f t="shared" si="355"/>
        <v>1.6111111111111112</v>
      </c>
      <c r="BH384" s="108">
        <f t="shared" si="355"/>
        <v>1.8333333333333333</v>
      </c>
      <c r="BI384" s="108">
        <f t="shared" si="355"/>
        <v>1.8333333333333333</v>
      </c>
      <c r="BJ384" s="108">
        <f t="shared" si="355"/>
        <v>1.4444444444444444</v>
      </c>
      <c r="BK384" s="108">
        <f t="shared" si="355"/>
        <v>1.8888888888888888</v>
      </c>
      <c r="BL384" s="108">
        <f t="shared" si="355"/>
        <v>2</v>
      </c>
      <c r="BM384" s="108">
        <f t="shared" si="355"/>
        <v>1.6666666666666667</v>
      </c>
      <c r="BN384" s="108">
        <f t="shared" si="355"/>
        <v>1.7222222222222223</v>
      </c>
      <c r="BO384" s="108">
        <f t="shared" si="355"/>
        <v>1.8888888888888888</v>
      </c>
      <c r="BP384" s="108">
        <f t="shared" si="355"/>
        <v>2</v>
      </c>
      <c r="BQ384" s="108">
        <f t="shared" si="355"/>
        <v>1.7777777777777777</v>
      </c>
      <c r="BR384" s="108">
        <f t="shared" si="355"/>
        <v>1.8888888888888888</v>
      </c>
      <c r="BS384" s="108">
        <f t="shared" si="355"/>
        <v>1.7222222222222223</v>
      </c>
      <c r="BT384" s="108">
        <f t="shared" si="355"/>
        <v>1.9444444444444444</v>
      </c>
      <c r="BU384" s="108">
        <f t="shared" si="355"/>
        <v>1.7222222222222223</v>
      </c>
      <c r="BV384" s="108">
        <f t="shared" si="355"/>
        <v>1.2222222222222223</v>
      </c>
      <c r="BW384" s="108">
        <f t="shared" si="355"/>
        <v>1.7777777777777777</v>
      </c>
      <c r="BX384" s="108">
        <f t="shared" si="355"/>
        <v>1.6666666666666667</v>
      </c>
      <c r="BY384" s="108">
        <f t="shared" si="355"/>
        <v>1.9444444444444444</v>
      </c>
      <c r="BZ384" s="108">
        <f t="shared" si="355"/>
        <v>1.7222222222222223</v>
      </c>
      <c r="CA384" s="108">
        <f t="shared" si="355"/>
        <v>1.6666666666666667</v>
      </c>
      <c r="CB384" s="108">
        <f t="shared" si="355"/>
        <v>1.5</v>
      </c>
      <c r="CC384" s="133">
        <f>COUNTIF($BD385:$CB385,"Đ")</f>
        <v>22</v>
      </c>
      <c r="CD384" s="134">
        <f>CC384/COUNTA($BD385:$CB385)</f>
        <v>0.88</v>
      </c>
      <c r="CE384" s="133">
        <f>COUNTIF($BD385:$CB385,"CCG")</f>
        <v>3</v>
      </c>
      <c r="CF384" s="134">
        <f>CE384/COUNTA($BD385:$CB385)</f>
        <v>0.12</v>
      </c>
      <c r="CG384" s="133">
        <f>COUNTIF($BD385:$CB385,"CĐ")</f>
        <v>0</v>
      </c>
      <c r="CH384" s="134">
        <f>CG384/COUNTA($BD385:$CB385)</f>
        <v>0</v>
      </c>
      <c r="CI384" s="123">
        <f>(((CC384*2)+(CE384*1)+(CG384*0)))/(CC384+CE384+CG384)</f>
        <v>1.88</v>
      </c>
      <c r="CJ384" s="123" t="str">
        <f>IF(CI384&gt;=1.6,"Đạt mục tiêu",IF(CI384&gt;=1,"Cần cố gắng","Chưa đạt"))</f>
        <v>Đạt mục tiêu</v>
      </c>
    </row>
    <row r="385" spans="1:88" ht="15.75" hidden="1" customHeight="1" x14ac:dyDescent="0.25">
      <c r="A385" s="129"/>
      <c r="B385" s="124"/>
      <c r="C385" s="124"/>
      <c r="D385" s="106"/>
      <c r="E385" s="17"/>
      <c r="F385" s="106"/>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08" t="str">
        <f t="shared" ref="BD385:CB385" si="356">IF(BD384&lt;1,"CĐ",IF(BD384&lt;1.6,"CCG","Đ"))</f>
        <v>Đ</v>
      </c>
      <c r="BE385" s="108" t="str">
        <f t="shared" si="356"/>
        <v>Đ</v>
      </c>
      <c r="BF385" s="108" t="str">
        <f t="shared" si="356"/>
        <v>Đ</v>
      </c>
      <c r="BG385" s="108" t="str">
        <f t="shared" si="356"/>
        <v>Đ</v>
      </c>
      <c r="BH385" s="108" t="str">
        <f t="shared" si="356"/>
        <v>Đ</v>
      </c>
      <c r="BI385" s="108" t="str">
        <f t="shared" si="356"/>
        <v>Đ</v>
      </c>
      <c r="BJ385" s="108" t="str">
        <f t="shared" si="356"/>
        <v>CCG</v>
      </c>
      <c r="BK385" s="108" t="str">
        <f t="shared" si="356"/>
        <v>Đ</v>
      </c>
      <c r="BL385" s="108" t="str">
        <f t="shared" si="356"/>
        <v>Đ</v>
      </c>
      <c r="BM385" s="108" t="str">
        <f t="shared" si="356"/>
        <v>Đ</v>
      </c>
      <c r="BN385" s="108" t="str">
        <f t="shared" si="356"/>
        <v>Đ</v>
      </c>
      <c r="BO385" s="108" t="str">
        <f t="shared" si="356"/>
        <v>Đ</v>
      </c>
      <c r="BP385" s="108" t="str">
        <f t="shared" si="356"/>
        <v>Đ</v>
      </c>
      <c r="BQ385" s="108" t="str">
        <f t="shared" si="356"/>
        <v>Đ</v>
      </c>
      <c r="BR385" s="108" t="str">
        <f t="shared" si="356"/>
        <v>Đ</v>
      </c>
      <c r="BS385" s="108" t="str">
        <f t="shared" si="356"/>
        <v>Đ</v>
      </c>
      <c r="BT385" s="108" t="str">
        <f t="shared" si="356"/>
        <v>Đ</v>
      </c>
      <c r="BU385" s="108" t="str">
        <f t="shared" si="356"/>
        <v>Đ</v>
      </c>
      <c r="BV385" s="108" t="str">
        <f t="shared" si="356"/>
        <v>CCG</v>
      </c>
      <c r="BW385" s="108" t="str">
        <f t="shared" si="356"/>
        <v>Đ</v>
      </c>
      <c r="BX385" s="108" t="str">
        <f t="shared" si="356"/>
        <v>Đ</v>
      </c>
      <c r="BY385" s="108" t="str">
        <f t="shared" si="356"/>
        <v>Đ</v>
      </c>
      <c r="BZ385" s="108" t="str">
        <f t="shared" si="356"/>
        <v>Đ</v>
      </c>
      <c r="CA385" s="108" t="str">
        <f t="shared" si="356"/>
        <v>Đ</v>
      </c>
      <c r="CB385" s="108" t="str">
        <f t="shared" si="356"/>
        <v>CCG</v>
      </c>
      <c r="CC385" s="124"/>
      <c r="CD385" s="124"/>
      <c r="CE385" s="124"/>
      <c r="CF385" s="124"/>
      <c r="CG385" s="124"/>
      <c r="CH385" s="124"/>
      <c r="CI385" s="124"/>
      <c r="CJ385" s="124"/>
    </row>
    <row r="386" spans="1:88" ht="31.5" hidden="1" customHeight="1" x14ac:dyDescent="0.25">
      <c r="A386" s="129"/>
      <c r="B386" s="128" t="s">
        <v>200</v>
      </c>
      <c r="C386" s="102" t="s">
        <v>791</v>
      </c>
      <c r="D386" s="40"/>
      <c r="E386" s="100"/>
      <c r="F386" s="40"/>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101">
        <f t="shared" ref="BD386:CB386" si="357">COUNTIFS($J$7:$J$301,"Ngôn ngữ",BD$7:BD$301,"2")</f>
        <v>8</v>
      </c>
      <c r="BE386" s="101">
        <f t="shared" si="357"/>
        <v>12</v>
      </c>
      <c r="BF386" s="101">
        <f t="shared" si="357"/>
        <v>9</v>
      </c>
      <c r="BG386" s="101">
        <f t="shared" si="357"/>
        <v>8</v>
      </c>
      <c r="BH386" s="101">
        <f t="shared" si="357"/>
        <v>10</v>
      </c>
      <c r="BI386" s="101">
        <f t="shared" si="357"/>
        <v>8</v>
      </c>
      <c r="BJ386" s="101">
        <f t="shared" si="357"/>
        <v>9</v>
      </c>
      <c r="BK386" s="101">
        <f t="shared" si="357"/>
        <v>10</v>
      </c>
      <c r="BL386" s="101">
        <f t="shared" si="357"/>
        <v>9</v>
      </c>
      <c r="BM386" s="101">
        <f t="shared" si="357"/>
        <v>10</v>
      </c>
      <c r="BN386" s="101">
        <f t="shared" si="357"/>
        <v>10</v>
      </c>
      <c r="BO386" s="101">
        <f t="shared" si="357"/>
        <v>10</v>
      </c>
      <c r="BP386" s="101">
        <f t="shared" si="357"/>
        <v>10</v>
      </c>
      <c r="BQ386" s="101">
        <f t="shared" si="357"/>
        <v>11</v>
      </c>
      <c r="BR386" s="101">
        <f t="shared" si="357"/>
        <v>9</v>
      </c>
      <c r="BS386" s="101">
        <f t="shared" si="357"/>
        <v>9</v>
      </c>
      <c r="BT386" s="101">
        <f t="shared" si="357"/>
        <v>7</v>
      </c>
      <c r="BU386" s="101">
        <f t="shared" si="357"/>
        <v>10</v>
      </c>
      <c r="BV386" s="101">
        <f t="shared" si="357"/>
        <v>6</v>
      </c>
      <c r="BW386" s="101">
        <f t="shared" si="357"/>
        <v>11</v>
      </c>
      <c r="BX386" s="101">
        <f t="shared" si="357"/>
        <v>10</v>
      </c>
      <c r="BY386" s="101">
        <f t="shared" si="357"/>
        <v>10</v>
      </c>
      <c r="BZ386" s="101">
        <f t="shared" si="357"/>
        <v>10</v>
      </c>
      <c r="CA386" s="101">
        <f t="shared" si="357"/>
        <v>9</v>
      </c>
      <c r="CB386" s="101">
        <f t="shared" si="357"/>
        <v>8</v>
      </c>
      <c r="CC386" s="5"/>
      <c r="CD386" s="5"/>
      <c r="CE386" s="5"/>
      <c r="CF386" s="5"/>
      <c r="CG386" s="5"/>
      <c r="CH386" s="5"/>
      <c r="CI386" s="5"/>
      <c r="CJ386" s="5"/>
    </row>
    <row r="387" spans="1:88" ht="31.5" hidden="1" customHeight="1" x14ac:dyDescent="0.25">
      <c r="A387" s="129"/>
      <c r="B387" s="129"/>
      <c r="C387" s="102" t="s">
        <v>792</v>
      </c>
      <c r="D387" s="40"/>
      <c r="E387" s="100"/>
      <c r="F387" s="40"/>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101">
        <f t="shared" ref="BD387:CB387" si="358">COUNTIFS($J$7:$J$301,"Ngôn ngữ",BD$7:BD$301,"1")</f>
        <v>4</v>
      </c>
      <c r="BE387" s="101">
        <f t="shared" si="358"/>
        <v>0</v>
      </c>
      <c r="BF387" s="101">
        <f t="shared" si="358"/>
        <v>2</v>
      </c>
      <c r="BG387" s="101">
        <f t="shared" si="358"/>
        <v>2</v>
      </c>
      <c r="BH387" s="101">
        <f t="shared" si="358"/>
        <v>1</v>
      </c>
      <c r="BI387" s="101">
        <f t="shared" si="358"/>
        <v>3</v>
      </c>
      <c r="BJ387" s="101">
        <f t="shared" si="358"/>
        <v>2</v>
      </c>
      <c r="BK387" s="101">
        <f t="shared" si="358"/>
        <v>2</v>
      </c>
      <c r="BL387" s="101">
        <f t="shared" si="358"/>
        <v>2</v>
      </c>
      <c r="BM387" s="101">
        <f t="shared" si="358"/>
        <v>2</v>
      </c>
      <c r="BN387" s="101">
        <f t="shared" si="358"/>
        <v>2</v>
      </c>
      <c r="BO387" s="101">
        <f t="shared" si="358"/>
        <v>2</v>
      </c>
      <c r="BP387" s="101">
        <f t="shared" si="358"/>
        <v>2</v>
      </c>
      <c r="BQ387" s="101">
        <f t="shared" si="358"/>
        <v>1</v>
      </c>
      <c r="BR387" s="101">
        <f t="shared" si="358"/>
        <v>2</v>
      </c>
      <c r="BS387" s="101">
        <f t="shared" si="358"/>
        <v>3</v>
      </c>
      <c r="BT387" s="101">
        <f t="shared" si="358"/>
        <v>5</v>
      </c>
      <c r="BU387" s="101">
        <f t="shared" si="358"/>
        <v>2</v>
      </c>
      <c r="BV387" s="101">
        <f t="shared" si="358"/>
        <v>4</v>
      </c>
      <c r="BW387" s="101">
        <f t="shared" si="358"/>
        <v>1</v>
      </c>
      <c r="BX387" s="101">
        <f t="shared" si="358"/>
        <v>2</v>
      </c>
      <c r="BY387" s="101">
        <f t="shared" si="358"/>
        <v>2</v>
      </c>
      <c r="BZ387" s="101">
        <f t="shared" si="358"/>
        <v>2</v>
      </c>
      <c r="CA387" s="101">
        <f t="shared" si="358"/>
        <v>3</v>
      </c>
      <c r="CB387" s="101">
        <f t="shared" si="358"/>
        <v>4</v>
      </c>
      <c r="CC387" s="5"/>
      <c r="CD387" s="5"/>
      <c r="CE387" s="5"/>
      <c r="CF387" s="5"/>
      <c r="CG387" s="5"/>
      <c r="CH387" s="5"/>
      <c r="CI387" s="5"/>
      <c r="CJ387" s="5"/>
    </row>
    <row r="388" spans="1:88" ht="31.5" hidden="1" customHeight="1" x14ac:dyDescent="0.25">
      <c r="A388" s="129"/>
      <c r="B388" s="129"/>
      <c r="C388" s="102" t="s">
        <v>793</v>
      </c>
      <c r="D388" s="40"/>
      <c r="E388" s="100"/>
      <c r="F388" s="40"/>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101">
        <f t="shared" ref="BD388:CB388" si="359">COUNTIFS($J$7:$J$301,"Ngôn ngữ",BD$7:BD$301,"0")</f>
        <v>0</v>
      </c>
      <c r="BE388" s="101">
        <f t="shared" si="359"/>
        <v>0</v>
      </c>
      <c r="BF388" s="101">
        <f t="shared" si="359"/>
        <v>1</v>
      </c>
      <c r="BG388" s="101">
        <f t="shared" si="359"/>
        <v>2</v>
      </c>
      <c r="BH388" s="101">
        <f t="shared" si="359"/>
        <v>1</v>
      </c>
      <c r="BI388" s="101">
        <f t="shared" si="359"/>
        <v>1</v>
      </c>
      <c r="BJ388" s="101">
        <f t="shared" si="359"/>
        <v>1</v>
      </c>
      <c r="BK388" s="101">
        <f t="shared" si="359"/>
        <v>0</v>
      </c>
      <c r="BL388" s="101">
        <f t="shared" si="359"/>
        <v>1</v>
      </c>
      <c r="BM388" s="101">
        <f t="shared" si="359"/>
        <v>0</v>
      </c>
      <c r="BN388" s="101">
        <f t="shared" si="359"/>
        <v>0</v>
      </c>
      <c r="BO388" s="101">
        <f t="shared" si="359"/>
        <v>0</v>
      </c>
      <c r="BP388" s="101">
        <f t="shared" si="359"/>
        <v>0</v>
      </c>
      <c r="BQ388" s="101">
        <f t="shared" si="359"/>
        <v>0</v>
      </c>
      <c r="BR388" s="101">
        <f t="shared" si="359"/>
        <v>1</v>
      </c>
      <c r="BS388" s="101">
        <f t="shared" si="359"/>
        <v>0</v>
      </c>
      <c r="BT388" s="101">
        <f t="shared" si="359"/>
        <v>0</v>
      </c>
      <c r="BU388" s="101">
        <f t="shared" si="359"/>
        <v>0</v>
      </c>
      <c r="BV388" s="101">
        <f t="shared" si="359"/>
        <v>2</v>
      </c>
      <c r="BW388" s="101">
        <f t="shared" si="359"/>
        <v>0</v>
      </c>
      <c r="BX388" s="101">
        <f t="shared" si="359"/>
        <v>0</v>
      </c>
      <c r="BY388" s="101">
        <f t="shared" si="359"/>
        <v>0</v>
      </c>
      <c r="BZ388" s="101">
        <f t="shared" si="359"/>
        <v>0</v>
      </c>
      <c r="CA388" s="101">
        <f t="shared" si="359"/>
        <v>0</v>
      </c>
      <c r="CB388" s="101">
        <f t="shared" si="359"/>
        <v>0</v>
      </c>
      <c r="CC388" s="5"/>
      <c r="CD388" s="5"/>
      <c r="CE388" s="5"/>
      <c r="CF388" s="5"/>
      <c r="CG388" s="5"/>
      <c r="CH388" s="5"/>
      <c r="CI388" s="5"/>
      <c r="CJ388" s="5"/>
    </row>
    <row r="389" spans="1:88" ht="15.75" hidden="1" customHeight="1" x14ac:dyDescent="0.25">
      <c r="A389" s="129"/>
      <c r="B389" s="129"/>
      <c r="C389" s="130" t="s">
        <v>807</v>
      </c>
      <c r="D389" s="40"/>
      <c r="E389" s="100"/>
      <c r="F389" s="40"/>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104">
        <f t="shared" ref="BD389:CB389" si="360">(((BD386*2)+(BD387*1)+(BD388*0)))/(BD386+BD387+BD388)</f>
        <v>1.6666666666666667</v>
      </c>
      <c r="BE389" s="104">
        <f t="shared" si="360"/>
        <v>2</v>
      </c>
      <c r="BF389" s="104">
        <f t="shared" si="360"/>
        <v>1.6666666666666667</v>
      </c>
      <c r="BG389" s="104">
        <f t="shared" si="360"/>
        <v>1.5</v>
      </c>
      <c r="BH389" s="104">
        <f t="shared" si="360"/>
        <v>1.75</v>
      </c>
      <c r="BI389" s="104">
        <f t="shared" si="360"/>
        <v>1.5833333333333333</v>
      </c>
      <c r="BJ389" s="104">
        <f t="shared" si="360"/>
        <v>1.6666666666666667</v>
      </c>
      <c r="BK389" s="104">
        <f t="shared" si="360"/>
        <v>1.8333333333333333</v>
      </c>
      <c r="BL389" s="104">
        <f t="shared" si="360"/>
        <v>1.6666666666666667</v>
      </c>
      <c r="BM389" s="104">
        <f t="shared" si="360"/>
        <v>1.8333333333333333</v>
      </c>
      <c r="BN389" s="104">
        <f t="shared" si="360"/>
        <v>1.8333333333333333</v>
      </c>
      <c r="BO389" s="104">
        <f t="shared" si="360"/>
        <v>1.8333333333333333</v>
      </c>
      <c r="BP389" s="104">
        <f t="shared" si="360"/>
        <v>1.8333333333333333</v>
      </c>
      <c r="BQ389" s="104">
        <f t="shared" si="360"/>
        <v>1.9166666666666667</v>
      </c>
      <c r="BR389" s="104">
        <f t="shared" si="360"/>
        <v>1.6666666666666667</v>
      </c>
      <c r="BS389" s="104">
        <f t="shared" si="360"/>
        <v>1.75</v>
      </c>
      <c r="BT389" s="104">
        <f t="shared" si="360"/>
        <v>1.5833333333333333</v>
      </c>
      <c r="BU389" s="104">
        <f t="shared" si="360"/>
        <v>1.8333333333333333</v>
      </c>
      <c r="BV389" s="104">
        <f t="shared" si="360"/>
        <v>1.3333333333333333</v>
      </c>
      <c r="BW389" s="104">
        <f t="shared" si="360"/>
        <v>1.9166666666666667</v>
      </c>
      <c r="BX389" s="104">
        <f t="shared" si="360"/>
        <v>1.8333333333333333</v>
      </c>
      <c r="BY389" s="104">
        <f t="shared" si="360"/>
        <v>1.8333333333333333</v>
      </c>
      <c r="BZ389" s="104">
        <f t="shared" si="360"/>
        <v>1.8333333333333333</v>
      </c>
      <c r="CA389" s="104">
        <f t="shared" si="360"/>
        <v>1.75</v>
      </c>
      <c r="CB389" s="104">
        <f t="shared" si="360"/>
        <v>1.6666666666666667</v>
      </c>
      <c r="CC389" s="126">
        <f>COUNTIF($BD390:$CB390,"Đ")</f>
        <v>21</v>
      </c>
      <c r="CD389" s="125">
        <f>CC389/COUNTA($BD390:$CB390)</f>
        <v>0.84</v>
      </c>
      <c r="CE389" s="126">
        <f>COUNTIF($BD390:$CB390,"CCG")</f>
        <v>4</v>
      </c>
      <c r="CF389" s="125">
        <f>CE389/COUNTA($BD390:$CB390)</f>
        <v>0.16</v>
      </c>
      <c r="CG389" s="126">
        <f>COUNTIF($BD390:$CB390,"CĐ")</f>
        <v>0</v>
      </c>
      <c r="CH389" s="125">
        <f>CG389/COUNTA($BD390:$CB390)</f>
        <v>0</v>
      </c>
      <c r="CI389" s="127">
        <f>(((CC389*2)+(CE389*1)+(CG389*0)))/(CC389+CE389+CG389)</f>
        <v>1.84</v>
      </c>
      <c r="CJ389" s="127" t="str">
        <f>IF(CI389&gt;=1.6,"Đạt mục tiêu",IF(CI389&gt;=1,"Cần cố gắng","Chưa đạt"))</f>
        <v>Đạt mục tiêu</v>
      </c>
    </row>
    <row r="390" spans="1:88" ht="15.75" hidden="1" customHeight="1" x14ac:dyDescent="0.25">
      <c r="A390" s="129"/>
      <c r="B390" s="124"/>
      <c r="C390" s="124"/>
      <c r="D390" s="40"/>
      <c r="E390" s="100"/>
      <c r="F390" s="40"/>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104" t="str">
        <f t="shared" ref="BD390:CB390" si="361">IF(BD389&lt;1,"CĐ",IF(BD389&lt;1.6,"CCG","Đ"))</f>
        <v>Đ</v>
      </c>
      <c r="BE390" s="104" t="str">
        <f t="shared" si="361"/>
        <v>Đ</v>
      </c>
      <c r="BF390" s="104" t="str">
        <f t="shared" si="361"/>
        <v>Đ</v>
      </c>
      <c r="BG390" s="104" t="str">
        <f t="shared" si="361"/>
        <v>CCG</v>
      </c>
      <c r="BH390" s="104" t="str">
        <f t="shared" si="361"/>
        <v>Đ</v>
      </c>
      <c r="BI390" s="104" t="str">
        <f t="shared" si="361"/>
        <v>CCG</v>
      </c>
      <c r="BJ390" s="104" t="str">
        <f t="shared" si="361"/>
        <v>Đ</v>
      </c>
      <c r="BK390" s="104" t="str">
        <f t="shared" si="361"/>
        <v>Đ</v>
      </c>
      <c r="BL390" s="104" t="str">
        <f t="shared" si="361"/>
        <v>Đ</v>
      </c>
      <c r="BM390" s="104" t="str">
        <f t="shared" si="361"/>
        <v>Đ</v>
      </c>
      <c r="BN390" s="104" t="str">
        <f t="shared" si="361"/>
        <v>Đ</v>
      </c>
      <c r="BO390" s="104" t="str">
        <f t="shared" si="361"/>
        <v>Đ</v>
      </c>
      <c r="BP390" s="104" t="str">
        <f t="shared" si="361"/>
        <v>Đ</v>
      </c>
      <c r="BQ390" s="104" t="str">
        <f t="shared" si="361"/>
        <v>Đ</v>
      </c>
      <c r="BR390" s="104" t="str">
        <f t="shared" si="361"/>
        <v>Đ</v>
      </c>
      <c r="BS390" s="104" t="str">
        <f t="shared" si="361"/>
        <v>Đ</v>
      </c>
      <c r="BT390" s="104" t="str">
        <f t="shared" si="361"/>
        <v>CCG</v>
      </c>
      <c r="BU390" s="104" t="str">
        <f t="shared" si="361"/>
        <v>Đ</v>
      </c>
      <c r="BV390" s="104" t="str">
        <f t="shared" si="361"/>
        <v>CCG</v>
      </c>
      <c r="BW390" s="104" t="str">
        <f t="shared" si="361"/>
        <v>Đ</v>
      </c>
      <c r="BX390" s="104" t="str">
        <f t="shared" si="361"/>
        <v>Đ</v>
      </c>
      <c r="BY390" s="104" t="str">
        <f t="shared" si="361"/>
        <v>Đ</v>
      </c>
      <c r="BZ390" s="104" t="str">
        <f t="shared" si="361"/>
        <v>Đ</v>
      </c>
      <c r="CA390" s="104" t="str">
        <f t="shared" si="361"/>
        <v>Đ</v>
      </c>
      <c r="CB390" s="104" t="str">
        <f t="shared" si="361"/>
        <v>Đ</v>
      </c>
      <c r="CC390" s="124"/>
      <c r="CD390" s="124"/>
      <c r="CE390" s="124"/>
      <c r="CF390" s="124"/>
      <c r="CG390" s="124"/>
      <c r="CH390" s="124"/>
      <c r="CI390" s="124"/>
      <c r="CJ390" s="124"/>
    </row>
    <row r="391" spans="1:88" ht="31.5" hidden="1" customHeight="1" x14ac:dyDescent="0.25">
      <c r="A391" s="129"/>
      <c r="B391" s="131" t="s">
        <v>245</v>
      </c>
      <c r="C391" s="67" t="s">
        <v>791</v>
      </c>
      <c r="D391" s="106"/>
      <c r="E391" s="17"/>
      <c r="F391" s="106"/>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07">
        <f t="shared" ref="BD391:CB391" si="362">COUNTIFS($J$7:$J$301,"TCKNXH",BD$7:BD$301,"2")</f>
        <v>6</v>
      </c>
      <c r="BE391" s="107">
        <f t="shared" si="362"/>
        <v>7</v>
      </c>
      <c r="BF391" s="107">
        <f t="shared" si="362"/>
        <v>8</v>
      </c>
      <c r="BG391" s="107">
        <f t="shared" si="362"/>
        <v>7</v>
      </c>
      <c r="BH391" s="107">
        <f t="shared" si="362"/>
        <v>9</v>
      </c>
      <c r="BI391" s="107">
        <f t="shared" si="362"/>
        <v>9</v>
      </c>
      <c r="BJ391" s="107">
        <f t="shared" si="362"/>
        <v>6</v>
      </c>
      <c r="BK391" s="107">
        <f t="shared" si="362"/>
        <v>8</v>
      </c>
      <c r="BL391" s="107">
        <f t="shared" si="362"/>
        <v>8</v>
      </c>
      <c r="BM391" s="107">
        <f t="shared" si="362"/>
        <v>8</v>
      </c>
      <c r="BN391" s="107">
        <f t="shared" si="362"/>
        <v>8</v>
      </c>
      <c r="BO391" s="107">
        <f t="shared" si="362"/>
        <v>10</v>
      </c>
      <c r="BP391" s="107">
        <f t="shared" si="362"/>
        <v>9</v>
      </c>
      <c r="BQ391" s="107">
        <f t="shared" si="362"/>
        <v>10</v>
      </c>
      <c r="BR391" s="107">
        <f t="shared" si="362"/>
        <v>9</v>
      </c>
      <c r="BS391" s="107">
        <f t="shared" si="362"/>
        <v>9</v>
      </c>
      <c r="BT391" s="107">
        <f t="shared" si="362"/>
        <v>8</v>
      </c>
      <c r="BU391" s="107">
        <f t="shared" si="362"/>
        <v>10</v>
      </c>
      <c r="BV391" s="107">
        <f t="shared" si="362"/>
        <v>6</v>
      </c>
      <c r="BW391" s="107">
        <f t="shared" si="362"/>
        <v>10</v>
      </c>
      <c r="BX391" s="107">
        <f t="shared" si="362"/>
        <v>8</v>
      </c>
      <c r="BY391" s="107">
        <f t="shared" si="362"/>
        <v>9</v>
      </c>
      <c r="BZ391" s="107">
        <f t="shared" si="362"/>
        <v>7</v>
      </c>
      <c r="CA391" s="107">
        <f t="shared" si="362"/>
        <v>6</v>
      </c>
      <c r="CB391" s="107">
        <f t="shared" si="362"/>
        <v>7</v>
      </c>
      <c r="CC391" s="14"/>
      <c r="CD391" s="14"/>
      <c r="CE391" s="14"/>
      <c r="CF391" s="14"/>
      <c r="CG391" s="14"/>
      <c r="CH391" s="14"/>
      <c r="CI391" s="14"/>
      <c r="CJ391" s="14"/>
    </row>
    <row r="392" spans="1:88" ht="31.5" hidden="1" customHeight="1" x14ac:dyDescent="0.25">
      <c r="A392" s="129"/>
      <c r="B392" s="129"/>
      <c r="C392" s="67" t="s">
        <v>792</v>
      </c>
      <c r="D392" s="106"/>
      <c r="E392" s="17"/>
      <c r="F392" s="106"/>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07">
        <f t="shared" ref="BD392:CB392" si="363">COUNTIFS($J$7:$J$301,"TCKNXH",BD$7:BD$301,"1")</f>
        <v>1</v>
      </c>
      <c r="BE392" s="107">
        <f t="shared" si="363"/>
        <v>4</v>
      </c>
      <c r="BF392" s="107">
        <f t="shared" si="363"/>
        <v>3</v>
      </c>
      <c r="BG392" s="107">
        <f t="shared" si="363"/>
        <v>2</v>
      </c>
      <c r="BH392" s="107">
        <f t="shared" si="363"/>
        <v>2</v>
      </c>
      <c r="BI392" s="107">
        <f t="shared" si="363"/>
        <v>1</v>
      </c>
      <c r="BJ392" s="107">
        <f t="shared" si="363"/>
        <v>4</v>
      </c>
      <c r="BK392" s="107">
        <f t="shared" si="363"/>
        <v>3</v>
      </c>
      <c r="BL392" s="107">
        <f t="shared" si="363"/>
        <v>3</v>
      </c>
      <c r="BM392" s="107">
        <f t="shared" si="363"/>
        <v>3</v>
      </c>
      <c r="BN392" s="107">
        <f t="shared" si="363"/>
        <v>3</v>
      </c>
      <c r="BO392" s="107">
        <f t="shared" si="363"/>
        <v>1</v>
      </c>
      <c r="BP392" s="107">
        <f t="shared" si="363"/>
        <v>2</v>
      </c>
      <c r="BQ392" s="107">
        <f t="shared" si="363"/>
        <v>1</v>
      </c>
      <c r="BR392" s="107">
        <f t="shared" si="363"/>
        <v>2</v>
      </c>
      <c r="BS392" s="107">
        <f t="shared" si="363"/>
        <v>1</v>
      </c>
      <c r="BT392" s="107">
        <f t="shared" si="363"/>
        <v>3</v>
      </c>
      <c r="BU392" s="107">
        <f t="shared" si="363"/>
        <v>0</v>
      </c>
      <c r="BV392" s="107">
        <f t="shared" si="363"/>
        <v>3</v>
      </c>
      <c r="BW392" s="107">
        <f t="shared" si="363"/>
        <v>1</v>
      </c>
      <c r="BX392" s="107">
        <f t="shared" si="363"/>
        <v>2</v>
      </c>
      <c r="BY392" s="107">
        <f t="shared" si="363"/>
        <v>2</v>
      </c>
      <c r="BZ392" s="107">
        <f t="shared" si="363"/>
        <v>4</v>
      </c>
      <c r="CA392" s="107">
        <f t="shared" si="363"/>
        <v>5</v>
      </c>
      <c r="CB392" s="107">
        <f t="shared" si="363"/>
        <v>4</v>
      </c>
      <c r="CC392" s="14"/>
      <c r="CD392" s="14"/>
      <c r="CE392" s="14"/>
      <c r="CF392" s="14"/>
      <c r="CG392" s="14"/>
      <c r="CH392" s="14"/>
      <c r="CI392" s="14"/>
      <c r="CJ392" s="14"/>
    </row>
    <row r="393" spans="1:88" ht="31.5" hidden="1" customHeight="1" x14ac:dyDescent="0.25">
      <c r="A393" s="129"/>
      <c r="B393" s="129"/>
      <c r="C393" s="67" t="s">
        <v>793</v>
      </c>
      <c r="D393" s="106"/>
      <c r="E393" s="17"/>
      <c r="F393" s="106"/>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07">
        <f t="shared" ref="BD393:CB393" si="364">COUNTIFS($J$7:$J$301,"TCKNXH",BD$7:BD$301,"0")</f>
        <v>0</v>
      </c>
      <c r="BE393" s="107">
        <f t="shared" si="364"/>
        <v>0</v>
      </c>
      <c r="BF393" s="107">
        <f t="shared" si="364"/>
        <v>0</v>
      </c>
      <c r="BG393" s="107">
        <f t="shared" si="364"/>
        <v>2</v>
      </c>
      <c r="BH393" s="107">
        <f t="shared" si="364"/>
        <v>0</v>
      </c>
      <c r="BI393" s="107">
        <f t="shared" si="364"/>
        <v>1</v>
      </c>
      <c r="BJ393" s="107">
        <f t="shared" si="364"/>
        <v>1</v>
      </c>
      <c r="BK393" s="107">
        <f t="shared" si="364"/>
        <v>0</v>
      </c>
      <c r="BL393" s="107">
        <f t="shared" si="364"/>
        <v>0</v>
      </c>
      <c r="BM393" s="107">
        <f t="shared" si="364"/>
        <v>0</v>
      </c>
      <c r="BN393" s="107">
        <f t="shared" si="364"/>
        <v>0</v>
      </c>
      <c r="BO393" s="107">
        <f t="shared" si="364"/>
        <v>0</v>
      </c>
      <c r="BP393" s="107">
        <f t="shared" si="364"/>
        <v>0</v>
      </c>
      <c r="BQ393" s="107">
        <f t="shared" si="364"/>
        <v>0</v>
      </c>
      <c r="BR393" s="107">
        <f t="shared" si="364"/>
        <v>0</v>
      </c>
      <c r="BS393" s="107">
        <f t="shared" si="364"/>
        <v>1</v>
      </c>
      <c r="BT393" s="107">
        <f t="shared" si="364"/>
        <v>0</v>
      </c>
      <c r="BU393" s="107">
        <f t="shared" si="364"/>
        <v>1</v>
      </c>
      <c r="BV393" s="107">
        <f t="shared" si="364"/>
        <v>2</v>
      </c>
      <c r="BW393" s="107">
        <f t="shared" si="364"/>
        <v>0</v>
      </c>
      <c r="BX393" s="107">
        <f t="shared" si="364"/>
        <v>1</v>
      </c>
      <c r="BY393" s="107">
        <f t="shared" si="364"/>
        <v>0</v>
      </c>
      <c r="BZ393" s="107">
        <f t="shared" si="364"/>
        <v>0</v>
      </c>
      <c r="CA393" s="107">
        <f t="shared" si="364"/>
        <v>0</v>
      </c>
      <c r="CB393" s="107">
        <f t="shared" si="364"/>
        <v>0</v>
      </c>
      <c r="CC393" s="14"/>
      <c r="CD393" s="14"/>
      <c r="CE393" s="14"/>
      <c r="CF393" s="14"/>
      <c r="CG393" s="14"/>
      <c r="CH393" s="14"/>
      <c r="CI393" s="14"/>
      <c r="CJ393" s="14"/>
    </row>
    <row r="394" spans="1:88" ht="15.75" hidden="1" customHeight="1" x14ac:dyDescent="0.25">
      <c r="A394" s="129"/>
      <c r="B394" s="129"/>
      <c r="C394" s="132" t="s">
        <v>808</v>
      </c>
      <c r="D394" s="106"/>
      <c r="E394" s="17"/>
      <c r="F394" s="106"/>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08">
        <f t="shared" ref="BD394:CB394" si="365">(((BD391*2)+(BD392*1)+(BD393*0)))/(BD391+BD392+BD393)</f>
        <v>1.8571428571428572</v>
      </c>
      <c r="BE394" s="108">
        <f t="shared" si="365"/>
        <v>1.6363636363636365</v>
      </c>
      <c r="BF394" s="108">
        <f t="shared" si="365"/>
        <v>1.7272727272727273</v>
      </c>
      <c r="BG394" s="108">
        <f t="shared" si="365"/>
        <v>1.4545454545454546</v>
      </c>
      <c r="BH394" s="108">
        <f t="shared" si="365"/>
        <v>1.8181818181818181</v>
      </c>
      <c r="BI394" s="108">
        <f t="shared" si="365"/>
        <v>1.7272727272727273</v>
      </c>
      <c r="BJ394" s="108">
        <f t="shared" si="365"/>
        <v>1.4545454545454546</v>
      </c>
      <c r="BK394" s="108">
        <f t="shared" si="365"/>
        <v>1.7272727272727273</v>
      </c>
      <c r="BL394" s="108">
        <f t="shared" si="365"/>
        <v>1.7272727272727273</v>
      </c>
      <c r="BM394" s="108">
        <f t="shared" si="365"/>
        <v>1.7272727272727273</v>
      </c>
      <c r="BN394" s="108">
        <f t="shared" si="365"/>
        <v>1.7272727272727273</v>
      </c>
      <c r="BO394" s="108">
        <f t="shared" si="365"/>
        <v>1.9090909090909092</v>
      </c>
      <c r="BP394" s="108">
        <f t="shared" si="365"/>
        <v>1.8181818181818181</v>
      </c>
      <c r="BQ394" s="108">
        <f t="shared" si="365"/>
        <v>1.9090909090909092</v>
      </c>
      <c r="BR394" s="108">
        <f t="shared" si="365"/>
        <v>1.8181818181818181</v>
      </c>
      <c r="BS394" s="108">
        <f t="shared" si="365"/>
        <v>1.7272727272727273</v>
      </c>
      <c r="BT394" s="108">
        <f t="shared" si="365"/>
        <v>1.7272727272727273</v>
      </c>
      <c r="BU394" s="108">
        <f t="shared" si="365"/>
        <v>1.8181818181818181</v>
      </c>
      <c r="BV394" s="108">
        <f t="shared" si="365"/>
        <v>1.3636363636363635</v>
      </c>
      <c r="BW394" s="108">
        <f t="shared" si="365"/>
        <v>1.9090909090909092</v>
      </c>
      <c r="BX394" s="108">
        <f t="shared" si="365"/>
        <v>1.6363636363636365</v>
      </c>
      <c r="BY394" s="108">
        <f t="shared" si="365"/>
        <v>1.8181818181818181</v>
      </c>
      <c r="BZ394" s="108">
        <f t="shared" si="365"/>
        <v>1.6363636363636365</v>
      </c>
      <c r="CA394" s="108">
        <f t="shared" si="365"/>
        <v>1.5454545454545454</v>
      </c>
      <c r="CB394" s="108">
        <f t="shared" si="365"/>
        <v>1.6363636363636365</v>
      </c>
      <c r="CC394" s="133">
        <f>COUNTIF($BD395:$CB395,"Đ")</f>
        <v>21</v>
      </c>
      <c r="CD394" s="134">
        <f>CC394/COUNTA($BD395:$CB395)</f>
        <v>0.84</v>
      </c>
      <c r="CE394" s="133">
        <f>COUNTIF($BD395:$CB395,"CCG")</f>
        <v>4</v>
      </c>
      <c r="CF394" s="134">
        <f>CE394/COUNTA($BD395:$CB395)</f>
        <v>0.16</v>
      </c>
      <c r="CG394" s="133">
        <f>COUNTIF($BD395:$CB395,"CĐ")</f>
        <v>0</v>
      </c>
      <c r="CH394" s="134">
        <f>CG394/COUNTA($BD395:$CB395)</f>
        <v>0</v>
      </c>
      <c r="CI394" s="123">
        <f>(((CC394*2)+(CE394*1)+(CG394*0)))/(CC394+CE394+CG394)</f>
        <v>1.84</v>
      </c>
      <c r="CJ394" s="123" t="str">
        <f>IF(CI394&gt;=1.6,"Đạt mục tiêu",IF(CI394&gt;=1,"Cần cố gắng","Chưa đạt"))</f>
        <v>Đạt mục tiêu</v>
      </c>
    </row>
    <row r="395" spans="1:88" ht="15.75" hidden="1" customHeight="1" x14ac:dyDescent="0.25">
      <c r="A395" s="129"/>
      <c r="B395" s="124"/>
      <c r="C395" s="124"/>
      <c r="D395" s="106"/>
      <c r="E395" s="17"/>
      <c r="F395" s="106"/>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08" t="str">
        <f t="shared" ref="BD395:CB395" si="366">IF(BD394&lt;1,"CĐ",IF(BD394&lt;1.6,"CCG","Đ"))</f>
        <v>Đ</v>
      </c>
      <c r="BE395" s="108" t="str">
        <f t="shared" si="366"/>
        <v>Đ</v>
      </c>
      <c r="BF395" s="108" t="str">
        <f t="shared" si="366"/>
        <v>Đ</v>
      </c>
      <c r="BG395" s="108" t="str">
        <f t="shared" si="366"/>
        <v>CCG</v>
      </c>
      <c r="BH395" s="108" t="str">
        <f t="shared" si="366"/>
        <v>Đ</v>
      </c>
      <c r="BI395" s="108" t="str">
        <f t="shared" si="366"/>
        <v>Đ</v>
      </c>
      <c r="BJ395" s="108" t="str">
        <f t="shared" si="366"/>
        <v>CCG</v>
      </c>
      <c r="BK395" s="108" t="str">
        <f t="shared" si="366"/>
        <v>Đ</v>
      </c>
      <c r="BL395" s="108" t="str">
        <f t="shared" si="366"/>
        <v>Đ</v>
      </c>
      <c r="BM395" s="108" t="str">
        <f t="shared" si="366"/>
        <v>Đ</v>
      </c>
      <c r="BN395" s="108" t="str">
        <f t="shared" si="366"/>
        <v>Đ</v>
      </c>
      <c r="BO395" s="108" t="str">
        <f t="shared" si="366"/>
        <v>Đ</v>
      </c>
      <c r="BP395" s="108" t="str">
        <f t="shared" si="366"/>
        <v>Đ</v>
      </c>
      <c r="BQ395" s="108" t="str">
        <f t="shared" si="366"/>
        <v>Đ</v>
      </c>
      <c r="BR395" s="108" t="str">
        <f t="shared" si="366"/>
        <v>Đ</v>
      </c>
      <c r="BS395" s="108" t="str">
        <f t="shared" si="366"/>
        <v>Đ</v>
      </c>
      <c r="BT395" s="108" t="str">
        <f t="shared" si="366"/>
        <v>Đ</v>
      </c>
      <c r="BU395" s="108" t="str">
        <f t="shared" si="366"/>
        <v>Đ</v>
      </c>
      <c r="BV395" s="108" t="str">
        <f t="shared" si="366"/>
        <v>CCG</v>
      </c>
      <c r="BW395" s="108" t="str">
        <f t="shared" si="366"/>
        <v>Đ</v>
      </c>
      <c r="BX395" s="108" t="str">
        <f t="shared" si="366"/>
        <v>Đ</v>
      </c>
      <c r="BY395" s="108" t="str">
        <f t="shared" si="366"/>
        <v>Đ</v>
      </c>
      <c r="BZ395" s="108" t="str">
        <f t="shared" si="366"/>
        <v>Đ</v>
      </c>
      <c r="CA395" s="108" t="str">
        <f t="shared" si="366"/>
        <v>CCG</v>
      </c>
      <c r="CB395" s="108" t="str">
        <f t="shared" si="366"/>
        <v>Đ</v>
      </c>
      <c r="CC395" s="124"/>
      <c r="CD395" s="124"/>
      <c r="CE395" s="124"/>
      <c r="CF395" s="124"/>
      <c r="CG395" s="124"/>
      <c r="CH395" s="124"/>
      <c r="CI395" s="124"/>
      <c r="CJ395" s="124"/>
    </row>
    <row r="396" spans="1:88" ht="31.5" hidden="1" customHeight="1" x14ac:dyDescent="0.25">
      <c r="A396" s="129"/>
      <c r="B396" s="128" t="s">
        <v>283</v>
      </c>
      <c r="C396" s="102" t="s">
        <v>791</v>
      </c>
      <c r="D396" s="40"/>
      <c r="E396" s="100"/>
      <c r="F396" s="40"/>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101">
        <f t="shared" ref="BD396:CB396" si="367">COUNTIFS($J$7:$J$301,"Thẩm mỹ",BD$7:BD$301,"2")</f>
        <v>11</v>
      </c>
      <c r="BE396" s="101">
        <f t="shared" si="367"/>
        <v>10</v>
      </c>
      <c r="BF396" s="101">
        <f t="shared" si="367"/>
        <v>11</v>
      </c>
      <c r="BG396" s="101">
        <f t="shared" si="367"/>
        <v>6</v>
      </c>
      <c r="BH396" s="101">
        <f t="shared" si="367"/>
        <v>5</v>
      </c>
      <c r="BI396" s="101">
        <f t="shared" si="367"/>
        <v>11</v>
      </c>
      <c r="BJ396" s="101">
        <f t="shared" si="367"/>
        <v>7</v>
      </c>
      <c r="BK396" s="101">
        <f t="shared" si="367"/>
        <v>10</v>
      </c>
      <c r="BL396" s="101">
        <f t="shared" si="367"/>
        <v>9</v>
      </c>
      <c r="BM396" s="101">
        <f t="shared" si="367"/>
        <v>8</v>
      </c>
      <c r="BN396" s="101">
        <f t="shared" si="367"/>
        <v>8</v>
      </c>
      <c r="BO396" s="101">
        <f t="shared" si="367"/>
        <v>10</v>
      </c>
      <c r="BP396" s="101">
        <f t="shared" si="367"/>
        <v>6</v>
      </c>
      <c r="BQ396" s="101">
        <f t="shared" si="367"/>
        <v>9</v>
      </c>
      <c r="BR396" s="101">
        <f t="shared" si="367"/>
        <v>10</v>
      </c>
      <c r="BS396" s="101">
        <f t="shared" si="367"/>
        <v>9</v>
      </c>
      <c r="BT396" s="101">
        <f t="shared" si="367"/>
        <v>11</v>
      </c>
      <c r="BU396" s="101">
        <f t="shared" si="367"/>
        <v>11</v>
      </c>
      <c r="BV396" s="101">
        <f t="shared" si="367"/>
        <v>5</v>
      </c>
      <c r="BW396" s="101">
        <f t="shared" si="367"/>
        <v>9</v>
      </c>
      <c r="BX396" s="101">
        <f t="shared" si="367"/>
        <v>12</v>
      </c>
      <c r="BY396" s="101">
        <f t="shared" si="367"/>
        <v>11</v>
      </c>
      <c r="BZ396" s="101">
        <f t="shared" si="367"/>
        <v>10</v>
      </c>
      <c r="CA396" s="101">
        <f t="shared" si="367"/>
        <v>8</v>
      </c>
      <c r="CB396" s="101">
        <f t="shared" si="367"/>
        <v>10</v>
      </c>
      <c r="CC396" s="5"/>
      <c r="CD396" s="5"/>
      <c r="CE396" s="5"/>
      <c r="CF396" s="5"/>
      <c r="CG396" s="5"/>
      <c r="CH396" s="5"/>
      <c r="CI396" s="5"/>
      <c r="CJ396" s="5"/>
    </row>
    <row r="397" spans="1:88" ht="31.5" hidden="1" customHeight="1" x14ac:dyDescent="0.25">
      <c r="A397" s="129"/>
      <c r="B397" s="129"/>
      <c r="C397" s="102" t="s">
        <v>792</v>
      </c>
      <c r="D397" s="40"/>
      <c r="E397" s="100"/>
      <c r="F397" s="40"/>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101">
        <f t="shared" ref="BD397:CB397" si="368">COUNTIFS($J$7:$J$301,"Thẩm mỹ",BD$7:BD$301,"1")</f>
        <v>0</v>
      </c>
      <c r="BE397" s="101">
        <f t="shared" si="368"/>
        <v>2</v>
      </c>
      <c r="BF397" s="101">
        <f t="shared" si="368"/>
        <v>1</v>
      </c>
      <c r="BG397" s="101">
        <f t="shared" si="368"/>
        <v>6</v>
      </c>
      <c r="BH397" s="101">
        <f t="shared" si="368"/>
        <v>6</v>
      </c>
      <c r="BI397" s="101">
        <f t="shared" si="368"/>
        <v>1</v>
      </c>
      <c r="BJ397" s="101">
        <f t="shared" si="368"/>
        <v>3</v>
      </c>
      <c r="BK397" s="101">
        <f t="shared" si="368"/>
        <v>2</v>
      </c>
      <c r="BL397" s="101">
        <f t="shared" si="368"/>
        <v>2</v>
      </c>
      <c r="BM397" s="101">
        <f t="shared" si="368"/>
        <v>4</v>
      </c>
      <c r="BN397" s="101">
        <f t="shared" si="368"/>
        <v>4</v>
      </c>
      <c r="BO397" s="101">
        <f t="shared" si="368"/>
        <v>1</v>
      </c>
      <c r="BP397" s="101">
        <f t="shared" si="368"/>
        <v>6</v>
      </c>
      <c r="BQ397" s="101">
        <f t="shared" si="368"/>
        <v>2</v>
      </c>
      <c r="BR397" s="101">
        <f t="shared" si="368"/>
        <v>2</v>
      </c>
      <c r="BS397" s="101">
        <f t="shared" si="368"/>
        <v>3</v>
      </c>
      <c r="BT397" s="101">
        <f t="shared" si="368"/>
        <v>1</v>
      </c>
      <c r="BU397" s="101">
        <f t="shared" si="368"/>
        <v>1</v>
      </c>
      <c r="BV397" s="101">
        <f t="shared" si="368"/>
        <v>5</v>
      </c>
      <c r="BW397" s="101">
        <f t="shared" si="368"/>
        <v>3</v>
      </c>
      <c r="BX397" s="101">
        <f t="shared" si="368"/>
        <v>0</v>
      </c>
      <c r="BY397" s="101">
        <f t="shared" si="368"/>
        <v>1</v>
      </c>
      <c r="BZ397" s="101">
        <f t="shared" si="368"/>
        <v>2</v>
      </c>
      <c r="CA397" s="101">
        <f t="shared" si="368"/>
        <v>4</v>
      </c>
      <c r="CB397" s="101">
        <f t="shared" si="368"/>
        <v>2</v>
      </c>
      <c r="CC397" s="5"/>
      <c r="CD397" s="5"/>
      <c r="CE397" s="5"/>
      <c r="CF397" s="5"/>
      <c r="CG397" s="5"/>
      <c r="CH397" s="5"/>
      <c r="CI397" s="5"/>
      <c r="CJ397" s="5"/>
    </row>
    <row r="398" spans="1:88" ht="31.5" hidden="1" customHeight="1" x14ac:dyDescent="0.25">
      <c r="A398" s="129"/>
      <c r="B398" s="129"/>
      <c r="C398" s="102" t="s">
        <v>793</v>
      </c>
      <c r="D398" s="40"/>
      <c r="E398" s="100"/>
      <c r="F398" s="40"/>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101">
        <f t="shared" ref="BD398:CB398" si="369">COUNTIFS($J$7:$J$301,"Thẩm mỹ",BD$7:BD$301,"0")</f>
        <v>0</v>
      </c>
      <c r="BE398" s="101">
        <f t="shared" si="369"/>
        <v>0</v>
      </c>
      <c r="BF398" s="101">
        <f t="shared" si="369"/>
        <v>0</v>
      </c>
      <c r="BG398" s="101">
        <f t="shared" si="369"/>
        <v>0</v>
      </c>
      <c r="BH398" s="101">
        <f t="shared" si="369"/>
        <v>1</v>
      </c>
      <c r="BI398" s="101">
        <f t="shared" si="369"/>
        <v>0</v>
      </c>
      <c r="BJ398" s="101">
        <f t="shared" si="369"/>
        <v>2</v>
      </c>
      <c r="BK398" s="101">
        <f t="shared" si="369"/>
        <v>0</v>
      </c>
      <c r="BL398" s="101">
        <f t="shared" si="369"/>
        <v>1</v>
      </c>
      <c r="BM398" s="101">
        <f t="shared" si="369"/>
        <v>0</v>
      </c>
      <c r="BN398" s="101">
        <f t="shared" si="369"/>
        <v>0</v>
      </c>
      <c r="BO398" s="101">
        <f t="shared" si="369"/>
        <v>1</v>
      </c>
      <c r="BP398" s="101">
        <f t="shared" si="369"/>
        <v>0</v>
      </c>
      <c r="BQ398" s="101">
        <f t="shared" si="369"/>
        <v>1</v>
      </c>
      <c r="BR398" s="101">
        <f t="shared" si="369"/>
        <v>0</v>
      </c>
      <c r="BS398" s="101">
        <f t="shared" si="369"/>
        <v>0</v>
      </c>
      <c r="BT398" s="101">
        <f t="shared" si="369"/>
        <v>0</v>
      </c>
      <c r="BU398" s="101">
        <f t="shared" si="369"/>
        <v>0</v>
      </c>
      <c r="BV398" s="101">
        <f t="shared" si="369"/>
        <v>2</v>
      </c>
      <c r="BW398" s="101">
        <f t="shared" si="369"/>
        <v>0</v>
      </c>
      <c r="BX398" s="101">
        <f t="shared" si="369"/>
        <v>0</v>
      </c>
      <c r="BY398" s="101">
        <f t="shared" si="369"/>
        <v>0</v>
      </c>
      <c r="BZ398" s="101">
        <f t="shared" si="369"/>
        <v>0</v>
      </c>
      <c r="CA398" s="101">
        <f t="shared" si="369"/>
        <v>0</v>
      </c>
      <c r="CB398" s="101">
        <f t="shared" si="369"/>
        <v>0</v>
      </c>
      <c r="CC398" s="5"/>
      <c r="CD398" s="5"/>
      <c r="CE398" s="5"/>
      <c r="CF398" s="5"/>
      <c r="CG398" s="5"/>
      <c r="CH398" s="5"/>
      <c r="CI398" s="5"/>
      <c r="CJ398" s="5"/>
    </row>
    <row r="399" spans="1:88" ht="15.75" hidden="1" customHeight="1" x14ac:dyDescent="0.25">
      <c r="A399" s="129"/>
      <c r="B399" s="129"/>
      <c r="C399" s="130" t="s">
        <v>809</v>
      </c>
      <c r="D399" s="40"/>
      <c r="E399" s="100"/>
      <c r="F399" s="40"/>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104">
        <f t="shared" ref="BD399:CB399" si="370">(((BD396*2)+(BD397*1)+(BD398*0)))/(BD396+BD397+BD398)</f>
        <v>2</v>
      </c>
      <c r="BE399" s="104">
        <f t="shared" si="370"/>
        <v>1.8333333333333333</v>
      </c>
      <c r="BF399" s="104">
        <f t="shared" si="370"/>
        <v>1.9166666666666667</v>
      </c>
      <c r="BG399" s="104">
        <f t="shared" si="370"/>
        <v>1.5</v>
      </c>
      <c r="BH399" s="104">
        <f t="shared" si="370"/>
        <v>1.3333333333333333</v>
      </c>
      <c r="BI399" s="104">
        <f t="shared" si="370"/>
        <v>1.9166666666666667</v>
      </c>
      <c r="BJ399" s="104">
        <f t="shared" si="370"/>
        <v>1.4166666666666667</v>
      </c>
      <c r="BK399" s="104">
        <f t="shared" si="370"/>
        <v>1.8333333333333333</v>
      </c>
      <c r="BL399" s="104">
        <f t="shared" si="370"/>
        <v>1.6666666666666667</v>
      </c>
      <c r="BM399" s="104">
        <f t="shared" si="370"/>
        <v>1.6666666666666667</v>
      </c>
      <c r="BN399" s="104">
        <f t="shared" si="370"/>
        <v>1.6666666666666667</v>
      </c>
      <c r="BO399" s="104">
        <f t="shared" si="370"/>
        <v>1.75</v>
      </c>
      <c r="BP399" s="104">
        <f t="shared" si="370"/>
        <v>1.5</v>
      </c>
      <c r="BQ399" s="104">
        <f t="shared" si="370"/>
        <v>1.6666666666666667</v>
      </c>
      <c r="BR399" s="104">
        <f t="shared" si="370"/>
        <v>1.8333333333333333</v>
      </c>
      <c r="BS399" s="104">
        <f t="shared" si="370"/>
        <v>1.75</v>
      </c>
      <c r="BT399" s="104">
        <f t="shared" si="370"/>
        <v>1.9166666666666667</v>
      </c>
      <c r="BU399" s="104">
        <f t="shared" si="370"/>
        <v>1.9166666666666667</v>
      </c>
      <c r="BV399" s="104">
        <f t="shared" si="370"/>
        <v>1.25</v>
      </c>
      <c r="BW399" s="104">
        <f t="shared" si="370"/>
        <v>1.75</v>
      </c>
      <c r="BX399" s="104">
        <f t="shared" si="370"/>
        <v>2</v>
      </c>
      <c r="BY399" s="104">
        <f t="shared" si="370"/>
        <v>1.9166666666666667</v>
      </c>
      <c r="BZ399" s="104">
        <f t="shared" si="370"/>
        <v>1.8333333333333333</v>
      </c>
      <c r="CA399" s="104">
        <f t="shared" si="370"/>
        <v>1.6666666666666667</v>
      </c>
      <c r="CB399" s="104">
        <f t="shared" si="370"/>
        <v>1.8333333333333333</v>
      </c>
      <c r="CC399" s="126">
        <f>COUNTIF($BD400:$CB400,"Đ")</f>
        <v>20</v>
      </c>
      <c r="CD399" s="125">
        <f>CC399/COUNTA($BD400:$CB400)</f>
        <v>0.8</v>
      </c>
      <c r="CE399" s="126">
        <f>COUNTIF($BD400:$CB400,"CCG")</f>
        <v>5</v>
      </c>
      <c r="CF399" s="125">
        <f>CE399/COUNTA($BD400:$CB400)</f>
        <v>0.2</v>
      </c>
      <c r="CG399" s="126">
        <f>COUNTIF($BD400:$CB400,"CĐ")</f>
        <v>0</v>
      </c>
      <c r="CH399" s="125">
        <f>CG399/COUNTA($BD400:$CB400)</f>
        <v>0</v>
      </c>
      <c r="CI399" s="127">
        <f>(((CC399*2)+(CE399*1)+(CG399*0)))/(CC399+CE399+CG399)</f>
        <v>1.8</v>
      </c>
      <c r="CJ399" s="127" t="str">
        <f>IF(CI399&gt;=1.6,"Đạt mục tiêu",IF(CI399&gt;=1,"Cần cố gắng","Chưa đạt"))</f>
        <v>Đạt mục tiêu</v>
      </c>
    </row>
    <row r="400" spans="1:88" ht="15.75" hidden="1" customHeight="1" x14ac:dyDescent="0.25">
      <c r="A400" s="129"/>
      <c r="B400" s="124"/>
      <c r="C400" s="124"/>
      <c r="D400" s="40"/>
      <c r="E400" s="100"/>
      <c r="F400" s="40"/>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104" t="str">
        <f t="shared" ref="BD400:CB400" si="371">IF(BD399&lt;1,"CĐ",IF(BD399&lt;1.6,"CCG","Đ"))</f>
        <v>Đ</v>
      </c>
      <c r="BE400" s="104" t="str">
        <f t="shared" si="371"/>
        <v>Đ</v>
      </c>
      <c r="BF400" s="104" t="str">
        <f t="shared" si="371"/>
        <v>Đ</v>
      </c>
      <c r="BG400" s="104" t="str">
        <f t="shared" si="371"/>
        <v>CCG</v>
      </c>
      <c r="BH400" s="104" t="str">
        <f t="shared" si="371"/>
        <v>CCG</v>
      </c>
      <c r="BI400" s="104" t="str">
        <f t="shared" si="371"/>
        <v>Đ</v>
      </c>
      <c r="BJ400" s="104" t="str">
        <f t="shared" si="371"/>
        <v>CCG</v>
      </c>
      <c r="BK400" s="104" t="str">
        <f t="shared" si="371"/>
        <v>Đ</v>
      </c>
      <c r="BL400" s="104" t="str">
        <f t="shared" si="371"/>
        <v>Đ</v>
      </c>
      <c r="BM400" s="104" t="str">
        <f t="shared" si="371"/>
        <v>Đ</v>
      </c>
      <c r="BN400" s="104" t="str">
        <f t="shared" si="371"/>
        <v>Đ</v>
      </c>
      <c r="BO400" s="104" t="str">
        <f t="shared" si="371"/>
        <v>Đ</v>
      </c>
      <c r="BP400" s="104" t="str">
        <f t="shared" si="371"/>
        <v>CCG</v>
      </c>
      <c r="BQ400" s="104" t="str">
        <f t="shared" si="371"/>
        <v>Đ</v>
      </c>
      <c r="BR400" s="104" t="str">
        <f t="shared" si="371"/>
        <v>Đ</v>
      </c>
      <c r="BS400" s="104" t="str">
        <f t="shared" si="371"/>
        <v>Đ</v>
      </c>
      <c r="BT400" s="104" t="str">
        <f t="shared" si="371"/>
        <v>Đ</v>
      </c>
      <c r="BU400" s="104" t="str">
        <f t="shared" si="371"/>
        <v>Đ</v>
      </c>
      <c r="BV400" s="104" t="str">
        <f t="shared" si="371"/>
        <v>CCG</v>
      </c>
      <c r="BW400" s="104" t="str">
        <f t="shared" si="371"/>
        <v>Đ</v>
      </c>
      <c r="BX400" s="104" t="str">
        <f t="shared" si="371"/>
        <v>Đ</v>
      </c>
      <c r="BY400" s="104" t="str">
        <f t="shared" si="371"/>
        <v>Đ</v>
      </c>
      <c r="BZ400" s="104" t="str">
        <f t="shared" si="371"/>
        <v>Đ</v>
      </c>
      <c r="CA400" s="104" t="str">
        <f t="shared" si="371"/>
        <v>Đ</v>
      </c>
      <c r="CB400" s="104" t="str">
        <f t="shared" si="371"/>
        <v>Đ</v>
      </c>
      <c r="CC400" s="124"/>
      <c r="CD400" s="124"/>
      <c r="CE400" s="124"/>
      <c r="CF400" s="124"/>
      <c r="CG400" s="124"/>
      <c r="CH400" s="124"/>
      <c r="CI400" s="124"/>
      <c r="CJ400" s="124"/>
    </row>
    <row r="401" spans="1:88" ht="31.5" hidden="1" customHeight="1" x14ac:dyDescent="0.25">
      <c r="A401" s="129"/>
      <c r="B401" s="131" t="s">
        <v>352</v>
      </c>
      <c r="C401" s="67" t="s">
        <v>791</v>
      </c>
      <c r="D401" s="106"/>
      <c r="E401" s="17"/>
      <c r="F401" s="106"/>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07">
        <f t="shared" ref="BD401:CB403" si="372">BD376+BD381+BD386+BD391+BD396</f>
        <v>65</v>
      </c>
      <c r="BE401" s="107">
        <f t="shared" si="372"/>
        <v>69</v>
      </c>
      <c r="BF401" s="107">
        <f t="shared" si="372"/>
        <v>71</v>
      </c>
      <c r="BG401" s="107">
        <f t="shared" si="372"/>
        <v>58</v>
      </c>
      <c r="BH401" s="107">
        <f t="shared" si="372"/>
        <v>67</v>
      </c>
      <c r="BI401" s="107">
        <f t="shared" si="372"/>
        <v>73</v>
      </c>
      <c r="BJ401" s="107">
        <f t="shared" si="372"/>
        <v>56</v>
      </c>
      <c r="BK401" s="107">
        <f t="shared" si="372"/>
        <v>70</v>
      </c>
      <c r="BL401" s="107">
        <f t="shared" si="372"/>
        <v>69</v>
      </c>
      <c r="BM401" s="107">
        <f t="shared" si="372"/>
        <v>63</v>
      </c>
      <c r="BN401" s="107">
        <f t="shared" si="372"/>
        <v>67</v>
      </c>
      <c r="BO401" s="107">
        <f t="shared" si="372"/>
        <v>71</v>
      </c>
      <c r="BP401" s="107">
        <f t="shared" si="372"/>
        <v>71</v>
      </c>
      <c r="BQ401" s="107">
        <f t="shared" si="372"/>
        <v>72</v>
      </c>
      <c r="BR401" s="107">
        <f t="shared" si="372"/>
        <v>68</v>
      </c>
      <c r="BS401" s="107">
        <f t="shared" si="372"/>
        <v>63</v>
      </c>
      <c r="BT401" s="107">
        <f t="shared" si="372"/>
        <v>69</v>
      </c>
      <c r="BU401" s="107">
        <f t="shared" si="372"/>
        <v>69</v>
      </c>
      <c r="BV401" s="107">
        <f t="shared" si="372"/>
        <v>48</v>
      </c>
      <c r="BW401" s="107">
        <f t="shared" si="372"/>
        <v>71</v>
      </c>
      <c r="BX401" s="107">
        <f t="shared" si="372"/>
        <v>72</v>
      </c>
      <c r="BY401" s="107">
        <f t="shared" si="372"/>
        <v>73</v>
      </c>
      <c r="BZ401" s="107">
        <f t="shared" si="372"/>
        <v>66</v>
      </c>
      <c r="CA401" s="107">
        <f t="shared" si="372"/>
        <v>63</v>
      </c>
      <c r="CB401" s="107">
        <f t="shared" si="372"/>
        <v>56</v>
      </c>
      <c r="CC401" s="14"/>
      <c r="CD401" s="14"/>
      <c r="CE401" s="14"/>
      <c r="CF401" s="14"/>
      <c r="CG401" s="14"/>
      <c r="CH401" s="14"/>
      <c r="CI401" s="14"/>
      <c r="CJ401" s="14"/>
    </row>
    <row r="402" spans="1:88" ht="31.5" hidden="1" customHeight="1" x14ac:dyDescent="0.25">
      <c r="A402" s="129"/>
      <c r="B402" s="129"/>
      <c r="C402" s="67" t="s">
        <v>792</v>
      </c>
      <c r="D402" s="106"/>
      <c r="E402" s="17"/>
      <c r="F402" s="106"/>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07">
        <f t="shared" si="372"/>
        <v>14</v>
      </c>
      <c r="BE402" s="107">
        <f t="shared" si="372"/>
        <v>17</v>
      </c>
      <c r="BF402" s="107">
        <f t="shared" si="372"/>
        <v>12</v>
      </c>
      <c r="BG402" s="107">
        <f t="shared" si="372"/>
        <v>23</v>
      </c>
      <c r="BH402" s="107">
        <f t="shared" si="372"/>
        <v>17</v>
      </c>
      <c r="BI402" s="107">
        <f t="shared" si="372"/>
        <v>11</v>
      </c>
      <c r="BJ402" s="107">
        <f t="shared" si="372"/>
        <v>17</v>
      </c>
      <c r="BK402" s="107">
        <f t="shared" si="372"/>
        <v>15</v>
      </c>
      <c r="BL402" s="107">
        <f t="shared" si="372"/>
        <v>13</v>
      </c>
      <c r="BM402" s="107">
        <f t="shared" si="372"/>
        <v>21</v>
      </c>
      <c r="BN402" s="107">
        <f t="shared" si="372"/>
        <v>19</v>
      </c>
      <c r="BO402" s="107">
        <f t="shared" si="372"/>
        <v>12</v>
      </c>
      <c r="BP402" s="107">
        <f t="shared" si="372"/>
        <v>15</v>
      </c>
      <c r="BQ402" s="107">
        <f t="shared" si="372"/>
        <v>13</v>
      </c>
      <c r="BR402" s="107">
        <f t="shared" si="372"/>
        <v>14</v>
      </c>
      <c r="BS402" s="107">
        <f t="shared" si="372"/>
        <v>22</v>
      </c>
      <c r="BT402" s="107">
        <f t="shared" si="372"/>
        <v>17</v>
      </c>
      <c r="BU402" s="107">
        <f t="shared" si="372"/>
        <v>15</v>
      </c>
      <c r="BV402" s="107">
        <f t="shared" si="372"/>
        <v>22</v>
      </c>
      <c r="BW402" s="107">
        <f t="shared" si="372"/>
        <v>14</v>
      </c>
      <c r="BX402" s="107">
        <f t="shared" si="372"/>
        <v>12</v>
      </c>
      <c r="BY402" s="107">
        <f t="shared" si="372"/>
        <v>13</v>
      </c>
      <c r="BZ402" s="107">
        <f t="shared" si="372"/>
        <v>18</v>
      </c>
      <c r="CA402" s="107">
        <f t="shared" si="372"/>
        <v>23</v>
      </c>
      <c r="CB402" s="107">
        <f t="shared" si="372"/>
        <v>25</v>
      </c>
      <c r="CC402" s="14"/>
      <c r="CD402" s="14"/>
      <c r="CE402" s="14"/>
      <c r="CF402" s="14"/>
      <c r="CG402" s="14"/>
      <c r="CH402" s="14"/>
      <c r="CI402" s="14"/>
      <c r="CJ402" s="14"/>
    </row>
    <row r="403" spans="1:88" ht="31.5" hidden="1" customHeight="1" x14ac:dyDescent="0.25">
      <c r="A403" s="129"/>
      <c r="B403" s="129"/>
      <c r="C403" s="67" t="s">
        <v>793</v>
      </c>
      <c r="D403" s="106"/>
      <c r="E403" s="17"/>
      <c r="F403" s="106"/>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07">
        <f t="shared" si="372"/>
        <v>2</v>
      </c>
      <c r="BE403" s="107">
        <f t="shared" si="372"/>
        <v>0</v>
      </c>
      <c r="BF403" s="107">
        <f t="shared" si="372"/>
        <v>3</v>
      </c>
      <c r="BG403" s="107">
        <f t="shared" si="372"/>
        <v>5</v>
      </c>
      <c r="BH403" s="107">
        <f t="shared" si="372"/>
        <v>2</v>
      </c>
      <c r="BI403" s="107">
        <f t="shared" si="372"/>
        <v>2</v>
      </c>
      <c r="BJ403" s="107">
        <f t="shared" si="372"/>
        <v>13</v>
      </c>
      <c r="BK403" s="107">
        <f t="shared" si="372"/>
        <v>1</v>
      </c>
      <c r="BL403" s="107">
        <f t="shared" si="372"/>
        <v>4</v>
      </c>
      <c r="BM403" s="107">
        <f t="shared" si="372"/>
        <v>2</v>
      </c>
      <c r="BN403" s="107">
        <f t="shared" si="372"/>
        <v>0</v>
      </c>
      <c r="BO403" s="107">
        <f t="shared" si="372"/>
        <v>3</v>
      </c>
      <c r="BP403" s="107">
        <f t="shared" si="372"/>
        <v>0</v>
      </c>
      <c r="BQ403" s="107">
        <f t="shared" si="372"/>
        <v>1</v>
      </c>
      <c r="BR403" s="107">
        <f t="shared" si="372"/>
        <v>4</v>
      </c>
      <c r="BS403" s="107">
        <f t="shared" si="372"/>
        <v>1</v>
      </c>
      <c r="BT403" s="107">
        <f t="shared" si="372"/>
        <v>0</v>
      </c>
      <c r="BU403" s="107">
        <f t="shared" si="372"/>
        <v>2</v>
      </c>
      <c r="BV403" s="107">
        <f t="shared" si="372"/>
        <v>16</v>
      </c>
      <c r="BW403" s="107">
        <f t="shared" si="372"/>
        <v>1</v>
      </c>
      <c r="BX403" s="107">
        <f t="shared" si="372"/>
        <v>2</v>
      </c>
      <c r="BY403" s="107">
        <f t="shared" si="372"/>
        <v>0</v>
      </c>
      <c r="BZ403" s="107">
        <f t="shared" si="372"/>
        <v>2</v>
      </c>
      <c r="CA403" s="107">
        <f t="shared" si="372"/>
        <v>0</v>
      </c>
      <c r="CB403" s="107">
        <f t="shared" si="372"/>
        <v>5</v>
      </c>
      <c r="CC403" s="14"/>
      <c r="CD403" s="14"/>
      <c r="CE403" s="14"/>
      <c r="CF403" s="14"/>
      <c r="CG403" s="14"/>
      <c r="CH403" s="14"/>
      <c r="CI403" s="14"/>
      <c r="CJ403" s="14"/>
    </row>
    <row r="404" spans="1:88" ht="15.75" hidden="1" customHeight="1" x14ac:dyDescent="0.25">
      <c r="A404" s="129"/>
      <c r="B404" s="129"/>
      <c r="C404" s="132" t="s">
        <v>794</v>
      </c>
      <c r="D404" s="106"/>
      <c r="E404" s="17"/>
      <c r="F404" s="106"/>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08">
        <f t="shared" ref="BD404:CB404" si="373">(((BD401*2)+(BD402*1)+(BD403*0)))/(BD401+BD402+BD403)</f>
        <v>1.7777777777777777</v>
      </c>
      <c r="BE404" s="108">
        <f t="shared" si="373"/>
        <v>1.8023255813953489</v>
      </c>
      <c r="BF404" s="108">
        <f t="shared" si="373"/>
        <v>1.7906976744186047</v>
      </c>
      <c r="BG404" s="108">
        <f t="shared" si="373"/>
        <v>1.6162790697674418</v>
      </c>
      <c r="BH404" s="108">
        <f t="shared" si="373"/>
        <v>1.7558139534883721</v>
      </c>
      <c r="BI404" s="108">
        <f t="shared" si="373"/>
        <v>1.8255813953488371</v>
      </c>
      <c r="BJ404" s="108">
        <f t="shared" si="373"/>
        <v>1.5</v>
      </c>
      <c r="BK404" s="108">
        <f t="shared" si="373"/>
        <v>1.8023255813953489</v>
      </c>
      <c r="BL404" s="108">
        <f t="shared" si="373"/>
        <v>1.7558139534883721</v>
      </c>
      <c r="BM404" s="108">
        <f t="shared" si="373"/>
        <v>1.7093023255813953</v>
      </c>
      <c r="BN404" s="108">
        <f t="shared" si="373"/>
        <v>1.7790697674418605</v>
      </c>
      <c r="BO404" s="108">
        <f t="shared" si="373"/>
        <v>1.7906976744186047</v>
      </c>
      <c r="BP404" s="108">
        <f t="shared" si="373"/>
        <v>1.8255813953488371</v>
      </c>
      <c r="BQ404" s="108">
        <f t="shared" si="373"/>
        <v>1.8255813953488371</v>
      </c>
      <c r="BR404" s="108">
        <f t="shared" si="373"/>
        <v>1.7441860465116279</v>
      </c>
      <c r="BS404" s="108">
        <f t="shared" si="373"/>
        <v>1.7209302325581395</v>
      </c>
      <c r="BT404" s="108">
        <f t="shared" si="373"/>
        <v>1.8023255813953489</v>
      </c>
      <c r="BU404" s="108">
        <f t="shared" si="373"/>
        <v>1.7790697674418605</v>
      </c>
      <c r="BV404" s="108">
        <f t="shared" si="373"/>
        <v>1.3720930232558139</v>
      </c>
      <c r="BW404" s="108">
        <f t="shared" si="373"/>
        <v>1.8139534883720929</v>
      </c>
      <c r="BX404" s="108">
        <f t="shared" si="373"/>
        <v>1.8139534883720929</v>
      </c>
      <c r="BY404" s="108">
        <f t="shared" si="373"/>
        <v>1.8488372093023255</v>
      </c>
      <c r="BZ404" s="108">
        <f t="shared" si="373"/>
        <v>1.7441860465116279</v>
      </c>
      <c r="CA404" s="108">
        <f t="shared" si="373"/>
        <v>1.7325581395348837</v>
      </c>
      <c r="CB404" s="108">
        <f t="shared" si="373"/>
        <v>1.5930232558139534</v>
      </c>
      <c r="CC404" s="133">
        <f>COUNTIF($BD405:$CB405,"Đ")</f>
        <v>22</v>
      </c>
      <c r="CD404" s="134">
        <f>CC404/COUNTA($BD405:$CB405)</f>
        <v>0.88</v>
      </c>
      <c r="CE404" s="133">
        <f>COUNTIF($BD405:$CB405,"CCG")</f>
        <v>3</v>
      </c>
      <c r="CF404" s="134">
        <f>CE404/COUNTA($BD405:$CB405)</f>
        <v>0.12</v>
      </c>
      <c r="CG404" s="133">
        <f>COUNTIF($BD405:$CB405,"CĐ")</f>
        <v>0</v>
      </c>
      <c r="CH404" s="134">
        <f>CG404/COUNTA($BD405:$CB405)</f>
        <v>0</v>
      </c>
      <c r="CI404" s="123">
        <f>(((CC404*2)+(CE404*1)+(CG404*0)))/(CC404+CE404+CG404)</f>
        <v>1.88</v>
      </c>
      <c r="CJ404" s="123" t="str">
        <f>IF(CI404&gt;=1.6,"Đạt mục tiêu",IF(CI404&gt;=1,"Cần cố gắng","Chưa đạt"))</f>
        <v>Đạt mục tiêu</v>
      </c>
    </row>
    <row r="405" spans="1:88" ht="15.75" hidden="1" customHeight="1" x14ac:dyDescent="0.25">
      <c r="A405" s="124"/>
      <c r="B405" s="124"/>
      <c r="C405" s="124"/>
      <c r="D405" s="106"/>
      <c r="E405" s="17"/>
      <c r="F405" s="106"/>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08" t="str">
        <f t="shared" ref="BD405:CB405" si="374">IF(BD404&lt;1,"CĐ",IF(BD404&lt;1.6,"CCG","Đ"))</f>
        <v>Đ</v>
      </c>
      <c r="BE405" s="108" t="str">
        <f t="shared" si="374"/>
        <v>Đ</v>
      </c>
      <c r="BF405" s="108" t="str">
        <f t="shared" si="374"/>
        <v>Đ</v>
      </c>
      <c r="BG405" s="108" t="str">
        <f t="shared" si="374"/>
        <v>Đ</v>
      </c>
      <c r="BH405" s="108" t="str">
        <f t="shared" si="374"/>
        <v>Đ</v>
      </c>
      <c r="BI405" s="108" t="str">
        <f t="shared" si="374"/>
        <v>Đ</v>
      </c>
      <c r="BJ405" s="108" t="str">
        <f t="shared" si="374"/>
        <v>CCG</v>
      </c>
      <c r="BK405" s="108" t="str">
        <f t="shared" si="374"/>
        <v>Đ</v>
      </c>
      <c r="BL405" s="108" t="str">
        <f t="shared" si="374"/>
        <v>Đ</v>
      </c>
      <c r="BM405" s="108" t="str">
        <f t="shared" si="374"/>
        <v>Đ</v>
      </c>
      <c r="BN405" s="108" t="str">
        <f t="shared" si="374"/>
        <v>Đ</v>
      </c>
      <c r="BO405" s="108" t="str">
        <f t="shared" si="374"/>
        <v>Đ</v>
      </c>
      <c r="BP405" s="108" t="str">
        <f t="shared" si="374"/>
        <v>Đ</v>
      </c>
      <c r="BQ405" s="108" t="str">
        <f t="shared" si="374"/>
        <v>Đ</v>
      </c>
      <c r="BR405" s="108" t="str">
        <f t="shared" si="374"/>
        <v>Đ</v>
      </c>
      <c r="BS405" s="108" t="str">
        <f t="shared" si="374"/>
        <v>Đ</v>
      </c>
      <c r="BT405" s="108" t="str">
        <f t="shared" si="374"/>
        <v>Đ</v>
      </c>
      <c r="BU405" s="108" t="str">
        <f t="shared" si="374"/>
        <v>Đ</v>
      </c>
      <c r="BV405" s="108" t="str">
        <f t="shared" si="374"/>
        <v>CCG</v>
      </c>
      <c r="BW405" s="108" t="str">
        <f t="shared" si="374"/>
        <v>Đ</v>
      </c>
      <c r="BX405" s="108" t="str">
        <f t="shared" si="374"/>
        <v>Đ</v>
      </c>
      <c r="BY405" s="108" t="str">
        <f t="shared" si="374"/>
        <v>Đ</v>
      </c>
      <c r="BZ405" s="108" t="str">
        <f t="shared" si="374"/>
        <v>Đ</v>
      </c>
      <c r="CA405" s="108" t="str">
        <f t="shared" si="374"/>
        <v>Đ</v>
      </c>
      <c r="CB405" s="108" t="str">
        <f t="shared" si="374"/>
        <v>CCG</v>
      </c>
      <c r="CC405" s="124"/>
      <c r="CD405" s="124"/>
      <c r="CE405" s="124"/>
      <c r="CF405" s="124"/>
      <c r="CG405" s="124"/>
      <c r="CH405" s="124"/>
      <c r="CI405" s="124"/>
      <c r="CJ405" s="124"/>
    </row>
    <row r="406" spans="1:88" ht="15.75" hidden="1" customHeight="1" x14ac:dyDescent="0.25">
      <c r="A406" s="4"/>
      <c r="B406" s="4"/>
      <c r="C406" s="3"/>
      <c r="D406" s="24"/>
      <c r="E406" s="3"/>
      <c r="F406" s="24"/>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row>
    <row r="411" spans="1:88" ht="20.25" customHeight="1" x14ac:dyDescent="0.25">
      <c r="C411" s="117" t="s">
        <v>850</v>
      </c>
      <c r="H411" s="117" t="s">
        <v>851</v>
      </c>
      <c r="N411" s="117" t="s">
        <v>852</v>
      </c>
    </row>
    <row r="412" spans="1:88" ht="21" customHeight="1" x14ac:dyDescent="0.3">
      <c r="H412" s="119" t="s">
        <v>853</v>
      </c>
      <c r="J412" s="118"/>
      <c r="N412" s="120" t="s">
        <v>854</v>
      </c>
      <c r="AG412" s="118"/>
    </row>
    <row r="417" spans="3:14" ht="15" customHeight="1" x14ac:dyDescent="0.25">
      <c r="C417" s="166" t="s">
        <v>856</v>
      </c>
      <c r="H417" s="166" t="s">
        <v>856</v>
      </c>
      <c r="N417" s="166" t="s">
        <v>856</v>
      </c>
    </row>
    <row r="421" spans="3:14" ht="24" customHeight="1" x14ac:dyDescent="0.3">
      <c r="C421" s="120" t="s">
        <v>312</v>
      </c>
      <c r="H421" s="120" t="s">
        <v>855</v>
      </c>
      <c r="N421" s="120" t="s">
        <v>774</v>
      </c>
    </row>
  </sheetData>
  <autoFilter ref="A6:CJ301">
    <filterColumn colId="13">
      <customFilters>
        <customFilter operator="notEqual" val=" "/>
      </customFilters>
    </filterColumn>
  </autoFilter>
  <mergeCells count="237">
    <mergeCell ref="CC3:CH3"/>
    <mergeCell ref="AG3:AJ4"/>
    <mergeCell ref="AK3:AN4"/>
    <mergeCell ref="K3:S3"/>
    <mergeCell ref="U3:X4"/>
    <mergeCell ref="Y3:AB4"/>
    <mergeCell ref="AC3:AF4"/>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63:E63"/>
    <mergeCell ref="C7:H7"/>
    <mergeCell ref="C8:E8"/>
    <mergeCell ref="C9:E9"/>
    <mergeCell ref="C19:E19"/>
    <mergeCell ref="C20:E20"/>
    <mergeCell ref="C26:E26"/>
    <mergeCell ref="C100:E100"/>
    <mergeCell ref="C101:E101"/>
    <mergeCell ref="C31:E31"/>
    <mergeCell ref="C38:E38"/>
    <mergeCell ref="C47:E47"/>
    <mergeCell ref="C51:E51"/>
    <mergeCell ref="C62:E62"/>
    <mergeCell ref="C104:E104"/>
    <mergeCell ref="C106:E106"/>
    <mergeCell ref="G303:H303"/>
    <mergeCell ref="G304:H304"/>
    <mergeCell ref="C70:E70"/>
    <mergeCell ref="C79:E79"/>
    <mergeCell ref="C90:E90"/>
    <mergeCell ref="C95:H95"/>
    <mergeCell ref="C96:E96"/>
    <mergeCell ref="C97:E97"/>
    <mergeCell ref="BT309:BY309"/>
    <mergeCell ref="CB309:CE309"/>
    <mergeCell ref="CG309:CJ309"/>
    <mergeCell ref="G310:H310"/>
    <mergeCell ref="G311:H311"/>
    <mergeCell ref="G312:H312"/>
    <mergeCell ref="BT304:BY305"/>
    <mergeCell ref="CE304:CI305"/>
    <mergeCell ref="G305:H305"/>
    <mergeCell ref="G306:H306"/>
    <mergeCell ref="G307:H307"/>
    <mergeCell ref="G308:H308"/>
    <mergeCell ref="G319:H319"/>
    <mergeCell ref="G320:H320"/>
    <mergeCell ref="G321:H321"/>
    <mergeCell ref="G322:H322"/>
    <mergeCell ref="G323:H323"/>
    <mergeCell ref="G324:H324"/>
    <mergeCell ref="G313:H313"/>
    <mergeCell ref="G314:H314"/>
    <mergeCell ref="G315:H315"/>
    <mergeCell ref="G316:H316"/>
    <mergeCell ref="G317:H317"/>
    <mergeCell ref="G318:H318"/>
    <mergeCell ref="CG329:CG330"/>
    <mergeCell ref="CH329:CH330"/>
    <mergeCell ref="CI329:CI330"/>
    <mergeCell ref="CJ329:CJ330"/>
    <mergeCell ref="A331:B335"/>
    <mergeCell ref="C334:C335"/>
    <mergeCell ref="CC334:CC335"/>
    <mergeCell ref="CD334:CD335"/>
    <mergeCell ref="CE334:CE335"/>
    <mergeCell ref="CF334:CF335"/>
    <mergeCell ref="A326:B330"/>
    <mergeCell ref="C329:C330"/>
    <mergeCell ref="CC329:CC330"/>
    <mergeCell ref="CD329:CD330"/>
    <mergeCell ref="CE329:CE330"/>
    <mergeCell ref="CF329:CF330"/>
    <mergeCell ref="CG334:CG335"/>
    <mergeCell ref="CH334:CH335"/>
    <mergeCell ref="CI334:CI335"/>
    <mergeCell ref="CJ334:CJ335"/>
    <mergeCell ref="CJ339:CJ340"/>
    <mergeCell ref="A341:B345"/>
    <mergeCell ref="C344:C345"/>
    <mergeCell ref="CC344:CC345"/>
    <mergeCell ref="CD344:CD345"/>
    <mergeCell ref="CE344:CE345"/>
    <mergeCell ref="CF344:CF345"/>
    <mergeCell ref="CG344:CG345"/>
    <mergeCell ref="CH344:CH345"/>
    <mergeCell ref="CI344:CI345"/>
    <mergeCell ref="CJ344:CJ345"/>
    <mergeCell ref="A336:B340"/>
    <mergeCell ref="C339:C340"/>
    <mergeCell ref="CC339:CC340"/>
    <mergeCell ref="CD339:CD340"/>
    <mergeCell ref="CE339:CE340"/>
    <mergeCell ref="CF339:CF340"/>
    <mergeCell ref="CG339:CG340"/>
    <mergeCell ref="CH339:CH340"/>
    <mergeCell ref="CI339:CI340"/>
    <mergeCell ref="CJ349:CJ350"/>
    <mergeCell ref="A351:B355"/>
    <mergeCell ref="C354:C355"/>
    <mergeCell ref="CC354:CC355"/>
    <mergeCell ref="CD354:CD355"/>
    <mergeCell ref="CE354:CE355"/>
    <mergeCell ref="CF354:CF355"/>
    <mergeCell ref="CG354:CG355"/>
    <mergeCell ref="CH354:CH355"/>
    <mergeCell ref="CI354:CI355"/>
    <mergeCell ref="CJ354:CJ355"/>
    <mergeCell ref="A346:B350"/>
    <mergeCell ref="C349:C350"/>
    <mergeCell ref="CC349:CC350"/>
    <mergeCell ref="CD349:CD350"/>
    <mergeCell ref="CE349:CE350"/>
    <mergeCell ref="CF349:CF350"/>
    <mergeCell ref="CG349:CG350"/>
    <mergeCell ref="CH349:CH350"/>
    <mergeCell ref="CI349:CI350"/>
    <mergeCell ref="CJ359:CJ360"/>
    <mergeCell ref="A361:B365"/>
    <mergeCell ref="C364:C365"/>
    <mergeCell ref="CC364:CC365"/>
    <mergeCell ref="CD364:CD365"/>
    <mergeCell ref="CE364:CE365"/>
    <mergeCell ref="CF364:CF365"/>
    <mergeCell ref="CG364:CG365"/>
    <mergeCell ref="CH364:CH365"/>
    <mergeCell ref="CI364:CI365"/>
    <mergeCell ref="CJ364:CJ365"/>
    <mergeCell ref="A356:B360"/>
    <mergeCell ref="C359:C360"/>
    <mergeCell ref="CC359:CC360"/>
    <mergeCell ref="CD359:CD360"/>
    <mergeCell ref="CE359:CE360"/>
    <mergeCell ref="CF359:CF360"/>
    <mergeCell ref="CG359:CG360"/>
    <mergeCell ref="CH359:CH360"/>
    <mergeCell ref="CI359:CI360"/>
    <mergeCell ref="CJ369:CJ370"/>
    <mergeCell ref="A371:B375"/>
    <mergeCell ref="C374:C375"/>
    <mergeCell ref="CC374:CC375"/>
    <mergeCell ref="CD374:CD375"/>
    <mergeCell ref="CE374:CE375"/>
    <mergeCell ref="CF374:CF375"/>
    <mergeCell ref="CG374:CG375"/>
    <mergeCell ref="CH374:CH375"/>
    <mergeCell ref="CI374:CI375"/>
    <mergeCell ref="CJ374:CJ375"/>
    <mergeCell ref="A366:B370"/>
    <mergeCell ref="C369:C370"/>
    <mergeCell ref="CC369:CC370"/>
    <mergeCell ref="CD369:CD370"/>
    <mergeCell ref="CE369:CE370"/>
    <mergeCell ref="CF369:CF370"/>
    <mergeCell ref="CG369:CG370"/>
    <mergeCell ref="CH369:CH370"/>
    <mergeCell ref="CI369:CI370"/>
    <mergeCell ref="A376:A405"/>
    <mergeCell ref="B376:B380"/>
    <mergeCell ref="C379:C380"/>
    <mergeCell ref="CC379:CC380"/>
    <mergeCell ref="CD379:CD380"/>
    <mergeCell ref="CE379:CE380"/>
    <mergeCell ref="CF379:CF380"/>
    <mergeCell ref="CG379:CG380"/>
    <mergeCell ref="CH379:CH380"/>
    <mergeCell ref="B386:B390"/>
    <mergeCell ref="C389:C390"/>
    <mergeCell ref="CC389:CC390"/>
    <mergeCell ref="CD389:CD390"/>
    <mergeCell ref="CE389:CE390"/>
    <mergeCell ref="B401:B405"/>
    <mergeCell ref="C404:C405"/>
    <mergeCell ref="CC404:CC405"/>
    <mergeCell ref="CD404:CD405"/>
    <mergeCell ref="CE404:CE405"/>
    <mergeCell ref="CF404:CF405"/>
    <mergeCell ref="CG404:CG405"/>
    <mergeCell ref="CH404:CH405"/>
    <mergeCell ref="CF389:CF390"/>
    <mergeCell ref="CG389:CG390"/>
    <mergeCell ref="CH394:CH395"/>
    <mergeCell ref="CI394:CI395"/>
    <mergeCell ref="CI379:CI380"/>
    <mergeCell ref="CJ379:CJ380"/>
    <mergeCell ref="B381:B385"/>
    <mergeCell ref="C384:C385"/>
    <mergeCell ref="CC384:CC385"/>
    <mergeCell ref="CD384:CD385"/>
    <mergeCell ref="CE384:CE385"/>
    <mergeCell ref="CF384:CF385"/>
    <mergeCell ref="CG384:CG385"/>
    <mergeCell ref="CH384:CH385"/>
    <mergeCell ref="CI384:CI385"/>
    <mergeCell ref="CJ384:CJ385"/>
    <mergeCell ref="A1:AN2"/>
    <mergeCell ref="CI404:CI405"/>
    <mergeCell ref="CJ404:CJ405"/>
    <mergeCell ref="CF399:CF400"/>
    <mergeCell ref="CG399:CG400"/>
    <mergeCell ref="CH399:CH400"/>
    <mergeCell ref="CI399:CI400"/>
    <mergeCell ref="CJ399:CJ400"/>
    <mergeCell ref="CJ394:CJ395"/>
    <mergeCell ref="B396:B400"/>
    <mergeCell ref="C399:C400"/>
    <mergeCell ref="CC399:CC400"/>
    <mergeCell ref="CD399:CD400"/>
    <mergeCell ref="CE399:CE400"/>
    <mergeCell ref="CH389:CH390"/>
    <mergeCell ref="CI389:CI390"/>
    <mergeCell ref="CJ389:CJ390"/>
    <mergeCell ref="B391:B395"/>
    <mergeCell ref="C394:C395"/>
    <mergeCell ref="CC394:CC395"/>
    <mergeCell ref="CD394:CD395"/>
    <mergeCell ref="CE394:CE395"/>
    <mergeCell ref="CF394:CF395"/>
    <mergeCell ref="CG394:CG395"/>
  </mergeCells>
  <dataValidations count="7">
    <dataValidation type="list" allowBlank="1" showErrorMessage="1" sqref="U10:BC301">
      <formula1>"ĐTT,TDS,HĐH,HĐG,HĐNT,VS-AN,HĐC,TQDN,LH,x,#,HĐH+HĐG,HĐH+HĐNT,HĐH+HĐC"</formula1>
    </dataValidation>
    <dataValidation type="list" allowBlank="1" showErrorMessage="1" sqref="D10:D18 F10:F18 D21:D25 F21:F25 D27:D30 F27:F30 D32:D37 F32:F37 D39:D46 F39:F46 D48:D50 F48:F50 D52:D61 F52:F61 F64:F69 F299:F302 D64:D69 D80:D89 F80:F89 D91:D94 F91:F94 D98:D99 F98:F99 D102:D103 F102:F103 D105 F105 D107:D109 F107:F109 D112 F112 D114 F114 D116 F116 D118 F118 D120 F120 D124:D131 F124:F131 D133:D134 F133:F134 D136 F136 D138:D140 F138:F140 D142:D143 F142:F143 D145 F145 D148:D151 F148:F151 D153 F153 D71:D78 F155:F161 D164:D178 F164:F178 D180:D201 F180:F201 D203:D209 F203:F209 D213:D214 F213:F214 D216:D217 F216:F217 D219:D223 F219:F223 D226:D232 F226:F232 D234:D237 F234:F237 D240:D242 F240:F242 F244:F277 D244:D297 F279:F297 D299:D302 F71:F78 D155:D161">
      <formula1>"KQMĐ,NDCT,TLHD,BC,ĐP"</formula1>
    </dataValidation>
    <dataValidation type="list" allowBlank="1" showErrorMessage="1" sqref="BD10:CB18 BD21:CB25 BD27:CB30 BD32:CB37 BD39:CB46 BD48:CB50 BD52:CB53 BD55:CB61 BD299:CB302 BD64:CB69 BD80:CB89 BD91:CB94 BD98:CB99 BD102:CB103 BD105:CB105 BD107:CB109 BD112:CB112 BD114:CB114 BD116:CB116 BD118:CB118 BD120:CB120 BD124:CB131 BD133:CB134 BD136:CB136 BD138:CB140 BD142:CB143 BD145:CB145 BD148:CB151 BD153:CB153 BD155:CB161 BD164:CB178 BD180:CB201 BD203:CB209 BD213:CB214 BD216:CB217 BD219:CB223 BD226:CB232 BD234:CB237 BD240:CB242 BD244:CB297 BD71:CB78">
      <formula1>"2.0,1.0,0.0,KĐG,#"</formula1>
    </dataValidation>
    <dataValidation type="list" allowBlank="1" showErrorMessage="1" sqref="K10:S18 K21:S21 L22:S22 K23:S25 K27:S30 K32:S35 K36:P36 R36 K37:S37 K39:S46 K48:S50 K52:S61 K64:K65 M64:S65 K302:T302 K66:S69 K80:S87 K88 M88:S88 K89:S89 K91:S92 K93 M93:S93 K94:S94 K98:S99 K102:S103 K105:S105 K107:S109 K112:S112 K114:S114 K116:S116 K118:S118 K120:S120 K124:S131 K133:S134 K136:S136 K138:S140 K142:S143 K145:S145 K148:S151 K153:S153 K155:S161 K164:S178 K180 M180 O180:S180 K181:S199 K200 M200:S200 K201:S201 K203:S208 K209:R209 K213:S214 K216:S217 K219:S223 K226:S232 K234:S237 K240:S242 K244:S297 K299:S301 K71:S78">
      <formula1>"x"</formula1>
    </dataValidation>
    <dataValidation type="list" allowBlank="1" showErrorMessage="1" sqref="CJ11 U302:BC302">
      <formula1>"ĐTT,TDS,HĐH,HĐG,HĐNT,VS-AN,HĐC,TQDN,LH,x,#"</formula1>
    </dataValidation>
    <dataValidation type="list" allowBlank="1" showErrorMessage="1" sqref="J10:J18 J21:J25 J27:J30 J32:J37 J39:J46 J48:J50 J52:J61 J299:J302 J64:J69 J80:J89 J91:J94 J98:J99 J102:J103 J105 J107:J109 J112 J114 J116 J118 J120 J124:J131 J133:J134 J136 J138:J140 J142:J143 J145 J148:J151 J153 J71:J78 J164:J178 J180:J201 J203:J209 J213:J214 J216:J217 J219:J223 J226:J232 J234:J237 J240:J242 J244:J297 J155:J161">
      <formula1>"Thể chất,Nhận thức,Ngôn ngữ,TCKNXH,Thẩm mỹ"</formula1>
    </dataValidation>
    <dataValidation type="list" allowBlank="1" showErrorMessage="1" sqref="I10:I18 I21:I25 I27:I30 I32:I37 I39:I46 I48:I50 I52:I61 I299:I302 I64:I69 I80:I89 I91:I94 I98:I99 I102:I103 I105 I107:I109 I112 I114 I116 I118 I120 I124:I131 I133:I134 I136 I138:I140 I142:I143 I145 I148:I151 I153 I71:I78 I164:I178 I180:I201 I203:I209 I213:I214 I216:I217 I219:I223 I226:I232 I234:I237 I240:I242 I244:I297 I155:I161">
      <formula1>"Lớp học,Sân chơi,Phòng chức năng,Ngoài nhà trường"</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NN</vt:lpstr>
      <vt:lpstr>NN!Print_Titles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Thuy83</cp:lastModifiedBy>
  <cp:lastPrinted>2024-11-23T03:03:42Z</cp:lastPrinted>
  <dcterms:modified xsi:type="dcterms:W3CDTF">2024-12-05T05:31:39Z</dcterms:modified>
</cp:coreProperties>
</file>