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Phục\"/>
    </mc:Choice>
  </mc:AlternateContent>
  <xr:revisionPtr revIDLastSave="0" documentId="8_{94A055C6-96D9-9945-A29D-FEBA84019E96}" xr6:coauthVersionLast="47" xr6:coauthVersionMax="47" xr10:uidLastSave="{00000000-0000-0000-0000-000000000000}"/>
  <bookViews>
    <workbookView xWindow="240" yWindow="615" windowWidth="20730" windowHeight="11760" firstSheet="2" activeTab="2" xr2:uid="{00000000-000D-0000-FFFF-FFFF00000000}"/>
  </bookViews>
  <sheets>
    <sheet name="foxz" sheetId="4" state="veryHidden" r:id="rId1"/>
    <sheet name="SGV" sheetId="5" state="veryHidden" r:id="rId2"/>
    <sheet name="Chi tieu" sheetId="2" r:id="rId3"/>
    <sheet name="Sheet3" sheetId="3" r:id="rId4"/>
  </sheets>
  <definedNames>
    <definedName name="_xlnm.Print_Titles" localSheetId="2">'Chi tieu'!$3:$4</definedName>
  </definedNames>
  <calcPr calcId="191028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" l="1"/>
  <c r="F36" i="2"/>
  <c r="H36" i="2"/>
  <c r="G20" i="2"/>
  <c r="G18" i="2"/>
  <c r="G33" i="2"/>
  <c r="G30" i="2"/>
  <c r="G28" i="2"/>
  <c r="G26" i="2"/>
  <c r="G24" i="2"/>
  <c r="G22" i="2"/>
  <c r="G15" i="2"/>
  <c r="G13" i="2"/>
  <c r="G10" i="2"/>
  <c r="G6" i="2"/>
  <c r="G7" i="2"/>
  <c r="G8" i="2"/>
  <c r="G9" i="2"/>
  <c r="G12" i="2"/>
  <c r="G5" i="2"/>
  <c r="D36" i="2"/>
  <c r="G36" i="2"/>
</calcChain>
</file>

<file path=xl/sharedStrings.xml><?xml version="1.0" encoding="utf-8"?>
<sst xmlns="http://schemas.openxmlformats.org/spreadsheetml/2006/main" count="62" uniqueCount="56">
  <si>
    <t>TT</t>
  </si>
  <si>
    <t>Trường THCS</t>
  </si>
  <si>
    <t>Dự kiến 
Số lớp 6</t>
  </si>
  <si>
    <t>Địa bàn xã</t>
  </si>
  <si>
    <t xml:space="preserve"> An Hoà</t>
  </si>
  <si>
    <t>Hùng Tiến</t>
  </si>
  <si>
    <t>Trung Lập</t>
  </si>
  <si>
    <t>Việt Tiến</t>
  </si>
  <si>
    <t>Vĩnh An</t>
  </si>
  <si>
    <t>Dũng Tiến</t>
  </si>
  <si>
    <t>Thị Trấn</t>
  </si>
  <si>
    <t>Lý Học</t>
  </si>
  <si>
    <t>Liên Am</t>
  </si>
  <si>
    <t>Cộng Hiền</t>
  </si>
  <si>
    <t>Hưng Nhân</t>
  </si>
  <si>
    <t>Tam Đa</t>
  </si>
  <si>
    <t>Tiền Phong</t>
  </si>
  <si>
    <t>Vinh Quang</t>
  </si>
  <si>
    <t>Thanh Lương</t>
  </si>
  <si>
    <t>Tân Hưng</t>
  </si>
  <si>
    <t>Dự kiến giao CT tuyển sinh</t>
  </si>
  <si>
    <t xml:space="preserve"> Vinh Quang-TL </t>
  </si>
  <si>
    <t>TỔNG</t>
  </si>
  <si>
    <t>An Hoà</t>
  </si>
  <si>
    <t>Cổ Am</t>
  </si>
  <si>
    <t>Vĩnh Tiến</t>
  </si>
  <si>
    <t>Đồng Minh</t>
  </si>
  <si>
    <t>Giang Biên</t>
  </si>
  <si>
    <t>Hiệp Hoà</t>
  </si>
  <si>
    <t>Hoà Bình</t>
  </si>
  <si>
    <t>Nhân Hoà</t>
  </si>
  <si>
    <t>Tam Cường</t>
  </si>
  <si>
    <t>Tân Liên</t>
  </si>
  <si>
    <t>Vĩnh Long</t>
  </si>
  <si>
    <t>Vĩnh Phong</t>
  </si>
  <si>
    <t>Trấn Dương</t>
  </si>
  <si>
    <t>Nhân Hòa-Tam Đa</t>
  </si>
  <si>
    <t>Thắng Thủy - Vĩnh Long</t>
  </si>
  <si>
    <t>Tiền Phong-VP</t>
  </si>
  <si>
    <t>Tân Hưng-Thị Trấn</t>
  </si>
  <si>
    <t>Dự xét tuyển 
THCS NBK</t>
  </si>
  <si>
    <t>Dự xét  tuyển 
THCS Tam Cường</t>
  </si>
  <si>
    <t>Số HS hoàn thành CT lớp 5</t>
  </si>
  <si>
    <t>Vĩnh An-Tân Liên</t>
  </si>
  <si>
    <t xml:space="preserve"> PHÂN TUYỂN SINH TUYỂN SINH LỚP 6, CẤP THCS  NĂM HỌC 2024-2025</t>
  </si>
  <si>
    <t xml:space="preserve">Số HS lớp 5  năm học 2023-2024  trên địa bàn xã trên </t>
  </si>
  <si>
    <t xml:space="preserve"> Cao Minh</t>
  </si>
  <si>
    <t>Thắng Thủy</t>
  </si>
  <si>
    <t>Hiệp Hòa-Hùng Tiến</t>
  </si>
  <si>
    <t>Hòa Bình-Trấn Dương</t>
  </si>
  <si>
    <t>Lý Học-Liên Am-Cao Minh</t>
  </si>
  <si>
    <t>Cổ Am-Vĩnh Tiến</t>
  </si>
  <si>
    <t>Việt Tiến-Trung Lập</t>
  </si>
  <si>
    <t>Nguyễn Bỉnh Khiêm</t>
  </si>
  <si>
    <t>(Kèm theo Quyết định số                /QĐ-UBND ngày         /5/2024)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</si>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</sst>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name val="Calibri"/>
      <family val="2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3"/>
  </cellStyleXfs>
  <cellXfs count="70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6" fillId="0" borderId="4" xfId="0" applyFont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5" fillId="5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0" fontId="11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/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</cellXfs>
  <cellStyles count="2">
    <cellStyle name="Bình thường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60" zoomScaleSheetLayoutView="100" workbookViewId="0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4"/>
  <sheetViews>
    <sheetView tabSelected="1" topLeftCell="A16" workbookViewId="0">
      <selection activeCell="F27" sqref="F27"/>
    </sheetView>
  </sheetViews>
  <sheetFormatPr defaultColWidth="14.390625" defaultRowHeight="15" customHeight="1" x14ac:dyDescent="0.2"/>
  <cols>
    <col min="1" max="1" width="6.9921875" style="12" customWidth="1"/>
    <col min="2" max="2" width="24.75" customWidth="1"/>
    <col min="3" max="3" width="13.98828125" customWidth="1"/>
    <col min="4" max="4" width="14.2578125" customWidth="1"/>
    <col min="5" max="5" width="9.4140625" style="3" customWidth="1"/>
    <col min="6" max="6" width="9.953125" customWidth="1"/>
    <col min="7" max="7" width="10.22265625" customWidth="1"/>
    <col min="8" max="8" width="9.4140625" customWidth="1"/>
    <col min="9" max="9" width="23.26953125" customWidth="1"/>
    <col min="10" max="26" width="7.93359375" customWidth="1"/>
  </cols>
  <sheetData>
    <row r="1" spans="1:26" ht="29.25" customHeight="1" x14ac:dyDescent="0.2">
      <c r="A1" s="55" t="s">
        <v>44</v>
      </c>
      <c r="B1" s="56"/>
      <c r="C1" s="56"/>
      <c r="D1" s="56"/>
      <c r="E1" s="56"/>
      <c r="F1" s="56"/>
      <c r="G1" s="56"/>
      <c r="H1" s="56"/>
      <c r="I1" s="5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57" t="s">
        <v>54</v>
      </c>
      <c r="B2" s="58"/>
      <c r="C2" s="58"/>
      <c r="D2" s="59"/>
      <c r="E2" s="59"/>
      <c r="F2" s="59"/>
      <c r="G2" s="59"/>
      <c r="H2" s="58"/>
      <c r="I2" s="5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6.75" customHeight="1" x14ac:dyDescent="0.2">
      <c r="A3" s="60" t="s">
        <v>0</v>
      </c>
      <c r="B3" s="60" t="s">
        <v>1</v>
      </c>
      <c r="C3" s="66" t="s">
        <v>45</v>
      </c>
      <c r="D3" s="67"/>
      <c r="E3" s="63" t="s">
        <v>40</v>
      </c>
      <c r="F3" s="63" t="s">
        <v>41</v>
      </c>
      <c r="G3" s="65" t="s">
        <v>20</v>
      </c>
      <c r="H3" s="65" t="s">
        <v>2</v>
      </c>
      <c r="I3" s="63" t="s">
        <v>55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2">
      <c r="A4" s="61"/>
      <c r="B4" s="62"/>
      <c r="C4" s="25" t="s">
        <v>3</v>
      </c>
      <c r="D4" s="26" t="s">
        <v>42</v>
      </c>
      <c r="E4" s="64"/>
      <c r="F4" s="64"/>
      <c r="G4" s="65"/>
      <c r="H4" s="62"/>
      <c r="I4" s="6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8">
        <v>1</v>
      </c>
      <c r="B5" s="9" t="s">
        <v>4</v>
      </c>
      <c r="C5" s="20" t="s">
        <v>23</v>
      </c>
      <c r="D5" s="27">
        <v>134</v>
      </c>
      <c r="E5" s="28">
        <v>4</v>
      </c>
      <c r="F5" s="28"/>
      <c r="G5" s="15">
        <f>D5-E5</f>
        <v>130</v>
      </c>
      <c r="H5" s="29">
        <v>3</v>
      </c>
      <c r="I5" s="3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8">
        <v>2</v>
      </c>
      <c r="B6" s="9" t="s">
        <v>13</v>
      </c>
      <c r="C6" s="20" t="s">
        <v>13</v>
      </c>
      <c r="D6" s="27">
        <v>98</v>
      </c>
      <c r="E6" s="28">
        <v>3</v>
      </c>
      <c r="F6" s="28"/>
      <c r="G6" s="15">
        <f t="shared" ref="G6:G9" si="0">D6-E6</f>
        <v>95</v>
      </c>
      <c r="H6" s="28">
        <v>3</v>
      </c>
      <c r="I6" s="3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7" customFormat="1" ht="19.5" customHeight="1" x14ac:dyDescent="0.2">
      <c r="A7" s="18">
        <v>3</v>
      </c>
      <c r="B7" s="19" t="s">
        <v>9</v>
      </c>
      <c r="C7" s="20" t="s">
        <v>9</v>
      </c>
      <c r="D7" s="27">
        <v>159</v>
      </c>
      <c r="E7" s="28">
        <v>5</v>
      </c>
      <c r="F7" s="28"/>
      <c r="G7" s="15">
        <f t="shared" si="0"/>
        <v>154</v>
      </c>
      <c r="H7" s="28">
        <v>4</v>
      </c>
      <c r="I7" s="3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8">
        <v>4</v>
      </c>
      <c r="B8" s="19" t="s">
        <v>26</v>
      </c>
      <c r="C8" s="21" t="s">
        <v>26</v>
      </c>
      <c r="D8" s="27">
        <v>104</v>
      </c>
      <c r="E8" s="28">
        <v>4</v>
      </c>
      <c r="F8" s="28"/>
      <c r="G8" s="15">
        <f t="shared" si="0"/>
        <v>100</v>
      </c>
      <c r="H8" s="28">
        <v>3</v>
      </c>
      <c r="I8" s="3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8">
        <v>5</v>
      </c>
      <c r="B9" s="9" t="s">
        <v>27</v>
      </c>
      <c r="C9" s="20" t="s">
        <v>27</v>
      </c>
      <c r="D9" s="27">
        <v>184</v>
      </c>
      <c r="E9" s="32">
        <v>8</v>
      </c>
      <c r="F9" s="32"/>
      <c r="G9" s="15">
        <f t="shared" si="0"/>
        <v>176</v>
      </c>
      <c r="H9" s="28">
        <v>4</v>
      </c>
      <c r="I9" s="3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2">
        <v>6</v>
      </c>
      <c r="B10" s="68" t="s">
        <v>48</v>
      </c>
      <c r="C10" s="20" t="s">
        <v>28</v>
      </c>
      <c r="D10" s="27">
        <v>94</v>
      </c>
      <c r="E10" s="28">
        <v>8</v>
      </c>
      <c r="F10" s="28"/>
      <c r="G10" s="36">
        <f>202-E10-E11</f>
        <v>183</v>
      </c>
      <c r="H10" s="46">
        <v>5</v>
      </c>
      <c r="I10" s="3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7" customFormat="1" ht="19.5" customHeight="1" x14ac:dyDescent="0.2">
      <c r="A11" s="43"/>
      <c r="B11" s="69"/>
      <c r="C11" s="20" t="s">
        <v>5</v>
      </c>
      <c r="D11" s="27">
        <v>108</v>
      </c>
      <c r="E11" s="28">
        <v>11</v>
      </c>
      <c r="F11" s="28"/>
      <c r="G11" s="37"/>
      <c r="H11" s="47"/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6">
        <v>7</v>
      </c>
      <c r="B12" s="9" t="s">
        <v>14</v>
      </c>
      <c r="C12" s="20" t="s">
        <v>14</v>
      </c>
      <c r="D12" s="27">
        <v>61</v>
      </c>
      <c r="E12" s="28">
        <v>3</v>
      </c>
      <c r="F12" s="28"/>
      <c r="G12" s="15">
        <f>D12-E12</f>
        <v>58</v>
      </c>
      <c r="H12" s="28">
        <v>2</v>
      </c>
      <c r="I12" s="3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2">
        <v>8</v>
      </c>
      <c r="B13" s="52" t="s">
        <v>36</v>
      </c>
      <c r="C13" s="20" t="s">
        <v>30</v>
      </c>
      <c r="D13" s="27">
        <v>93</v>
      </c>
      <c r="E13" s="28">
        <v>15</v>
      </c>
      <c r="F13" s="28"/>
      <c r="G13" s="36">
        <f>159-E13-E14</f>
        <v>134</v>
      </c>
      <c r="H13" s="46">
        <v>3</v>
      </c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17" customFormat="1" ht="19.5" customHeight="1" x14ac:dyDescent="0.2">
      <c r="A14" s="43"/>
      <c r="B14" s="41"/>
      <c r="C14" s="20" t="s">
        <v>15</v>
      </c>
      <c r="D14" s="27">
        <v>66</v>
      </c>
      <c r="E14" s="28">
        <v>10</v>
      </c>
      <c r="F14" s="28"/>
      <c r="G14" s="37"/>
      <c r="H14" s="47"/>
      <c r="I14" s="3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7" customFormat="1" ht="19.5" customHeight="1" x14ac:dyDescent="0.2">
      <c r="A15" s="42">
        <v>9</v>
      </c>
      <c r="B15" s="53" t="s">
        <v>39</v>
      </c>
      <c r="C15" s="20" t="s">
        <v>19</v>
      </c>
      <c r="D15" s="27">
        <v>116</v>
      </c>
      <c r="E15" s="28">
        <v>20</v>
      </c>
      <c r="F15" s="28"/>
      <c r="G15" s="36">
        <f>284-E15-E16</f>
        <v>184</v>
      </c>
      <c r="H15" s="46">
        <v>5</v>
      </c>
      <c r="I15" s="3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43"/>
      <c r="B16" s="53"/>
      <c r="C16" s="22" t="s">
        <v>10</v>
      </c>
      <c r="D16" s="27">
        <v>168</v>
      </c>
      <c r="E16" s="28">
        <v>80</v>
      </c>
      <c r="F16" s="28"/>
      <c r="G16" s="37"/>
      <c r="H16" s="47"/>
      <c r="I16" s="3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7" customFormat="1" ht="19.5" customHeight="1" x14ac:dyDescent="0.2">
      <c r="A17" s="8">
        <v>10</v>
      </c>
      <c r="B17" s="19" t="s">
        <v>53</v>
      </c>
      <c r="D17" s="27"/>
      <c r="E17" s="28"/>
      <c r="F17" s="28"/>
      <c r="G17" s="15">
        <v>200</v>
      </c>
      <c r="H17" s="28">
        <v>5</v>
      </c>
      <c r="I17" s="3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7" customFormat="1" ht="19.5" customHeight="1" x14ac:dyDescent="0.2">
      <c r="A18" s="39">
        <v>11</v>
      </c>
      <c r="B18" s="53" t="s">
        <v>37</v>
      </c>
      <c r="C18" s="22" t="s">
        <v>33</v>
      </c>
      <c r="D18" s="27">
        <v>49</v>
      </c>
      <c r="E18" s="28">
        <v>8</v>
      </c>
      <c r="F18" s="28"/>
      <c r="G18" s="36">
        <f>193-E18-E19</f>
        <v>170</v>
      </c>
      <c r="H18" s="46">
        <v>4</v>
      </c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9"/>
      <c r="B19" s="53"/>
      <c r="C19" s="22" t="s">
        <v>47</v>
      </c>
      <c r="D19" s="27">
        <v>144</v>
      </c>
      <c r="E19" s="28">
        <v>15</v>
      </c>
      <c r="F19" s="28"/>
      <c r="G19" s="37"/>
      <c r="H19" s="47"/>
      <c r="I19" s="3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42">
        <v>12</v>
      </c>
      <c r="B20" s="52" t="s">
        <v>38</v>
      </c>
      <c r="C20" s="22" t="s">
        <v>34</v>
      </c>
      <c r="D20" s="27">
        <v>47</v>
      </c>
      <c r="E20" s="28">
        <v>5</v>
      </c>
      <c r="F20" s="28"/>
      <c r="G20" s="36">
        <f>175-E20-E21</f>
        <v>168</v>
      </c>
      <c r="H20" s="46">
        <v>4</v>
      </c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43"/>
      <c r="B21" s="41"/>
      <c r="C21" s="22" t="s">
        <v>16</v>
      </c>
      <c r="D21" s="27">
        <v>128</v>
      </c>
      <c r="E21" s="28">
        <v>2</v>
      </c>
      <c r="F21" s="28"/>
      <c r="G21" s="37"/>
      <c r="H21" s="47"/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7" customFormat="1" ht="19.5" customHeight="1" x14ac:dyDescent="0.2">
      <c r="A22" s="42">
        <v>13</v>
      </c>
      <c r="B22" s="52" t="s">
        <v>52</v>
      </c>
      <c r="C22" s="22" t="s">
        <v>6</v>
      </c>
      <c r="D22" s="27">
        <v>139</v>
      </c>
      <c r="E22" s="28">
        <v>20</v>
      </c>
      <c r="F22" s="28"/>
      <c r="G22" s="36">
        <f>307-E22-E23</f>
        <v>267</v>
      </c>
      <c r="H22" s="46">
        <v>7</v>
      </c>
      <c r="I22" s="3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7" customFormat="1" ht="19.5" customHeight="1" x14ac:dyDescent="0.2">
      <c r="A23" s="43"/>
      <c r="B23" s="41"/>
      <c r="C23" s="23" t="s">
        <v>7</v>
      </c>
      <c r="D23" s="27">
        <v>168</v>
      </c>
      <c r="E23" s="28">
        <v>20</v>
      </c>
      <c r="F23" s="28"/>
      <c r="G23" s="37"/>
      <c r="H23" s="47"/>
      <c r="I23" s="3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17" customFormat="1" ht="19.5" customHeight="1" x14ac:dyDescent="0.2">
      <c r="A24" s="42">
        <v>14</v>
      </c>
      <c r="B24" s="40" t="s">
        <v>43</v>
      </c>
      <c r="C24" s="20" t="s">
        <v>32</v>
      </c>
      <c r="D24" s="27">
        <v>109</v>
      </c>
      <c r="E24" s="28">
        <v>25</v>
      </c>
      <c r="F24" s="28"/>
      <c r="G24" s="36">
        <f>266-E24-E25</f>
        <v>218</v>
      </c>
      <c r="H24" s="46">
        <v>6</v>
      </c>
      <c r="I24" s="3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43"/>
      <c r="B25" s="41"/>
      <c r="C25" s="22" t="s">
        <v>8</v>
      </c>
      <c r="D25" s="27">
        <v>157</v>
      </c>
      <c r="E25" s="28">
        <v>23</v>
      </c>
      <c r="F25" s="28"/>
      <c r="G25" s="37"/>
      <c r="H25" s="47"/>
      <c r="I25" s="3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7" customFormat="1" ht="23.25" customHeight="1" x14ac:dyDescent="0.2">
      <c r="A26" s="39">
        <v>15</v>
      </c>
      <c r="B26" s="53" t="s">
        <v>21</v>
      </c>
      <c r="C26" s="22" t="s">
        <v>17</v>
      </c>
      <c r="D26" s="27">
        <v>123</v>
      </c>
      <c r="E26" s="28">
        <v>20</v>
      </c>
      <c r="F26" s="28"/>
      <c r="G26" s="36">
        <f>192-E26-E27</f>
        <v>167</v>
      </c>
      <c r="H26" s="46">
        <v>4</v>
      </c>
      <c r="I26" s="3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25" customHeight="1" x14ac:dyDescent="0.2">
      <c r="A27" s="39"/>
      <c r="B27" s="53"/>
      <c r="C27" s="22" t="s">
        <v>18</v>
      </c>
      <c r="D27" s="27">
        <v>69</v>
      </c>
      <c r="E27" s="28">
        <v>5</v>
      </c>
      <c r="F27" s="28"/>
      <c r="G27" s="37"/>
      <c r="H27" s="47"/>
      <c r="I27" s="3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 x14ac:dyDescent="0.2">
      <c r="A28" s="44">
        <v>16</v>
      </c>
      <c r="B28" s="52" t="s">
        <v>49</v>
      </c>
      <c r="C28" s="20" t="s">
        <v>29</v>
      </c>
      <c r="D28" s="27">
        <v>113</v>
      </c>
      <c r="E28" s="35"/>
      <c r="F28" s="28">
        <v>7</v>
      </c>
      <c r="G28" s="36">
        <f>232-F28-F29</f>
        <v>216</v>
      </c>
      <c r="H28" s="46">
        <v>6</v>
      </c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customHeight="1" x14ac:dyDescent="0.2">
      <c r="A29" s="45"/>
      <c r="B29" s="41"/>
      <c r="C29" s="22" t="s">
        <v>35</v>
      </c>
      <c r="D29" s="27">
        <v>119</v>
      </c>
      <c r="E29" s="35"/>
      <c r="F29" s="28">
        <v>9</v>
      </c>
      <c r="G29" s="37"/>
      <c r="H29" s="47"/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42">
        <v>17</v>
      </c>
      <c r="B30" s="49" t="s">
        <v>50</v>
      </c>
      <c r="C30" s="20" t="s">
        <v>12</v>
      </c>
      <c r="D30" s="27">
        <v>86</v>
      </c>
      <c r="E30" s="35"/>
      <c r="F30" s="28">
        <v>9</v>
      </c>
      <c r="G30" s="36">
        <f>311-F30-F31-F32</f>
        <v>283</v>
      </c>
      <c r="H30" s="46">
        <v>7</v>
      </c>
      <c r="I30" s="3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54"/>
      <c r="B31" s="50"/>
      <c r="C31" s="20" t="s">
        <v>11</v>
      </c>
      <c r="D31" s="27">
        <v>93</v>
      </c>
      <c r="E31" s="35"/>
      <c r="F31" s="28">
        <v>9</v>
      </c>
      <c r="G31" s="38"/>
      <c r="H31" s="48"/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43"/>
      <c r="B32" s="51"/>
      <c r="C32" s="20" t="s">
        <v>46</v>
      </c>
      <c r="D32" s="27">
        <v>132</v>
      </c>
      <c r="E32" s="35"/>
      <c r="F32" s="28">
        <v>10</v>
      </c>
      <c r="G32" s="37"/>
      <c r="H32" s="47"/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42">
        <v>18</v>
      </c>
      <c r="B33" s="40" t="s">
        <v>51</v>
      </c>
      <c r="C33" s="24" t="s">
        <v>25</v>
      </c>
      <c r="D33" s="27">
        <v>46</v>
      </c>
      <c r="E33" s="35"/>
      <c r="F33" s="28">
        <v>8</v>
      </c>
      <c r="G33" s="36">
        <f>144-F33-F34</f>
        <v>131</v>
      </c>
      <c r="H33" s="46">
        <v>3</v>
      </c>
      <c r="I33" s="3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43"/>
      <c r="B34" s="41"/>
      <c r="C34" s="24" t="s">
        <v>24</v>
      </c>
      <c r="D34" s="27">
        <v>68</v>
      </c>
      <c r="E34" s="35"/>
      <c r="F34" s="28">
        <v>5</v>
      </c>
      <c r="G34" s="37"/>
      <c r="H34" s="47"/>
      <c r="I34" s="3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9">
        <v>19</v>
      </c>
      <c r="B35" s="9" t="s">
        <v>31</v>
      </c>
      <c r="C35" s="20" t="s">
        <v>31</v>
      </c>
      <c r="D35" s="27">
        <v>127</v>
      </c>
      <c r="E35" s="28"/>
      <c r="F35" s="28"/>
      <c r="G35" s="15">
        <v>165</v>
      </c>
      <c r="H35" s="28">
        <v>4</v>
      </c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0"/>
      <c r="B36" s="4" t="s">
        <v>22</v>
      </c>
      <c r="C36" s="6"/>
      <c r="D36" s="5">
        <f t="shared" ref="D36:H36" si="1">SUM(D5:D35)</f>
        <v>3302</v>
      </c>
      <c r="E36" s="13">
        <f t="shared" si="1"/>
        <v>314</v>
      </c>
      <c r="F36" s="13">
        <f t="shared" si="1"/>
        <v>57</v>
      </c>
      <c r="G36" s="14">
        <f t="shared" si="1"/>
        <v>3199</v>
      </c>
      <c r="H36" s="5">
        <f t="shared" si="1"/>
        <v>82</v>
      </c>
      <c r="I36" s="1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</sheetData>
  <mergeCells count="54">
    <mergeCell ref="A13:A14"/>
    <mergeCell ref="A20:A21"/>
    <mergeCell ref="A10:A11"/>
    <mergeCell ref="A15:A16"/>
    <mergeCell ref="B10:B11"/>
    <mergeCell ref="B13:B14"/>
    <mergeCell ref="G13:G14"/>
    <mergeCell ref="G15:G16"/>
    <mergeCell ref="G18:G19"/>
    <mergeCell ref="G20:G21"/>
    <mergeCell ref="I3:I4"/>
    <mergeCell ref="A22:A23"/>
    <mergeCell ref="A30:A32"/>
    <mergeCell ref="A33:A34"/>
    <mergeCell ref="A1:I1"/>
    <mergeCell ref="A2:I2"/>
    <mergeCell ref="A3:A4"/>
    <mergeCell ref="B3:B4"/>
    <mergeCell ref="E3:E4"/>
    <mergeCell ref="F3:F4"/>
    <mergeCell ref="G3:G4"/>
    <mergeCell ref="C3:D3"/>
    <mergeCell ref="H3:H4"/>
    <mergeCell ref="A18:A19"/>
    <mergeCell ref="B18:B19"/>
    <mergeCell ref="B26:B27"/>
    <mergeCell ref="B28:B29"/>
    <mergeCell ref="B30:B32"/>
    <mergeCell ref="B24:B25"/>
    <mergeCell ref="B22:B23"/>
    <mergeCell ref="B20:B21"/>
    <mergeCell ref="B15:B16"/>
    <mergeCell ref="A26:A27"/>
    <mergeCell ref="B33:B34"/>
    <mergeCell ref="A24:A25"/>
    <mergeCell ref="A28:A29"/>
    <mergeCell ref="H10:H11"/>
    <mergeCell ref="H13:H14"/>
    <mergeCell ref="H15:H16"/>
    <mergeCell ref="H18:H19"/>
    <mergeCell ref="H20:H21"/>
    <mergeCell ref="H22:H23"/>
    <mergeCell ref="H24:H25"/>
    <mergeCell ref="H26:H27"/>
    <mergeCell ref="H28:H29"/>
    <mergeCell ref="H30:H32"/>
    <mergeCell ref="H33:H34"/>
    <mergeCell ref="G10:G11"/>
    <mergeCell ref="G33:G34"/>
    <mergeCell ref="G22:G23"/>
    <mergeCell ref="G24:G25"/>
    <mergeCell ref="G26:G27"/>
    <mergeCell ref="G28:G29"/>
    <mergeCell ref="G30:G32"/>
  </mergeCells>
  <pageMargins left="0.7" right="0" top="0.24" bottom="0.26" header="0" footer="0.28999999999999998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390625" defaultRowHeight="15" customHeight="1" x14ac:dyDescent="0.2"/>
  <cols>
    <col min="1" max="26" width="7.9335937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Trang tính</vt:lpstr>
      </vt:variant>
      <vt:variant>
        <vt:i4>2</vt:i4>
      </vt:variant>
      <vt:variant>
        <vt:lpstr>Phạm vi Có tên</vt:lpstr>
      </vt:variant>
      <vt:variant>
        <vt:i4>1</vt:i4>
      </vt:variant>
    </vt:vector>
  </HeadingPairs>
  <TitlesOfParts>
    <vt:vector size="3" baseType="lpstr">
      <vt:lpstr>Chi tieu</vt:lpstr>
      <vt:lpstr>Sheet3</vt:lpstr>
      <vt:lpstr>Chi tieu!Print_Titles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 Thanh</dc:creator>
  <cp:lastModifiedBy>Administrator</cp:lastModifiedBy>
  <cp:lastPrinted>2024-05-29T01:39:11Z</cp:lastPrinted>
  <dcterms:created xsi:type="dcterms:W3CDTF">2024-05-29T02:10:14Z</dcterms:created>
  <dcterms:modified xsi:type="dcterms:W3CDTF">2024-05-29T02:10:15Z</dcterms:modified>
</cp:coreProperties>
</file>