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Nam hoc 2024-2025\Tap huan GV 9.8.2024\"/>
    </mc:Choice>
  </mc:AlternateContent>
  <bookViews>
    <workbookView xWindow="0" yWindow="0" windowWidth="19200" windowHeight="8640"/>
  </bookViews>
  <sheets>
    <sheet name="TÍNH SỐ TIẾT" sheetId="5" r:id="rId1"/>
    <sheet name="KT GIỮA KỲ I" sheetId="3" r:id="rId2"/>
    <sheet name="KT CUỐI KỲ I" sheetId="6" r:id="rId3"/>
    <sheet name="KT GIỮA KỲ 2" sheetId="7" r:id="rId4"/>
    <sheet name="KT CUỐI KỲ 2" sheetId="8" r:id="rId5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6" l="1"/>
  <c r="C6" i="6"/>
  <c r="D6" i="6"/>
  <c r="G6" i="6"/>
  <c r="E6" i="6"/>
  <c r="F6" i="6"/>
  <c r="C5" i="6"/>
  <c r="D5" i="6"/>
  <c r="G5" i="6"/>
  <c r="H5" i="6"/>
  <c r="E5" i="6"/>
  <c r="F5" i="6"/>
  <c r="C4" i="6"/>
  <c r="D4" i="6"/>
  <c r="G4" i="6"/>
  <c r="H4" i="6"/>
  <c r="E4" i="6"/>
  <c r="F4" i="6"/>
  <c r="C3" i="6"/>
  <c r="D3" i="6"/>
  <c r="G3" i="6"/>
  <c r="E3" i="6"/>
  <c r="F3" i="6"/>
  <c r="D4" i="3"/>
  <c r="D5" i="3"/>
  <c r="D6" i="3"/>
  <c r="D3" i="3"/>
  <c r="C4" i="3"/>
  <c r="C5" i="3"/>
  <c r="C6" i="3"/>
  <c r="C3" i="3"/>
  <c r="B7" i="3"/>
  <c r="G4" i="3"/>
  <c r="H4" i="3"/>
  <c r="G5" i="3"/>
  <c r="H5" i="3"/>
  <c r="G6" i="3"/>
  <c r="G3" i="3"/>
  <c r="H3" i="3"/>
  <c r="E4" i="3"/>
  <c r="F4" i="3"/>
  <c r="E5" i="3"/>
  <c r="F5" i="3"/>
  <c r="E6" i="3"/>
  <c r="F6" i="3"/>
  <c r="E3" i="3"/>
  <c r="F3" i="3"/>
  <c r="H7" i="6"/>
  <c r="G7" i="6"/>
  <c r="F7" i="6"/>
  <c r="E7" i="6"/>
  <c r="D7" i="6"/>
  <c r="B7" i="6"/>
  <c r="C7" i="6"/>
  <c r="G7" i="3"/>
  <c r="H7" i="3"/>
  <c r="E7" i="3"/>
  <c r="F7" i="3"/>
  <c r="D7" i="3"/>
  <c r="C7" i="3"/>
  <c r="G10" i="5"/>
  <c r="G3" i="5"/>
  <c r="G15" i="5"/>
  <c r="E12" i="5"/>
  <c r="E10" i="5"/>
  <c r="E13" i="5"/>
  <c r="F10" i="5"/>
  <c r="E4" i="5"/>
  <c r="E5" i="5"/>
  <c r="E6" i="5"/>
  <c r="E8" i="5"/>
  <c r="F3" i="5"/>
  <c r="F15" i="5"/>
  <c r="E11" i="5"/>
  <c r="E14" i="5"/>
  <c r="E3" i="5"/>
  <c r="E7" i="5"/>
  <c r="E9" i="5"/>
  <c r="E15" i="5"/>
  <c r="D15" i="5"/>
  <c r="F4" i="8"/>
  <c r="F5" i="8"/>
  <c r="C4" i="8"/>
  <c r="C5" i="8"/>
  <c r="C3" i="8"/>
  <c r="H5" i="8"/>
  <c r="G5" i="8"/>
  <c r="E5" i="8"/>
  <c r="H4" i="8"/>
  <c r="G4" i="8"/>
  <c r="E4" i="8"/>
  <c r="H3" i="8"/>
  <c r="G3" i="8"/>
  <c r="E3" i="8"/>
  <c r="I3" i="7"/>
  <c r="J3" i="7"/>
  <c r="J4" i="7"/>
  <c r="I4" i="7"/>
  <c r="F9" i="7"/>
  <c r="F8" i="7"/>
  <c r="F7" i="7"/>
  <c r="G4" i="7"/>
  <c r="G3" i="7"/>
  <c r="E4" i="7"/>
  <c r="E3" i="7"/>
  <c r="C4" i="7"/>
  <c r="C3" i="7"/>
</calcChain>
</file>

<file path=xl/sharedStrings.xml><?xml version="1.0" encoding="utf-8"?>
<sst xmlns="http://schemas.openxmlformats.org/spreadsheetml/2006/main" count="73" uniqueCount="37">
  <si>
    <t>CHỦ ĐỀ</t>
  </si>
  <si>
    <t>CĐ A</t>
  </si>
  <si>
    <t>CĐ C</t>
  </si>
  <si>
    <t>TỈ LỆ KÌ I</t>
  </si>
  <si>
    <t>ĐIỀU CHỈNH 
TỈ LỆ</t>
  </si>
  <si>
    <t>A</t>
  </si>
  <si>
    <t>C</t>
  </si>
  <si>
    <t>Chủ đề</t>
  </si>
  <si>
    <t>Thời lượng</t>
  </si>
  <si>
    <t>Tiết</t>
  </si>
  <si>
    <t>HK1</t>
  </si>
  <si>
    <t>HK2</t>
  </si>
  <si>
    <t>TÍNH SỐ CÂU TRẮC NGHIỆM</t>
  </si>
  <si>
    <t>TỈ LỆ THEO 
CHƯƠNG TRÌNH</t>
  </si>
  <si>
    <t>SỐ CÂU 
NHẬN BIẾT</t>
  </si>
  <si>
    <t>SỐ CÂU 
THÔNG HIỂU</t>
  </si>
  <si>
    <t>D</t>
  </si>
  <si>
    <t>KTGK</t>
  </si>
  <si>
    <t>KTCK</t>
  </si>
  <si>
    <t>SỐ CÂU 
NHẬN BIẾT-16</t>
  </si>
  <si>
    <t>SỐ CÂU 
THÔNG HIỂU-12</t>
  </si>
  <si>
    <t>TỔNG</t>
  </si>
  <si>
    <t>CĐ D</t>
  </si>
  <si>
    <t>CĐ E1</t>
  </si>
  <si>
    <t>F</t>
  </si>
  <si>
    <t>TỈ LỆ KÌ II</t>
  </si>
  <si>
    <t>CĐ E</t>
  </si>
  <si>
    <t>CĐ F</t>
  </si>
  <si>
    <t>E</t>
  </si>
  <si>
    <t>G</t>
  </si>
  <si>
    <t>Kỳ</t>
  </si>
  <si>
    <t>%/kỳ</t>
  </si>
  <si>
    <t>Tổng</t>
  </si>
  <si>
    <t>Tiết/Kỳ</t>
  </si>
  <si>
    <t>TÍNH SỐ CÂU TRẮC NGHIỆM KIỂM TRA ĐÁNH GIÁ GIỮA HK 1 MÔN TIN 9</t>
  </si>
  <si>
    <t>TÍNH SỐ CÂU TRẮC NGHIỆM KIỂM TRA ĐÁNH GIÁ CUỐI HK 1 MÔN TIN 9</t>
  </si>
  <si>
    <t>CÁCH TÍNH TIẾT CHO MÔN TIN HỌC LỚP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</si>
</sst>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b/>
      <sz val="2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5" borderId="0" xfId="0" applyFont="1" applyFill="1"/>
    <xf numFmtId="9" fontId="7" fillId="5" borderId="0" xfId="0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9" fontId="6" fillId="4" borderId="5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1" xfId="1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9" fontId="1" fillId="4" borderId="3" xfId="0" applyNumberFormat="1" applyFont="1" applyFill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9" fontId="1" fillId="3" borderId="8" xfId="0" applyNumberFormat="1" applyFont="1" applyFill="1" applyBorder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zoomScale="78" zoomScaleNormal="78" workbookViewId="0">
      <selection activeCell="B2" sqref="B2"/>
    </sheetView>
  </sheetViews>
  <sheetFormatPr defaultColWidth="8.7109375" defaultRowHeight="28.5" x14ac:dyDescent="0.45"/>
  <cols>
    <col min="1" max="1" width="8.7109375" style="1"/>
    <col min="2" max="2" width="11.85546875" style="1" customWidth="1"/>
    <col min="3" max="3" width="15.140625" style="2" bestFit="1" customWidth="1"/>
    <col min="4" max="4" width="20.42578125" style="35" bestFit="1" customWidth="1"/>
    <col min="5" max="5" width="13.42578125" style="2" customWidth="1"/>
    <col min="6" max="6" width="13.7109375" style="2" bestFit="1" customWidth="1"/>
    <col min="7" max="7" width="17.85546875" style="1" customWidth="1"/>
    <col min="8" max="16384" width="8.7109375" style="1"/>
  </cols>
  <sheetData>
    <row r="1" spans="2:7" ht="37.5" customHeight="1" x14ac:dyDescent="0.45">
      <c r="B1" s="25" t="s">
        <v>36</v>
      </c>
      <c r="C1" s="26"/>
      <c r="D1" s="27"/>
      <c r="E1" s="26"/>
      <c r="F1" s="26"/>
      <c r="G1" s="25"/>
    </row>
    <row r="2" spans="2:7" s="35" customFormat="1" x14ac:dyDescent="0.25">
      <c r="B2" s="11" t="s">
        <v>30</v>
      </c>
      <c r="C2" s="11" t="s">
        <v>7</v>
      </c>
      <c r="D2" s="11" t="s">
        <v>8</v>
      </c>
      <c r="E2" s="11" t="s">
        <v>9</v>
      </c>
      <c r="F2" s="11" t="s">
        <v>33</v>
      </c>
      <c r="G2" s="11" t="s">
        <v>31</v>
      </c>
    </row>
    <row r="3" spans="2:7" x14ac:dyDescent="0.45">
      <c r="B3" s="37" t="s">
        <v>10</v>
      </c>
      <c r="C3" s="15" t="s">
        <v>5</v>
      </c>
      <c r="D3" s="28">
        <v>0.06</v>
      </c>
      <c r="E3" s="15">
        <f>ROUND(D3*35,0)</f>
        <v>2</v>
      </c>
      <c r="F3" s="40">
        <f>SUM(E3:E9)</f>
        <v>18</v>
      </c>
      <c r="G3" s="43">
        <f>SUM(D3:D9)</f>
        <v>0.52</v>
      </c>
    </row>
    <row r="4" spans="2:7" x14ac:dyDescent="0.45">
      <c r="B4" s="38"/>
      <c r="C4" s="16" t="s">
        <v>6</v>
      </c>
      <c r="D4" s="29">
        <v>0.09</v>
      </c>
      <c r="E4" s="16">
        <f t="shared" ref="E4:E14" si="0">ROUND(D4*35,0)</f>
        <v>3</v>
      </c>
      <c r="F4" s="41"/>
      <c r="G4" s="44"/>
    </row>
    <row r="5" spans="2:7" x14ac:dyDescent="0.45">
      <c r="B5" s="38"/>
      <c r="C5" s="16" t="s">
        <v>16</v>
      </c>
      <c r="D5" s="29">
        <v>0.06</v>
      </c>
      <c r="E5" s="16">
        <f t="shared" si="0"/>
        <v>2</v>
      </c>
      <c r="F5" s="41"/>
      <c r="G5" s="44"/>
    </row>
    <row r="6" spans="2:7" x14ac:dyDescent="0.45">
      <c r="B6" s="38"/>
      <c r="C6" s="16" t="s">
        <v>28</v>
      </c>
      <c r="D6" s="29">
        <v>0.03</v>
      </c>
      <c r="E6" s="16">
        <f t="shared" si="0"/>
        <v>1</v>
      </c>
      <c r="F6" s="41"/>
      <c r="G6" s="44"/>
    </row>
    <row r="7" spans="2:7" x14ac:dyDescent="0.45">
      <c r="B7" s="38"/>
      <c r="C7" s="17" t="s">
        <v>17</v>
      </c>
      <c r="D7" s="30">
        <v>0.03</v>
      </c>
      <c r="E7" s="17">
        <f t="shared" si="0"/>
        <v>1</v>
      </c>
      <c r="F7" s="41"/>
      <c r="G7" s="44"/>
    </row>
    <row r="8" spans="2:7" x14ac:dyDescent="0.45">
      <c r="B8" s="38"/>
      <c r="C8" s="16" t="s">
        <v>28</v>
      </c>
      <c r="D8" s="29">
        <v>0.22</v>
      </c>
      <c r="E8" s="16">
        <f t="shared" si="0"/>
        <v>8</v>
      </c>
      <c r="F8" s="41"/>
      <c r="G8" s="44"/>
    </row>
    <row r="9" spans="2:7" x14ac:dyDescent="0.45">
      <c r="B9" s="38"/>
      <c r="C9" s="17" t="s">
        <v>18</v>
      </c>
      <c r="D9" s="30">
        <v>0.03</v>
      </c>
      <c r="E9" s="17">
        <f t="shared" si="0"/>
        <v>1</v>
      </c>
      <c r="F9" s="42"/>
      <c r="G9" s="45"/>
    </row>
    <row r="10" spans="2:7" x14ac:dyDescent="0.45">
      <c r="B10" s="39" t="s">
        <v>11</v>
      </c>
      <c r="C10" s="18" t="s">
        <v>28</v>
      </c>
      <c r="D10" s="31">
        <v>0.19</v>
      </c>
      <c r="E10" s="18">
        <f t="shared" si="0"/>
        <v>7</v>
      </c>
      <c r="F10" s="46">
        <f>SUM(E10:E14)</f>
        <v>17</v>
      </c>
      <c r="G10" s="49">
        <f>SUM(D10:D14)</f>
        <v>0.48</v>
      </c>
    </row>
    <row r="11" spans="2:7" x14ac:dyDescent="0.45">
      <c r="B11" s="39"/>
      <c r="C11" s="19" t="s">
        <v>17</v>
      </c>
      <c r="D11" s="32">
        <v>0.03</v>
      </c>
      <c r="E11" s="19">
        <f t="shared" ref="E11" si="1">ROUND(D11*35,0)</f>
        <v>1</v>
      </c>
      <c r="F11" s="47"/>
      <c r="G11" s="50"/>
    </row>
    <row r="12" spans="2:7" x14ac:dyDescent="0.45">
      <c r="B12" s="39"/>
      <c r="C12" s="18" t="s">
        <v>24</v>
      </c>
      <c r="D12" s="31">
        <v>0.15</v>
      </c>
      <c r="E12" s="18">
        <f t="shared" si="0"/>
        <v>5</v>
      </c>
      <c r="F12" s="47"/>
      <c r="G12" s="50"/>
    </row>
    <row r="13" spans="2:7" x14ac:dyDescent="0.45">
      <c r="B13" s="39"/>
      <c r="C13" s="18" t="s">
        <v>29</v>
      </c>
      <c r="D13" s="31">
        <v>0.08</v>
      </c>
      <c r="E13" s="18">
        <f t="shared" si="0"/>
        <v>3</v>
      </c>
      <c r="F13" s="47"/>
      <c r="G13" s="50"/>
    </row>
    <row r="14" spans="2:7" x14ac:dyDescent="0.45">
      <c r="B14" s="39"/>
      <c r="C14" s="19" t="s">
        <v>18</v>
      </c>
      <c r="D14" s="32">
        <v>0.03</v>
      </c>
      <c r="E14" s="19">
        <f t="shared" si="0"/>
        <v>1</v>
      </c>
      <c r="F14" s="48"/>
      <c r="G14" s="51"/>
    </row>
    <row r="15" spans="2:7" x14ac:dyDescent="0.45">
      <c r="B15" s="12" t="s">
        <v>21</v>
      </c>
      <c r="C15" s="20"/>
      <c r="D15" s="33">
        <f>SUM(D3:D14)</f>
        <v>1</v>
      </c>
      <c r="E15" s="20">
        <f>SUM(E3:E14)</f>
        <v>35</v>
      </c>
      <c r="F15" s="13">
        <f t="shared" ref="F15" si="2">SUM(F3:F14)</f>
        <v>35</v>
      </c>
      <c r="G15" s="14">
        <f>SUM(G3:G14)</f>
        <v>1</v>
      </c>
    </row>
    <row r="16" spans="2:7" x14ac:dyDescent="0.45">
      <c r="D16" s="34"/>
    </row>
  </sheetData>
  <mergeCells count="6">
    <mergeCell ref="B3:B9"/>
    <mergeCell ref="B10:B14"/>
    <mergeCell ref="F3:F9"/>
    <mergeCell ref="G3:G9"/>
    <mergeCell ref="F10:F14"/>
    <mergeCell ref="G10:G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20" zoomScaleNormal="120" workbookViewId="0">
      <selection activeCell="C3" sqref="C3:H6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52" t="s">
        <v>34</v>
      </c>
      <c r="B1" s="52"/>
      <c r="C1" s="52"/>
      <c r="D1" s="52"/>
      <c r="E1" s="52"/>
      <c r="F1" s="52"/>
      <c r="G1" s="52"/>
      <c r="H1" s="52"/>
    </row>
    <row r="2" spans="1:8" ht="56.25" x14ac:dyDescent="0.3">
      <c r="A2" s="6" t="s">
        <v>0</v>
      </c>
      <c r="B2" s="7" t="s">
        <v>13</v>
      </c>
      <c r="C2" s="6" t="s">
        <v>3</v>
      </c>
      <c r="D2" s="7" t="s">
        <v>4</v>
      </c>
      <c r="E2" s="7" t="s">
        <v>19</v>
      </c>
      <c r="F2" s="8" t="s">
        <v>14</v>
      </c>
      <c r="G2" s="7" t="s">
        <v>20</v>
      </c>
      <c r="H2" s="8" t="s">
        <v>15</v>
      </c>
    </row>
    <row r="3" spans="1:8" x14ac:dyDescent="0.3">
      <c r="A3" s="4" t="s">
        <v>1</v>
      </c>
      <c r="B3" s="5">
        <v>0.06</v>
      </c>
      <c r="C3" s="4">
        <f>ROUND(B3/$B$7*100,2)</f>
        <v>25</v>
      </c>
      <c r="D3" s="36">
        <f>ROUND(C3,2)</f>
        <v>25</v>
      </c>
      <c r="E3" s="4">
        <f>16*D3/100</f>
        <v>4</v>
      </c>
      <c r="F3" s="9">
        <f>ROUND(E3,0)</f>
        <v>4</v>
      </c>
      <c r="G3" s="4">
        <f>12*D3/100</f>
        <v>3</v>
      </c>
      <c r="H3" s="10">
        <f>ROUND(G3,0)</f>
        <v>3</v>
      </c>
    </row>
    <row r="4" spans="1:8" x14ac:dyDescent="0.3">
      <c r="A4" s="4" t="s">
        <v>2</v>
      </c>
      <c r="B4" s="5">
        <v>0.09</v>
      </c>
      <c r="C4" s="4">
        <f t="shared" ref="C4:C6" si="0">ROUND(B4/$B$7*100,2)</f>
        <v>37.5</v>
      </c>
      <c r="D4" s="36">
        <f t="shared" ref="D4:D6" si="1">ROUND(C4,2)</f>
        <v>37.5</v>
      </c>
      <c r="E4" s="4">
        <f t="shared" ref="E4:E6" si="2">16*D4/100</f>
        <v>6</v>
      </c>
      <c r="F4" s="9">
        <f t="shared" ref="F4:F6" si="3">ROUND(E4,0)</f>
        <v>6</v>
      </c>
      <c r="G4" s="4">
        <f t="shared" ref="G4:G6" si="4">12*D4/100</f>
        <v>4.5</v>
      </c>
      <c r="H4" s="10">
        <f t="shared" ref="H4:H5" si="5">ROUND(G4,0)</f>
        <v>5</v>
      </c>
    </row>
    <row r="5" spans="1:8" x14ac:dyDescent="0.3">
      <c r="A5" s="4" t="s">
        <v>22</v>
      </c>
      <c r="B5" s="5">
        <v>0.06</v>
      </c>
      <c r="C5" s="4">
        <f t="shared" si="0"/>
        <v>25</v>
      </c>
      <c r="D5" s="36">
        <f t="shared" si="1"/>
        <v>25</v>
      </c>
      <c r="E5" s="4">
        <f t="shared" si="2"/>
        <v>4</v>
      </c>
      <c r="F5" s="9">
        <f t="shared" si="3"/>
        <v>4</v>
      </c>
      <c r="G5" s="4">
        <f t="shared" si="4"/>
        <v>3</v>
      </c>
      <c r="H5" s="10">
        <f t="shared" si="5"/>
        <v>3</v>
      </c>
    </row>
    <row r="6" spans="1:8" x14ac:dyDescent="0.3">
      <c r="A6" s="4" t="s">
        <v>26</v>
      </c>
      <c r="B6" s="5">
        <v>0.03</v>
      </c>
      <c r="C6" s="4">
        <f t="shared" si="0"/>
        <v>12.5</v>
      </c>
      <c r="D6" s="36">
        <f t="shared" si="1"/>
        <v>12.5</v>
      </c>
      <c r="E6" s="4">
        <f t="shared" si="2"/>
        <v>2</v>
      </c>
      <c r="F6" s="9">
        <f t="shared" si="3"/>
        <v>2</v>
      </c>
      <c r="G6" s="4">
        <f t="shared" si="4"/>
        <v>1.5</v>
      </c>
      <c r="H6" s="10">
        <v>1</v>
      </c>
    </row>
    <row r="7" spans="1:8" x14ac:dyDescent="0.3">
      <c r="A7" s="21" t="s">
        <v>32</v>
      </c>
      <c r="B7" s="22">
        <f>SUM(B3:B6)</f>
        <v>0.24</v>
      </c>
      <c r="C7" s="23">
        <f>SUM(C3:C6)</f>
        <v>100</v>
      </c>
      <c r="D7" s="24">
        <f>SUM(D3:D6)</f>
        <v>100</v>
      </c>
      <c r="E7" s="24">
        <f t="shared" ref="E7:F7" si="6">SUM(E3:E6)</f>
        <v>16</v>
      </c>
      <c r="F7" s="24">
        <f t="shared" si="6"/>
        <v>16</v>
      </c>
      <c r="G7" s="24">
        <f t="shared" ref="G7" si="7">SUM(G3:G6)</f>
        <v>12</v>
      </c>
      <c r="H7" s="24">
        <f t="shared" ref="H7" si="8">SUM(H3:H6)</f>
        <v>12</v>
      </c>
    </row>
  </sheetData>
  <mergeCells count="1">
    <mergeCell ref="A1:H1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20" zoomScaleNormal="120" workbookViewId="0">
      <selection activeCell="H4" sqref="H4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52" t="s">
        <v>35</v>
      </c>
      <c r="B1" s="52"/>
      <c r="C1" s="52"/>
      <c r="D1" s="52"/>
      <c r="E1" s="52"/>
      <c r="F1" s="52"/>
      <c r="G1" s="52"/>
      <c r="H1" s="52"/>
    </row>
    <row r="2" spans="1:8" ht="56.25" x14ac:dyDescent="0.3">
      <c r="A2" s="6" t="s">
        <v>0</v>
      </c>
      <c r="B2" s="7" t="s">
        <v>13</v>
      </c>
      <c r="C2" s="6" t="s">
        <v>3</v>
      </c>
      <c r="D2" s="7" t="s">
        <v>4</v>
      </c>
      <c r="E2" s="7" t="s">
        <v>19</v>
      </c>
      <c r="F2" s="8" t="s">
        <v>14</v>
      </c>
      <c r="G2" s="7" t="s">
        <v>20</v>
      </c>
      <c r="H2" s="8" t="s">
        <v>15</v>
      </c>
    </row>
    <row r="3" spans="1:8" x14ac:dyDescent="0.3">
      <c r="A3" s="4" t="s">
        <v>1</v>
      </c>
      <c r="B3" s="5">
        <v>0.06</v>
      </c>
      <c r="C3" s="4">
        <f>ROUND(B3/$B$7*100,2)</f>
        <v>13.04</v>
      </c>
      <c r="D3" s="36">
        <f>ROUND(C3,2)</f>
        <v>13.04</v>
      </c>
      <c r="E3" s="4">
        <f>16*D3/100</f>
        <v>2.0863999999999998</v>
      </c>
      <c r="F3" s="9">
        <f>ROUND(E3,0)</f>
        <v>2</v>
      </c>
      <c r="G3" s="4">
        <f>12*D3/100</f>
        <v>1.5648</v>
      </c>
      <c r="H3" s="10">
        <v>1</v>
      </c>
    </row>
    <row r="4" spans="1:8" x14ac:dyDescent="0.3">
      <c r="A4" s="4" t="s">
        <v>2</v>
      </c>
      <c r="B4" s="5">
        <v>0.09</v>
      </c>
      <c r="C4" s="4">
        <f t="shared" ref="C4:C6" si="0">ROUND(B4/$B$7*100,2)</f>
        <v>19.57</v>
      </c>
      <c r="D4" s="36">
        <f t="shared" ref="D4:D6" si="1">ROUND(C4,2)</f>
        <v>19.57</v>
      </c>
      <c r="E4" s="4">
        <f t="shared" ref="E4:E6" si="2">16*D4/100</f>
        <v>3.1312000000000002</v>
      </c>
      <c r="F4" s="9">
        <f t="shared" ref="F4:F6" si="3">ROUND(E4,0)</f>
        <v>3</v>
      </c>
      <c r="G4" s="4">
        <f t="shared" ref="G4:G6" si="4">12*D4/100</f>
        <v>2.3483999999999998</v>
      </c>
      <c r="H4" s="10">
        <f t="shared" ref="H4:H6" si="5">ROUND(G4,0)</f>
        <v>2</v>
      </c>
    </row>
    <row r="5" spans="1:8" x14ac:dyDescent="0.3">
      <c r="A5" s="4" t="s">
        <v>22</v>
      </c>
      <c r="B5" s="5">
        <v>0.06</v>
      </c>
      <c r="C5" s="4">
        <f t="shared" si="0"/>
        <v>13.04</v>
      </c>
      <c r="D5" s="36">
        <f t="shared" si="1"/>
        <v>13.04</v>
      </c>
      <c r="E5" s="4">
        <f t="shared" si="2"/>
        <v>2.0863999999999998</v>
      </c>
      <c r="F5" s="9">
        <f t="shared" si="3"/>
        <v>2</v>
      </c>
      <c r="G5" s="4">
        <f t="shared" si="4"/>
        <v>1.5648</v>
      </c>
      <c r="H5" s="10">
        <f t="shared" si="5"/>
        <v>2</v>
      </c>
    </row>
    <row r="6" spans="1:8" x14ac:dyDescent="0.3">
      <c r="A6" s="4" t="s">
        <v>26</v>
      </c>
      <c r="B6" s="5">
        <v>0.25</v>
      </c>
      <c r="C6" s="4">
        <f t="shared" si="0"/>
        <v>54.35</v>
      </c>
      <c r="D6" s="36">
        <f t="shared" si="1"/>
        <v>54.35</v>
      </c>
      <c r="E6" s="4">
        <f t="shared" si="2"/>
        <v>8.6959999999999997</v>
      </c>
      <c r="F6" s="9">
        <f t="shared" si="3"/>
        <v>9</v>
      </c>
      <c r="G6" s="4">
        <f t="shared" si="4"/>
        <v>6.5220000000000002</v>
      </c>
      <c r="H6" s="10">
        <f t="shared" si="5"/>
        <v>7</v>
      </c>
    </row>
    <row r="7" spans="1:8" x14ac:dyDescent="0.3">
      <c r="A7" s="21" t="s">
        <v>32</v>
      </c>
      <c r="B7" s="22">
        <f>SUM(B3:B6)</f>
        <v>0.45999999999999996</v>
      </c>
      <c r="C7" s="23">
        <f>SUM(C3:C6)</f>
        <v>100</v>
      </c>
      <c r="D7" s="24">
        <f>SUM(D3:D6)</f>
        <v>100</v>
      </c>
      <c r="E7" s="24">
        <f t="shared" ref="E7:H7" si="6">SUM(E3:E6)</f>
        <v>16</v>
      </c>
      <c r="F7" s="24">
        <f t="shared" si="6"/>
        <v>16</v>
      </c>
      <c r="G7" s="24">
        <f t="shared" si="6"/>
        <v>12</v>
      </c>
      <c r="H7" s="24">
        <f t="shared" si="6"/>
        <v>12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120" zoomScaleNormal="120" workbookViewId="0">
      <selection activeCell="D11" sqref="D11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10" x14ac:dyDescent="0.3">
      <c r="A1" s="52" t="s">
        <v>12</v>
      </c>
      <c r="B1" s="52"/>
      <c r="C1" s="52"/>
      <c r="D1" s="52"/>
      <c r="E1" s="52"/>
      <c r="F1" s="52"/>
      <c r="G1" s="52"/>
      <c r="H1" s="52"/>
    </row>
    <row r="2" spans="1:10" ht="56.25" x14ac:dyDescent="0.3">
      <c r="A2" s="6" t="s">
        <v>0</v>
      </c>
      <c r="B2" s="7" t="s">
        <v>13</v>
      </c>
      <c r="C2" s="6" t="s">
        <v>25</v>
      </c>
      <c r="D2" s="7" t="s">
        <v>4</v>
      </c>
      <c r="E2" s="7" t="s">
        <v>19</v>
      </c>
      <c r="F2" s="8" t="s">
        <v>14</v>
      </c>
      <c r="G2" s="7" t="s">
        <v>20</v>
      </c>
      <c r="H2" s="8" t="s">
        <v>15</v>
      </c>
    </row>
    <row r="3" spans="1:10" x14ac:dyDescent="0.3">
      <c r="A3" s="4" t="s">
        <v>22</v>
      </c>
      <c r="B3" s="5">
        <v>0.09</v>
      </c>
      <c r="C3" s="4">
        <f>ROUND(B3/($B$3+$B$4)*100,2)</f>
        <v>45</v>
      </c>
      <c r="D3" s="5">
        <v>0.45</v>
      </c>
      <c r="E3" s="4">
        <f>16*45/100</f>
        <v>7.2</v>
      </c>
      <c r="F3" s="9">
        <v>7</v>
      </c>
      <c r="G3" s="4">
        <f>12*45/100</f>
        <v>5.4</v>
      </c>
      <c r="H3" s="10">
        <v>5</v>
      </c>
      <c r="I3" s="3">
        <f>F3+H3</f>
        <v>12</v>
      </c>
      <c r="J3" s="3">
        <f>I3/2</f>
        <v>6</v>
      </c>
    </row>
    <row r="4" spans="1:10" x14ac:dyDescent="0.3">
      <c r="A4" s="4" t="s">
        <v>23</v>
      </c>
      <c r="B4" s="5">
        <v>0.11</v>
      </c>
      <c r="C4" s="4">
        <f>ROUND(B4/($B$3+$B$4)*100,2)</f>
        <v>55</v>
      </c>
      <c r="D4" s="5">
        <v>0.55000000000000004</v>
      </c>
      <c r="E4" s="4">
        <f>16*55/100</f>
        <v>8.8000000000000007</v>
      </c>
      <c r="F4" s="9">
        <v>9</v>
      </c>
      <c r="G4" s="4">
        <f>12*55/100</f>
        <v>6.6</v>
      </c>
      <c r="H4" s="10">
        <v>7</v>
      </c>
      <c r="I4" s="3">
        <f>F4+H4</f>
        <v>16</v>
      </c>
      <c r="J4" s="3">
        <f>I4/2</f>
        <v>8</v>
      </c>
    </row>
    <row r="7" spans="1:10" x14ac:dyDescent="0.3">
      <c r="F7" s="3">
        <f>16+12</f>
        <v>28</v>
      </c>
    </row>
    <row r="8" spans="1:10" x14ac:dyDescent="0.3">
      <c r="F8" s="3">
        <f>F7/4</f>
        <v>7</v>
      </c>
    </row>
    <row r="9" spans="1:10" x14ac:dyDescent="0.3">
      <c r="F9" s="3">
        <f>F7/2</f>
        <v>14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20" zoomScaleNormal="120" workbookViewId="0">
      <selection activeCell="F4" sqref="F4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5.42578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52" t="s">
        <v>12</v>
      </c>
      <c r="B1" s="52"/>
      <c r="C1" s="52"/>
      <c r="D1" s="52"/>
      <c r="E1" s="52"/>
      <c r="F1" s="52"/>
      <c r="G1" s="52"/>
      <c r="H1" s="52"/>
    </row>
    <row r="2" spans="1:8" ht="56.25" x14ac:dyDescent="0.3">
      <c r="A2" s="6" t="s">
        <v>0</v>
      </c>
      <c r="B2" s="7" t="s">
        <v>13</v>
      </c>
      <c r="C2" s="6" t="s">
        <v>25</v>
      </c>
      <c r="D2" s="7" t="s">
        <v>4</v>
      </c>
      <c r="E2" s="7" t="s">
        <v>19</v>
      </c>
      <c r="F2" s="8" t="s">
        <v>14</v>
      </c>
      <c r="G2" s="7" t="s">
        <v>20</v>
      </c>
      <c r="H2" s="8" t="s">
        <v>15</v>
      </c>
    </row>
    <row r="3" spans="1:8" x14ac:dyDescent="0.3">
      <c r="A3" s="4" t="s">
        <v>22</v>
      </c>
      <c r="B3" s="5">
        <v>0.09</v>
      </c>
      <c r="C3" s="4">
        <f>ROUND(B3/($B$3+$B$4+$B$5)*100,2)</f>
        <v>20.93</v>
      </c>
      <c r="D3" s="5">
        <v>0.1</v>
      </c>
      <c r="E3" s="4">
        <f>16*D3</f>
        <v>1.6</v>
      </c>
      <c r="F3" s="9">
        <v>1</v>
      </c>
      <c r="G3" s="4">
        <f>12*D3</f>
        <v>1.2000000000000002</v>
      </c>
      <c r="H3" s="9">
        <f>ROUND(12*D3,0)</f>
        <v>1</v>
      </c>
    </row>
    <row r="4" spans="1:8" x14ac:dyDescent="0.3">
      <c r="A4" s="4" t="s">
        <v>26</v>
      </c>
      <c r="B4" s="5">
        <v>0.22</v>
      </c>
      <c r="C4" s="4">
        <f t="shared" ref="C4:C5" si="0">ROUND(B4/($B$3+$B$4+$B$5)*100,2)</f>
        <v>51.16</v>
      </c>
      <c r="D4" s="5">
        <v>0.55000000000000004</v>
      </c>
      <c r="E4" s="4">
        <f t="shared" ref="E4:E5" si="1">16*D4</f>
        <v>8.8000000000000007</v>
      </c>
      <c r="F4" s="9">
        <f>ROUND(16*D4,0)</f>
        <v>9</v>
      </c>
      <c r="G4" s="4">
        <f t="shared" ref="G4:G5" si="2">12*D4</f>
        <v>6.6000000000000005</v>
      </c>
      <c r="H4" s="9">
        <f t="shared" ref="H4:H5" si="3">ROUND(12*D4,0)</f>
        <v>7</v>
      </c>
    </row>
    <row r="5" spans="1:8" x14ac:dyDescent="0.3">
      <c r="A5" s="4" t="s">
        <v>27</v>
      </c>
      <c r="B5" s="5">
        <v>0.12</v>
      </c>
      <c r="C5" s="4">
        <f t="shared" si="0"/>
        <v>27.91</v>
      </c>
      <c r="D5" s="5">
        <v>0.35</v>
      </c>
      <c r="E5" s="4">
        <f t="shared" si="1"/>
        <v>5.6</v>
      </c>
      <c r="F5" s="9">
        <f>ROUND(16*D5,0)</f>
        <v>6</v>
      </c>
      <c r="G5" s="4">
        <f t="shared" si="2"/>
        <v>4.1999999999999993</v>
      </c>
      <c r="H5" s="9">
        <f t="shared" si="3"/>
        <v>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TÍNH SỐ TIẾT</vt:lpstr>
      <vt:lpstr>KT GIỮA KỲ I</vt:lpstr>
      <vt:lpstr>KT CUỐI KỲ I</vt:lpstr>
      <vt:lpstr>KT GIỮA KỲ 2</vt:lpstr>
      <vt:lpstr>KT CUỐI KỲ 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2022-05-12T01:33:16Z</dcterms:created>
  <dcterms:modified xsi:type="dcterms:W3CDTF">2024-08-31T08:16:43Z</dcterms:modified>
</cp:coreProperties>
</file>